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240" yWindow="105" windowWidth="19995" windowHeight="7875" activeTab="3"/>
  </bookViews>
  <sheets>
    <sheet name="cars location" sheetId="1" r:id="rId1"/>
    <sheet name="Cars calcul" sheetId="12" r:id="rId2"/>
    <sheet name="Ass + com" sheetId="14" r:id="rId3"/>
    <sheet name="LuckyHouse" sheetId="13" r:id="rId4"/>
    <sheet name="Data dates" sheetId="15" r:id="rId5"/>
  </sheets>
  <definedNames>
    <definedName name="ListCars">'cars location'!$C$3:$C$10</definedName>
    <definedName name="ListeA">'Ass + com'!$B$7</definedName>
    <definedName name="ListeB">'Ass + com'!$B$8</definedName>
    <definedName name="ListeC">'Ass + com'!$B$9</definedName>
    <definedName name="Tariflow">'cars location'!$C$2:$AF$10</definedName>
  </definedNames>
  <calcPr calcId="145621"/>
</workbook>
</file>

<file path=xl/calcChain.xml><?xml version="1.0" encoding="utf-8"?>
<calcChain xmlns="http://schemas.openxmlformats.org/spreadsheetml/2006/main">
  <c r="C1" i="13" l="1"/>
  <c r="Q25" i="13"/>
  <c r="Q24" i="13"/>
  <c r="Q23" i="13"/>
  <c r="Q22" i="13"/>
  <c r="Q21" i="13"/>
  <c r="Q20" i="13"/>
  <c r="Q19" i="13"/>
  <c r="Q18" i="13"/>
  <c r="Q17" i="13"/>
  <c r="Q16" i="13"/>
  <c r="Q15" i="13"/>
  <c r="Q14" i="13"/>
  <c r="Q13" i="13"/>
  <c r="Q12" i="13"/>
  <c r="Q11" i="13"/>
  <c r="Q10" i="13"/>
  <c r="Q9" i="13"/>
  <c r="Q8" i="13"/>
  <c r="Q7" i="13"/>
  <c r="Q6" i="13"/>
  <c r="Q5" i="13"/>
  <c r="Q4" i="13"/>
  <c r="L25" i="13"/>
  <c r="L24" i="13"/>
  <c r="L23" i="13"/>
  <c r="L22" i="13"/>
  <c r="L21" i="13"/>
  <c r="L20" i="13"/>
  <c r="L19" i="13"/>
  <c r="L18" i="13"/>
  <c r="L17" i="13"/>
  <c r="L16" i="13"/>
  <c r="L15" i="13"/>
  <c r="L14" i="13"/>
  <c r="L13" i="13"/>
  <c r="L12" i="13"/>
  <c r="L11" i="13"/>
  <c r="L10" i="13"/>
  <c r="L9" i="13"/>
  <c r="L8" i="13"/>
  <c r="L7" i="13"/>
  <c r="L6" i="13"/>
  <c r="L5" i="13"/>
  <c r="L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4" i="13"/>
  <c r="AG32" i="1" l="1"/>
  <c r="AI32" i="1"/>
  <c r="K32" i="1"/>
  <c r="M32" i="1"/>
  <c r="O32" i="1"/>
  <c r="Q32" i="1"/>
  <c r="S32" i="1"/>
  <c r="U32" i="1"/>
  <c r="W32" i="1"/>
  <c r="Y32" i="1"/>
  <c r="AA32" i="1"/>
  <c r="AC32" i="1"/>
  <c r="AE32" i="1"/>
  <c r="J31" i="1"/>
  <c r="G32" i="1"/>
  <c r="I32" i="1"/>
  <c r="D3" i="1"/>
  <c r="K3" i="1" s="1"/>
  <c r="D4" i="1"/>
  <c r="D5" i="1"/>
  <c r="D6" i="1"/>
  <c r="AG6" i="1" s="1"/>
  <c r="D7" i="1"/>
  <c r="K7" i="1" s="1"/>
  <c r="D8" i="1"/>
  <c r="D9" i="1"/>
  <c r="K9" i="1" s="1"/>
  <c r="D10" i="1"/>
  <c r="AI10" i="1" s="1"/>
  <c r="D11" i="1"/>
  <c r="D12" i="1"/>
  <c r="M12" i="1" s="1"/>
  <c r="D13" i="1"/>
  <c r="D14" i="1"/>
  <c r="K14" i="1" s="1"/>
  <c r="D15" i="1"/>
  <c r="D16" i="1"/>
  <c r="AA16" i="1" s="1"/>
  <c r="D17" i="1"/>
  <c r="D18" i="1"/>
  <c r="AI18" i="1" s="1"/>
  <c r="D19" i="1"/>
  <c r="M19" i="1" s="1"/>
  <c r="D20" i="1"/>
  <c r="AC20" i="1" s="1"/>
  <c r="D21" i="1"/>
  <c r="D22" i="1"/>
  <c r="D23" i="1"/>
  <c r="D24" i="1"/>
  <c r="K24" i="1" s="1"/>
  <c r="D25" i="1"/>
  <c r="D26" i="1"/>
  <c r="AI26" i="1" s="1"/>
  <c r="D27" i="1"/>
  <c r="M27" i="1" s="1"/>
  <c r="D28" i="1"/>
  <c r="K28" i="1" s="1"/>
  <c r="D29" i="1"/>
  <c r="K29" i="1" s="1"/>
  <c r="D30" i="1"/>
  <c r="K30" i="1" s="1"/>
  <c r="X23" i="1"/>
  <c r="Z23" i="1" s="1"/>
  <c r="AB23" i="1" s="1"/>
  <c r="AD23" i="1" s="1"/>
  <c r="AF23" i="1" s="1"/>
  <c r="X24" i="1"/>
  <c r="Z24" i="1" s="1"/>
  <c r="AB24" i="1" s="1"/>
  <c r="AD24" i="1" s="1"/>
  <c r="AF24" i="1" s="1"/>
  <c r="X25" i="1"/>
  <c r="Z25" i="1" s="1"/>
  <c r="AB25" i="1" s="1"/>
  <c r="AD25" i="1" s="1"/>
  <c r="AF25" i="1" s="1"/>
  <c r="X26" i="1"/>
  <c r="Z26" i="1" s="1"/>
  <c r="AB26" i="1" s="1"/>
  <c r="AD26" i="1" s="1"/>
  <c r="AF26" i="1" s="1"/>
  <c r="X27" i="1"/>
  <c r="Z27" i="1" s="1"/>
  <c r="AB27" i="1" s="1"/>
  <c r="AD27" i="1" s="1"/>
  <c r="AF27" i="1" s="1"/>
  <c r="X28" i="1"/>
  <c r="Z28" i="1" s="1"/>
  <c r="AB28" i="1" s="1"/>
  <c r="AD28" i="1" s="1"/>
  <c r="AF28" i="1" s="1"/>
  <c r="X29" i="1"/>
  <c r="Z29" i="1" s="1"/>
  <c r="AB29" i="1" s="1"/>
  <c r="AD29" i="1" s="1"/>
  <c r="AF29" i="1" s="1"/>
  <c r="X30" i="1"/>
  <c r="Z30" i="1"/>
  <c r="AB30" i="1" s="1"/>
  <c r="AD30" i="1" s="1"/>
  <c r="AF30" i="1" s="1"/>
  <c r="T13" i="1"/>
  <c r="V13" i="1"/>
  <c r="X13" i="1" s="1"/>
  <c r="Z13" i="1" s="1"/>
  <c r="AB13" i="1" s="1"/>
  <c r="AD13" i="1" s="1"/>
  <c r="AF13" i="1" s="1"/>
  <c r="T14" i="1"/>
  <c r="V14" i="1" s="1"/>
  <c r="X14" i="1" s="1"/>
  <c r="Z14" i="1" s="1"/>
  <c r="AB14" i="1" s="1"/>
  <c r="AD14" i="1" s="1"/>
  <c r="AF14" i="1" s="1"/>
  <c r="T15" i="1"/>
  <c r="V15" i="1" s="1"/>
  <c r="X15" i="1" s="1"/>
  <c r="Z15" i="1" s="1"/>
  <c r="AB15" i="1" s="1"/>
  <c r="AD15" i="1" s="1"/>
  <c r="AF15" i="1" s="1"/>
  <c r="T16" i="1"/>
  <c r="V16" i="1"/>
  <c r="X16" i="1" s="1"/>
  <c r="Z16" i="1" s="1"/>
  <c r="AB16" i="1" s="1"/>
  <c r="AD16" i="1" s="1"/>
  <c r="AF16" i="1" s="1"/>
  <c r="T17" i="1"/>
  <c r="V17" i="1"/>
  <c r="X17" i="1" s="1"/>
  <c r="Z17" i="1" s="1"/>
  <c r="AB17" i="1" s="1"/>
  <c r="AD17" i="1" s="1"/>
  <c r="AF17" i="1" s="1"/>
  <c r="T18" i="1"/>
  <c r="V18" i="1" s="1"/>
  <c r="X18" i="1" s="1"/>
  <c r="Z18" i="1" s="1"/>
  <c r="AB18" i="1" s="1"/>
  <c r="AD18" i="1" s="1"/>
  <c r="AF18" i="1" s="1"/>
  <c r="T19" i="1"/>
  <c r="V19" i="1" s="1"/>
  <c r="X19" i="1" s="1"/>
  <c r="Z19" i="1" s="1"/>
  <c r="AB19" i="1" s="1"/>
  <c r="AD19" i="1" s="1"/>
  <c r="AF19" i="1" s="1"/>
  <c r="T20" i="1"/>
  <c r="V20" i="1"/>
  <c r="X20" i="1" s="1"/>
  <c r="Z20" i="1" s="1"/>
  <c r="AB20" i="1" s="1"/>
  <c r="AD20" i="1" s="1"/>
  <c r="AF20" i="1" s="1"/>
  <c r="T8" i="1"/>
  <c r="V8" i="1"/>
  <c r="X8" i="1" s="1"/>
  <c r="Z8" i="1" s="1"/>
  <c r="AB8" i="1" s="1"/>
  <c r="AD8" i="1" s="1"/>
  <c r="T7" i="1"/>
  <c r="V7" i="1" s="1"/>
  <c r="X7" i="1" s="1"/>
  <c r="Z7" i="1" s="1"/>
  <c r="AB7" i="1" s="1"/>
  <c r="AD7" i="1" s="1"/>
  <c r="T6" i="1"/>
  <c r="V6" i="1" s="1"/>
  <c r="X6" i="1" s="1"/>
  <c r="Z6" i="1" s="1"/>
  <c r="AB6" i="1" s="1"/>
  <c r="AD6" i="1" s="1"/>
  <c r="T5" i="1"/>
  <c r="V5" i="1" s="1"/>
  <c r="X5" i="1" s="1"/>
  <c r="Z5" i="1" s="1"/>
  <c r="AB5" i="1" s="1"/>
  <c r="AD5" i="1" s="1"/>
  <c r="T4" i="1"/>
  <c r="V4" i="1" s="1"/>
  <c r="X4" i="1" s="1"/>
  <c r="Z4" i="1" s="1"/>
  <c r="AB4" i="1" s="1"/>
  <c r="AD4" i="1" s="1"/>
  <c r="T10" i="1"/>
  <c r="T9" i="1"/>
  <c r="T3" i="1"/>
  <c r="V3" i="1" s="1"/>
  <c r="X3" i="1" s="1"/>
  <c r="Z3" i="1" s="1"/>
  <c r="AB3" i="1" s="1"/>
  <c r="AD3" i="1" s="1"/>
  <c r="O30" i="1" l="1"/>
  <c r="Q20" i="1"/>
  <c r="S10" i="1"/>
  <c r="W30" i="1"/>
  <c r="Y20" i="1"/>
  <c r="AA10" i="1"/>
  <c r="AE20" i="1"/>
  <c r="AI16" i="1"/>
  <c r="O20" i="1"/>
  <c r="Q10" i="1"/>
  <c r="U30" i="1"/>
  <c r="W20" i="1"/>
  <c r="Y10" i="1"/>
  <c r="AC26" i="1"/>
  <c r="AE10" i="1"/>
  <c r="AI6" i="1"/>
  <c r="K18" i="1"/>
  <c r="O10" i="1"/>
  <c r="S30" i="1"/>
  <c r="U20" i="1"/>
  <c r="W10" i="1"/>
  <c r="AA30" i="1"/>
  <c r="AC16" i="1"/>
  <c r="AG20" i="1"/>
  <c r="M10" i="1"/>
  <c r="Q30" i="1"/>
  <c r="S20" i="1"/>
  <c r="U10" i="1"/>
  <c r="Y30" i="1"/>
  <c r="AA20" i="1"/>
  <c r="AC6" i="1"/>
  <c r="AG10" i="1"/>
  <c r="O26" i="1"/>
  <c r="O6" i="1"/>
  <c r="Q16" i="1"/>
  <c r="S26" i="1"/>
  <c r="S6" i="1"/>
  <c r="U16" i="1"/>
  <c r="W26" i="1"/>
  <c r="W6" i="1"/>
  <c r="Y16" i="1"/>
  <c r="AA26" i="1"/>
  <c r="AA6" i="1"/>
  <c r="AC10" i="1"/>
  <c r="AE16" i="1"/>
  <c r="AG16" i="1"/>
  <c r="M6" i="1"/>
  <c r="O16" i="1"/>
  <c r="Q26" i="1"/>
  <c r="Q6" i="1"/>
  <c r="S16" i="1"/>
  <c r="U26" i="1"/>
  <c r="U6" i="1"/>
  <c r="W16" i="1"/>
  <c r="Y26" i="1"/>
  <c r="Y6" i="1"/>
  <c r="AE26" i="1"/>
  <c r="AE6" i="1"/>
  <c r="I25" i="1"/>
  <c r="K25" i="1"/>
  <c r="AI25" i="1"/>
  <c r="AG25" i="1"/>
  <c r="AE25" i="1"/>
  <c r="AC25" i="1"/>
  <c r="AA25" i="1"/>
  <c r="Y25" i="1"/>
  <c r="W25" i="1"/>
  <c r="U25" i="1"/>
  <c r="S25" i="1"/>
  <c r="Q25" i="1"/>
  <c r="O25" i="1"/>
  <c r="G17" i="1"/>
  <c r="AI17" i="1"/>
  <c r="AG17" i="1"/>
  <c r="AE17" i="1"/>
  <c r="AC17" i="1"/>
  <c r="AA17" i="1"/>
  <c r="Y17" i="1"/>
  <c r="W17" i="1"/>
  <c r="U17" i="1"/>
  <c r="S17" i="1"/>
  <c r="Q17" i="1"/>
  <c r="O17" i="1"/>
  <c r="K17" i="1"/>
  <c r="G13" i="1"/>
  <c r="AI13" i="1"/>
  <c r="AG13" i="1"/>
  <c r="AE13" i="1"/>
  <c r="AC13" i="1"/>
  <c r="AA13" i="1"/>
  <c r="Y13" i="1"/>
  <c r="W13" i="1"/>
  <c r="U13" i="1"/>
  <c r="S13" i="1"/>
  <c r="Q13" i="1"/>
  <c r="O13" i="1"/>
  <c r="K13" i="1"/>
  <c r="I5" i="1"/>
  <c r="AI5" i="1"/>
  <c r="AG5" i="1"/>
  <c r="AE5" i="1"/>
  <c r="AC5" i="1"/>
  <c r="AA5" i="1"/>
  <c r="Y5" i="1"/>
  <c r="W5" i="1"/>
  <c r="U5" i="1"/>
  <c r="S5" i="1"/>
  <c r="Q5" i="1"/>
  <c r="O5" i="1"/>
  <c r="M5" i="1"/>
  <c r="I28" i="1"/>
  <c r="M28" i="1"/>
  <c r="I24" i="1"/>
  <c r="M24" i="1"/>
  <c r="G20" i="1"/>
  <c r="M20" i="1"/>
  <c r="G16" i="1"/>
  <c r="M16" i="1"/>
  <c r="I8" i="1"/>
  <c r="K8" i="1"/>
  <c r="I4" i="1"/>
  <c r="K4" i="1"/>
  <c r="K26" i="1"/>
  <c r="K16" i="1"/>
  <c r="M17" i="1"/>
  <c r="M8" i="1"/>
  <c r="O28" i="1"/>
  <c r="O18" i="1"/>
  <c r="O8" i="1"/>
  <c r="Q28" i="1"/>
  <c r="Q18" i="1"/>
  <c r="Q8" i="1"/>
  <c r="S28" i="1"/>
  <c r="S18" i="1"/>
  <c r="S8" i="1"/>
  <c r="U28" i="1"/>
  <c r="U18" i="1"/>
  <c r="U8" i="1"/>
  <c r="W28" i="1"/>
  <c r="W18" i="1"/>
  <c r="W8" i="1"/>
  <c r="Y28" i="1"/>
  <c r="Y18" i="1"/>
  <c r="Y8" i="1"/>
  <c r="AA28" i="1"/>
  <c r="AA18" i="1"/>
  <c r="AA8" i="1"/>
  <c r="AC28" i="1"/>
  <c r="AC18" i="1"/>
  <c r="AC8" i="1"/>
  <c r="AE28" i="1"/>
  <c r="AE18" i="1"/>
  <c r="AE8" i="1"/>
  <c r="AG28" i="1"/>
  <c r="AG18" i="1"/>
  <c r="AG8" i="1"/>
  <c r="AI28" i="1"/>
  <c r="AI8" i="1"/>
  <c r="G27" i="1"/>
  <c r="AI27" i="1"/>
  <c r="AG27" i="1"/>
  <c r="AE27" i="1"/>
  <c r="AC27" i="1"/>
  <c r="AA27" i="1"/>
  <c r="Y27" i="1"/>
  <c r="W27" i="1"/>
  <c r="U27" i="1"/>
  <c r="S27" i="1"/>
  <c r="Q27" i="1"/>
  <c r="O27" i="1"/>
  <c r="K27" i="1"/>
  <c r="G3" i="1"/>
  <c r="AI3" i="1"/>
  <c r="AG3" i="1"/>
  <c r="AE3" i="1"/>
  <c r="AC3" i="1"/>
  <c r="AA3" i="1"/>
  <c r="Y3" i="1"/>
  <c r="W3" i="1"/>
  <c r="U3" i="1"/>
  <c r="S3" i="1"/>
  <c r="Q3" i="1"/>
  <c r="O3" i="1"/>
  <c r="M25" i="1"/>
  <c r="AG26" i="1"/>
  <c r="G23" i="1"/>
  <c r="AI23" i="1"/>
  <c r="AG23" i="1"/>
  <c r="AE23" i="1"/>
  <c r="AC23" i="1"/>
  <c r="AA23" i="1"/>
  <c r="Y23" i="1"/>
  <c r="W23" i="1"/>
  <c r="U23" i="1"/>
  <c r="S23" i="1"/>
  <c r="Q23" i="1"/>
  <c r="O23" i="1"/>
  <c r="K23" i="1"/>
  <c r="I19" i="1"/>
  <c r="K19" i="1"/>
  <c r="AI19" i="1"/>
  <c r="AG19" i="1"/>
  <c r="AE19" i="1"/>
  <c r="AC19" i="1"/>
  <c r="AA19" i="1"/>
  <c r="Y19" i="1"/>
  <c r="W19" i="1"/>
  <c r="U19" i="1"/>
  <c r="S19" i="1"/>
  <c r="Q19" i="1"/>
  <c r="O19" i="1"/>
  <c r="I15" i="1"/>
  <c r="K15" i="1"/>
  <c r="AI15" i="1"/>
  <c r="AG15" i="1"/>
  <c r="AE15" i="1"/>
  <c r="AC15" i="1"/>
  <c r="AA15" i="1"/>
  <c r="Y15" i="1"/>
  <c r="W15" i="1"/>
  <c r="U15" i="1"/>
  <c r="S15" i="1"/>
  <c r="Q15" i="1"/>
  <c r="O15" i="1"/>
  <c r="G7" i="1"/>
  <c r="AI7" i="1"/>
  <c r="AG7" i="1"/>
  <c r="AE7" i="1"/>
  <c r="AC7" i="1"/>
  <c r="AA7" i="1"/>
  <c r="Y7" i="1"/>
  <c r="W7" i="1"/>
  <c r="U7" i="1"/>
  <c r="S7" i="1"/>
  <c r="Q7" i="1"/>
  <c r="O7" i="1"/>
  <c r="M7" i="1"/>
  <c r="K5" i="1"/>
  <c r="M15" i="1"/>
  <c r="G30" i="1"/>
  <c r="M30" i="1"/>
  <c r="G26" i="1"/>
  <c r="M26" i="1"/>
  <c r="I18" i="1"/>
  <c r="M18" i="1"/>
  <c r="I14" i="1"/>
  <c r="M14" i="1"/>
  <c r="I10" i="1"/>
  <c r="K10" i="1"/>
  <c r="G6" i="1"/>
  <c r="K6" i="1"/>
  <c r="K20" i="1"/>
  <c r="K12" i="1"/>
  <c r="M3" i="1"/>
  <c r="M23" i="1"/>
  <c r="M13" i="1"/>
  <c r="M4" i="1"/>
  <c r="O24" i="1"/>
  <c r="O14" i="1"/>
  <c r="O4" i="1"/>
  <c r="Q24" i="1"/>
  <c r="Q14" i="1"/>
  <c r="Q4" i="1"/>
  <c r="S24" i="1"/>
  <c r="S14" i="1"/>
  <c r="S4" i="1"/>
  <c r="U24" i="1"/>
  <c r="U14" i="1"/>
  <c r="U4" i="1"/>
  <c r="W24" i="1"/>
  <c r="W14" i="1"/>
  <c r="W4" i="1"/>
  <c r="Y24" i="1"/>
  <c r="Y14" i="1"/>
  <c r="Y4" i="1"/>
  <c r="AA24" i="1"/>
  <c r="AA14" i="1"/>
  <c r="AA4" i="1"/>
  <c r="AC24" i="1"/>
  <c r="AC14" i="1"/>
  <c r="AC4" i="1"/>
  <c r="AE24" i="1"/>
  <c r="AE14" i="1"/>
  <c r="AE4" i="1"/>
  <c r="AG24" i="1"/>
  <c r="AG14" i="1"/>
  <c r="AG4" i="1"/>
  <c r="AI24" i="1"/>
  <c r="AI14" i="1"/>
  <c r="AI4" i="1"/>
  <c r="I29" i="1"/>
  <c r="AI29" i="1"/>
  <c r="AG29" i="1"/>
  <c r="AE29" i="1"/>
  <c r="AC29" i="1"/>
  <c r="AA29" i="1"/>
  <c r="Y29" i="1"/>
  <c r="W29" i="1"/>
  <c r="U29" i="1"/>
  <c r="S29" i="1"/>
  <c r="Q29" i="1"/>
  <c r="O29" i="1"/>
  <c r="I9" i="1"/>
  <c r="AI9" i="1"/>
  <c r="AG9" i="1"/>
  <c r="AE9" i="1"/>
  <c r="AC9" i="1"/>
  <c r="AA9" i="1"/>
  <c r="Y9" i="1"/>
  <c r="W9" i="1"/>
  <c r="U9" i="1"/>
  <c r="S9" i="1"/>
  <c r="Q9" i="1"/>
  <c r="O9" i="1"/>
  <c r="M9" i="1"/>
  <c r="M29" i="1"/>
  <c r="AC30" i="1"/>
  <c r="AE30" i="1"/>
  <c r="AG30" i="1"/>
  <c r="AI30" i="1"/>
  <c r="AI20" i="1"/>
  <c r="G10" i="1"/>
  <c r="I3" i="1"/>
  <c r="G14" i="1"/>
  <c r="G4" i="1"/>
  <c r="I6" i="1"/>
  <c r="G8" i="1"/>
  <c r="I26" i="1"/>
  <c r="G18" i="1"/>
  <c r="G29" i="1"/>
  <c r="G25" i="1"/>
  <c r="G19" i="1"/>
  <c r="G15" i="1"/>
  <c r="G9" i="1"/>
  <c r="G5" i="1"/>
  <c r="I27" i="1"/>
  <c r="I23" i="1"/>
  <c r="I17" i="1"/>
  <c r="I13" i="1"/>
  <c r="I7" i="1"/>
  <c r="I30" i="1"/>
  <c r="G28" i="1"/>
  <c r="G24" i="1"/>
  <c r="I20" i="1"/>
  <c r="I16" i="1"/>
  <c r="K31" i="1" l="1"/>
  <c r="K33" i="1" s="1"/>
  <c r="Q31" i="1"/>
  <c r="Q33" i="1" s="1"/>
  <c r="AG31" i="1"/>
  <c r="AG33" i="1" s="1"/>
  <c r="S31" i="1"/>
  <c r="S33" i="1" s="1"/>
  <c r="AA31" i="1"/>
  <c r="AA33" i="1" s="1"/>
  <c r="AI31" i="1"/>
  <c r="AI33" i="1" s="1"/>
  <c r="M31" i="1"/>
  <c r="M33" i="1" s="1"/>
  <c r="AC31" i="1"/>
  <c r="AC33" i="1" s="1"/>
  <c r="U31" i="1"/>
  <c r="U33" i="1" s="1"/>
  <c r="O31" i="1"/>
  <c r="O33" i="1" s="1"/>
  <c r="W31" i="1"/>
  <c r="W33" i="1" s="1"/>
  <c r="AE31" i="1"/>
  <c r="AE33" i="1" s="1"/>
  <c r="Y31" i="1"/>
  <c r="Y33" i="1" s="1"/>
  <c r="G31" i="1"/>
  <c r="G33" i="1" s="1"/>
  <c r="I31" i="1"/>
  <c r="I33" i="1" s="1"/>
  <c r="C34" i="1" l="1"/>
  <c r="B7" i="12" l="1"/>
  <c r="G40" i="1"/>
  <c r="G41" i="1" s="1"/>
  <c r="D40" i="1"/>
  <c r="D41" i="1" s="1"/>
  <c r="E40" i="1"/>
  <c r="I40" i="1"/>
  <c r="I41" i="1" s="1"/>
  <c r="E41" i="1"/>
  <c r="F40" i="1"/>
  <c r="B8" i="12" s="1"/>
  <c r="B9" i="12" s="1"/>
  <c r="C3" i="13" s="1"/>
  <c r="J40" i="1"/>
  <c r="J41" i="1" s="1"/>
  <c r="H40" i="1"/>
  <c r="H41" i="1" s="1"/>
  <c r="M16" i="13" l="1"/>
  <c r="N16" i="13" s="1"/>
  <c r="R13" i="13"/>
  <c r="S13" i="13" s="1"/>
  <c r="H13" i="13"/>
  <c r="I13" i="13" s="1"/>
  <c r="H20" i="13"/>
  <c r="I20" i="13" s="1"/>
  <c r="M15" i="13"/>
  <c r="N15" i="13" s="1"/>
  <c r="H19" i="13"/>
  <c r="I19" i="13" s="1"/>
  <c r="M26" i="13"/>
  <c r="N26" i="13" s="1"/>
  <c r="M10" i="13"/>
  <c r="N10" i="13" s="1"/>
  <c r="R16" i="13"/>
  <c r="S16" i="13" s="1"/>
  <c r="H17" i="13"/>
  <c r="I17" i="13" s="1"/>
  <c r="H24" i="13"/>
  <c r="I24" i="13" s="1"/>
  <c r="M11" i="13"/>
  <c r="N11" i="13" s="1"/>
  <c r="H26" i="13"/>
  <c r="I26" i="13" s="1"/>
  <c r="H10" i="13"/>
  <c r="I10" i="13" s="1"/>
  <c r="M17" i="13"/>
  <c r="N17" i="13" s="1"/>
  <c r="R4" i="13"/>
  <c r="S4" i="13" s="1"/>
  <c r="R11" i="13"/>
  <c r="S11" i="13" s="1"/>
  <c r="R22" i="13"/>
  <c r="S22" i="13" s="1"/>
  <c r="R9" i="13"/>
  <c r="S9" i="13" s="1"/>
  <c r="H5" i="13"/>
  <c r="I5" i="13" s="1"/>
  <c r="H16" i="13"/>
  <c r="I16" i="13" s="1"/>
  <c r="M7" i="13"/>
  <c r="N7" i="13" s="1"/>
  <c r="H15" i="13"/>
  <c r="I15" i="13" s="1"/>
  <c r="M22" i="13"/>
  <c r="N22" i="13" s="1"/>
  <c r="M6" i="13"/>
  <c r="N6" i="13" s="1"/>
  <c r="R12" i="13"/>
  <c r="S12" i="13" s="1"/>
  <c r="H9" i="13"/>
  <c r="I9" i="13" s="1"/>
  <c r="H12" i="13"/>
  <c r="I12" i="13" s="1"/>
  <c r="H22" i="13"/>
  <c r="I22" i="13" s="1"/>
  <c r="H6" i="13"/>
  <c r="I6" i="13" s="1"/>
  <c r="M13" i="13"/>
  <c r="N13" i="13" s="1"/>
  <c r="R23" i="13"/>
  <c r="S23" i="13" s="1"/>
  <c r="R7" i="13"/>
  <c r="S7" i="13" s="1"/>
  <c r="R18" i="13"/>
  <c r="S18" i="13" s="1"/>
  <c r="R25" i="13"/>
  <c r="S25" i="13" s="1"/>
  <c r="R5" i="13"/>
  <c r="S5" i="13" s="1"/>
  <c r="M24" i="13"/>
  <c r="N24" i="13" s="1"/>
  <c r="H8" i="13"/>
  <c r="I8" i="13" s="1"/>
  <c r="R21" i="13"/>
  <c r="S21" i="13" s="1"/>
  <c r="H11" i="13"/>
  <c r="I11" i="13" s="1"/>
  <c r="M18" i="13"/>
  <c r="N18" i="13" s="1"/>
  <c r="R24" i="13"/>
  <c r="S24" i="13" s="1"/>
  <c r="R8" i="13"/>
  <c r="S8" i="13" s="1"/>
  <c r="M20" i="13"/>
  <c r="N20" i="13" s="1"/>
  <c r="M4" i="13"/>
  <c r="N4" i="13" s="1"/>
  <c r="R17" i="13"/>
  <c r="S17" i="13" s="1"/>
  <c r="H18" i="13"/>
  <c r="I18" i="13" s="1"/>
  <c r="M25" i="13"/>
  <c r="N25" i="13" s="1"/>
  <c r="M9" i="13"/>
  <c r="N9" i="13" s="1"/>
  <c r="R19" i="13"/>
  <c r="S19" i="13" s="1"/>
  <c r="M8" i="13"/>
  <c r="N8" i="13" s="1"/>
  <c r="R14" i="13"/>
  <c r="S14" i="13" s="1"/>
  <c r="R6" i="13"/>
  <c r="S6" i="13" s="1"/>
  <c r="H21" i="13"/>
  <c r="I21" i="13" s="1"/>
  <c r="M12" i="13"/>
  <c r="N12" i="13" s="1"/>
  <c r="M23" i="13"/>
  <c r="N23" i="13" s="1"/>
  <c r="H23" i="13"/>
  <c r="I23" i="13" s="1"/>
  <c r="H7" i="13"/>
  <c r="I7" i="13" s="1"/>
  <c r="M14" i="13"/>
  <c r="N14" i="13" s="1"/>
  <c r="R20" i="13"/>
  <c r="S20" i="13" s="1"/>
  <c r="H25" i="13"/>
  <c r="I25" i="13" s="1"/>
  <c r="M19" i="13"/>
  <c r="N19" i="13" s="1"/>
  <c r="H4" i="13"/>
  <c r="I4" i="13" s="1"/>
  <c r="H14" i="13"/>
  <c r="I14" i="13" s="1"/>
  <c r="M21" i="13"/>
  <c r="N21" i="13" s="1"/>
  <c r="M5" i="13"/>
  <c r="N5" i="13" s="1"/>
  <c r="R15" i="13"/>
  <c r="S15" i="13" s="1"/>
  <c r="R26" i="13"/>
  <c r="S26" i="13" s="1"/>
  <c r="R10" i="13"/>
  <c r="S10" i="13" s="1"/>
  <c r="F41" i="1"/>
</calcChain>
</file>

<file path=xl/sharedStrings.xml><?xml version="1.0" encoding="utf-8"?>
<sst xmlns="http://schemas.openxmlformats.org/spreadsheetml/2006/main" count="272" uniqueCount="125">
  <si>
    <t>CAT</t>
  </si>
  <si>
    <t>Car Type</t>
  </si>
  <si>
    <t>Add Day</t>
  </si>
  <si>
    <t>Low season (1st january-31st May &amp; 1st october-31st December)</t>
  </si>
  <si>
    <t>A1</t>
  </si>
  <si>
    <t>B</t>
  </si>
  <si>
    <t>B1</t>
  </si>
  <si>
    <t>C</t>
  </si>
  <si>
    <t>D</t>
  </si>
  <si>
    <t>E</t>
  </si>
  <si>
    <t>F</t>
  </si>
  <si>
    <t>G</t>
  </si>
  <si>
    <t>Chevrolet Matiz a/c (or similar)</t>
  </si>
  <si>
    <t>Hyundai i10 a/c (or similar)</t>
  </si>
  <si>
    <t>Chevrolet Matiz a/c (or similar) + open top</t>
  </si>
  <si>
    <t>Hyundai i20 a/c (or similar)</t>
  </si>
  <si>
    <t>Hyundai Accent a/c</t>
  </si>
  <si>
    <t>Suzuki Jimmy 4x4 (Jeep)</t>
  </si>
  <si>
    <t>Hyundai Accent a/c, automatic</t>
  </si>
  <si>
    <t>Fiat Doblo a/c (7-seater)</t>
  </si>
  <si>
    <t>Middle season (1st June-10 July &amp; 16th september-30st September)</t>
  </si>
  <si>
    <t>High season (11 July-15 September)</t>
  </si>
  <si>
    <t>Saison</t>
  </si>
  <si>
    <t>pointage</t>
  </si>
  <si>
    <t>low</t>
  </si>
  <si>
    <t>middle</t>
  </si>
  <si>
    <t>high</t>
  </si>
  <si>
    <t>Pointage jours</t>
  </si>
  <si>
    <t>Season</t>
  </si>
  <si>
    <t>Nb Days</t>
  </si>
  <si>
    <t>COMISSION</t>
  </si>
  <si>
    <t>COST COMMISSION</t>
  </si>
  <si>
    <t>TOTAL FINAL</t>
  </si>
  <si>
    <t>Price location</t>
  </si>
  <si>
    <t>Total column</t>
  </si>
  <si>
    <t>TOTAL PRICE</t>
  </si>
  <si>
    <t>18/05 - 25/05</t>
  </si>
  <si>
    <t>25/05 - 01/06</t>
  </si>
  <si>
    <t>01/06 - 08/06</t>
  </si>
  <si>
    <t>08/06 - 15/06</t>
  </si>
  <si>
    <t>15/06 - 22/06</t>
  </si>
  <si>
    <t>22/06 - 29/06</t>
  </si>
  <si>
    <t>29/06 - 06/07</t>
  </si>
  <si>
    <t>06/07 - 13/07</t>
  </si>
  <si>
    <t>13/07 - 20/07</t>
  </si>
  <si>
    <t>20/07 - 27/07</t>
  </si>
  <si>
    <t>27/07 - 03/08</t>
  </si>
  <si>
    <t>03/08 - 10/08</t>
  </si>
  <si>
    <t>10/08 - 17/08</t>
  </si>
  <si>
    <t>17/08 - 24/08</t>
  </si>
  <si>
    <t>24/08 - 31/08</t>
  </si>
  <si>
    <t>31/08 - 07/09</t>
  </si>
  <si>
    <t>07/09 - 14/09</t>
  </si>
  <si>
    <t>14/09 - 21/09</t>
  </si>
  <si>
    <t>21/09 - 28/09</t>
  </si>
  <si>
    <t>28/09 - 05/10</t>
  </si>
  <si>
    <t>05/10 - 12/10</t>
  </si>
  <si>
    <t>12/10 - 19/10</t>
  </si>
  <si>
    <t>19/10 - 26/10</t>
  </si>
  <si>
    <t>DATES</t>
  </si>
  <si>
    <t>PRICE/DAY</t>
  </si>
  <si>
    <t>NB Days</t>
  </si>
  <si>
    <t>NET PRICE</t>
  </si>
  <si>
    <t>ASSURANCE / PERS.</t>
  </si>
  <si>
    <t>Commission</t>
  </si>
  <si>
    <t>CLIENT PRICE</t>
  </si>
  <si>
    <t>LUCKY HOUSE STUDIO 7 DAYS</t>
  </si>
  <si>
    <t>LUCKY HOUSE STUDIO 10 DAYS</t>
  </si>
  <si>
    <t>LUCKY HOUSE STUDIO 3 DAYS</t>
  </si>
  <si>
    <t>18/05 – 28/05</t>
  </si>
  <si>
    <t>25/05 – 04/06</t>
  </si>
  <si>
    <t>01/06 -11/06</t>
  </si>
  <si>
    <t>08/06 – 18/06</t>
  </si>
  <si>
    <t>15/06 – 25/06</t>
  </si>
  <si>
    <t>22/06 – 02/07</t>
  </si>
  <si>
    <t>29/06 – 09/07</t>
  </si>
  <si>
    <t>06/07 – 16/07</t>
  </si>
  <si>
    <t>13/07 – 23/07</t>
  </si>
  <si>
    <t>20/07 – 30/07</t>
  </si>
  <si>
    <t>27/07 – 06/08</t>
  </si>
  <si>
    <t>03/08 – 13/08</t>
  </si>
  <si>
    <t>10/08 – 20/08</t>
  </si>
  <si>
    <t>17/08 – 27/08</t>
  </si>
  <si>
    <t>24/08 – 03/09</t>
  </si>
  <si>
    <t>31/08 – 10/09</t>
  </si>
  <si>
    <t>07/09 – 17/09</t>
  </si>
  <si>
    <t>14/09 – 24/09</t>
  </si>
  <si>
    <t>21/09 – 01/10</t>
  </si>
  <si>
    <t>28/09 – 08/10</t>
  </si>
  <si>
    <t>05/10 – 15/10</t>
  </si>
  <si>
    <t>12/10 – 22/10</t>
  </si>
  <si>
    <t>19/10 – 29/10</t>
  </si>
  <si>
    <t>18/05 – 21/05</t>
  </si>
  <si>
    <t>25/05 – 28/05</t>
  </si>
  <si>
    <t>01/06 – 04/06</t>
  </si>
  <si>
    <t>08/06 – 11/06</t>
  </si>
  <si>
    <t>15/06 – 18/06</t>
  </si>
  <si>
    <t>22/06 – 25/06</t>
  </si>
  <si>
    <t>29/06 – 02/07</t>
  </si>
  <si>
    <t>06/07 – 09/07</t>
  </si>
  <si>
    <t>13/07 – 16/07</t>
  </si>
  <si>
    <t>20/07 – 23/07</t>
  </si>
  <si>
    <t>27/07 – 30/07</t>
  </si>
  <si>
    <t>03/08 – 06/08</t>
  </si>
  <si>
    <t>10/08 – 13/08</t>
  </si>
  <si>
    <t>17/08 – 20/08</t>
  </si>
  <si>
    <t>24/08 – 27/08</t>
  </si>
  <si>
    <t>31/08 – 03/09</t>
  </si>
  <si>
    <t>07/09 – 10/09</t>
  </si>
  <si>
    <t>14/09 – 17/09</t>
  </si>
  <si>
    <t>21/09 – 24/09</t>
  </si>
  <si>
    <t>28/09 – 01/10</t>
  </si>
  <si>
    <t>05/10 – 08/10</t>
  </si>
  <si>
    <t>12/10 – 15/10</t>
  </si>
  <si>
    <t>19/10 – 22/10</t>
  </si>
  <si>
    <t>Insurance</t>
  </si>
  <si>
    <t>Comission</t>
  </si>
  <si>
    <t>7 Days</t>
  </si>
  <si>
    <t>10 Days</t>
  </si>
  <si>
    <t>3 Days</t>
  </si>
  <si>
    <t>Car location</t>
  </si>
  <si>
    <t>Extra</t>
  </si>
  <si>
    <t>Number pers.</t>
  </si>
  <si>
    <t>Dates</t>
  </si>
  <si>
    <t>Number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</si>
</sst>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#,##0.00\ &quot;€&quot;"/>
    <numFmt numFmtId="166" formatCode="0.0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Sans"/>
    </font>
    <font>
      <i/>
      <sz val="10"/>
      <color rgb="FF000000"/>
      <name val="Sans"/>
    </font>
    <font>
      <sz val="10"/>
      <color rgb="FF000000"/>
      <name val="Sans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0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0" borderId="0" xfId="0" applyFill="1" applyBorder="1"/>
    <xf numFmtId="0" fontId="0" fillId="4" borderId="0" xfId="0" applyFill="1"/>
    <xf numFmtId="0" fontId="4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4" fontId="0" fillId="4" borderId="1" xfId="0" applyNumberFormat="1" applyFill="1" applyBorder="1"/>
    <xf numFmtId="0" fontId="0" fillId="4" borderId="0" xfId="0" applyNumberFormat="1" applyFill="1"/>
    <xf numFmtId="0" fontId="4" fillId="0" borderId="0" xfId="0" applyFont="1"/>
    <xf numFmtId="0" fontId="4" fillId="4" borderId="0" xfId="0" applyFont="1" applyFill="1"/>
    <xf numFmtId="0" fontId="0" fillId="5" borderId="0" xfId="0" applyFill="1"/>
    <xf numFmtId="164" fontId="0" fillId="6" borderId="1" xfId="0" applyNumberFormat="1" applyFill="1" applyBorder="1"/>
    <xf numFmtId="0" fontId="4" fillId="6" borderId="0" xfId="0" applyFont="1" applyFill="1"/>
    <xf numFmtId="0" fontId="0" fillId="6" borderId="0" xfId="0" applyFill="1"/>
    <xf numFmtId="0" fontId="3" fillId="7" borderId="0" xfId="0" applyFont="1" applyFill="1"/>
    <xf numFmtId="2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0" fontId="0" fillId="7" borderId="0" xfId="0" applyFill="1"/>
    <xf numFmtId="4" fontId="0" fillId="7" borderId="1" xfId="0" applyNumberFormat="1" applyFill="1" applyBorder="1"/>
    <xf numFmtId="0" fontId="3" fillId="4" borderId="0" xfId="0" applyFont="1" applyFill="1" applyBorder="1"/>
    <xf numFmtId="0" fontId="1" fillId="4" borderId="1" xfId="0" applyFont="1" applyFill="1" applyBorder="1"/>
    <xf numFmtId="0" fontId="0" fillId="0" borderId="0" xfId="0" applyFill="1"/>
    <xf numFmtId="0" fontId="3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1" fillId="0" borderId="1" xfId="0" applyFont="1" applyFill="1" applyBorder="1"/>
    <xf numFmtId="164" fontId="0" fillId="0" borderId="1" xfId="0" applyNumberFormat="1" applyFill="1" applyBorder="1"/>
    <xf numFmtId="164" fontId="0" fillId="7" borderId="1" xfId="0" applyNumberFormat="1" applyFill="1" applyBorder="1"/>
    <xf numFmtId="0" fontId="0" fillId="0" borderId="1" xfId="0" applyFill="1" applyBorder="1"/>
    <xf numFmtId="165" fontId="0" fillId="5" borderId="0" xfId="0" applyNumberFormat="1" applyFill="1"/>
    <xf numFmtId="9" fontId="0" fillId="0" borderId="0" xfId="0" applyNumberFormat="1"/>
    <xf numFmtId="0" fontId="0" fillId="8" borderId="0" xfId="0" applyFill="1"/>
    <xf numFmtId="165" fontId="0" fillId="9" borderId="1" xfId="0" applyNumberFormat="1" applyFill="1" applyBorder="1"/>
    <xf numFmtId="0" fontId="0" fillId="10" borderId="1" xfId="0" applyFill="1" applyBorder="1"/>
    <xf numFmtId="165" fontId="0" fillId="10" borderId="1" xfId="0" applyNumberFormat="1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9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/>
    </xf>
    <xf numFmtId="166" fontId="8" fillId="0" borderId="1" xfId="0" applyNumberFormat="1" applyFont="1" applyFill="1" applyBorder="1" applyAlignment="1" applyProtection="1">
      <alignment horizontal="center"/>
    </xf>
    <xf numFmtId="165" fontId="0" fillId="0" borderId="1" xfId="0" applyNumberFormat="1" applyBorder="1"/>
    <xf numFmtId="165" fontId="10" fillId="9" borderId="1" xfId="0" applyNumberFormat="1" applyFont="1" applyFill="1" applyBorder="1"/>
    <xf numFmtId="165" fontId="0" fillId="0" borderId="0" xfId="0" applyNumberFormat="1" applyFill="1" applyBorder="1"/>
    <xf numFmtId="165" fontId="9" fillId="0" borderId="4" xfId="0" applyNumberFormat="1" applyFont="1" applyFill="1" applyBorder="1" applyAlignment="1" applyProtection="1"/>
    <xf numFmtId="165" fontId="9" fillId="0" borderId="4" xfId="1" applyNumberFormat="1" applyBorder="1"/>
    <xf numFmtId="0" fontId="6" fillId="0" borderId="0" xfId="0" applyFont="1"/>
    <xf numFmtId="0" fontId="0" fillId="8" borderId="1" xfId="0" applyFill="1" applyBorder="1"/>
    <xf numFmtId="49" fontId="0" fillId="7" borderId="1" xfId="0" applyNumberFormat="1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0" fontId="0" fillId="11" borderId="1" xfId="0" applyFill="1" applyBorder="1"/>
    <xf numFmtId="165" fontId="0" fillId="11" borderId="1" xfId="0" applyNumberFormat="1" applyFill="1" applyBorder="1"/>
    <xf numFmtId="0" fontId="0" fillId="10" borderId="0" xfId="0" applyFill="1"/>
    <xf numFmtId="0" fontId="0" fillId="13" borderId="0" xfId="0" applyFill="1"/>
    <xf numFmtId="0" fontId="4" fillId="7" borderId="0" xfId="0" applyFont="1" applyFill="1"/>
    <xf numFmtId="0" fontId="0" fillId="7" borderId="0" xfId="0" applyNumberFormat="1" applyFill="1"/>
    <xf numFmtId="0" fontId="3" fillId="7" borderId="2" xfId="0" applyFont="1" applyFill="1" applyBorder="1"/>
    <xf numFmtId="164" fontId="0" fillId="7" borderId="2" xfId="0" applyNumberFormat="1" applyFill="1" applyBorder="1"/>
    <xf numFmtId="0" fontId="3" fillId="7" borderId="3" xfId="0" applyFont="1" applyFill="1" applyBorder="1"/>
    <xf numFmtId="164" fontId="0" fillId="7" borderId="3" xfId="0" applyNumberFormat="1" applyFill="1" applyBorder="1"/>
    <xf numFmtId="0" fontId="0" fillId="7" borderId="2" xfId="0" applyFill="1" applyBorder="1"/>
    <xf numFmtId="9" fontId="6" fillId="13" borderId="0" xfId="0" applyNumberFormat="1" applyFont="1" applyFill="1" applyAlignment="1">
      <alignment horizontal="center"/>
    </xf>
    <xf numFmtId="165" fontId="0" fillId="13" borderId="0" xfId="0" applyNumberFormat="1" applyFill="1"/>
    <xf numFmtId="0" fontId="0" fillId="14" borderId="0" xfId="0" applyFill="1"/>
    <xf numFmtId="0" fontId="2" fillId="14" borderId="1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3" fillId="14" borderId="1" xfId="0" applyFont="1" applyFill="1" applyBorder="1"/>
    <xf numFmtId="0" fontId="2" fillId="14" borderId="3" xfId="0" applyFont="1" applyFill="1" applyBorder="1" applyAlignment="1">
      <alignment horizontal="center"/>
    </xf>
    <xf numFmtId="0" fontId="2" fillId="14" borderId="0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2" fontId="2" fillId="14" borderId="1" xfId="0" applyNumberFormat="1" applyFont="1" applyFill="1" applyBorder="1" applyAlignment="1">
      <alignment horizontal="center"/>
    </xf>
    <xf numFmtId="4" fontId="0" fillId="14" borderId="1" xfId="0" applyNumberFormat="1" applyFill="1" applyBorder="1"/>
    <xf numFmtId="2" fontId="2" fillId="14" borderId="2" xfId="0" applyNumberFormat="1" applyFont="1" applyFill="1" applyBorder="1" applyAlignment="1">
      <alignment horizontal="center"/>
    </xf>
    <xf numFmtId="0" fontId="1" fillId="14" borderId="1" xfId="0" applyFont="1" applyFill="1" applyBorder="1"/>
    <xf numFmtId="2" fontId="2" fillId="14" borderId="3" xfId="0" applyNumberFormat="1" applyFont="1" applyFill="1" applyBorder="1" applyAlignment="1">
      <alignment horizontal="center"/>
    </xf>
    <xf numFmtId="164" fontId="0" fillId="14" borderId="1" xfId="0" applyNumberFormat="1" applyFill="1" applyBorder="1"/>
    <xf numFmtId="0" fontId="7" fillId="0" borderId="4" xfId="1" applyFont="1" applyFill="1" applyBorder="1" applyAlignment="1">
      <alignment horizontal="center" vertical="center"/>
    </xf>
    <xf numFmtId="0" fontId="0" fillId="12" borderId="0" xfId="0" applyFill="1" applyAlignment="1">
      <alignment horizontal="center"/>
    </xf>
    <xf numFmtId="0" fontId="7" fillId="0" borderId="2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10" borderId="0" xfId="0" applyFont="1" applyFill="1"/>
  </cellXfs>
  <cellStyles count="2">
    <cellStyle name="Gnumeric-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</xdr:row>
      <xdr:rowOff>38100</xdr:rowOff>
    </xdr:from>
    <xdr:to>
      <xdr:col>9</xdr:col>
      <xdr:colOff>666750</xdr:colOff>
      <xdr:row>10</xdr:row>
      <xdr:rowOff>180975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791075" y="228600"/>
          <a:ext cx="4810125" cy="1857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CAREFUL !!! TO CHANGE THE PRICE JUST COMPLETE WHITE COLUMS ON THE PAPER PRICE !!!!!!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5"/>
  <sheetViews>
    <sheetView zoomScale="70" workbookViewId="0">
      <selection activeCell="E27" sqref="E27"/>
    </sheetView>
  </sheetViews>
  <sheetFormatPr baseColWidth="10" defaultRowHeight="15"/>
  <cols>
    <col min="3" max="3" width="39.7109375" customWidth="1"/>
    <col min="4" max="4" width="10.7109375" style="4" customWidth="1"/>
    <col min="5" max="5" width="8.7109375" customWidth="1"/>
    <col min="6" max="6" width="11.42578125" style="18"/>
    <col min="7" max="7" width="11.42578125" style="4"/>
    <col min="8" max="8" width="11.42578125" style="18"/>
    <col min="9" max="9" width="11.42578125" style="4"/>
    <col min="10" max="10" width="11.42578125" style="18"/>
    <col min="11" max="11" width="11.42578125" style="1"/>
    <col min="12" max="12" width="11.42578125" style="18"/>
    <col min="13" max="13" width="11.42578125" style="14"/>
    <col min="14" max="14" width="11.42578125" style="18"/>
    <col min="15" max="15" width="11.42578125" style="14"/>
    <col min="16" max="16" width="11.42578125" style="18"/>
    <col min="17" max="17" width="11.42578125" style="14"/>
    <col min="18" max="18" width="11.42578125" style="18"/>
    <col min="19" max="19" width="11.42578125" style="14"/>
    <col min="20" max="20" width="11.42578125" style="18"/>
    <col min="21" max="21" width="11.42578125" style="14"/>
    <col min="22" max="22" width="11.42578125" style="18"/>
    <col min="23" max="23" width="11.42578125" style="14"/>
    <col min="24" max="24" width="11.42578125" style="18"/>
    <col min="25" max="25" width="11.42578125" style="14"/>
    <col min="26" max="26" width="11.42578125" style="18"/>
    <col min="27" max="27" width="11.42578125" style="14"/>
    <col min="28" max="28" width="11.42578125" style="18"/>
    <col min="29" max="29" width="11.42578125" style="14"/>
    <col min="30" max="30" width="11.42578125" style="18"/>
    <col min="31" max="31" width="11.42578125" style="14"/>
    <col min="32" max="32" width="11.42578125" style="18"/>
    <col min="33" max="33" width="11.42578125" style="14"/>
    <col min="34" max="34" width="11.42578125" style="18"/>
    <col min="35" max="35" width="11.42578125" style="14"/>
  </cols>
  <sheetData>
    <row r="1" spans="1:35" s="65" customFormat="1">
      <c r="B1" s="66" t="s">
        <v>3</v>
      </c>
      <c r="C1" s="66"/>
      <c r="D1" s="66"/>
      <c r="E1" s="66"/>
      <c r="F1" s="66"/>
      <c r="G1" s="66"/>
      <c r="H1" s="66"/>
      <c r="I1" s="66"/>
      <c r="J1" s="67"/>
      <c r="K1" s="68"/>
      <c r="L1" s="69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70"/>
    </row>
    <row r="2" spans="1:35" s="22" customFormat="1">
      <c r="A2" s="22" t="s">
        <v>22</v>
      </c>
      <c r="B2" s="23" t="s">
        <v>0</v>
      </c>
      <c r="C2" s="23" t="s">
        <v>1</v>
      </c>
      <c r="D2" s="23" t="s">
        <v>23</v>
      </c>
      <c r="E2" s="23"/>
      <c r="F2" s="17">
        <v>1</v>
      </c>
      <c r="G2" s="23"/>
      <c r="H2" s="17">
        <v>2</v>
      </c>
      <c r="I2" s="23"/>
      <c r="J2" s="58">
        <v>3</v>
      </c>
      <c r="K2" s="23"/>
      <c r="L2" s="60">
        <v>4</v>
      </c>
      <c r="M2" s="23"/>
      <c r="N2" s="17">
        <v>5</v>
      </c>
      <c r="O2" s="23"/>
      <c r="P2" s="17">
        <v>6</v>
      </c>
      <c r="Q2" s="23"/>
      <c r="R2" s="17">
        <v>7</v>
      </c>
      <c r="S2" s="23"/>
      <c r="T2" s="17">
        <v>8</v>
      </c>
      <c r="U2" s="23"/>
      <c r="V2" s="17">
        <v>9</v>
      </c>
      <c r="W2" s="23"/>
      <c r="X2" s="17">
        <v>10</v>
      </c>
      <c r="Y2" s="23"/>
      <c r="Z2" s="17">
        <v>11</v>
      </c>
      <c r="AA2" s="23"/>
      <c r="AB2" s="17">
        <v>12</v>
      </c>
      <c r="AC2" s="23"/>
      <c r="AD2" s="17">
        <v>13</v>
      </c>
      <c r="AE2" s="23"/>
      <c r="AF2" s="17">
        <v>14</v>
      </c>
      <c r="AG2" s="23"/>
      <c r="AH2" s="58" t="s">
        <v>2</v>
      </c>
      <c r="AI2" s="28"/>
    </row>
    <row r="3" spans="1:35" ht="18.75">
      <c r="A3" t="s">
        <v>24</v>
      </c>
      <c r="B3" s="2" t="s">
        <v>4</v>
      </c>
      <c r="C3" s="2" t="s">
        <v>12</v>
      </c>
      <c r="D3" s="5">
        <f>IF(AND('Cars calcul'!$A$7=C3,'Cars calcul'!$C$2=A3),1,0)</f>
        <v>0</v>
      </c>
      <c r="E3" s="2"/>
      <c r="F3" s="19">
        <v>40</v>
      </c>
      <c r="G3" s="7">
        <f>D3*F3</f>
        <v>0</v>
      </c>
      <c r="H3" s="27">
        <v>70</v>
      </c>
      <c r="I3" s="7">
        <f>D3*H3</f>
        <v>0</v>
      </c>
      <c r="J3" s="59">
        <v>90</v>
      </c>
      <c r="K3" s="21">
        <f>D3*J3</f>
        <v>0</v>
      </c>
      <c r="L3" s="61">
        <v>115</v>
      </c>
      <c r="M3" s="12">
        <f>D3*L3</f>
        <v>0</v>
      </c>
      <c r="N3" s="27">
        <v>135</v>
      </c>
      <c r="O3" s="12">
        <f>D3*N3</f>
        <v>0</v>
      </c>
      <c r="P3" s="27">
        <v>155</v>
      </c>
      <c r="Q3" s="12">
        <f>D3*P3</f>
        <v>0</v>
      </c>
      <c r="R3" s="27">
        <v>170</v>
      </c>
      <c r="S3" s="12">
        <f>D3*R3</f>
        <v>0</v>
      </c>
      <c r="T3" s="27">
        <f>R3+24</f>
        <v>194</v>
      </c>
      <c r="U3" s="12">
        <f>D3*T3</f>
        <v>0</v>
      </c>
      <c r="V3" s="27">
        <f>T3+24</f>
        <v>218</v>
      </c>
      <c r="W3" s="12">
        <f>D3*V3</f>
        <v>0</v>
      </c>
      <c r="X3" s="27">
        <f>V3+24</f>
        <v>242</v>
      </c>
      <c r="Y3" s="12">
        <f>D3*X3</f>
        <v>0</v>
      </c>
      <c r="Z3" s="27">
        <f>X3+24</f>
        <v>266</v>
      </c>
      <c r="AA3" s="12">
        <f>D3*Z3</f>
        <v>0</v>
      </c>
      <c r="AB3" s="27">
        <f>Z3+24</f>
        <v>290</v>
      </c>
      <c r="AC3" s="12">
        <f>D3*AB3</f>
        <v>0</v>
      </c>
      <c r="AD3" s="27">
        <f t="shared" ref="AD3" si="0">AB3+24</f>
        <v>314</v>
      </c>
      <c r="AE3" s="12">
        <f>D3*AD3</f>
        <v>0</v>
      </c>
      <c r="AF3" s="27">
        <v>330</v>
      </c>
      <c r="AG3" s="12">
        <f>D3*AF3</f>
        <v>0</v>
      </c>
      <c r="AH3" s="59">
        <v>23</v>
      </c>
      <c r="AI3" s="12">
        <f>D3*AH3</f>
        <v>0</v>
      </c>
    </row>
    <row r="4" spans="1:35" ht="18.75">
      <c r="A4" t="s">
        <v>24</v>
      </c>
      <c r="B4" s="2" t="s">
        <v>5</v>
      </c>
      <c r="C4" s="2" t="s">
        <v>13</v>
      </c>
      <c r="D4" s="5">
        <f>IF(AND('Cars calcul'!$A$7=C4,'Cars calcul'!$C$2=A4),1,0)</f>
        <v>0</v>
      </c>
      <c r="E4" s="2"/>
      <c r="F4" s="27">
        <v>43</v>
      </c>
      <c r="G4" s="7">
        <f t="shared" ref="G4:G30" si="1">D4*F4</f>
        <v>0</v>
      </c>
      <c r="H4" s="27">
        <v>80</v>
      </c>
      <c r="I4" s="7">
        <f t="shared" ref="I4:I30" si="2">D4*H4</f>
        <v>0</v>
      </c>
      <c r="J4" s="59">
        <v>100</v>
      </c>
      <c r="K4" s="21">
        <f t="shared" ref="K4:K30" si="3">D4*J4</f>
        <v>0</v>
      </c>
      <c r="L4" s="61">
        <v>125</v>
      </c>
      <c r="M4" s="12">
        <f t="shared" ref="M4:M30" si="4">D4*L4</f>
        <v>0</v>
      </c>
      <c r="N4" s="27">
        <v>150</v>
      </c>
      <c r="O4" s="12">
        <f t="shared" ref="O4:O30" si="5">D4*N4</f>
        <v>0</v>
      </c>
      <c r="P4" s="27">
        <v>175</v>
      </c>
      <c r="Q4" s="12">
        <f t="shared" ref="Q4:Q30" si="6">D4*P4</f>
        <v>0</v>
      </c>
      <c r="R4" s="27">
        <v>190</v>
      </c>
      <c r="S4" s="12">
        <f t="shared" ref="S4:S30" si="7">D4*R4</f>
        <v>0</v>
      </c>
      <c r="T4" s="27">
        <f>R4+26</f>
        <v>216</v>
      </c>
      <c r="U4" s="12">
        <f t="shared" ref="U4:U30" si="8">D4*T4</f>
        <v>0</v>
      </c>
      <c r="V4" s="27">
        <f>T4+26</f>
        <v>242</v>
      </c>
      <c r="W4" s="12">
        <f t="shared" ref="W4:W30" si="9">D4*V4</f>
        <v>0</v>
      </c>
      <c r="X4" s="27">
        <f>V4+26</f>
        <v>268</v>
      </c>
      <c r="Y4" s="12">
        <f t="shared" ref="Y4:Y30" si="10">D4*X4</f>
        <v>0</v>
      </c>
      <c r="Z4" s="27">
        <f>X4+26</f>
        <v>294</v>
      </c>
      <c r="AA4" s="12">
        <f t="shared" ref="AA4:AA30" si="11">D4*Z4</f>
        <v>0</v>
      </c>
      <c r="AB4" s="27">
        <f>Z4+26</f>
        <v>320</v>
      </c>
      <c r="AC4" s="12">
        <f t="shared" ref="AC4:AC30" si="12">D4*AB4</f>
        <v>0</v>
      </c>
      <c r="AD4" s="27">
        <f t="shared" ref="AD4" si="13">AB4+26</f>
        <v>346</v>
      </c>
      <c r="AE4" s="12">
        <f t="shared" ref="AE4:AE30" si="14">D4*AD4</f>
        <v>0</v>
      </c>
      <c r="AF4" s="27">
        <v>350</v>
      </c>
      <c r="AG4" s="12">
        <f t="shared" ref="AG4:AG30" si="15">D4*AF4</f>
        <v>0</v>
      </c>
      <c r="AH4" s="59">
        <v>25</v>
      </c>
      <c r="AI4" s="12">
        <f t="shared" ref="AI4:AI30" si="16">D4*AH4</f>
        <v>0</v>
      </c>
    </row>
    <row r="5" spans="1:35" ht="18.75">
      <c r="A5" t="s">
        <v>24</v>
      </c>
      <c r="B5" s="2" t="s">
        <v>6</v>
      </c>
      <c r="C5" s="2" t="s">
        <v>14</v>
      </c>
      <c r="D5" s="5">
        <f>IF(AND('Cars calcul'!$A$7=C5,'Cars calcul'!$C$2=A5),1,0)</f>
        <v>0</v>
      </c>
      <c r="E5" s="2"/>
      <c r="F5" s="27">
        <v>42</v>
      </c>
      <c r="G5" s="7">
        <f t="shared" si="1"/>
        <v>0</v>
      </c>
      <c r="H5" s="27">
        <v>75</v>
      </c>
      <c r="I5" s="7">
        <f t="shared" si="2"/>
        <v>0</v>
      </c>
      <c r="J5" s="59">
        <v>95</v>
      </c>
      <c r="K5" s="21">
        <f t="shared" si="3"/>
        <v>0</v>
      </c>
      <c r="L5" s="61">
        <v>120</v>
      </c>
      <c r="M5" s="12">
        <f t="shared" si="4"/>
        <v>0</v>
      </c>
      <c r="N5" s="27">
        <v>145</v>
      </c>
      <c r="O5" s="12">
        <f t="shared" si="5"/>
        <v>0</v>
      </c>
      <c r="P5" s="27">
        <v>165</v>
      </c>
      <c r="Q5" s="12">
        <f t="shared" si="6"/>
        <v>0</v>
      </c>
      <c r="R5" s="27">
        <v>185</v>
      </c>
      <c r="S5" s="12">
        <f t="shared" si="7"/>
        <v>0</v>
      </c>
      <c r="T5" s="27">
        <f>R5+25</f>
        <v>210</v>
      </c>
      <c r="U5" s="12">
        <f t="shared" si="8"/>
        <v>0</v>
      </c>
      <c r="V5" s="27">
        <f>T5+25</f>
        <v>235</v>
      </c>
      <c r="W5" s="12">
        <f t="shared" si="9"/>
        <v>0</v>
      </c>
      <c r="X5" s="27">
        <f>V5+25</f>
        <v>260</v>
      </c>
      <c r="Y5" s="12">
        <f t="shared" si="10"/>
        <v>0</v>
      </c>
      <c r="Z5" s="27">
        <f>X5+25</f>
        <v>285</v>
      </c>
      <c r="AA5" s="12">
        <f t="shared" si="11"/>
        <v>0</v>
      </c>
      <c r="AB5" s="27">
        <f>Z5+25</f>
        <v>310</v>
      </c>
      <c r="AC5" s="12">
        <f t="shared" si="12"/>
        <v>0</v>
      </c>
      <c r="AD5" s="27">
        <f t="shared" ref="AD5" si="17">AB5+25</f>
        <v>335</v>
      </c>
      <c r="AE5" s="12">
        <f t="shared" si="14"/>
        <v>0</v>
      </c>
      <c r="AF5" s="27">
        <v>340</v>
      </c>
      <c r="AG5" s="12">
        <f t="shared" si="15"/>
        <v>0</v>
      </c>
      <c r="AH5" s="59">
        <v>24</v>
      </c>
      <c r="AI5" s="12">
        <f t="shared" si="16"/>
        <v>0</v>
      </c>
    </row>
    <row r="6" spans="1:35" ht="18.75">
      <c r="A6" t="s">
        <v>24</v>
      </c>
      <c r="B6" s="2" t="s">
        <v>7</v>
      </c>
      <c r="C6" s="2" t="s">
        <v>15</v>
      </c>
      <c r="D6" s="5">
        <f>IF(AND('Cars calcul'!$A$7=C6,'Cars calcul'!$C$2=A6),1,0)</f>
        <v>0</v>
      </c>
      <c r="E6" s="2"/>
      <c r="F6" s="27">
        <v>45</v>
      </c>
      <c r="G6" s="7">
        <f t="shared" si="1"/>
        <v>0</v>
      </c>
      <c r="H6" s="27">
        <v>85</v>
      </c>
      <c r="I6" s="7">
        <f t="shared" si="2"/>
        <v>0</v>
      </c>
      <c r="J6" s="59">
        <v>115</v>
      </c>
      <c r="K6" s="21">
        <f t="shared" si="3"/>
        <v>0</v>
      </c>
      <c r="L6" s="61">
        <v>140</v>
      </c>
      <c r="M6" s="12">
        <f t="shared" si="4"/>
        <v>0</v>
      </c>
      <c r="N6" s="27">
        <v>165</v>
      </c>
      <c r="O6" s="12">
        <f t="shared" si="5"/>
        <v>0</v>
      </c>
      <c r="P6" s="27">
        <v>190</v>
      </c>
      <c r="Q6" s="12">
        <f t="shared" si="6"/>
        <v>0</v>
      </c>
      <c r="R6" s="27">
        <v>210</v>
      </c>
      <c r="S6" s="12">
        <f t="shared" si="7"/>
        <v>0</v>
      </c>
      <c r="T6" s="27">
        <f>R6+29</f>
        <v>239</v>
      </c>
      <c r="U6" s="12">
        <f t="shared" si="8"/>
        <v>0</v>
      </c>
      <c r="V6" s="27">
        <f>T6+29</f>
        <v>268</v>
      </c>
      <c r="W6" s="12">
        <f t="shared" si="9"/>
        <v>0</v>
      </c>
      <c r="X6" s="27">
        <f>V6+29</f>
        <v>297</v>
      </c>
      <c r="Y6" s="12">
        <f t="shared" si="10"/>
        <v>0</v>
      </c>
      <c r="Z6" s="27">
        <f>X6+29</f>
        <v>326</v>
      </c>
      <c r="AA6" s="12">
        <f t="shared" si="11"/>
        <v>0</v>
      </c>
      <c r="AB6" s="27">
        <f>Z6+29</f>
        <v>355</v>
      </c>
      <c r="AC6" s="12">
        <f t="shared" si="12"/>
        <v>0</v>
      </c>
      <c r="AD6" s="27">
        <f t="shared" ref="AD6" si="18">AB6+29</f>
        <v>384</v>
      </c>
      <c r="AE6" s="12">
        <f t="shared" si="14"/>
        <v>0</v>
      </c>
      <c r="AF6" s="27">
        <v>400</v>
      </c>
      <c r="AG6" s="12">
        <f t="shared" si="15"/>
        <v>0</v>
      </c>
      <c r="AH6" s="59">
        <v>28</v>
      </c>
      <c r="AI6" s="12">
        <f t="shared" si="16"/>
        <v>0</v>
      </c>
    </row>
    <row r="7" spans="1:35" ht="18.75">
      <c r="A7" t="s">
        <v>24</v>
      </c>
      <c r="B7" s="2" t="s">
        <v>8</v>
      </c>
      <c r="C7" s="2" t="s">
        <v>16</v>
      </c>
      <c r="D7" s="5">
        <f>IF(AND('Cars calcul'!$A$7=C7,'Cars calcul'!$C$2=A7),1,0)</f>
        <v>0</v>
      </c>
      <c r="E7" s="2"/>
      <c r="F7" s="27">
        <v>48</v>
      </c>
      <c r="G7" s="7">
        <f t="shared" si="1"/>
        <v>0</v>
      </c>
      <c r="H7" s="27">
        <v>90</v>
      </c>
      <c r="I7" s="7">
        <f t="shared" si="2"/>
        <v>0</v>
      </c>
      <c r="J7" s="59">
        <v>125</v>
      </c>
      <c r="K7" s="21">
        <f t="shared" si="3"/>
        <v>0</v>
      </c>
      <c r="L7" s="61">
        <v>150</v>
      </c>
      <c r="M7" s="12">
        <f t="shared" si="4"/>
        <v>0</v>
      </c>
      <c r="N7" s="27">
        <v>175</v>
      </c>
      <c r="O7" s="12">
        <f t="shared" si="5"/>
        <v>0</v>
      </c>
      <c r="P7" s="27">
        <v>200</v>
      </c>
      <c r="Q7" s="12">
        <f t="shared" si="6"/>
        <v>0</v>
      </c>
      <c r="R7" s="27">
        <v>225</v>
      </c>
      <c r="S7" s="12">
        <f t="shared" si="7"/>
        <v>0</v>
      </c>
      <c r="T7" s="27">
        <f>R7+31</f>
        <v>256</v>
      </c>
      <c r="U7" s="12">
        <f t="shared" si="8"/>
        <v>0</v>
      </c>
      <c r="V7" s="27">
        <f>T7+31</f>
        <v>287</v>
      </c>
      <c r="W7" s="12">
        <f t="shared" si="9"/>
        <v>0</v>
      </c>
      <c r="X7" s="27">
        <f>V7+31</f>
        <v>318</v>
      </c>
      <c r="Y7" s="12">
        <f t="shared" si="10"/>
        <v>0</v>
      </c>
      <c r="Z7" s="27">
        <f>X7+31</f>
        <v>349</v>
      </c>
      <c r="AA7" s="12">
        <f t="shared" si="11"/>
        <v>0</v>
      </c>
      <c r="AB7" s="27">
        <f>Z7+31</f>
        <v>380</v>
      </c>
      <c r="AC7" s="12">
        <f t="shared" si="12"/>
        <v>0</v>
      </c>
      <c r="AD7" s="27">
        <f t="shared" ref="AD7" si="19">AB7+31</f>
        <v>411</v>
      </c>
      <c r="AE7" s="12">
        <f t="shared" si="14"/>
        <v>0</v>
      </c>
      <c r="AF7" s="27">
        <v>430</v>
      </c>
      <c r="AG7" s="12">
        <f t="shared" si="15"/>
        <v>0</v>
      </c>
      <c r="AH7" s="59">
        <v>30</v>
      </c>
      <c r="AI7" s="12">
        <f t="shared" si="16"/>
        <v>0</v>
      </c>
    </row>
    <row r="8" spans="1:35" ht="18.75">
      <c r="A8" t="s">
        <v>24</v>
      </c>
      <c r="B8" s="2" t="s">
        <v>9</v>
      </c>
      <c r="C8" s="2" t="s">
        <v>17</v>
      </c>
      <c r="D8" s="5">
        <f>IF(AND('Cars calcul'!$A$7=C8,'Cars calcul'!$C$2=A8),1,0)</f>
        <v>0</v>
      </c>
      <c r="E8" s="2"/>
      <c r="F8" s="27">
        <v>60</v>
      </c>
      <c r="G8" s="7">
        <f t="shared" si="1"/>
        <v>0</v>
      </c>
      <c r="H8" s="27">
        <v>110</v>
      </c>
      <c r="I8" s="7">
        <f t="shared" si="2"/>
        <v>0</v>
      </c>
      <c r="J8" s="59">
        <v>150</v>
      </c>
      <c r="K8" s="21">
        <f t="shared" si="3"/>
        <v>0</v>
      </c>
      <c r="L8" s="61">
        <v>185</v>
      </c>
      <c r="M8" s="12">
        <f t="shared" si="4"/>
        <v>0</v>
      </c>
      <c r="N8" s="27">
        <v>220</v>
      </c>
      <c r="O8" s="12">
        <f t="shared" si="5"/>
        <v>0</v>
      </c>
      <c r="P8" s="27">
        <v>245</v>
      </c>
      <c r="Q8" s="12">
        <f t="shared" si="6"/>
        <v>0</v>
      </c>
      <c r="R8" s="27">
        <v>270</v>
      </c>
      <c r="S8" s="12">
        <f t="shared" si="7"/>
        <v>0</v>
      </c>
      <c r="T8" s="27">
        <f>R8+37</f>
        <v>307</v>
      </c>
      <c r="U8" s="12">
        <f t="shared" si="8"/>
        <v>0</v>
      </c>
      <c r="V8" s="27">
        <f>T8+37</f>
        <v>344</v>
      </c>
      <c r="W8" s="12">
        <f t="shared" si="9"/>
        <v>0</v>
      </c>
      <c r="X8" s="27">
        <f>V8+37</f>
        <v>381</v>
      </c>
      <c r="Y8" s="12">
        <f t="shared" si="10"/>
        <v>0</v>
      </c>
      <c r="Z8" s="27">
        <f>X8+37</f>
        <v>418</v>
      </c>
      <c r="AA8" s="12">
        <f t="shared" si="11"/>
        <v>0</v>
      </c>
      <c r="AB8" s="27">
        <f>Z8+37</f>
        <v>455</v>
      </c>
      <c r="AC8" s="12">
        <f t="shared" si="12"/>
        <v>0</v>
      </c>
      <c r="AD8" s="27">
        <f t="shared" ref="AD8" si="20">AB8+37</f>
        <v>492</v>
      </c>
      <c r="AE8" s="12">
        <f t="shared" si="14"/>
        <v>0</v>
      </c>
      <c r="AF8" s="27">
        <v>510</v>
      </c>
      <c r="AG8" s="12">
        <f t="shared" si="15"/>
        <v>0</v>
      </c>
      <c r="AH8" s="59">
        <v>35</v>
      </c>
      <c r="AI8" s="12">
        <f t="shared" si="16"/>
        <v>0</v>
      </c>
    </row>
    <row r="9" spans="1:35" ht="18.75">
      <c r="A9" t="s">
        <v>24</v>
      </c>
      <c r="B9" s="2" t="s">
        <v>10</v>
      </c>
      <c r="C9" s="2" t="s">
        <v>18</v>
      </c>
      <c r="D9" s="5">
        <f>IF(AND('Cars calcul'!$A$7=C9,'Cars calcul'!$C$2=A9),1,0)</f>
        <v>0</v>
      </c>
      <c r="E9" s="2"/>
      <c r="F9" s="27">
        <v>52</v>
      </c>
      <c r="G9" s="7">
        <f t="shared" si="1"/>
        <v>0</v>
      </c>
      <c r="H9" s="27">
        <v>100</v>
      </c>
      <c r="I9" s="7">
        <f t="shared" si="2"/>
        <v>0</v>
      </c>
      <c r="J9" s="59">
        <v>140</v>
      </c>
      <c r="K9" s="21">
        <f t="shared" si="3"/>
        <v>0</v>
      </c>
      <c r="L9" s="61">
        <v>170</v>
      </c>
      <c r="M9" s="12">
        <f t="shared" si="4"/>
        <v>0</v>
      </c>
      <c r="N9" s="27">
        <v>205</v>
      </c>
      <c r="O9" s="12">
        <f t="shared" si="5"/>
        <v>0</v>
      </c>
      <c r="P9" s="27">
        <v>230</v>
      </c>
      <c r="Q9" s="12">
        <f t="shared" si="6"/>
        <v>0</v>
      </c>
      <c r="R9" s="27">
        <v>250</v>
      </c>
      <c r="S9" s="12">
        <f t="shared" si="7"/>
        <v>0</v>
      </c>
      <c r="T9" s="27">
        <f>R9+35</f>
        <v>285</v>
      </c>
      <c r="U9" s="12">
        <f t="shared" si="8"/>
        <v>0</v>
      </c>
      <c r="V9" s="27">
        <v>480</v>
      </c>
      <c r="W9" s="12">
        <f t="shared" si="9"/>
        <v>0</v>
      </c>
      <c r="X9" s="27">
        <v>480</v>
      </c>
      <c r="Y9" s="12">
        <f t="shared" si="10"/>
        <v>0</v>
      </c>
      <c r="Z9" s="27">
        <v>480</v>
      </c>
      <c r="AA9" s="12">
        <f t="shared" si="11"/>
        <v>0</v>
      </c>
      <c r="AB9" s="27">
        <v>480</v>
      </c>
      <c r="AC9" s="12">
        <f t="shared" si="12"/>
        <v>0</v>
      </c>
      <c r="AD9" s="27">
        <v>480</v>
      </c>
      <c r="AE9" s="12">
        <f t="shared" si="14"/>
        <v>0</v>
      </c>
      <c r="AF9" s="27">
        <v>480</v>
      </c>
      <c r="AG9" s="12">
        <f t="shared" si="15"/>
        <v>0</v>
      </c>
      <c r="AH9" s="59">
        <v>34</v>
      </c>
      <c r="AI9" s="12">
        <f t="shared" si="16"/>
        <v>0</v>
      </c>
    </row>
    <row r="10" spans="1:35" ht="18.75">
      <c r="A10" t="s">
        <v>24</v>
      </c>
      <c r="B10" s="2" t="s">
        <v>11</v>
      </c>
      <c r="C10" s="2" t="s">
        <v>19</v>
      </c>
      <c r="D10" s="5">
        <f>IF(AND('Cars calcul'!$A$7=C10,'Cars calcul'!$C$2=A10),1,0)</f>
        <v>0</v>
      </c>
      <c r="E10" s="2"/>
      <c r="F10" s="27">
        <v>75</v>
      </c>
      <c r="G10" s="7">
        <f t="shared" si="1"/>
        <v>0</v>
      </c>
      <c r="H10" s="27">
        <v>140</v>
      </c>
      <c r="I10" s="7">
        <f t="shared" si="2"/>
        <v>0</v>
      </c>
      <c r="J10" s="59">
        <v>190</v>
      </c>
      <c r="K10" s="21">
        <f t="shared" si="3"/>
        <v>0</v>
      </c>
      <c r="L10" s="61">
        <v>235</v>
      </c>
      <c r="M10" s="12">
        <f t="shared" si="4"/>
        <v>0</v>
      </c>
      <c r="N10" s="27">
        <v>280</v>
      </c>
      <c r="O10" s="12">
        <f t="shared" si="5"/>
        <v>0</v>
      </c>
      <c r="P10" s="27">
        <v>315</v>
      </c>
      <c r="Q10" s="12">
        <f t="shared" si="6"/>
        <v>0</v>
      </c>
      <c r="R10" s="27">
        <v>350</v>
      </c>
      <c r="S10" s="12">
        <f t="shared" si="7"/>
        <v>0</v>
      </c>
      <c r="T10" s="27">
        <f>R10+48</f>
        <v>398</v>
      </c>
      <c r="U10" s="12">
        <f t="shared" si="8"/>
        <v>0</v>
      </c>
      <c r="V10" s="27">
        <v>660</v>
      </c>
      <c r="W10" s="12">
        <f t="shared" si="9"/>
        <v>0</v>
      </c>
      <c r="X10" s="27">
        <v>660</v>
      </c>
      <c r="Y10" s="12">
        <f t="shared" si="10"/>
        <v>0</v>
      </c>
      <c r="Z10" s="27">
        <v>660</v>
      </c>
      <c r="AA10" s="12">
        <f t="shared" si="11"/>
        <v>0</v>
      </c>
      <c r="AB10" s="27">
        <v>660</v>
      </c>
      <c r="AC10" s="12">
        <f t="shared" si="12"/>
        <v>0</v>
      </c>
      <c r="AD10" s="27">
        <v>660</v>
      </c>
      <c r="AE10" s="12">
        <f t="shared" si="14"/>
        <v>0</v>
      </c>
      <c r="AF10" s="27">
        <v>660</v>
      </c>
      <c r="AG10" s="12">
        <f t="shared" si="15"/>
        <v>0</v>
      </c>
      <c r="AH10" s="59">
        <v>46</v>
      </c>
      <c r="AI10" s="12">
        <f t="shared" si="16"/>
        <v>0</v>
      </c>
    </row>
    <row r="11" spans="1:35" s="65" customFormat="1" ht="18.75">
      <c r="B11" s="66" t="s">
        <v>20</v>
      </c>
      <c r="C11" s="66"/>
      <c r="D11" s="71">
        <f>IF(AND('Cars calcul'!$A$7=C11,'Cars calcul'!$C$2=A11),1,0)</f>
        <v>0</v>
      </c>
      <c r="E11" s="66"/>
      <c r="F11" s="72"/>
      <c r="G11" s="73"/>
      <c r="H11" s="72"/>
      <c r="I11" s="73"/>
      <c r="J11" s="74"/>
      <c r="K11" s="75"/>
      <c r="L11" s="76"/>
      <c r="M11" s="77"/>
      <c r="N11" s="72"/>
      <c r="O11" s="77"/>
      <c r="P11" s="72"/>
      <c r="Q11" s="77"/>
      <c r="R11" s="72"/>
      <c r="S11" s="77"/>
      <c r="T11" s="72"/>
      <c r="U11" s="77"/>
      <c r="V11" s="72"/>
      <c r="W11" s="77"/>
      <c r="X11" s="72"/>
      <c r="Y11" s="77"/>
      <c r="Z11" s="72"/>
      <c r="AA11" s="77"/>
      <c r="AB11" s="72"/>
      <c r="AC11" s="77"/>
      <c r="AD11" s="72"/>
      <c r="AE11" s="77"/>
      <c r="AF11" s="72"/>
      <c r="AG11" s="77"/>
      <c r="AI11" s="77"/>
    </row>
    <row r="12" spans="1:35" s="22" customFormat="1" ht="18.75">
      <c r="A12" s="22" t="s">
        <v>25</v>
      </c>
      <c r="B12" s="23" t="s">
        <v>0</v>
      </c>
      <c r="C12" s="23" t="s">
        <v>1</v>
      </c>
      <c r="D12" s="24">
        <f>IF(AND('Cars calcul'!$A$7=C12,'Cars calcul'!$C$2=A12),1,0)</f>
        <v>0</v>
      </c>
      <c r="E12" s="23"/>
      <c r="F12" s="17">
        <v>1</v>
      </c>
      <c r="G12" s="23"/>
      <c r="H12" s="17">
        <v>2</v>
      </c>
      <c r="I12" s="23"/>
      <c r="J12" s="58">
        <v>3</v>
      </c>
      <c r="K12" s="25">
        <f t="shared" si="3"/>
        <v>0</v>
      </c>
      <c r="L12" s="60">
        <v>4</v>
      </c>
      <c r="M12" s="26">
        <f t="shared" si="4"/>
        <v>0</v>
      </c>
      <c r="N12" s="17">
        <v>5</v>
      </c>
      <c r="O12" s="26"/>
      <c r="P12" s="17">
        <v>6</v>
      </c>
      <c r="Q12" s="26"/>
      <c r="R12" s="17">
        <v>7</v>
      </c>
      <c r="S12" s="26"/>
      <c r="T12" s="17">
        <v>8</v>
      </c>
      <c r="U12" s="26"/>
      <c r="V12" s="17">
        <v>9</v>
      </c>
      <c r="W12" s="26"/>
      <c r="X12" s="17">
        <v>10</v>
      </c>
      <c r="Y12" s="26"/>
      <c r="Z12" s="17">
        <v>11</v>
      </c>
      <c r="AA12" s="26"/>
      <c r="AB12" s="17">
        <v>12</v>
      </c>
      <c r="AC12" s="26"/>
      <c r="AD12" s="17">
        <v>13</v>
      </c>
      <c r="AE12" s="26"/>
      <c r="AF12" s="17">
        <v>14</v>
      </c>
      <c r="AG12" s="26"/>
      <c r="AH12" s="58" t="s">
        <v>2</v>
      </c>
      <c r="AI12" s="26"/>
    </row>
    <row r="13" spans="1:35" ht="18.75">
      <c r="A13" t="s">
        <v>25</v>
      </c>
      <c r="B13" s="2" t="s">
        <v>4</v>
      </c>
      <c r="C13" s="2" t="s">
        <v>12</v>
      </c>
      <c r="D13" s="5">
        <f>IF(AND('Cars calcul'!$A$7=C13,'Cars calcul'!$C$2=A13),1,0)</f>
        <v>1</v>
      </c>
      <c r="E13" s="2"/>
      <c r="F13" s="27">
        <v>42</v>
      </c>
      <c r="G13" s="7">
        <f t="shared" si="1"/>
        <v>42</v>
      </c>
      <c r="H13" s="27">
        <v>75</v>
      </c>
      <c r="I13" s="7">
        <f t="shared" si="2"/>
        <v>75</v>
      </c>
      <c r="J13" s="59">
        <v>95</v>
      </c>
      <c r="K13" s="21">
        <f t="shared" si="3"/>
        <v>95</v>
      </c>
      <c r="L13" s="61">
        <v>120</v>
      </c>
      <c r="M13" s="12">
        <f t="shared" si="4"/>
        <v>120</v>
      </c>
      <c r="N13" s="27">
        <v>145</v>
      </c>
      <c r="O13" s="12">
        <f t="shared" si="5"/>
        <v>145</v>
      </c>
      <c r="P13" s="27">
        <v>170</v>
      </c>
      <c r="Q13" s="12">
        <f t="shared" si="6"/>
        <v>170</v>
      </c>
      <c r="R13" s="27">
        <v>190</v>
      </c>
      <c r="S13" s="12">
        <f t="shared" si="7"/>
        <v>190</v>
      </c>
      <c r="T13" s="27">
        <f>R13+26</f>
        <v>216</v>
      </c>
      <c r="U13" s="12">
        <f t="shared" si="8"/>
        <v>216</v>
      </c>
      <c r="V13" s="27">
        <f>T13+26</f>
        <v>242</v>
      </c>
      <c r="W13" s="12">
        <f t="shared" si="9"/>
        <v>242</v>
      </c>
      <c r="X13" s="27">
        <f>V13+26</f>
        <v>268</v>
      </c>
      <c r="Y13" s="12">
        <f t="shared" si="10"/>
        <v>268</v>
      </c>
      <c r="Z13" s="27">
        <f>X13+26</f>
        <v>294</v>
      </c>
      <c r="AA13" s="12">
        <f t="shared" si="11"/>
        <v>294</v>
      </c>
      <c r="AB13" s="27">
        <f>Z13+26</f>
        <v>320</v>
      </c>
      <c r="AC13" s="12">
        <f t="shared" si="12"/>
        <v>320</v>
      </c>
      <c r="AD13" s="27">
        <f>AB13+26</f>
        <v>346</v>
      </c>
      <c r="AE13" s="12">
        <f t="shared" si="14"/>
        <v>346</v>
      </c>
      <c r="AF13" s="27">
        <f t="shared" ref="AF13" si="21">AD13+26</f>
        <v>372</v>
      </c>
      <c r="AG13" s="12">
        <f t="shared" si="15"/>
        <v>372</v>
      </c>
      <c r="AH13" s="62">
        <v>24</v>
      </c>
      <c r="AI13" s="12">
        <f t="shared" si="16"/>
        <v>24</v>
      </c>
    </row>
    <row r="14" spans="1:35" ht="18.75">
      <c r="A14" t="s">
        <v>25</v>
      </c>
      <c r="B14" s="2" t="s">
        <v>5</v>
      </c>
      <c r="C14" s="2" t="s">
        <v>13</v>
      </c>
      <c r="D14" s="5">
        <f>IF(AND('Cars calcul'!$A$7=C14,'Cars calcul'!$C$2=A14),1,0)</f>
        <v>0</v>
      </c>
      <c r="E14" s="2"/>
      <c r="F14" s="27">
        <v>44</v>
      </c>
      <c r="G14" s="7">
        <f t="shared" si="1"/>
        <v>0</v>
      </c>
      <c r="H14" s="27">
        <v>85</v>
      </c>
      <c r="I14" s="7">
        <f t="shared" si="2"/>
        <v>0</v>
      </c>
      <c r="J14" s="59">
        <v>105</v>
      </c>
      <c r="K14" s="21">
        <f t="shared" si="3"/>
        <v>0</v>
      </c>
      <c r="L14" s="61">
        <v>135</v>
      </c>
      <c r="M14" s="12">
        <f t="shared" si="4"/>
        <v>0</v>
      </c>
      <c r="N14" s="27">
        <v>160</v>
      </c>
      <c r="O14" s="12">
        <f t="shared" si="5"/>
        <v>0</v>
      </c>
      <c r="P14" s="27">
        <v>185</v>
      </c>
      <c r="Q14" s="12">
        <f t="shared" si="6"/>
        <v>0</v>
      </c>
      <c r="R14" s="27">
        <v>210</v>
      </c>
      <c r="S14" s="12">
        <f t="shared" si="7"/>
        <v>0</v>
      </c>
      <c r="T14" s="27">
        <f>R14+28</f>
        <v>238</v>
      </c>
      <c r="U14" s="12">
        <f t="shared" si="8"/>
        <v>0</v>
      </c>
      <c r="V14" s="27">
        <f>T14+28</f>
        <v>266</v>
      </c>
      <c r="W14" s="12">
        <f t="shared" si="9"/>
        <v>0</v>
      </c>
      <c r="X14" s="27">
        <f>V14+28</f>
        <v>294</v>
      </c>
      <c r="Y14" s="12">
        <f t="shared" si="10"/>
        <v>0</v>
      </c>
      <c r="Z14" s="27">
        <f>X14+28</f>
        <v>322</v>
      </c>
      <c r="AA14" s="12">
        <f t="shared" si="11"/>
        <v>0</v>
      </c>
      <c r="AB14" s="27">
        <f>Z14+28</f>
        <v>350</v>
      </c>
      <c r="AC14" s="12">
        <f t="shared" si="12"/>
        <v>0</v>
      </c>
      <c r="AD14" s="27">
        <f>AB14+28</f>
        <v>378</v>
      </c>
      <c r="AE14" s="12">
        <f t="shared" si="14"/>
        <v>0</v>
      </c>
      <c r="AF14" s="27">
        <f t="shared" ref="AF14" si="22">AD14+28</f>
        <v>406</v>
      </c>
      <c r="AG14" s="12">
        <f t="shared" si="15"/>
        <v>0</v>
      </c>
      <c r="AH14" s="62">
        <v>27</v>
      </c>
      <c r="AI14" s="12">
        <f t="shared" si="16"/>
        <v>0</v>
      </c>
    </row>
    <row r="15" spans="1:35" ht="18.75">
      <c r="A15" t="s">
        <v>25</v>
      </c>
      <c r="B15" s="2" t="s">
        <v>6</v>
      </c>
      <c r="C15" s="2" t="s">
        <v>14</v>
      </c>
      <c r="D15" s="5">
        <f>IF(AND('Cars calcul'!$A$7=C15,'Cars calcul'!$C$2=A15),1,0)</f>
        <v>0</v>
      </c>
      <c r="E15" s="2"/>
      <c r="F15" s="27">
        <v>43</v>
      </c>
      <c r="G15" s="7">
        <f t="shared" si="1"/>
        <v>0</v>
      </c>
      <c r="H15" s="27">
        <v>80</v>
      </c>
      <c r="I15" s="7">
        <f t="shared" si="2"/>
        <v>0</v>
      </c>
      <c r="J15" s="59">
        <v>100</v>
      </c>
      <c r="K15" s="21">
        <f t="shared" si="3"/>
        <v>0</v>
      </c>
      <c r="L15" s="61">
        <v>125</v>
      </c>
      <c r="M15" s="12">
        <f t="shared" si="4"/>
        <v>0</v>
      </c>
      <c r="N15" s="27">
        <v>150</v>
      </c>
      <c r="O15" s="12">
        <f t="shared" si="5"/>
        <v>0</v>
      </c>
      <c r="P15" s="27">
        <v>175</v>
      </c>
      <c r="Q15" s="12">
        <f t="shared" si="6"/>
        <v>0</v>
      </c>
      <c r="R15" s="27">
        <v>200</v>
      </c>
      <c r="S15" s="12">
        <f t="shared" si="7"/>
        <v>0</v>
      </c>
      <c r="T15" s="27">
        <f>R15+27</f>
        <v>227</v>
      </c>
      <c r="U15" s="12">
        <f t="shared" si="8"/>
        <v>0</v>
      </c>
      <c r="V15" s="27">
        <f>T15+27</f>
        <v>254</v>
      </c>
      <c r="W15" s="12">
        <f t="shared" si="9"/>
        <v>0</v>
      </c>
      <c r="X15" s="27">
        <f>V15+27</f>
        <v>281</v>
      </c>
      <c r="Y15" s="12">
        <f t="shared" si="10"/>
        <v>0</v>
      </c>
      <c r="Z15" s="27">
        <f>X15+27</f>
        <v>308</v>
      </c>
      <c r="AA15" s="12">
        <f t="shared" si="11"/>
        <v>0</v>
      </c>
      <c r="AB15" s="27">
        <f>Z15+27</f>
        <v>335</v>
      </c>
      <c r="AC15" s="12">
        <f t="shared" si="12"/>
        <v>0</v>
      </c>
      <c r="AD15" s="27">
        <f>AB15+27</f>
        <v>362</v>
      </c>
      <c r="AE15" s="12">
        <f t="shared" si="14"/>
        <v>0</v>
      </c>
      <c r="AF15" s="27">
        <f t="shared" ref="AF15" si="23">AD15+27</f>
        <v>389</v>
      </c>
      <c r="AG15" s="12">
        <f t="shared" si="15"/>
        <v>0</v>
      </c>
      <c r="AH15" s="62">
        <v>26</v>
      </c>
      <c r="AI15" s="12">
        <f t="shared" si="16"/>
        <v>0</v>
      </c>
    </row>
    <row r="16" spans="1:35" ht="18.75">
      <c r="A16" t="s">
        <v>25</v>
      </c>
      <c r="B16" s="2" t="s">
        <v>7</v>
      </c>
      <c r="C16" s="2" t="s">
        <v>15</v>
      </c>
      <c r="D16" s="5">
        <f>IF(AND('Cars calcul'!$A$7=C16,'Cars calcul'!$C$2=A16),1,0)</f>
        <v>0</v>
      </c>
      <c r="E16" s="2"/>
      <c r="F16" s="27">
        <v>47</v>
      </c>
      <c r="G16" s="7">
        <f t="shared" si="1"/>
        <v>0</v>
      </c>
      <c r="H16" s="27">
        <v>90</v>
      </c>
      <c r="I16" s="7">
        <f t="shared" si="2"/>
        <v>0</v>
      </c>
      <c r="J16" s="59">
        <v>120</v>
      </c>
      <c r="K16" s="21">
        <f t="shared" si="3"/>
        <v>0</v>
      </c>
      <c r="L16" s="61">
        <v>145</v>
      </c>
      <c r="M16" s="12">
        <f t="shared" si="4"/>
        <v>0</v>
      </c>
      <c r="N16" s="27">
        <v>170</v>
      </c>
      <c r="O16" s="12">
        <f t="shared" si="5"/>
        <v>0</v>
      </c>
      <c r="P16" s="27">
        <v>195</v>
      </c>
      <c r="Q16" s="12">
        <f t="shared" si="6"/>
        <v>0</v>
      </c>
      <c r="R16" s="27">
        <v>220</v>
      </c>
      <c r="S16" s="12">
        <f t="shared" si="7"/>
        <v>0</v>
      </c>
      <c r="T16" s="27">
        <f>R16+30</f>
        <v>250</v>
      </c>
      <c r="U16" s="12">
        <f t="shared" si="8"/>
        <v>0</v>
      </c>
      <c r="V16" s="27">
        <f>T16+30</f>
        <v>280</v>
      </c>
      <c r="W16" s="12">
        <f t="shared" si="9"/>
        <v>0</v>
      </c>
      <c r="X16" s="27">
        <f>V16+30</f>
        <v>310</v>
      </c>
      <c r="Y16" s="12">
        <f t="shared" si="10"/>
        <v>0</v>
      </c>
      <c r="Z16" s="27">
        <f>X16+30</f>
        <v>340</v>
      </c>
      <c r="AA16" s="12">
        <f t="shared" si="11"/>
        <v>0</v>
      </c>
      <c r="AB16" s="27">
        <f>Z16+30</f>
        <v>370</v>
      </c>
      <c r="AC16" s="12">
        <f t="shared" si="12"/>
        <v>0</v>
      </c>
      <c r="AD16" s="27">
        <f>AB16+30</f>
        <v>400</v>
      </c>
      <c r="AE16" s="12">
        <f t="shared" si="14"/>
        <v>0</v>
      </c>
      <c r="AF16" s="27">
        <f t="shared" ref="AF16" si="24">AD16+30</f>
        <v>430</v>
      </c>
      <c r="AG16" s="12">
        <f t="shared" si="15"/>
        <v>0</v>
      </c>
      <c r="AH16" s="62">
        <v>29</v>
      </c>
      <c r="AI16" s="12">
        <f t="shared" si="16"/>
        <v>0</v>
      </c>
    </row>
    <row r="17" spans="1:35" ht="18.75">
      <c r="A17" t="s">
        <v>25</v>
      </c>
      <c r="B17" s="2" t="s">
        <v>8</v>
      </c>
      <c r="C17" s="2" t="s">
        <v>16</v>
      </c>
      <c r="D17" s="5">
        <f>IF(AND('Cars calcul'!$A$7=C17,'Cars calcul'!$C$2=A17),1,0)</f>
        <v>0</v>
      </c>
      <c r="E17" s="2"/>
      <c r="F17" s="27">
        <v>50</v>
      </c>
      <c r="G17" s="7">
        <f t="shared" si="1"/>
        <v>0</v>
      </c>
      <c r="H17" s="27">
        <v>95</v>
      </c>
      <c r="I17" s="7">
        <f t="shared" si="2"/>
        <v>0</v>
      </c>
      <c r="J17" s="59">
        <v>130</v>
      </c>
      <c r="K17" s="21">
        <f t="shared" si="3"/>
        <v>0</v>
      </c>
      <c r="L17" s="61">
        <v>155</v>
      </c>
      <c r="M17" s="12">
        <f t="shared" si="4"/>
        <v>0</v>
      </c>
      <c r="N17" s="27">
        <v>185</v>
      </c>
      <c r="O17" s="12">
        <f t="shared" si="5"/>
        <v>0</v>
      </c>
      <c r="P17" s="27">
        <v>210</v>
      </c>
      <c r="Q17" s="12">
        <f t="shared" si="6"/>
        <v>0</v>
      </c>
      <c r="R17" s="27">
        <v>235</v>
      </c>
      <c r="S17" s="12">
        <f t="shared" si="7"/>
        <v>0</v>
      </c>
      <c r="T17" s="27">
        <f>R17+32</f>
        <v>267</v>
      </c>
      <c r="U17" s="12">
        <f t="shared" si="8"/>
        <v>0</v>
      </c>
      <c r="V17" s="27">
        <f>T17+32</f>
        <v>299</v>
      </c>
      <c r="W17" s="12">
        <f t="shared" si="9"/>
        <v>0</v>
      </c>
      <c r="X17" s="27">
        <f>V17+32</f>
        <v>331</v>
      </c>
      <c r="Y17" s="12">
        <f t="shared" si="10"/>
        <v>0</v>
      </c>
      <c r="Z17" s="27">
        <f>X17+32</f>
        <v>363</v>
      </c>
      <c r="AA17" s="12">
        <f t="shared" si="11"/>
        <v>0</v>
      </c>
      <c r="AB17" s="27">
        <f>Z17+32</f>
        <v>395</v>
      </c>
      <c r="AC17" s="12">
        <f t="shared" si="12"/>
        <v>0</v>
      </c>
      <c r="AD17" s="27">
        <f>AB17+32</f>
        <v>427</v>
      </c>
      <c r="AE17" s="12">
        <f t="shared" si="14"/>
        <v>0</v>
      </c>
      <c r="AF17" s="27">
        <f t="shared" ref="AF17" si="25">AD17+32</f>
        <v>459</v>
      </c>
      <c r="AG17" s="12">
        <f t="shared" si="15"/>
        <v>0</v>
      </c>
      <c r="AH17" s="62">
        <v>30</v>
      </c>
      <c r="AI17" s="12">
        <f t="shared" si="16"/>
        <v>0</v>
      </c>
    </row>
    <row r="18" spans="1:35" ht="18.75">
      <c r="A18" t="s">
        <v>25</v>
      </c>
      <c r="B18" s="2" t="s">
        <v>9</v>
      </c>
      <c r="C18" s="2" t="s">
        <v>17</v>
      </c>
      <c r="D18" s="5">
        <f>IF(AND('Cars calcul'!$A$7=C18,'Cars calcul'!$C$2=A18),1,0)</f>
        <v>0</v>
      </c>
      <c r="E18" s="2"/>
      <c r="F18" s="27">
        <v>62</v>
      </c>
      <c r="G18" s="7">
        <f t="shared" si="1"/>
        <v>0</v>
      </c>
      <c r="H18" s="27">
        <v>115</v>
      </c>
      <c r="I18" s="7">
        <f t="shared" si="2"/>
        <v>0</v>
      </c>
      <c r="J18" s="59">
        <v>155</v>
      </c>
      <c r="K18" s="21">
        <f t="shared" si="3"/>
        <v>0</v>
      </c>
      <c r="L18" s="61">
        <v>190</v>
      </c>
      <c r="M18" s="12">
        <f t="shared" si="4"/>
        <v>0</v>
      </c>
      <c r="N18" s="27">
        <v>225</v>
      </c>
      <c r="O18" s="12">
        <f t="shared" si="5"/>
        <v>0</v>
      </c>
      <c r="P18" s="27">
        <v>255</v>
      </c>
      <c r="Q18" s="12">
        <f t="shared" si="6"/>
        <v>0</v>
      </c>
      <c r="R18" s="27">
        <v>285</v>
      </c>
      <c r="S18" s="12">
        <f t="shared" si="7"/>
        <v>0</v>
      </c>
      <c r="T18" s="27">
        <f>R18+39</f>
        <v>324</v>
      </c>
      <c r="U18" s="12">
        <f t="shared" si="8"/>
        <v>0</v>
      </c>
      <c r="V18" s="27">
        <f>T18+39</f>
        <v>363</v>
      </c>
      <c r="W18" s="12">
        <f t="shared" si="9"/>
        <v>0</v>
      </c>
      <c r="X18" s="27">
        <f>V18+39</f>
        <v>402</v>
      </c>
      <c r="Y18" s="12">
        <f t="shared" si="10"/>
        <v>0</v>
      </c>
      <c r="Z18" s="27">
        <f>X18+39</f>
        <v>441</v>
      </c>
      <c r="AA18" s="12">
        <f t="shared" si="11"/>
        <v>0</v>
      </c>
      <c r="AB18" s="27">
        <f>Z18+39</f>
        <v>480</v>
      </c>
      <c r="AC18" s="12">
        <f t="shared" si="12"/>
        <v>0</v>
      </c>
      <c r="AD18" s="27">
        <f>AB18+39</f>
        <v>519</v>
      </c>
      <c r="AE18" s="12">
        <f t="shared" si="14"/>
        <v>0</v>
      </c>
      <c r="AF18" s="27">
        <f t="shared" ref="AF18" si="26">AD18+39</f>
        <v>558</v>
      </c>
      <c r="AG18" s="12">
        <f t="shared" si="15"/>
        <v>0</v>
      </c>
      <c r="AH18" s="62">
        <v>35</v>
      </c>
      <c r="AI18" s="12">
        <f t="shared" si="16"/>
        <v>0</v>
      </c>
    </row>
    <row r="19" spans="1:35" ht="18.75">
      <c r="A19" t="s">
        <v>25</v>
      </c>
      <c r="B19" s="2" t="s">
        <v>10</v>
      </c>
      <c r="C19" s="2" t="s">
        <v>18</v>
      </c>
      <c r="D19" s="5">
        <f>IF(AND('Cars calcul'!$A$7=C19,'Cars calcul'!$C$2=A19),1,0)</f>
        <v>0</v>
      </c>
      <c r="E19" s="2"/>
      <c r="F19" s="27">
        <v>55</v>
      </c>
      <c r="G19" s="7">
        <f t="shared" si="1"/>
        <v>0</v>
      </c>
      <c r="H19" s="27">
        <v>105</v>
      </c>
      <c r="I19" s="7">
        <f t="shared" si="2"/>
        <v>0</v>
      </c>
      <c r="J19" s="59">
        <v>145</v>
      </c>
      <c r="K19" s="21">
        <f t="shared" si="3"/>
        <v>0</v>
      </c>
      <c r="L19" s="61">
        <v>180</v>
      </c>
      <c r="M19" s="12">
        <f t="shared" si="4"/>
        <v>0</v>
      </c>
      <c r="N19" s="27">
        <v>215</v>
      </c>
      <c r="O19" s="12">
        <f t="shared" si="5"/>
        <v>0</v>
      </c>
      <c r="P19" s="27">
        <v>245</v>
      </c>
      <c r="Q19" s="12">
        <f t="shared" si="6"/>
        <v>0</v>
      </c>
      <c r="R19" s="27">
        <v>270</v>
      </c>
      <c r="S19" s="12">
        <f t="shared" si="7"/>
        <v>0</v>
      </c>
      <c r="T19" s="27">
        <f>R19+36</f>
        <v>306</v>
      </c>
      <c r="U19" s="12">
        <f t="shared" si="8"/>
        <v>0</v>
      </c>
      <c r="V19" s="27">
        <f>T19+36</f>
        <v>342</v>
      </c>
      <c r="W19" s="12">
        <f t="shared" si="9"/>
        <v>0</v>
      </c>
      <c r="X19" s="27">
        <f>V19+36</f>
        <v>378</v>
      </c>
      <c r="Y19" s="12">
        <f t="shared" si="10"/>
        <v>0</v>
      </c>
      <c r="Z19" s="27">
        <f>X19+36</f>
        <v>414</v>
      </c>
      <c r="AA19" s="12">
        <f t="shared" si="11"/>
        <v>0</v>
      </c>
      <c r="AB19" s="27">
        <f>Z19+36</f>
        <v>450</v>
      </c>
      <c r="AC19" s="12">
        <f t="shared" si="12"/>
        <v>0</v>
      </c>
      <c r="AD19" s="27">
        <f>AB19+36</f>
        <v>486</v>
      </c>
      <c r="AE19" s="12">
        <f t="shared" si="14"/>
        <v>0</v>
      </c>
      <c r="AF19" s="27">
        <f t="shared" ref="AF19" si="27">AD19+36</f>
        <v>522</v>
      </c>
      <c r="AG19" s="12">
        <f t="shared" si="15"/>
        <v>0</v>
      </c>
      <c r="AH19" s="62">
        <v>34</v>
      </c>
      <c r="AI19" s="12">
        <f t="shared" si="16"/>
        <v>0</v>
      </c>
    </row>
    <row r="20" spans="1:35" ht="18.75">
      <c r="A20" t="s">
        <v>25</v>
      </c>
      <c r="B20" s="2" t="s">
        <v>11</v>
      </c>
      <c r="C20" s="2" t="s">
        <v>19</v>
      </c>
      <c r="D20" s="5">
        <f>IF(AND('Cars calcul'!$A$7=C20,'Cars calcul'!$C$2=A20),1,0)</f>
        <v>0</v>
      </c>
      <c r="E20" s="2"/>
      <c r="F20" s="27">
        <v>78</v>
      </c>
      <c r="G20" s="7">
        <f t="shared" si="1"/>
        <v>0</v>
      </c>
      <c r="H20" s="27">
        <v>145</v>
      </c>
      <c r="I20" s="7">
        <f t="shared" si="2"/>
        <v>0</v>
      </c>
      <c r="J20" s="59">
        <v>200</v>
      </c>
      <c r="K20" s="21">
        <f t="shared" si="3"/>
        <v>0</v>
      </c>
      <c r="L20" s="61">
        <v>245</v>
      </c>
      <c r="M20" s="12">
        <f t="shared" si="4"/>
        <v>0</v>
      </c>
      <c r="N20" s="27">
        <v>290</v>
      </c>
      <c r="O20" s="12">
        <f t="shared" si="5"/>
        <v>0</v>
      </c>
      <c r="P20" s="27">
        <v>325</v>
      </c>
      <c r="Q20" s="12">
        <f t="shared" si="6"/>
        <v>0</v>
      </c>
      <c r="R20" s="27">
        <v>370</v>
      </c>
      <c r="S20" s="12">
        <f t="shared" si="7"/>
        <v>0</v>
      </c>
      <c r="T20" s="27">
        <f>R20+50</f>
        <v>420</v>
      </c>
      <c r="U20" s="12">
        <f t="shared" si="8"/>
        <v>0</v>
      </c>
      <c r="V20" s="27">
        <f>T20+50</f>
        <v>470</v>
      </c>
      <c r="W20" s="12">
        <f t="shared" si="9"/>
        <v>0</v>
      </c>
      <c r="X20" s="27">
        <f>V20+50</f>
        <v>520</v>
      </c>
      <c r="Y20" s="12">
        <f t="shared" si="10"/>
        <v>0</v>
      </c>
      <c r="Z20" s="27">
        <f>X20+50</f>
        <v>570</v>
      </c>
      <c r="AA20" s="12">
        <f t="shared" si="11"/>
        <v>0</v>
      </c>
      <c r="AB20" s="27">
        <f>Z20+50</f>
        <v>620</v>
      </c>
      <c r="AC20" s="12">
        <f t="shared" si="12"/>
        <v>0</v>
      </c>
      <c r="AD20" s="27">
        <f>AB20+50</f>
        <v>670</v>
      </c>
      <c r="AE20" s="12">
        <f t="shared" si="14"/>
        <v>0</v>
      </c>
      <c r="AF20" s="27">
        <f t="shared" ref="AF20" si="28">AD20+50</f>
        <v>720</v>
      </c>
      <c r="AG20" s="12">
        <f t="shared" si="15"/>
        <v>0</v>
      </c>
      <c r="AH20" s="62">
        <v>48</v>
      </c>
      <c r="AI20" s="12">
        <f t="shared" si="16"/>
        <v>0</v>
      </c>
    </row>
    <row r="21" spans="1:35" s="65" customFormat="1" ht="18.75">
      <c r="B21" s="66" t="s">
        <v>21</v>
      </c>
      <c r="C21" s="66"/>
      <c r="D21" s="71">
        <f>IF(AND('Cars calcul'!$A$7=C21,'Cars calcul'!$C$2=A21),1,0)</f>
        <v>0</v>
      </c>
      <c r="E21" s="66"/>
      <c r="F21" s="72"/>
      <c r="G21" s="73"/>
      <c r="H21" s="72"/>
      <c r="I21" s="73"/>
      <c r="J21" s="74"/>
      <c r="K21" s="75"/>
      <c r="L21" s="76"/>
      <c r="M21" s="77"/>
      <c r="N21" s="72"/>
      <c r="O21" s="77"/>
      <c r="P21" s="72"/>
      <c r="Q21" s="77"/>
      <c r="R21" s="72"/>
      <c r="S21" s="77"/>
      <c r="T21" s="72"/>
      <c r="U21" s="77"/>
      <c r="V21" s="72"/>
      <c r="W21" s="77"/>
      <c r="X21" s="72"/>
      <c r="Y21" s="77"/>
      <c r="Z21" s="72"/>
      <c r="AA21" s="77"/>
      <c r="AB21" s="72"/>
      <c r="AC21" s="77"/>
      <c r="AD21" s="72"/>
      <c r="AE21" s="77"/>
      <c r="AF21" s="72"/>
      <c r="AG21" s="77"/>
      <c r="AI21" s="77"/>
    </row>
    <row r="22" spans="1:35" s="22" customFormat="1" ht="18.75">
      <c r="A22" s="22" t="s">
        <v>26</v>
      </c>
      <c r="B22" s="23" t="s">
        <v>0</v>
      </c>
      <c r="C22" s="23" t="s">
        <v>1</v>
      </c>
      <c r="D22" s="24">
        <f>IF(AND('Cars calcul'!$A$7=C22,'Cars calcul'!$C$2=A22),1,0)</f>
        <v>0</v>
      </c>
      <c r="E22" s="23"/>
      <c r="F22" s="17">
        <v>1</v>
      </c>
      <c r="G22" s="23"/>
      <c r="H22" s="17">
        <v>2</v>
      </c>
      <c r="I22" s="23"/>
      <c r="J22" s="58">
        <v>3</v>
      </c>
      <c r="K22" s="25"/>
      <c r="L22" s="60">
        <v>4</v>
      </c>
      <c r="M22" s="26"/>
      <c r="N22" s="17">
        <v>5</v>
      </c>
      <c r="O22" s="26"/>
      <c r="P22" s="17">
        <v>6</v>
      </c>
      <c r="Q22" s="26"/>
      <c r="R22" s="17">
        <v>7</v>
      </c>
      <c r="S22" s="26"/>
      <c r="T22" s="17">
        <v>8</v>
      </c>
      <c r="U22" s="26"/>
      <c r="V22" s="17">
        <v>9</v>
      </c>
      <c r="W22" s="26"/>
      <c r="X22" s="17">
        <v>10</v>
      </c>
      <c r="Y22" s="26"/>
      <c r="Z22" s="17">
        <v>11</v>
      </c>
      <c r="AA22" s="26"/>
      <c r="AB22" s="17">
        <v>12</v>
      </c>
      <c r="AC22" s="26"/>
      <c r="AD22" s="17">
        <v>13</v>
      </c>
      <c r="AE22" s="26"/>
      <c r="AF22" s="17">
        <v>14</v>
      </c>
      <c r="AG22" s="26"/>
      <c r="AH22" s="58" t="s">
        <v>2</v>
      </c>
      <c r="AI22" s="26"/>
    </row>
    <row r="23" spans="1:35" ht="18.75">
      <c r="A23" t="s">
        <v>26</v>
      </c>
      <c r="B23" s="2" t="s">
        <v>4</v>
      </c>
      <c r="C23" s="2" t="s">
        <v>12</v>
      </c>
      <c r="D23" s="5">
        <f>IF(AND('Cars calcul'!$A$7=C23,'Cars calcul'!$C$2=A23),1,0)</f>
        <v>0</v>
      </c>
      <c r="E23" s="2"/>
      <c r="F23" s="27">
        <v>45</v>
      </c>
      <c r="G23" s="7">
        <f t="shared" si="1"/>
        <v>0</v>
      </c>
      <c r="H23" s="27">
        <v>80</v>
      </c>
      <c r="I23" s="7">
        <f t="shared" si="2"/>
        <v>0</v>
      </c>
      <c r="J23" s="59">
        <v>100</v>
      </c>
      <c r="K23" s="21">
        <f t="shared" si="3"/>
        <v>0</v>
      </c>
      <c r="L23" s="61">
        <v>125</v>
      </c>
      <c r="M23" s="12">
        <f t="shared" si="4"/>
        <v>0</v>
      </c>
      <c r="N23" s="27">
        <v>150</v>
      </c>
      <c r="O23" s="12">
        <f t="shared" si="5"/>
        <v>0</v>
      </c>
      <c r="P23" s="27">
        <v>175</v>
      </c>
      <c r="Q23" s="12">
        <f t="shared" si="6"/>
        <v>0</v>
      </c>
      <c r="R23" s="27">
        <v>210</v>
      </c>
      <c r="S23" s="12">
        <f t="shared" si="7"/>
        <v>0</v>
      </c>
      <c r="T23" s="27">
        <v>27</v>
      </c>
      <c r="U23" s="12">
        <f t="shared" si="8"/>
        <v>0</v>
      </c>
      <c r="V23" s="27">
        <v>390</v>
      </c>
      <c r="W23" s="12">
        <f t="shared" si="9"/>
        <v>0</v>
      </c>
      <c r="X23" s="27">
        <f>V23+26</f>
        <v>416</v>
      </c>
      <c r="Y23" s="12">
        <f t="shared" si="10"/>
        <v>0</v>
      </c>
      <c r="Z23" s="27">
        <f>X23+26</f>
        <v>442</v>
      </c>
      <c r="AA23" s="12">
        <f t="shared" si="11"/>
        <v>0</v>
      </c>
      <c r="AB23" s="27">
        <f>Z23+26</f>
        <v>468</v>
      </c>
      <c r="AC23" s="12">
        <f t="shared" si="12"/>
        <v>0</v>
      </c>
      <c r="AD23" s="27">
        <f>AB23+26</f>
        <v>494</v>
      </c>
      <c r="AE23" s="12">
        <f t="shared" si="14"/>
        <v>0</v>
      </c>
      <c r="AF23" s="27">
        <f>AD23+26</f>
        <v>520</v>
      </c>
      <c r="AG23" s="12">
        <f t="shared" si="15"/>
        <v>0</v>
      </c>
      <c r="AH23" s="59">
        <v>26</v>
      </c>
      <c r="AI23" s="12">
        <f t="shared" si="16"/>
        <v>0</v>
      </c>
    </row>
    <row r="24" spans="1:35" ht="18.75">
      <c r="A24" t="s">
        <v>26</v>
      </c>
      <c r="B24" s="2" t="s">
        <v>5</v>
      </c>
      <c r="C24" s="2" t="s">
        <v>13</v>
      </c>
      <c r="D24" s="5">
        <f>IF(AND('Cars calcul'!$A$7=C24,'Cars calcul'!$C$2=A24),1,0)</f>
        <v>0</v>
      </c>
      <c r="E24" s="2"/>
      <c r="F24" s="27">
        <v>48</v>
      </c>
      <c r="G24" s="7">
        <f t="shared" si="1"/>
        <v>0</v>
      </c>
      <c r="H24" s="27">
        <v>90</v>
      </c>
      <c r="I24" s="7">
        <f t="shared" si="2"/>
        <v>0</v>
      </c>
      <c r="J24" s="59">
        <v>115</v>
      </c>
      <c r="K24" s="21">
        <f t="shared" si="3"/>
        <v>0</v>
      </c>
      <c r="L24" s="61">
        <v>145</v>
      </c>
      <c r="M24" s="12">
        <f t="shared" si="4"/>
        <v>0</v>
      </c>
      <c r="N24" s="27">
        <v>170</v>
      </c>
      <c r="O24" s="12">
        <f t="shared" si="5"/>
        <v>0</v>
      </c>
      <c r="P24" s="27">
        <v>185</v>
      </c>
      <c r="Q24" s="12">
        <f t="shared" si="6"/>
        <v>0</v>
      </c>
      <c r="R24" s="27">
        <v>230</v>
      </c>
      <c r="S24" s="12">
        <f t="shared" si="7"/>
        <v>0</v>
      </c>
      <c r="T24" s="27">
        <v>29</v>
      </c>
      <c r="U24" s="12">
        <f t="shared" si="8"/>
        <v>0</v>
      </c>
      <c r="V24" s="27">
        <v>410</v>
      </c>
      <c r="W24" s="12">
        <f t="shared" si="9"/>
        <v>0</v>
      </c>
      <c r="X24" s="27">
        <f>V24+28</f>
        <v>438</v>
      </c>
      <c r="Y24" s="12">
        <f t="shared" si="10"/>
        <v>0</v>
      </c>
      <c r="Z24" s="27">
        <f>X24+28</f>
        <v>466</v>
      </c>
      <c r="AA24" s="12">
        <f t="shared" si="11"/>
        <v>0</v>
      </c>
      <c r="AB24" s="27">
        <f>Z24+28</f>
        <v>494</v>
      </c>
      <c r="AC24" s="12">
        <f t="shared" si="12"/>
        <v>0</v>
      </c>
      <c r="AD24" s="27">
        <f>AB24+28</f>
        <v>522</v>
      </c>
      <c r="AE24" s="12">
        <f t="shared" si="14"/>
        <v>0</v>
      </c>
      <c r="AF24" s="27">
        <f>AD24+28</f>
        <v>550</v>
      </c>
      <c r="AG24" s="12">
        <f t="shared" si="15"/>
        <v>0</v>
      </c>
      <c r="AH24" s="59">
        <v>28</v>
      </c>
      <c r="AI24" s="12">
        <f t="shared" si="16"/>
        <v>0</v>
      </c>
    </row>
    <row r="25" spans="1:35" ht="18.75">
      <c r="A25" t="s">
        <v>26</v>
      </c>
      <c r="B25" s="2" t="s">
        <v>6</v>
      </c>
      <c r="C25" s="2" t="s">
        <v>14</v>
      </c>
      <c r="D25" s="5">
        <f>IF(AND('Cars calcul'!$A$7=C25,'Cars calcul'!$C$2=A25),1,0)</f>
        <v>0</v>
      </c>
      <c r="E25" s="2"/>
      <c r="F25" s="27">
        <v>46</v>
      </c>
      <c r="G25" s="7">
        <f t="shared" si="1"/>
        <v>0</v>
      </c>
      <c r="H25" s="27">
        <v>85</v>
      </c>
      <c r="I25" s="7">
        <f t="shared" si="2"/>
        <v>0</v>
      </c>
      <c r="J25" s="59">
        <v>105</v>
      </c>
      <c r="K25" s="21">
        <f t="shared" si="3"/>
        <v>0</v>
      </c>
      <c r="L25" s="61">
        <v>135</v>
      </c>
      <c r="M25" s="12">
        <f t="shared" si="4"/>
        <v>0</v>
      </c>
      <c r="N25" s="27">
        <v>160</v>
      </c>
      <c r="O25" s="12">
        <f t="shared" si="5"/>
        <v>0</v>
      </c>
      <c r="P25" s="27">
        <v>175</v>
      </c>
      <c r="Q25" s="12">
        <f t="shared" si="6"/>
        <v>0</v>
      </c>
      <c r="R25" s="27">
        <v>220</v>
      </c>
      <c r="S25" s="12">
        <f t="shared" si="7"/>
        <v>0</v>
      </c>
      <c r="T25" s="27">
        <v>28</v>
      </c>
      <c r="U25" s="12">
        <f t="shared" si="8"/>
        <v>0</v>
      </c>
      <c r="V25" s="27">
        <v>400</v>
      </c>
      <c r="W25" s="12">
        <f t="shared" si="9"/>
        <v>0</v>
      </c>
      <c r="X25" s="27">
        <f>V25+27</f>
        <v>427</v>
      </c>
      <c r="Y25" s="12">
        <f t="shared" si="10"/>
        <v>0</v>
      </c>
      <c r="Z25" s="27">
        <f>X25+27</f>
        <v>454</v>
      </c>
      <c r="AA25" s="12">
        <f t="shared" si="11"/>
        <v>0</v>
      </c>
      <c r="AB25" s="27">
        <f>Z25+27</f>
        <v>481</v>
      </c>
      <c r="AC25" s="12">
        <f t="shared" si="12"/>
        <v>0</v>
      </c>
      <c r="AD25" s="27">
        <f>AB25+27</f>
        <v>508</v>
      </c>
      <c r="AE25" s="12">
        <f t="shared" si="14"/>
        <v>0</v>
      </c>
      <c r="AF25" s="27">
        <f>AD25+27</f>
        <v>535</v>
      </c>
      <c r="AG25" s="12">
        <f t="shared" si="15"/>
        <v>0</v>
      </c>
      <c r="AH25" s="59">
        <v>27</v>
      </c>
      <c r="AI25" s="12">
        <f t="shared" si="16"/>
        <v>0</v>
      </c>
    </row>
    <row r="26" spans="1:35" ht="18.75">
      <c r="A26" t="s">
        <v>26</v>
      </c>
      <c r="B26" s="2" t="s">
        <v>7</v>
      </c>
      <c r="C26" s="2" t="s">
        <v>15</v>
      </c>
      <c r="D26" s="5">
        <f>IF(AND('Cars calcul'!$A$7=C26,'Cars calcul'!$C$2=A26),1,0)</f>
        <v>0</v>
      </c>
      <c r="E26" s="2"/>
      <c r="F26" s="27">
        <v>50</v>
      </c>
      <c r="G26" s="7">
        <f t="shared" si="1"/>
        <v>0</v>
      </c>
      <c r="H26" s="27">
        <v>95</v>
      </c>
      <c r="I26" s="7">
        <f t="shared" si="2"/>
        <v>0</v>
      </c>
      <c r="J26" s="59">
        <v>125</v>
      </c>
      <c r="K26" s="21">
        <f t="shared" si="3"/>
        <v>0</v>
      </c>
      <c r="L26" s="61">
        <v>155</v>
      </c>
      <c r="M26" s="12">
        <f t="shared" si="4"/>
        <v>0</v>
      </c>
      <c r="N26" s="27">
        <v>185</v>
      </c>
      <c r="O26" s="12">
        <f t="shared" si="5"/>
        <v>0</v>
      </c>
      <c r="P26" s="27">
        <v>215</v>
      </c>
      <c r="Q26" s="12">
        <f t="shared" si="6"/>
        <v>0</v>
      </c>
      <c r="R26" s="27">
        <v>240</v>
      </c>
      <c r="S26" s="12">
        <f t="shared" si="7"/>
        <v>0</v>
      </c>
      <c r="T26" s="27">
        <v>32</v>
      </c>
      <c r="U26" s="12">
        <f t="shared" si="8"/>
        <v>0</v>
      </c>
      <c r="V26" s="27">
        <v>440</v>
      </c>
      <c r="W26" s="12">
        <f t="shared" si="9"/>
        <v>0</v>
      </c>
      <c r="X26" s="27">
        <f>V26+30</f>
        <v>470</v>
      </c>
      <c r="Y26" s="12">
        <f t="shared" si="10"/>
        <v>0</v>
      </c>
      <c r="Z26" s="27">
        <f>X26+30</f>
        <v>500</v>
      </c>
      <c r="AA26" s="12">
        <f t="shared" si="11"/>
        <v>0</v>
      </c>
      <c r="AB26" s="27">
        <f>Z26+30</f>
        <v>530</v>
      </c>
      <c r="AC26" s="12">
        <f t="shared" si="12"/>
        <v>0</v>
      </c>
      <c r="AD26" s="27">
        <f>AB26+30</f>
        <v>560</v>
      </c>
      <c r="AE26" s="12">
        <f t="shared" si="14"/>
        <v>0</v>
      </c>
      <c r="AF26" s="27">
        <f>AD26+30</f>
        <v>590</v>
      </c>
      <c r="AG26" s="12">
        <f t="shared" si="15"/>
        <v>0</v>
      </c>
      <c r="AH26" s="59">
        <v>30</v>
      </c>
      <c r="AI26" s="12">
        <f t="shared" si="16"/>
        <v>0</v>
      </c>
    </row>
    <row r="27" spans="1:35" ht="18.75">
      <c r="A27" t="s">
        <v>26</v>
      </c>
      <c r="B27" s="2" t="s">
        <v>8</v>
      </c>
      <c r="C27" s="2" t="s">
        <v>16</v>
      </c>
      <c r="D27" s="5">
        <f>IF(AND('Cars calcul'!$A$7=C27,'Cars calcul'!$C$2=A27),1,0)</f>
        <v>0</v>
      </c>
      <c r="E27" s="2"/>
      <c r="F27" s="27">
        <v>54</v>
      </c>
      <c r="G27" s="7">
        <f t="shared" si="1"/>
        <v>0</v>
      </c>
      <c r="H27" s="27">
        <v>100</v>
      </c>
      <c r="I27" s="7">
        <f t="shared" si="2"/>
        <v>0</v>
      </c>
      <c r="J27" s="59">
        <v>135</v>
      </c>
      <c r="K27" s="21">
        <f t="shared" si="3"/>
        <v>0</v>
      </c>
      <c r="L27" s="61">
        <v>165</v>
      </c>
      <c r="M27" s="12">
        <f t="shared" si="4"/>
        <v>0</v>
      </c>
      <c r="N27" s="27">
        <v>195</v>
      </c>
      <c r="O27" s="12">
        <f t="shared" si="5"/>
        <v>0</v>
      </c>
      <c r="P27" s="27">
        <v>225</v>
      </c>
      <c r="Q27" s="12">
        <f t="shared" si="6"/>
        <v>0</v>
      </c>
      <c r="R27" s="27">
        <v>250</v>
      </c>
      <c r="S27" s="12">
        <f t="shared" si="7"/>
        <v>0</v>
      </c>
      <c r="T27" s="27">
        <v>34</v>
      </c>
      <c r="U27" s="12">
        <f t="shared" si="8"/>
        <v>0</v>
      </c>
      <c r="V27" s="27">
        <v>470</v>
      </c>
      <c r="W27" s="12">
        <f t="shared" si="9"/>
        <v>0</v>
      </c>
      <c r="X27" s="27">
        <f>V27+32</f>
        <v>502</v>
      </c>
      <c r="Y27" s="12">
        <f t="shared" si="10"/>
        <v>0</v>
      </c>
      <c r="Z27" s="27">
        <f>X27+32</f>
        <v>534</v>
      </c>
      <c r="AA27" s="12">
        <f t="shared" si="11"/>
        <v>0</v>
      </c>
      <c r="AB27" s="27">
        <f>Z27+32</f>
        <v>566</v>
      </c>
      <c r="AC27" s="12">
        <f t="shared" si="12"/>
        <v>0</v>
      </c>
      <c r="AD27" s="27">
        <f>AB27+32</f>
        <v>598</v>
      </c>
      <c r="AE27" s="12">
        <f t="shared" si="14"/>
        <v>0</v>
      </c>
      <c r="AF27" s="27">
        <f>AD27+32</f>
        <v>630</v>
      </c>
      <c r="AG27" s="12">
        <f t="shared" si="15"/>
        <v>0</v>
      </c>
      <c r="AH27" s="59">
        <v>32</v>
      </c>
      <c r="AI27" s="12">
        <f t="shared" si="16"/>
        <v>0</v>
      </c>
    </row>
    <row r="28" spans="1:35" ht="18.75">
      <c r="A28" t="s">
        <v>26</v>
      </c>
      <c r="B28" s="2" t="s">
        <v>9</v>
      </c>
      <c r="C28" s="2" t="s">
        <v>17</v>
      </c>
      <c r="D28" s="5">
        <f>IF(AND('Cars calcul'!$A$7=C28,'Cars calcul'!$C$2=A28),1,0)</f>
        <v>0</v>
      </c>
      <c r="E28" s="2"/>
      <c r="F28" s="27">
        <v>65</v>
      </c>
      <c r="G28" s="7">
        <f t="shared" si="1"/>
        <v>0</v>
      </c>
      <c r="H28" s="27">
        <v>120</v>
      </c>
      <c r="I28" s="7">
        <f t="shared" si="2"/>
        <v>0</v>
      </c>
      <c r="J28" s="59">
        <v>160</v>
      </c>
      <c r="K28" s="21">
        <f t="shared" si="3"/>
        <v>0</v>
      </c>
      <c r="L28" s="61">
        <v>200</v>
      </c>
      <c r="M28" s="12">
        <f t="shared" si="4"/>
        <v>0</v>
      </c>
      <c r="N28" s="27">
        <v>240</v>
      </c>
      <c r="O28" s="12">
        <f t="shared" si="5"/>
        <v>0</v>
      </c>
      <c r="P28" s="27">
        <v>280</v>
      </c>
      <c r="Q28" s="12">
        <f t="shared" si="6"/>
        <v>0</v>
      </c>
      <c r="R28" s="27">
        <v>310</v>
      </c>
      <c r="S28" s="12">
        <f t="shared" si="7"/>
        <v>0</v>
      </c>
      <c r="T28" s="27">
        <v>42</v>
      </c>
      <c r="U28" s="12">
        <f t="shared" si="8"/>
        <v>0</v>
      </c>
      <c r="V28" s="27">
        <v>570</v>
      </c>
      <c r="W28" s="12">
        <f t="shared" si="9"/>
        <v>0</v>
      </c>
      <c r="X28" s="27">
        <f>V28+39</f>
        <v>609</v>
      </c>
      <c r="Y28" s="12">
        <f t="shared" si="10"/>
        <v>0</v>
      </c>
      <c r="Z28" s="27">
        <f>X28+39</f>
        <v>648</v>
      </c>
      <c r="AA28" s="12">
        <f t="shared" si="11"/>
        <v>0</v>
      </c>
      <c r="AB28" s="27">
        <f>Z28+39</f>
        <v>687</v>
      </c>
      <c r="AC28" s="12">
        <f t="shared" si="12"/>
        <v>0</v>
      </c>
      <c r="AD28" s="27">
        <f>AB28+39</f>
        <v>726</v>
      </c>
      <c r="AE28" s="12">
        <f t="shared" si="14"/>
        <v>0</v>
      </c>
      <c r="AF28" s="27">
        <f>AD28+39</f>
        <v>765</v>
      </c>
      <c r="AG28" s="12">
        <f t="shared" si="15"/>
        <v>0</v>
      </c>
      <c r="AH28" s="59">
        <v>39</v>
      </c>
      <c r="AI28" s="12">
        <f t="shared" si="16"/>
        <v>0</v>
      </c>
    </row>
    <row r="29" spans="1:35" ht="18.75">
      <c r="A29" t="s">
        <v>26</v>
      </c>
      <c r="B29" s="2" t="s">
        <v>10</v>
      </c>
      <c r="C29" s="2" t="s">
        <v>18</v>
      </c>
      <c r="D29" s="5">
        <f>IF(AND('Cars calcul'!$A$7=C29,'Cars calcul'!$C$2=A29),1,0)</f>
        <v>0</v>
      </c>
      <c r="E29" s="2"/>
      <c r="F29" s="27">
        <v>60</v>
      </c>
      <c r="G29" s="7">
        <f t="shared" si="1"/>
        <v>0</v>
      </c>
      <c r="H29" s="27">
        <v>110</v>
      </c>
      <c r="I29" s="7">
        <f t="shared" si="2"/>
        <v>0</v>
      </c>
      <c r="J29" s="59">
        <v>150</v>
      </c>
      <c r="K29" s="21">
        <f t="shared" si="3"/>
        <v>0</v>
      </c>
      <c r="L29" s="61">
        <v>190</v>
      </c>
      <c r="M29" s="12">
        <f t="shared" si="4"/>
        <v>0</v>
      </c>
      <c r="N29" s="27">
        <v>230</v>
      </c>
      <c r="O29" s="12">
        <f t="shared" si="5"/>
        <v>0</v>
      </c>
      <c r="P29" s="27">
        <v>265</v>
      </c>
      <c r="Q29" s="12">
        <f t="shared" si="6"/>
        <v>0</v>
      </c>
      <c r="R29" s="27">
        <v>290</v>
      </c>
      <c r="S29" s="12">
        <f t="shared" si="7"/>
        <v>0</v>
      </c>
      <c r="T29" s="27">
        <v>39</v>
      </c>
      <c r="U29" s="12">
        <f t="shared" si="8"/>
        <v>0</v>
      </c>
      <c r="V29" s="27">
        <v>550</v>
      </c>
      <c r="W29" s="12">
        <f t="shared" si="9"/>
        <v>0</v>
      </c>
      <c r="X29" s="27">
        <f>V29+37</f>
        <v>587</v>
      </c>
      <c r="Y29" s="12">
        <f t="shared" si="10"/>
        <v>0</v>
      </c>
      <c r="Z29" s="27">
        <f>X29+37</f>
        <v>624</v>
      </c>
      <c r="AA29" s="12">
        <f t="shared" si="11"/>
        <v>0</v>
      </c>
      <c r="AB29" s="27">
        <f>Z29+37</f>
        <v>661</v>
      </c>
      <c r="AC29" s="12">
        <f t="shared" si="12"/>
        <v>0</v>
      </c>
      <c r="AD29" s="27">
        <f>AB29+37</f>
        <v>698</v>
      </c>
      <c r="AE29" s="12">
        <f t="shared" si="14"/>
        <v>0</v>
      </c>
      <c r="AF29" s="27">
        <f>AD29+37</f>
        <v>735</v>
      </c>
      <c r="AG29" s="12">
        <f t="shared" si="15"/>
        <v>0</v>
      </c>
      <c r="AH29" s="59">
        <v>37</v>
      </c>
      <c r="AI29" s="12">
        <f t="shared" si="16"/>
        <v>0</v>
      </c>
    </row>
    <row r="30" spans="1:35" ht="18.75">
      <c r="A30" t="s">
        <v>26</v>
      </c>
      <c r="B30" s="2" t="s">
        <v>11</v>
      </c>
      <c r="C30" s="2" t="s">
        <v>19</v>
      </c>
      <c r="D30" s="5">
        <f>IF(AND('Cars calcul'!$A$7=C30,'Cars calcul'!$C$2=A30),1,0)</f>
        <v>0</v>
      </c>
      <c r="E30" s="2"/>
      <c r="F30" s="27">
        <v>83</v>
      </c>
      <c r="G30" s="7">
        <f t="shared" si="1"/>
        <v>0</v>
      </c>
      <c r="H30" s="27">
        <v>155</v>
      </c>
      <c r="I30" s="7">
        <f t="shared" si="2"/>
        <v>0</v>
      </c>
      <c r="J30" s="59">
        <v>210</v>
      </c>
      <c r="K30" s="21">
        <f t="shared" si="3"/>
        <v>0</v>
      </c>
      <c r="L30" s="61">
        <v>255</v>
      </c>
      <c r="M30" s="12">
        <f t="shared" si="4"/>
        <v>0</v>
      </c>
      <c r="N30" s="27">
        <v>300</v>
      </c>
      <c r="O30" s="12">
        <f t="shared" si="5"/>
        <v>0</v>
      </c>
      <c r="P30" s="27">
        <v>350</v>
      </c>
      <c r="Q30" s="12">
        <f t="shared" si="6"/>
        <v>0</v>
      </c>
      <c r="R30" s="27">
        <v>400</v>
      </c>
      <c r="S30" s="12">
        <f t="shared" si="7"/>
        <v>0</v>
      </c>
      <c r="T30" s="27">
        <v>56</v>
      </c>
      <c r="U30" s="12">
        <f t="shared" si="8"/>
        <v>0</v>
      </c>
      <c r="V30" s="27">
        <v>780</v>
      </c>
      <c r="W30" s="12">
        <f t="shared" si="9"/>
        <v>0</v>
      </c>
      <c r="X30" s="27">
        <f>V30+48</f>
        <v>828</v>
      </c>
      <c r="Y30" s="12">
        <f t="shared" si="10"/>
        <v>0</v>
      </c>
      <c r="Z30" s="27">
        <f>X30+48</f>
        <v>876</v>
      </c>
      <c r="AA30" s="12">
        <f t="shared" si="11"/>
        <v>0</v>
      </c>
      <c r="AB30" s="27">
        <f>Z30+48</f>
        <v>924</v>
      </c>
      <c r="AC30" s="12">
        <f t="shared" si="12"/>
        <v>0</v>
      </c>
      <c r="AD30" s="27">
        <f>AB30+48</f>
        <v>972</v>
      </c>
      <c r="AE30" s="12">
        <f t="shared" si="14"/>
        <v>0</v>
      </c>
      <c r="AF30" s="27">
        <f>AD30+48</f>
        <v>1020</v>
      </c>
      <c r="AG30" s="12">
        <f t="shared" si="15"/>
        <v>0</v>
      </c>
      <c r="AH30" s="59">
        <v>48</v>
      </c>
      <c r="AI30" s="12">
        <f t="shared" si="16"/>
        <v>0</v>
      </c>
    </row>
    <row r="31" spans="1:35" s="15" customFormat="1">
      <c r="F31" s="16"/>
      <c r="G31" s="16">
        <f>SUM(G3:G30)</f>
        <v>42</v>
      </c>
      <c r="H31" s="16"/>
      <c r="I31" s="16">
        <f>SUM(I3:I30)</f>
        <v>75</v>
      </c>
      <c r="J31" s="16">
        <f t="shared" ref="J31:AI31" si="29">SUM(J3:J30)</f>
        <v>3161</v>
      </c>
      <c r="K31" s="16">
        <f t="shared" si="29"/>
        <v>95</v>
      </c>
      <c r="L31" s="16"/>
      <c r="M31" s="16">
        <f t="shared" si="29"/>
        <v>120</v>
      </c>
      <c r="N31" s="16"/>
      <c r="O31" s="16">
        <f t="shared" si="29"/>
        <v>145</v>
      </c>
      <c r="P31" s="16"/>
      <c r="Q31" s="16">
        <f t="shared" si="29"/>
        <v>170</v>
      </c>
      <c r="R31" s="16"/>
      <c r="S31" s="16">
        <f t="shared" si="29"/>
        <v>190</v>
      </c>
      <c r="T31" s="16"/>
      <c r="U31" s="16">
        <f t="shared" si="29"/>
        <v>216</v>
      </c>
      <c r="V31" s="16"/>
      <c r="W31" s="16">
        <f t="shared" si="29"/>
        <v>242</v>
      </c>
      <c r="X31" s="16"/>
      <c r="Y31" s="16">
        <f t="shared" si="29"/>
        <v>268</v>
      </c>
      <c r="Z31" s="16"/>
      <c r="AA31" s="16">
        <f t="shared" si="29"/>
        <v>294</v>
      </c>
      <c r="AB31" s="16"/>
      <c r="AC31" s="16">
        <f t="shared" si="29"/>
        <v>320</v>
      </c>
      <c r="AD31" s="16"/>
      <c r="AE31" s="16">
        <f t="shared" si="29"/>
        <v>346</v>
      </c>
      <c r="AF31" s="16"/>
      <c r="AG31" s="16">
        <f t="shared" si="29"/>
        <v>372</v>
      </c>
      <c r="AH31" s="16"/>
      <c r="AI31" s="16">
        <f t="shared" si="29"/>
        <v>24</v>
      </c>
    </row>
    <row r="32" spans="1:35" s="9" customFormat="1" ht="18.75">
      <c r="A32" s="9" t="s">
        <v>27</v>
      </c>
      <c r="D32" s="10"/>
      <c r="F32" s="56"/>
      <c r="G32" s="10">
        <f>IF(F2='Cars calcul'!$C$1,1,0)</f>
        <v>0</v>
      </c>
      <c r="H32" s="56"/>
      <c r="I32" s="10">
        <f>IF(H2='Cars calcul'!$C$1,1,0)</f>
        <v>0</v>
      </c>
      <c r="J32" s="56"/>
      <c r="K32" s="10">
        <f>IF(J2='Cars calcul'!$C$1,1,0)</f>
        <v>0</v>
      </c>
      <c r="L32" s="56"/>
      <c r="M32" s="10">
        <f>IF(L2='Cars calcul'!$C$1,1,0)</f>
        <v>0</v>
      </c>
      <c r="N32" s="56"/>
      <c r="O32" s="10">
        <f>IF(N2='Cars calcul'!$C$1,1,0)</f>
        <v>0</v>
      </c>
      <c r="P32" s="56"/>
      <c r="Q32" s="10">
        <f>IF(P2='Cars calcul'!$C$1,1,0)</f>
        <v>0</v>
      </c>
      <c r="R32" s="56"/>
      <c r="S32" s="10">
        <f>IF(R2='Cars calcul'!$C$1,1,0)</f>
        <v>0</v>
      </c>
      <c r="T32" s="56"/>
      <c r="U32" s="10">
        <f>IF(T2='Cars calcul'!$C$1,1,0)</f>
        <v>1</v>
      </c>
      <c r="V32" s="56"/>
      <c r="W32" s="10">
        <f>IF(V2='Cars calcul'!$C$1,1,0)</f>
        <v>0</v>
      </c>
      <c r="X32" s="56"/>
      <c r="Y32" s="10">
        <f>IF(X2='Cars calcul'!$C$1,1,0)</f>
        <v>0</v>
      </c>
      <c r="Z32" s="56"/>
      <c r="AA32" s="10">
        <f>IF(Z2='Cars calcul'!$C$1,1,0)</f>
        <v>0</v>
      </c>
      <c r="AB32" s="56"/>
      <c r="AC32" s="10">
        <f>IF(AB2='Cars calcul'!$C$1,1,0)</f>
        <v>0</v>
      </c>
      <c r="AD32" s="56"/>
      <c r="AE32" s="10">
        <f>IF(AD2='Cars calcul'!$C$1,1,0)</f>
        <v>0</v>
      </c>
      <c r="AF32" s="56"/>
      <c r="AG32" s="10">
        <f>IF(OR(AF2='Cars calcul'!$C$1,'Cars calcul'!$C$1&gt;14),1,0)</f>
        <v>0</v>
      </c>
      <c r="AH32" s="56"/>
      <c r="AI32" s="13">
        <f>IF('Cars calcul'!$C$1&gt;14,'Cars calcul'!C1-14,0)</f>
        <v>0</v>
      </c>
    </row>
    <row r="33" spans="1:35">
      <c r="A33" t="s">
        <v>34</v>
      </c>
      <c r="G33" s="4">
        <f>G31*G32</f>
        <v>0</v>
      </c>
      <c r="I33" s="4">
        <f>I31*I32</f>
        <v>0</v>
      </c>
      <c r="K33" s="4">
        <f t="shared" ref="K33:AI33" si="30">K31*K32</f>
        <v>0</v>
      </c>
      <c r="M33" s="4">
        <f t="shared" si="30"/>
        <v>0</v>
      </c>
      <c r="O33" s="4">
        <f t="shared" si="30"/>
        <v>0</v>
      </c>
      <c r="Q33" s="4">
        <f t="shared" si="30"/>
        <v>0</v>
      </c>
      <c r="S33" s="4">
        <f t="shared" si="30"/>
        <v>0</v>
      </c>
      <c r="U33" s="4">
        <f t="shared" si="30"/>
        <v>216</v>
      </c>
      <c r="W33" s="4">
        <f t="shared" si="30"/>
        <v>0</v>
      </c>
      <c r="Y33" s="4">
        <f t="shared" si="30"/>
        <v>0</v>
      </c>
      <c r="AA33" s="4">
        <f t="shared" si="30"/>
        <v>0</v>
      </c>
      <c r="AC33" s="4">
        <f t="shared" si="30"/>
        <v>0</v>
      </c>
      <c r="AE33" s="4">
        <f t="shared" si="30"/>
        <v>0</v>
      </c>
      <c r="AG33" s="4">
        <f t="shared" si="30"/>
        <v>0</v>
      </c>
      <c r="AI33" s="4">
        <f t="shared" si="30"/>
        <v>0</v>
      </c>
    </row>
    <row r="34" spans="1:35">
      <c r="A34" s="11" t="s">
        <v>33</v>
      </c>
      <c r="B34" s="11"/>
      <c r="C34" s="29">
        <f>SUM(G33:AI33)</f>
        <v>216</v>
      </c>
      <c r="K34" s="20"/>
    </row>
    <row r="35" spans="1:35">
      <c r="H35" s="57"/>
      <c r="I35" s="8"/>
      <c r="K35" s="20"/>
    </row>
    <row r="36" spans="1:35">
      <c r="K36" s="20"/>
    </row>
    <row r="37" spans="1:35">
      <c r="K37" s="20"/>
    </row>
    <row r="38" spans="1:35">
      <c r="A38" s="31"/>
      <c r="B38" s="31"/>
      <c r="C38" s="55"/>
      <c r="D38" s="55"/>
      <c r="E38" s="55"/>
      <c r="F38" s="55"/>
      <c r="G38" s="55"/>
      <c r="H38" s="55"/>
      <c r="I38" s="55"/>
      <c r="J38" s="55"/>
      <c r="K38" s="20"/>
    </row>
    <row r="39" spans="1:35">
      <c r="C39" s="55" t="s">
        <v>30</v>
      </c>
      <c r="D39" s="63">
        <v>0.08</v>
      </c>
      <c r="E39" s="63">
        <v>0.1</v>
      </c>
      <c r="F39" s="63">
        <v>0.12</v>
      </c>
      <c r="G39" s="63">
        <v>0.15</v>
      </c>
      <c r="H39" s="63">
        <v>0.17</v>
      </c>
      <c r="I39" s="63">
        <v>0.19</v>
      </c>
      <c r="J39" s="63">
        <v>0.22</v>
      </c>
      <c r="K39" s="20"/>
    </row>
    <row r="40" spans="1:35">
      <c r="B40" s="30"/>
      <c r="C40" s="55" t="s">
        <v>31</v>
      </c>
      <c r="D40" s="64">
        <f>$C$34*D39</f>
        <v>17.28</v>
      </c>
      <c r="E40" s="64">
        <f t="shared" ref="E40:J40" si="31">$C$34*E39</f>
        <v>21.6</v>
      </c>
      <c r="F40" s="64">
        <f t="shared" si="31"/>
        <v>25.919999999999998</v>
      </c>
      <c r="G40" s="64">
        <f t="shared" si="31"/>
        <v>32.4</v>
      </c>
      <c r="H40" s="64">
        <f t="shared" si="31"/>
        <v>36.720000000000006</v>
      </c>
      <c r="I40" s="64">
        <f t="shared" si="31"/>
        <v>41.04</v>
      </c>
      <c r="J40" s="64">
        <f t="shared" si="31"/>
        <v>47.52</v>
      </c>
      <c r="K40" s="20"/>
    </row>
    <row r="41" spans="1:35">
      <c r="C41" s="55" t="s">
        <v>32</v>
      </c>
      <c r="D41" s="64">
        <f>$C$34+D40</f>
        <v>233.28</v>
      </c>
      <c r="E41" s="64">
        <f t="shared" ref="E41:J41" si="32">$C$34+E40</f>
        <v>237.6</v>
      </c>
      <c r="F41" s="64">
        <f t="shared" si="32"/>
        <v>241.92</v>
      </c>
      <c r="G41" s="64">
        <f t="shared" si="32"/>
        <v>248.4</v>
      </c>
      <c r="H41" s="64">
        <f t="shared" si="32"/>
        <v>252.72</v>
      </c>
      <c r="I41" s="64">
        <f t="shared" si="32"/>
        <v>257.04000000000002</v>
      </c>
      <c r="J41" s="64">
        <f t="shared" si="32"/>
        <v>263.52</v>
      </c>
      <c r="K41" s="20"/>
    </row>
    <row r="42" spans="1:35">
      <c r="K42" s="20"/>
    </row>
    <row r="43" spans="1:35">
      <c r="K43" s="20"/>
    </row>
    <row r="44" spans="1:35">
      <c r="K44" s="20"/>
    </row>
    <row r="45" spans="1:35">
      <c r="K45" s="20"/>
    </row>
    <row r="46" spans="1:35">
      <c r="K46" s="20"/>
    </row>
    <row r="47" spans="1:35">
      <c r="K47" s="20"/>
    </row>
    <row r="48" spans="1:35">
      <c r="K48" s="20"/>
    </row>
    <row r="49" spans="11:11">
      <c r="K49" s="20"/>
    </row>
    <row r="50" spans="11:11">
      <c r="K50" s="20"/>
    </row>
    <row r="51" spans="11:11">
      <c r="K51" s="20"/>
    </row>
    <row r="52" spans="11:11">
      <c r="K52" s="20"/>
    </row>
    <row r="53" spans="11:11">
      <c r="K53" s="20"/>
    </row>
    <row r="54" spans="11:11">
      <c r="K54" s="20"/>
    </row>
    <row r="55" spans="11:11">
      <c r="K55" s="20"/>
    </row>
    <row r="56" spans="11:11">
      <c r="K56" s="20"/>
    </row>
    <row r="57" spans="11:11">
      <c r="K57" s="20"/>
    </row>
    <row r="58" spans="11:11">
      <c r="K58" s="20"/>
    </row>
    <row r="59" spans="11:11">
      <c r="K59" s="20"/>
    </row>
    <row r="60" spans="11:11">
      <c r="K60" s="20"/>
    </row>
    <row r="61" spans="11:11">
      <c r="K61" s="20"/>
    </row>
    <row r="62" spans="11:11">
      <c r="K62" s="20"/>
    </row>
    <row r="63" spans="11:11">
      <c r="K63" s="20"/>
    </row>
    <row r="64" spans="11:11">
      <c r="K64" s="20"/>
    </row>
    <row r="65" spans="11:11">
      <c r="K65" s="20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2" sqref="C2"/>
    </sheetView>
  </sheetViews>
  <sheetFormatPr baseColWidth="10" defaultRowHeight="15"/>
  <cols>
    <col min="1" max="1" width="38.42578125" customWidth="1"/>
    <col min="2" max="2" width="15.5703125" customWidth="1"/>
    <col min="3" max="3" width="11.42578125" style="6"/>
  </cols>
  <sheetData>
    <row r="1" spans="1:3">
      <c r="B1" s="35" t="s">
        <v>29</v>
      </c>
      <c r="C1" s="36">
        <v>8</v>
      </c>
    </row>
    <row r="2" spans="1:3">
      <c r="B2" s="35" t="s">
        <v>28</v>
      </c>
      <c r="C2" s="36" t="s">
        <v>25</v>
      </c>
    </row>
    <row r="6" spans="1:3">
      <c r="A6" s="3"/>
    </row>
    <row r="7" spans="1:3">
      <c r="A7" s="38" t="s">
        <v>12</v>
      </c>
      <c r="B7" s="32">
        <f>'cars location'!C34</f>
        <v>216</v>
      </c>
    </row>
    <row r="8" spans="1:3">
      <c r="A8" s="37">
        <v>0.08</v>
      </c>
      <c r="B8" s="32">
        <f>IF(A8="","",HLOOKUP(A8,'cars location'!D39:J41,2,0))</f>
        <v>17.28</v>
      </c>
    </row>
    <row r="9" spans="1:3">
      <c r="A9" s="33" t="s">
        <v>35</v>
      </c>
      <c r="B9" s="34">
        <f>SUM(B7:B8)</f>
        <v>233.28</v>
      </c>
    </row>
    <row r="10" spans="1:3">
      <c r="A10" s="3"/>
    </row>
  </sheetData>
  <phoneticPr fontId="5" type="noConversion"/>
  <dataValidations count="2">
    <dataValidation type="list" allowBlank="1" showInputMessage="1" showErrorMessage="1" sqref="A7">
      <formula1>ListCars</formula1>
    </dataValidation>
    <dataValidation type="list" allowBlank="1" showInputMessage="1" showErrorMessage="1" sqref="C2">
      <formula1>"low,middle,high"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'cars location'!$D$39:$J$39</xm:f>
          </x14:formula1>
          <xm:sqref>A8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B6" sqref="B6"/>
    </sheetView>
  </sheetViews>
  <sheetFormatPr baseColWidth="10" defaultRowHeight="15"/>
  <cols>
    <col min="1" max="1" width="24.140625" customWidth="1"/>
  </cols>
  <sheetData>
    <row r="1" spans="1:7">
      <c r="A1" s="78" t="s">
        <v>63</v>
      </c>
      <c r="B1" s="39" t="s">
        <v>117</v>
      </c>
      <c r="C1" s="39" t="s">
        <v>118</v>
      </c>
      <c r="D1" s="39" t="s">
        <v>119</v>
      </c>
    </row>
    <row r="2" spans="1:7">
      <c r="A2" s="78"/>
      <c r="B2" s="46">
        <v>16</v>
      </c>
      <c r="C2" s="47">
        <v>21</v>
      </c>
      <c r="D2" s="47">
        <v>13</v>
      </c>
    </row>
    <row r="4" spans="1:7">
      <c r="A4" s="48" t="s">
        <v>64</v>
      </c>
      <c r="B4" s="30">
        <v>0.16</v>
      </c>
      <c r="C4" s="30">
        <v>0.18</v>
      </c>
      <c r="D4" s="30">
        <v>0.2</v>
      </c>
      <c r="E4" s="30">
        <v>0.22</v>
      </c>
      <c r="F4" s="30">
        <v>0.24</v>
      </c>
      <c r="G4" s="30">
        <v>0.26</v>
      </c>
    </row>
    <row r="7" spans="1:7">
      <c r="A7" s="22"/>
    </row>
  </sheetData>
  <mergeCells count="1">
    <mergeCell ref="A1:A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workbookViewId="0">
      <selection activeCell="C10" sqref="C10"/>
    </sheetView>
  </sheetViews>
  <sheetFormatPr baseColWidth="10" defaultRowHeight="15"/>
  <cols>
    <col min="1" max="1" width="18.5703125" customWidth="1"/>
    <col min="2" max="2" width="12" customWidth="1"/>
    <col min="3" max="3" width="10.5703125" customWidth="1"/>
    <col min="5" max="5" width="15.28515625" customWidth="1"/>
    <col min="6" max="6" width="12" customWidth="1"/>
    <col min="10" max="10" width="12.28515625" customWidth="1"/>
    <col min="11" max="11" width="13.140625" customWidth="1"/>
    <col min="15" max="15" width="12.28515625" customWidth="1"/>
  </cols>
  <sheetData>
    <row r="1" spans="1:19">
      <c r="A1" s="49" t="s">
        <v>115</v>
      </c>
      <c r="B1" s="50" t="s">
        <v>117</v>
      </c>
      <c r="C1" s="44">
        <f>IF(B1="","",HLOOKUP(B1,'Ass + com'!B1:D2,2,0))</f>
        <v>16</v>
      </c>
      <c r="E1" s="80" t="s">
        <v>66</v>
      </c>
      <c r="F1" s="81"/>
      <c r="G1" s="81"/>
      <c r="H1" s="81"/>
      <c r="I1" s="82"/>
      <c r="J1" s="80" t="s">
        <v>67</v>
      </c>
      <c r="K1" s="81"/>
      <c r="L1" s="81"/>
      <c r="M1" s="81"/>
      <c r="N1" s="82"/>
      <c r="O1" s="80" t="s">
        <v>68</v>
      </c>
      <c r="P1" s="81"/>
      <c r="Q1" s="81"/>
      <c r="R1" s="81"/>
      <c r="S1" s="82"/>
    </row>
    <row r="2" spans="1:19">
      <c r="A2" s="49" t="s">
        <v>116</v>
      </c>
      <c r="B2" s="51">
        <v>0.2</v>
      </c>
      <c r="C2" s="52"/>
      <c r="E2" s="83" t="s">
        <v>59</v>
      </c>
      <c r="F2" s="85" t="s">
        <v>60</v>
      </c>
      <c r="G2" s="40" t="s">
        <v>61</v>
      </c>
      <c r="H2" s="87" t="s">
        <v>62</v>
      </c>
      <c r="I2" s="87" t="s">
        <v>65</v>
      </c>
      <c r="J2" s="83" t="s">
        <v>59</v>
      </c>
      <c r="K2" s="85" t="s">
        <v>60</v>
      </c>
      <c r="L2" s="40" t="s">
        <v>61</v>
      </c>
      <c r="M2" s="87" t="s">
        <v>62</v>
      </c>
      <c r="N2" s="87" t="s">
        <v>65</v>
      </c>
      <c r="O2" s="83" t="s">
        <v>59</v>
      </c>
      <c r="P2" s="85" t="s">
        <v>60</v>
      </c>
      <c r="Q2" s="40" t="s">
        <v>61</v>
      </c>
      <c r="R2" s="87" t="s">
        <v>62</v>
      </c>
      <c r="S2" s="87" t="s">
        <v>65</v>
      </c>
    </row>
    <row r="3" spans="1:19">
      <c r="A3" s="35" t="s">
        <v>120</v>
      </c>
      <c r="B3" s="53"/>
      <c r="C3" s="44">
        <f>'Cars calcul'!B9</f>
        <v>233.28</v>
      </c>
      <c r="E3" s="84"/>
      <c r="F3" s="86"/>
      <c r="G3" s="40">
        <v>7</v>
      </c>
      <c r="H3" s="88"/>
      <c r="I3" s="88"/>
      <c r="J3" s="84"/>
      <c r="K3" s="86"/>
      <c r="L3" s="40">
        <v>10</v>
      </c>
      <c r="M3" s="88"/>
      <c r="N3" s="88"/>
      <c r="O3" s="84"/>
      <c r="P3" s="86"/>
      <c r="Q3" s="40">
        <v>3</v>
      </c>
      <c r="R3" s="88"/>
      <c r="S3" s="88"/>
    </row>
    <row r="4" spans="1:19">
      <c r="B4" s="45"/>
      <c r="E4" s="41" t="s">
        <v>36</v>
      </c>
      <c r="F4" s="42">
        <v>25</v>
      </c>
      <c r="G4" s="43">
        <f t="shared" ref="G4:G26" si="0">$F4*G$3</f>
        <v>175</v>
      </c>
      <c r="H4" s="43">
        <f>G4+$C$1+$C$3</f>
        <v>424.28</v>
      </c>
      <c r="I4" s="43">
        <f>(H4*$B$2)+H4</f>
        <v>509.13599999999997</v>
      </c>
      <c r="J4" s="41" t="s">
        <v>69</v>
      </c>
      <c r="K4" s="42">
        <v>25</v>
      </c>
      <c r="L4" s="43">
        <f t="shared" ref="L4:L25" si="1">$F4*L$3</f>
        <v>250</v>
      </c>
      <c r="M4" s="43">
        <f>L4+$C$1+$C$3</f>
        <v>499.28</v>
      </c>
      <c r="N4" s="43">
        <f>(M4*$B$2)+M4</f>
        <v>599.13599999999997</v>
      </c>
      <c r="O4" s="41" t="s">
        <v>92</v>
      </c>
      <c r="P4" s="42">
        <v>25</v>
      </c>
      <c r="Q4" s="43">
        <f t="shared" ref="Q4:Q25" si="2">$F4*Q$3</f>
        <v>75</v>
      </c>
      <c r="R4" s="43">
        <f>Q4+$C$1+$C$3</f>
        <v>324.27999999999997</v>
      </c>
      <c r="S4" s="43">
        <f>(R4*$B$2)+R4</f>
        <v>389.13599999999997</v>
      </c>
    </row>
    <row r="5" spans="1:19">
      <c r="B5" s="3"/>
      <c r="E5" s="41" t="s">
        <v>37</v>
      </c>
      <c r="F5" s="42">
        <v>25</v>
      </c>
      <c r="G5" s="43">
        <f t="shared" si="0"/>
        <v>175</v>
      </c>
      <c r="H5" s="43">
        <f t="shared" ref="H5:H26" si="3">G5+$C$1+$C$3</f>
        <v>424.28</v>
      </c>
      <c r="I5" s="43">
        <f t="shared" ref="I5:I26" si="4">(H5*$B$2)+H5</f>
        <v>509.13599999999997</v>
      </c>
      <c r="J5" s="41" t="s">
        <v>70</v>
      </c>
      <c r="K5" s="42">
        <v>25</v>
      </c>
      <c r="L5" s="43">
        <f t="shared" si="1"/>
        <v>250</v>
      </c>
      <c r="M5" s="43">
        <f t="shared" ref="M5:M26" si="5">L5+$C$1+$C$3</f>
        <v>499.28</v>
      </c>
      <c r="N5" s="43">
        <f t="shared" ref="N5:N26" si="6">(M5*$B$2)+M5</f>
        <v>599.13599999999997</v>
      </c>
      <c r="O5" s="41" t="s">
        <v>93</v>
      </c>
      <c r="P5" s="42">
        <v>25</v>
      </c>
      <c r="Q5" s="43">
        <f t="shared" si="2"/>
        <v>75</v>
      </c>
      <c r="R5" s="43">
        <f t="shared" ref="R5:R26" si="7">Q5+$C$1+$C$3</f>
        <v>324.27999999999997</v>
      </c>
      <c r="S5" s="43">
        <f t="shared" ref="S5:S26" si="8">(R5*$B$2)+R5</f>
        <v>389.13599999999997</v>
      </c>
    </row>
    <row r="6" spans="1:19">
      <c r="A6" s="3"/>
      <c r="B6" s="45"/>
      <c r="E6" s="41" t="s">
        <v>38</v>
      </c>
      <c r="F6" s="42">
        <v>25</v>
      </c>
      <c r="G6" s="43">
        <f t="shared" si="0"/>
        <v>175</v>
      </c>
      <c r="H6" s="43">
        <f t="shared" si="3"/>
        <v>424.28</v>
      </c>
      <c r="I6" s="43">
        <f t="shared" si="4"/>
        <v>509.13599999999997</v>
      </c>
      <c r="J6" s="41" t="s">
        <v>71</v>
      </c>
      <c r="K6" s="42">
        <v>25</v>
      </c>
      <c r="L6" s="43">
        <f t="shared" si="1"/>
        <v>250</v>
      </c>
      <c r="M6" s="43">
        <f t="shared" si="5"/>
        <v>499.28</v>
      </c>
      <c r="N6" s="43">
        <f t="shared" si="6"/>
        <v>599.13599999999997</v>
      </c>
      <c r="O6" s="41" t="s">
        <v>94</v>
      </c>
      <c r="P6" s="42">
        <v>25</v>
      </c>
      <c r="Q6" s="43">
        <f t="shared" si="2"/>
        <v>75</v>
      </c>
      <c r="R6" s="43">
        <f t="shared" si="7"/>
        <v>324.27999999999997</v>
      </c>
      <c r="S6" s="43">
        <f t="shared" si="8"/>
        <v>389.13599999999997</v>
      </c>
    </row>
    <row r="7" spans="1:19">
      <c r="A7" s="54" t="s">
        <v>121</v>
      </c>
      <c r="E7" s="41" t="s">
        <v>39</v>
      </c>
      <c r="F7" s="42">
        <v>25</v>
      </c>
      <c r="G7" s="43">
        <f t="shared" si="0"/>
        <v>175</v>
      </c>
      <c r="H7" s="43">
        <f t="shared" si="3"/>
        <v>424.28</v>
      </c>
      <c r="I7" s="43">
        <f t="shared" si="4"/>
        <v>509.13599999999997</v>
      </c>
      <c r="J7" s="41" t="s">
        <v>72</v>
      </c>
      <c r="K7" s="42">
        <v>25</v>
      </c>
      <c r="L7" s="43">
        <f t="shared" si="1"/>
        <v>250</v>
      </c>
      <c r="M7" s="43">
        <f t="shared" si="5"/>
        <v>499.28</v>
      </c>
      <c r="N7" s="43">
        <f t="shared" si="6"/>
        <v>599.13599999999997</v>
      </c>
      <c r="O7" s="41" t="s">
        <v>95</v>
      </c>
      <c r="P7" s="42">
        <v>25</v>
      </c>
      <c r="Q7" s="43">
        <f t="shared" si="2"/>
        <v>75</v>
      </c>
      <c r="R7" s="43">
        <f t="shared" si="7"/>
        <v>324.27999999999997</v>
      </c>
      <c r="S7" s="43">
        <f t="shared" si="8"/>
        <v>389.13599999999997</v>
      </c>
    </row>
    <row r="8" spans="1:19">
      <c r="A8" s="79" t="s">
        <v>122</v>
      </c>
      <c r="B8" s="79"/>
      <c r="C8" s="18"/>
      <c r="E8" s="41" t="s">
        <v>40</v>
      </c>
      <c r="F8" s="42">
        <v>25</v>
      </c>
      <c r="G8" s="43">
        <f t="shared" si="0"/>
        <v>175</v>
      </c>
      <c r="H8" s="43">
        <f t="shared" si="3"/>
        <v>424.28</v>
      </c>
      <c r="I8" s="43">
        <f t="shared" si="4"/>
        <v>509.13599999999997</v>
      </c>
      <c r="J8" s="41" t="s">
        <v>73</v>
      </c>
      <c r="K8" s="42">
        <v>25</v>
      </c>
      <c r="L8" s="43">
        <f t="shared" si="1"/>
        <v>250</v>
      </c>
      <c r="M8" s="43">
        <f t="shared" si="5"/>
        <v>499.28</v>
      </c>
      <c r="N8" s="43">
        <f t="shared" si="6"/>
        <v>599.13599999999997</v>
      </c>
      <c r="O8" s="41" t="s">
        <v>96</v>
      </c>
      <c r="P8" s="42">
        <v>25</v>
      </c>
      <c r="Q8" s="43">
        <f t="shared" si="2"/>
        <v>75</v>
      </c>
      <c r="R8" s="43">
        <f t="shared" si="7"/>
        <v>324.27999999999997</v>
      </c>
      <c r="S8" s="43">
        <f t="shared" si="8"/>
        <v>389.13599999999997</v>
      </c>
    </row>
    <row r="9" spans="1:19">
      <c r="A9" s="79" t="s">
        <v>124</v>
      </c>
      <c r="B9" s="79"/>
      <c r="C9" s="18" t="s">
        <v>117</v>
      </c>
      <c r="E9" s="41" t="s">
        <v>41</v>
      </c>
      <c r="F9" s="42">
        <v>25</v>
      </c>
      <c r="G9" s="43">
        <f t="shared" si="0"/>
        <v>175</v>
      </c>
      <c r="H9" s="43">
        <f t="shared" si="3"/>
        <v>424.28</v>
      </c>
      <c r="I9" s="43">
        <f t="shared" si="4"/>
        <v>509.13599999999997</v>
      </c>
      <c r="J9" s="41" t="s">
        <v>74</v>
      </c>
      <c r="K9" s="42">
        <v>25</v>
      </c>
      <c r="L9" s="43">
        <f t="shared" si="1"/>
        <v>250</v>
      </c>
      <c r="M9" s="43">
        <f t="shared" si="5"/>
        <v>499.28</v>
      </c>
      <c r="N9" s="43">
        <f t="shared" si="6"/>
        <v>599.13599999999997</v>
      </c>
      <c r="O9" s="41" t="s">
        <v>97</v>
      </c>
      <c r="P9" s="42">
        <v>25</v>
      </c>
      <c r="Q9" s="43">
        <f t="shared" si="2"/>
        <v>75</v>
      </c>
      <c r="R9" s="43">
        <f t="shared" si="7"/>
        <v>324.27999999999997</v>
      </c>
      <c r="S9" s="43">
        <f t="shared" si="8"/>
        <v>389.13599999999997</v>
      </c>
    </row>
    <row r="10" spans="1:19">
      <c r="A10" s="79" t="s">
        <v>123</v>
      </c>
      <c r="B10" s="79"/>
      <c r="C10" s="89"/>
      <c r="E10" s="41" t="s">
        <v>42</v>
      </c>
      <c r="F10" s="42">
        <v>28</v>
      </c>
      <c r="G10" s="43">
        <f t="shared" si="0"/>
        <v>196</v>
      </c>
      <c r="H10" s="43">
        <f t="shared" si="3"/>
        <v>445.28</v>
      </c>
      <c r="I10" s="43">
        <f t="shared" si="4"/>
        <v>534.33600000000001</v>
      </c>
      <c r="J10" s="41" t="s">
        <v>75</v>
      </c>
      <c r="K10" s="42">
        <v>28</v>
      </c>
      <c r="L10" s="43">
        <f t="shared" si="1"/>
        <v>280</v>
      </c>
      <c r="M10" s="43">
        <f t="shared" si="5"/>
        <v>529.28</v>
      </c>
      <c r="N10" s="43">
        <f t="shared" si="6"/>
        <v>635.13599999999997</v>
      </c>
      <c r="O10" s="41" t="s">
        <v>98</v>
      </c>
      <c r="P10" s="42">
        <v>28</v>
      </c>
      <c r="Q10" s="43">
        <f t="shared" si="2"/>
        <v>84</v>
      </c>
      <c r="R10" s="43">
        <f t="shared" si="7"/>
        <v>333.28</v>
      </c>
      <c r="S10" s="43">
        <f t="shared" si="8"/>
        <v>399.93599999999998</v>
      </c>
    </row>
    <row r="11" spans="1:19">
      <c r="E11" s="41" t="s">
        <v>43</v>
      </c>
      <c r="F11" s="42">
        <v>28</v>
      </c>
      <c r="G11" s="43">
        <f t="shared" si="0"/>
        <v>196</v>
      </c>
      <c r="H11" s="43">
        <f t="shared" si="3"/>
        <v>445.28</v>
      </c>
      <c r="I11" s="43">
        <f t="shared" si="4"/>
        <v>534.33600000000001</v>
      </c>
      <c r="J11" s="41" t="s">
        <v>76</v>
      </c>
      <c r="K11" s="42">
        <v>28</v>
      </c>
      <c r="L11" s="43">
        <f t="shared" si="1"/>
        <v>280</v>
      </c>
      <c r="M11" s="43">
        <f t="shared" si="5"/>
        <v>529.28</v>
      </c>
      <c r="N11" s="43">
        <f t="shared" si="6"/>
        <v>635.13599999999997</v>
      </c>
      <c r="O11" s="41" t="s">
        <v>99</v>
      </c>
      <c r="P11" s="42">
        <v>28</v>
      </c>
      <c r="Q11" s="43">
        <f t="shared" si="2"/>
        <v>84</v>
      </c>
      <c r="R11" s="43">
        <f t="shared" si="7"/>
        <v>333.28</v>
      </c>
      <c r="S11" s="43">
        <f t="shared" si="8"/>
        <v>399.93599999999998</v>
      </c>
    </row>
    <row r="12" spans="1:19">
      <c r="E12" s="41" t="s">
        <v>44</v>
      </c>
      <c r="F12" s="42">
        <v>35</v>
      </c>
      <c r="G12" s="43">
        <f t="shared" si="0"/>
        <v>245</v>
      </c>
      <c r="H12" s="43">
        <f t="shared" si="3"/>
        <v>494.28</v>
      </c>
      <c r="I12" s="43">
        <f t="shared" si="4"/>
        <v>593.13599999999997</v>
      </c>
      <c r="J12" s="41" t="s">
        <v>77</v>
      </c>
      <c r="K12" s="42">
        <v>35</v>
      </c>
      <c r="L12" s="43">
        <f t="shared" si="1"/>
        <v>350</v>
      </c>
      <c r="M12" s="43">
        <f t="shared" si="5"/>
        <v>599.28</v>
      </c>
      <c r="N12" s="43">
        <f t="shared" si="6"/>
        <v>719.13599999999997</v>
      </c>
      <c r="O12" s="41" t="s">
        <v>100</v>
      </c>
      <c r="P12" s="42">
        <v>35</v>
      </c>
      <c r="Q12" s="43">
        <f t="shared" si="2"/>
        <v>105</v>
      </c>
      <c r="R12" s="43">
        <f t="shared" si="7"/>
        <v>354.28</v>
      </c>
      <c r="S12" s="43">
        <f t="shared" si="8"/>
        <v>425.13599999999997</v>
      </c>
    </row>
    <row r="13" spans="1:19">
      <c r="E13" s="41" t="s">
        <v>45</v>
      </c>
      <c r="F13" s="42">
        <v>35</v>
      </c>
      <c r="G13" s="43">
        <f t="shared" si="0"/>
        <v>245</v>
      </c>
      <c r="H13" s="43">
        <f t="shared" si="3"/>
        <v>494.28</v>
      </c>
      <c r="I13" s="43">
        <f t="shared" si="4"/>
        <v>593.13599999999997</v>
      </c>
      <c r="J13" s="41" t="s">
        <v>78</v>
      </c>
      <c r="K13" s="42">
        <v>35</v>
      </c>
      <c r="L13" s="43">
        <f t="shared" si="1"/>
        <v>350</v>
      </c>
      <c r="M13" s="43">
        <f t="shared" si="5"/>
        <v>599.28</v>
      </c>
      <c r="N13" s="43">
        <f t="shared" si="6"/>
        <v>719.13599999999997</v>
      </c>
      <c r="O13" s="41" t="s">
        <v>101</v>
      </c>
      <c r="P13" s="42">
        <v>35</v>
      </c>
      <c r="Q13" s="43">
        <f t="shared" si="2"/>
        <v>105</v>
      </c>
      <c r="R13" s="43">
        <f t="shared" si="7"/>
        <v>354.28</v>
      </c>
      <c r="S13" s="43">
        <f t="shared" si="8"/>
        <v>425.13599999999997</v>
      </c>
    </row>
    <row r="14" spans="1:19">
      <c r="E14" s="41" t="s">
        <v>46</v>
      </c>
      <c r="F14" s="42">
        <v>48</v>
      </c>
      <c r="G14" s="43">
        <f t="shared" si="0"/>
        <v>336</v>
      </c>
      <c r="H14" s="43">
        <f t="shared" si="3"/>
        <v>585.28</v>
      </c>
      <c r="I14" s="43">
        <f t="shared" si="4"/>
        <v>702.33600000000001</v>
      </c>
      <c r="J14" s="41" t="s">
        <v>79</v>
      </c>
      <c r="K14" s="42">
        <v>48</v>
      </c>
      <c r="L14" s="43">
        <f t="shared" si="1"/>
        <v>480</v>
      </c>
      <c r="M14" s="43">
        <f t="shared" si="5"/>
        <v>729.28</v>
      </c>
      <c r="N14" s="43">
        <f t="shared" si="6"/>
        <v>875.13599999999997</v>
      </c>
      <c r="O14" s="41" t="s">
        <v>102</v>
      </c>
      <c r="P14" s="42">
        <v>48</v>
      </c>
      <c r="Q14" s="43">
        <f t="shared" si="2"/>
        <v>144</v>
      </c>
      <c r="R14" s="43">
        <f t="shared" si="7"/>
        <v>393.28</v>
      </c>
      <c r="S14" s="43">
        <f t="shared" si="8"/>
        <v>471.93599999999998</v>
      </c>
    </row>
    <row r="15" spans="1:19">
      <c r="E15" s="41" t="s">
        <v>47</v>
      </c>
      <c r="F15" s="42">
        <v>48</v>
      </c>
      <c r="G15" s="43">
        <f t="shared" si="0"/>
        <v>336</v>
      </c>
      <c r="H15" s="43">
        <f t="shared" si="3"/>
        <v>585.28</v>
      </c>
      <c r="I15" s="43">
        <f t="shared" si="4"/>
        <v>702.33600000000001</v>
      </c>
      <c r="J15" s="41" t="s">
        <v>80</v>
      </c>
      <c r="K15" s="42">
        <v>48</v>
      </c>
      <c r="L15" s="43">
        <f t="shared" si="1"/>
        <v>480</v>
      </c>
      <c r="M15" s="43">
        <f t="shared" si="5"/>
        <v>729.28</v>
      </c>
      <c r="N15" s="43">
        <f t="shared" si="6"/>
        <v>875.13599999999997</v>
      </c>
      <c r="O15" s="41" t="s">
        <v>103</v>
      </c>
      <c r="P15" s="42">
        <v>48</v>
      </c>
      <c r="Q15" s="43">
        <f t="shared" si="2"/>
        <v>144</v>
      </c>
      <c r="R15" s="43">
        <f t="shared" si="7"/>
        <v>393.28</v>
      </c>
      <c r="S15" s="43">
        <f t="shared" si="8"/>
        <v>471.93599999999998</v>
      </c>
    </row>
    <row r="16" spans="1:19">
      <c r="E16" s="41" t="s">
        <v>48</v>
      </c>
      <c r="F16" s="42">
        <v>57</v>
      </c>
      <c r="G16" s="43">
        <f t="shared" si="0"/>
        <v>399</v>
      </c>
      <c r="H16" s="43">
        <f t="shared" si="3"/>
        <v>648.28</v>
      </c>
      <c r="I16" s="43">
        <f t="shared" si="4"/>
        <v>777.93599999999992</v>
      </c>
      <c r="J16" s="41" t="s">
        <v>81</v>
      </c>
      <c r="K16" s="42">
        <v>57</v>
      </c>
      <c r="L16" s="43">
        <f t="shared" si="1"/>
        <v>570</v>
      </c>
      <c r="M16" s="43">
        <f t="shared" si="5"/>
        <v>819.28</v>
      </c>
      <c r="N16" s="43">
        <f t="shared" si="6"/>
        <v>983.13599999999997</v>
      </c>
      <c r="O16" s="41" t="s">
        <v>104</v>
      </c>
      <c r="P16" s="42">
        <v>57</v>
      </c>
      <c r="Q16" s="43">
        <f t="shared" si="2"/>
        <v>171</v>
      </c>
      <c r="R16" s="43">
        <f t="shared" si="7"/>
        <v>420.28</v>
      </c>
      <c r="S16" s="43">
        <f t="shared" si="8"/>
        <v>504.33599999999996</v>
      </c>
    </row>
    <row r="17" spans="5:19">
      <c r="E17" s="41" t="s">
        <v>49</v>
      </c>
      <c r="F17" s="42">
        <v>57</v>
      </c>
      <c r="G17" s="43">
        <f t="shared" si="0"/>
        <v>399</v>
      </c>
      <c r="H17" s="43">
        <f t="shared" si="3"/>
        <v>648.28</v>
      </c>
      <c r="I17" s="43">
        <f t="shared" si="4"/>
        <v>777.93599999999992</v>
      </c>
      <c r="J17" s="41" t="s">
        <v>82</v>
      </c>
      <c r="K17" s="42">
        <v>57</v>
      </c>
      <c r="L17" s="43">
        <f t="shared" si="1"/>
        <v>570</v>
      </c>
      <c r="M17" s="43">
        <f t="shared" si="5"/>
        <v>819.28</v>
      </c>
      <c r="N17" s="43">
        <f t="shared" si="6"/>
        <v>983.13599999999997</v>
      </c>
      <c r="O17" s="41" t="s">
        <v>105</v>
      </c>
      <c r="P17" s="42">
        <v>57</v>
      </c>
      <c r="Q17" s="43">
        <f t="shared" si="2"/>
        <v>171</v>
      </c>
      <c r="R17" s="43">
        <f t="shared" si="7"/>
        <v>420.28</v>
      </c>
      <c r="S17" s="43">
        <f t="shared" si="8"/>
        <v>504.33599999999996</v>
      </c>
    </row>
    <row r="18" spans="5:19">
      <c r="E18" s="41" t="s">
        <v>50</v>
      </c>
      <c r="F18" s="42">
        <v>48</v>
      </c>
      <c r="G18" s="43">
        <f t="shared" si="0"/>
        <v>336</v>
      </c>
      <c r="H18" s="43">
        <f t="shared" si="3"/>
        <v>585.28</v>
      </c>
      <c r="I18" s="43">
        <f t="shared" si="4"/>
        <v>702.33600000000001</v>
      </c>
      <c r="J18" s="41" t="s">
        <v>83</v>
      </c>
      <c r="K18" s="42">
        <v>48</v>
      </c>
      <c r="L18" s="43">
        <f t="shared" si="1"/>
        <v>480</v>
      </c>
      <c r="M18" s="43">
        <f t="shared" si="5"/>
        <v>729.28</v>
      </c>
      <c r="N18" s="43">
        <f t="shared" si="6"/>
        <v>875.13599999999997</v>
      </c>
      <c r="O18" s="41" t="s">
        <v>106</v>
      </c>
      <c r="P18" s="42">
        <v>48</v>
      </c>
      <c r="Q18" s="43">
        <f t="shared" si="2"/>
        <v>144</v>
      </c>
      <c r="R18" s="43">
        <f t="shared" si="7"/>
        <v>393.28</v>
      </c>
      <c r="S18" s="43">
        <f t="shared" si="8"/>
        <v>471.93599999999998</v>
      </c>
    </row>
    <row r="19" spans="5:19">
      <c r="E19" s="41" t="s">
        <v>51</v>
      </c>
      <c r="F19" s="42">
        <v>28</v>
      </c>
      <c r="G19" s="43">
        <f t="shared" si="0"/>
        <v>196</v>
      </c>
      <c r="H19" s="43">
        <f t="shared" si="3"/>
        <v>445.28</v>
      </c>
      <c r="I19" s="43">
        <f t="shared" si="4"/>
        <v>534.33600000000001</v>
      </c>
      <c r="J19" s="41" t="s">
        <v>84</v>
      </c>
      <c r="K19" s="42">
        <v>28</v>
      </c>
      <c r="L19" s="43">
        <f t="shared" si="1"/>
        <v>280</v>
      </c>
      <c r="M19" s="43">
        <f t="shared" si="5"/>
        <v>529.28</v>
      </c>
      <c r="N19" s="43">
        <f t="shared" si="6"/>
        <v>635.13599999999997</v>
      </c>
      <c r="O19" s="41" t="s">
        <v>107</v>
      </c>
      <c r="P19" s="42">
        <v>28</v>
      </c>
      <c r="Q19" s="43">
        <f t="shared" si="2"/>
        <v>84</v>
      </c>
      <c r="R19" s="43">
        <f t="shared" si="7"/>
        <v>333.28</v>
      </c>
      <c r="S19" s="43">
        <f t="shared" si="8"/>
        <v>399.93599999999998</v>
      </c>
    </row>
    <row r="20" spans="5:19">
      <c r="E20" s="41" t="s">
        <v>52</v>
      </c>
      <c r="F20" s="42">
        <v>25</v>
      </c>
      <c r="G20" s="43">
        <f t="shared" si="0"/>
        <v>175</v>
      </c>
      <c r="H20" s="43">
        <f t="shared" si="3"/>
        <v>424.28</v>
      </c>
      <c r="I20" s="43">
        <f t="shared" si="4"/>
        <v>509.13599999999997</v>
      </c>
      <c r="J20" s="41" t="s">
        <v>85</v>
      </c>
      <c r="K20" s="42">
        <v>25</v>
      </c>
      <c r="L20" s="43">
        <f t="shared" si="1"/>
        <v>250</v>
      </c>
      <c r="M20" s="43">
        <f t="shared" si="5"/>
        <v>499.28</v>
      </c>
      <c r="N20" s="43">
        <f t="shared" si="6"/>
        <v>599.13599999999997</v>
      </c>
      <c r="O20" s="41" t="s">
        <v>108</v>
      </c>
      <c r="P20" s="42">
        <v>25</v>
      </c>
      <c r="Q20" s="43">
        <f t="shared" si="2"/>
        <v>75</v>
      </c>
      <c r="R20" s="43">
        <f t="shared" si="7"/>
        <v>324.27999999999997</v>
      </c>
      <c r="S20" s="43">
        <f t="shared" si="8"/>
        <v>389.13599999999997</v>
      </c>
    </row>
    <row r="21" spans="5:19">
      <c r="E21" s="41" t="s">
        <v>53</v>
      </c>
      <c r="F21" s="42">
        <v>25</v>
      </c>
      <c r="G21" s="43">
        <f t="shared" si="0"/>
        <v>175</v>
      </c>
      <c r="H21" s="43">
        <f t="shared" si="3"/>
        <v>424.28</v>
      </c>
      <c r="I21" s="43">
        <f t="shared" si="4"/>
        <v>509.13599999999997</v>
      </c>
      <c r="J21" s="41" t="s">
        <v>86</v>
      </c>
      <c r="K21" s="42">
        <v>25</v>
      </c>
      <c r="L21" s="43">
        <f t="shared" si="1"/>
        <v>250</v>
      </c>
      <c r="M21" s="43">
        <f t="shared" si="5"/>
        <v>499.28</v>
      </c>
      <c r="N21" s="43">
        <f t="shared" si="6"/>
        <v>599.13599999999997</v>
      </c>
      <c r="O21" s="41" t="s">
        <v>109</v>
      </c>
      <c r="P21" s="42">
        <v>25</v>
      </c>
      <c r="Q21" s="43">
        <f t="shared" si="2"/>
        <v>75</v>
      </c>
      <c r="R21" s="43">
        <f t="shared" si="7"/>
        <v>324.27999999999997</v>
      </c>
      <c r="S21" s="43">
        <f t="shared" si="8"/>
        <v>389.13599999999997</v>
      </c>
    </row>
    <row r="22" spans="5:19">
      <c r="E22" s="41" t="s">
        <v>54</v>
      </c>
      <c r="F22" s="42"/>
      <c r="G22" s="43">
        <f t="shared" si="0"/>
        <v>0</v>
      </c>
      <c r="H22" s="43">
        <f t="shared" si="3"/>
        <v>249.28</v>
      </c>
      <c r="I22" s="43">
        <f t="shared" si="4"/>
        <v>299.13600000000002</v>
      </c>
      <c r="J22" s="41" t="s">
        <v>87</v>
      </c>
      <c r="K22" s="42"/>
      <c r="L22" s="43">
        <f t="shared" si="1"/>
        <v>0</v>
      </c>
      <c r="M22" s="43">
        <f t="shared" si="5"/>
        <v>249.28</v>
      </c>
      <c r="N22" s="43">
        <f t="shared" si="6"/>
        <v>299.13600000000002</v>
      </c>
      <c r="O22" s="41" t="s">
        <v>110</v>
      </c>
      <c r="P22" s="42"/>
      <c r="Q22" s="43">
        <f t="shared" si="2"/>
        <v>0</v>
      </c>
      <c r="R22" s="43">
        <f t="shared" si="7"/>
        <v>249.28</v>
      </c>
      <c r="S22" s="43">
        <f t="shared" si="8"/>
        <v>299.13600000000002</v>
      </c>
    </row>
    <row r="23" spans="5:19">
      <c r="E23" s="41" t="s">
        <v>55</v>
      </c>
      <c r="F23" s="42"/>
      <c r="G23" s="43">
        <f t="shared" si="0"/>
        <v>0</v>
      </c>
      <c r="H23" s="43">
        <f t="shared" si="3"/>
        <v>249.28</v>
      </c>
      <c r="I23" s="43">
        <f t="shared" si="4"/>
        <v>299.13600000000002</v>
      </c>
      <c r="J23" s="41" t="s">
        <v>88</v>
      </c>
      <c r="K23" s="42"/>
      <c r="L23" s="43">
        <f t="shared" si="1"/>
        <v>0</v>
      </c>
      <c r="M23" s="43">
        <f t="shared" si="5"/>
        <v>249.28</v>
      </c>
      <c r="N23" s="43">
        <f t="shared" si="6"/>
        <v>299.13600000000002</v>
      </c>
      <c r="O23" s="41" t="s">
        <v>111</v>
      </c>
      <c r="P23" s="42"/>
      <c r="Q23" s="43">
        <f t="shared" si="2"/>
        <v>0</v>
      </c>
      <c r="R23" s="43">
        <f t="shared" si="7"/>
        <v>249.28</v>
      </c>
      <c r="S23" s="43">
        <f t="shared" si="8"/>
        <v>299.13600000000002</v>
      </c>
    </row>
    <row r="24" spans="5:19">
      <c r="E24" s="41" t="s">
        <v>56</v>
      </c>
      <c r="F24" s="42"/>
      <c r="G24" s="43">
        <f t="shared" si="0"/>
        <v>0</v>
      </c>
      <c r="H24" s="43">
        <f t="shared" si="3"/>
        <v>249.28</v>
      </c>
      <c r="I24" s="43">
        <f t="shared" si="4"/>
        <v>299.13600000000002</v>
      </c>
      <c r="J24" s="41" t="s">
        <v>89</v>
      </c>
      <c r="K24" s="42"/>
      <c r="L24" s="43">
        <f t="shared" si="1"/>
        <v>0</v>
      </c>
      <c r="M24" s="43">
        <f t="shared" si="5"/>
        <v>249.28</v>
      </c>
      <c r="N24" s="43">
        <f t="shared" si="6"/>
        <v>299.13600000000002</v>
      </c>
      <c r="O24" s="41" t="s">
        <v>112</v>
      </c>
      <c r="P24" s="42"/>
      <c r="Q24" s="43">
        <f t="shared" si="2"/>
        <v>0</v>
      </c>
      <c r="R24" s="43">
        <f t="shared" si="7"/>
        <v>249.28</v>
      </c>
      <c r="S24" s="43">
        <f t="shared" si="8"/>
        <v>299.13600000000002</v>
      </c>
    </row>
    <row r="25" spans="5:19">
      <c r="E25" s="41" t="s">
        <v>57</v>
      </c>
      <c r="F25" s="42"/>
      <c r="G25" s="43">
        <f t="shared" si="0"/>
        <v>0</v>
      </c>
      <c r="H25" s="43">
        <f t="shared" si="3"/>
        <v>249.28</v>
      </c>
      <c r="I25" s="43">
        <f t="shared" si="4"/>
        <v>299.13600000000002</v>
      </c>
      <c r="J25" s="41" t="s">
        <v>90</v>
      </c>
      <c r="K25" s="42"/>
      <c r="L25" s="43">
        <f t="shared" si="1"/>
        <v>0</v>
      </c>
      <c r="M25" s="43">
        <f t="shared" si="5"/>
        <v>249.28</v>
      </c>
      <c r="N25" s="43">
        <f t="shared" si="6"/>
        <v>299.13600000000002</v>
      </c>
      <c r="O25" s="41" t="s">
        <v>113</v>
      </c>
      <c r="P25" s="42"/>
      <c r="Q25" s="43">
        <f t="shared" si="2"/>
        <v>0</v>
      </c>
      <c r="R25" s="43">
        <f t="shared" si="7"/>
        <v>249.28</v>
      </c>
      <c r="S25" s="43">
        <f t="shared" si="8"/>
        <v>299.13600000000002</v>
      </c>
    </row>
    <row r="26" spans="5:19">
      <c r="E26" s="41" t="s">
        <v>58</v>
      </c>
      <c r="F26" s="42"/>
      <c r="G26" s="43">
        <f t="shared" si="0"/>
        <v>0</v>
      </c>
      <c r="H26" s="43">
        <f t="shared" si="3"/>
        <v>249.28</v>
      </c>
      <c r="I26" s="43">
        <f t="shared" si="4"/>
        <v>299.13600000000002</v>
      </c>
      <c r="J26" s="41" t="s">
        <v>91</v>
      </c>
      <c r="K26" s="35"/>
      <c r="L26" s="35"/>
      <c r="M26" s="43">
        <f t="shared" si="5"/>
        <v>249.28</v>
      </c>
      <c r="N26" s="43">
        <f t="shared" si="6"/>
        <v>299.13600000000002</v>
      </c>
      <c r="O26" s="41" t="s">
        <v>114</v>
      </c>
      <c r="P26" s="35"/>
      <c r="Q26" s="35"/>
      <c r="R26" s="43">
        <f t="shared" si="7"/>
        <v>249.28</v>
      </c>
      <c r="S26" s="43">
        <f t="shared" si="8"/>
        <v>299.13600000000002</v>
      </c>
    </row>
  </sheetData>
  <mergeCells count="18">
    <mergeCell ref="A10:B10"/>
    <mergeCell ref="O1:S1"/>
    <mergeCell ref="O2:O3"/>
    <mergeCell ref="P2:P3"/>
    <mergeCell ref="R2:R3"/>
    <mergeCell ref="S2:S3"/>
    <mergeCell ref="A9:B9"/>
    <mergeCell ref="J1:N1"/>
    <mergeCell ref="J2:J3"/>
    <mergeCell ref="K2:K3"/>
    <mergeCell ref="M2:M3"/>
    <mergeCell ref="N2:N3"/>
    <mergeCell ref="F2:F3"/>
    <mergeCell ref="H2:H3"/>
    <mergeCell ref="I2:I3"/>
    <mergeCell ref="E1:I1"/>
    <mergeCell ref="E2:E3"/>
    <mergeCell ref="A8:B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'Ass + com'!$B$4:$G$4</xm:f>
          </x14:formula1>
          <xm:sqref>B2</xm:sqref>
        </x14:dataValidation>
        <x14:dataValidation type="list" allowBlank="1" showInputMessage="1" showErrorMessage="1">
          <x14:formula1>
            <xm:f>'Ass + com'!$B$1:$D$1</xm:f>
          </x14:formula1>
          <xm:sqref>B1</xm:sqref>
        </x14:dataValidation>
        <x14:dataValidation type="list" allowBlank="1" showInputMessage="1" showErrorMessage="1">
          <x14:formula1>
            <xm:f>'Data dates'!$A$1:$C$1</xm:f>
          </x14:formula1>
          <xm:sqref>C9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A2" sqref="A2:A24"/>
    </sheetView>
  </sheetViews>
  <sheetFormatPr baseColWidth="10" defaultRowHeight="15"/>
  <cols>
    <col min="1" max="1" width="13" customWidth="1"/>
    <col min="2" max="2" width="12" customWidth="1"/>
    <col min="3" max="3" width="12.5703125" customWidth="1"/>
  </cols>
  <sheetData>
    <row r="1" spans="1:3">
      <c r="A1" t="s">
        <v>119</v>
      </c>
      <c r="B1" t="s">
        <v>117</v>
      </c>
      <c r="C1" t="s">
        <v>118</v>
      </c>
    </row>
    <row r="2" spans="1:3">
      <c r="A2" s="41" t="s">
        <v>92</v>
      </c>
      <c r="B2" s="41" t="s">
        <v>36</v>
      </c>
      <c r="C2" s="41" t="s">
        <v>69</v>
      </c>
    </row>
    <row r="3" spans="1:3">
      <c r="A3" s="41" t="s">
        <v>93</v>
      </c>
      <c r="B3" s="41" t="s">
        <v>37</v>
      </c>
      <c r="C3" s="41" t="s">
        <v>70</v>
      </c>
    </row>
    <row r="4" spans="1:3">
      <c r="A4" s="41" t="s">
        <v>94</v>
      </c>
      <c r="B4" s="41" t="s">
        <v>38</v>
      </c>
      <c r="C4" s="41" t="s">
        <v>71</v>
      </c>
    </row>
    <row r="5" spans="1:3">
      <c r="A5" s="41" t="s">
        <v>95</v>
      </c>
      <c r="B5" s="41" t="s">
        <v>39</v>
      </c>
      <c r="C5" s="41" t="s">
        <v>72</v>
      </c>
    </row>
    <row r="6" spans="1:3">
      <c r="A6" s="41" t="s">
        <v>96</v>
      </c>
      <c r="B6" s="41" t="s">
        <v>40</v>
      </c>
      <c r="C6" s="41" t="s">
        <v>73</v>
      </c>
    </row>
    <row r="7" spans="1:3">
      <c r="A7" s="41" t="s">
        <v>97</v>
      </c>
      <c r="B7" s="41" t="s">
        <v>41</v>
      </c>
      <c r="C7" s="41" t="s">
        <v>74</v>
      </c>
    </row>
    <row r="8" spans="1:3">
      <c r="A8" s="41" t="s">
        <v>98</v>
      </c>
      <c r="B8" s="41" t="s">
        <v>42</v>
      </c>
      <c r="C8" s="41" t="s">
        <v>75</v>
      </c>
    </row>
    <row r="9" spans="1:3">
      <c r="A9" s="41" t="s">
        <v>99</v>
      </c>
      <c r="B9" s="41" t="s">
        <v>43</v>
      </c>
      <c r="C9" s="41" t="s">
        <v>76</v>
      </c>
    </row>
    <row r="10" spans="1:3">
      <c r="A10" s="41" t="s">
        <v>100</v>
      </c>
      <c r="B10" s="41" t="s">
        <v>44</v>
      </c>
      <c r="C10" s="41" t="s">
        <v>77</v>
      </c>
    </row>
    <row r="11" spans="1:3">
      <c r="A11" s="41" t="s">
        <v>101</v>
      </c>
      <c r="B11" s="41" t="s">
        <v>45</v>
      </c>
      <c r="C11" s="41" t="s">
        <v>78</v>
      </c>
    </row>
    <row r="12" spans="1:3">
      <c r="A12" s="41" t="s">
        <v>102</v>
      </c>
      <c r="B12" s="41" t="s">
        <v>46</v>
      </c>
      <c r="C12" s="41" t="s">
        <v>79</v>
      </c>
    </row>
    <row r="13" spans="1:3">
      <c r="A13" s="41" t="s">
        <v>103</v>
      </c>
      <c r="B13" s="41" t="s">
        <v>47</v>
      </c>
      <c r="C13" s="41" t="s">
        <v>80</v>
      </c>
    </row>
    <row r="14" spans="1:3">
      <c r="A14" s="41" t="s">
        <v>104</v>
      </c>
      <c r="B14" s="41" t="s">
        <v>48</v>
      </c>
      <c r="C14" s="41" t="s">
        <v>81</v>
      </c>
    </row>
    <row r="15" spans="1:3">
      <c r="A15" s="41" t="s">
        <v>105</v>
      </c>
      <c r="B15" s="41" t="s">
        <v>49</v>
      </c>
      <c r="C15" s="41" t="s">
        <v>82</v>
      </c>
    </row>
    <row r="16" spans="1:3">
      <c r="A16" s="41" t="s">
        <v>106</v>
      </c>
      <c r="B16" s="41" t="s">
        <v>50</v>
      </c>
      <c r="C16" s="41" t="s">
        <v>83</v>
      </c>
    </row>
    <row r="17" spans="1:3">
      <c r="A17" s="41" t="s">
        <v>107</v>
      </c>
      <c r="B17" s="41" t="s">
        <v>51</v>
      </c>
      <c r="C17" s="41" t="s">
        <v>84</v>
      </c>
    </row>
    <row r="18" spans="1:3">
      <c r="A18" s="41" t="s">
        <v>108</v>
      </c>
      <c r="B18" s="41" t="s">
        <v>52</v>
      </c>
      <c r="C18" s="41" t="s">
        <v>85</v>
      </c>
    </row>
    <row r="19" spans="1:3">
      <c r="A19" s="41" t="s">
        <v>109</v>
      </c>
      <c r="B19" s="41" t="s">
        <v>53</v>
      </c>
      <c r="C19" s="41" t="s">
        <v>86</v>
      </c>
    </row>
    <row r="20" spans="1:3">
      <c r="A20" s="41" t="s">
        <v>110</v>
      </c>
      <c r="B20" s="41" t="s">
        <v>54</v>
      </c>
      <c r="C20" s="41" t="s">
        <v>87</v>
      </c>
    </row>
    <row r="21" spans="1:3">
      <c r="A21" s="41" t="s">
        <v>111</v>
      </c>
      <c r="B21" s="41" t="s">
        <v>55</v>
      </c>
      <c r="C21" s="41" t="s">
        <v>88</v>
      </c>
    </row>
    <row r="22" spans="1:3">
      <c r="A22" s="41" t="s">
        <v>112</v>
      </c>
      <c r="B22" s="41" t="s">
        <v>56</v>
      </c>
      <c r="C22" s="41" t="s">
        <v>89</v>
      </c>
    </row>
    <row r="23" spans="1:3">
      <c r="A23" s="41" t="s">
        <v>113</v>
      </c>
      <c r="B23" s="41" t="s">
        <v>57</v>
      </c>
      <c r="C23" s="41" t="s">
        <v>90</v>
      </c>
    </row>
    <row r="24" spans="1:3">
      <c r="A24" s="41" t="s">
        <v>114</v>
      </c>
      <c r="B24" s="41" t="s">
        <v>58</v>
      </c>
      <c r="C24" s="41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cars location</vt:lpstr>
      <vt:lpstr>Cars calcul</vt:lpstr>
      <vt:lpstr>Ass + com</vt:lpstr>
      <vt:lpstr>LuckyHouse</vt:lpstr>
      <vt:lpstr>Data dates</vt:lpstr>
      <vt:lpstr>ListCars</vt:lpstr>
      <vt:lpstr>ListeA</vt:lpstr>
      <vt:lpstr>ListeB</vt:lpstr>
      <vt:lpstr>ListeC</vt:lpstr>
      <vt:lpstr>Tariflow</vt:lpstr>
    </vt:vector>
  </TitlesOfParts>
  <Company>Project-OS.org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</dc:creator>
  <cp:lastModifiedBy>Nassim</cp:lastModifiedBy>
  <dcterms:created xsi:type="dcterms:W3CDTF">2013-04-26T06:34:11Z</dcterms:created>
  <dcterms:modified xsi:type="dcterms:W3CDTF">2013-04-29T07:20:47Z</dcterms:modified>
</cp:coreProperties>
</file>