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585" yWindow="90" windowWidth="11415" windowHeight="5535" activeTab="1"/>
  </bookViews>
  <sheets>
    <sheet name="Tableau récapitulatif" sheetId="1" r:id="rId1"/>
    <sheet name="TABLEAUX TOTAL " sheetId="6" r:id="rId2"/>
    <sheet name="Récapitulatif intérim" sheetId="7" r:id="rId3"/>
    <sheet name="Liste salariés" sheetId="2" r:id="rId4"/>
    <sheet name="Liste formations" sheetId="3" r:id="rId5"/>
  </sheets>
  <externalReferences>
    <externalReference r:id="rId6"/>
    <externalReference r:id="rId7"/>
  </externalReferences>
  <definedNames>
    <definedName name="_xlnm._FilterDatabase" localSheetId="3" hidden="1">'Liste salariés'!$A$1:$R$621</definedName>
    <definedName name="_xlnm._FilterDatabase" localSheetId="1" hidden="1">'TABLEAUX TOTAL '!$AG$1:$AG$609</definedName>
    <definedName name="ds">'[1]Liste salariés'!$A$3:$A$625</definedName>
    <definedName name="hgj">'[1]Liste salariés'!$A$3:$A$625</definedName>
    <definedName name="Nom_Prénom">'[2]Liste salariés'!$A$2:$A$584</definedName>
  </definedNames>
  <calcPr calcId="145621" calcCompleted="0"/>
</workbook>
</file>

<file path=xl/calcChain.xml><?xml version="1.0" encoding="utf-8"?>
<calcChain xmlns="http://schemas.openxmlformats.org/spreadsheetml/2006/main">
  <c r="C91" i="7" l="1"/>
  <c r="B1136" i="1"/>
  <c r="C1136" i="1"/>
  <c r="D1136" i="1"/>
  <c r="E1136" i="1"/>
  <c r="G1136" i="1"/>
  <c r="I1136" i="1" s="1"/>
  <c r="B7" i="1"/>
  <c r="C7" i="1"/>
  <c r="D7" i="1"/>
  <c r="E7" i="1"/>
  <c r="G7" i="1"/>
  <c r="I7" i="1" s="1"/>
  <c r="C82" i="7"/>
  <c r="B450" i="1"/>
  <c r="C450" i="1"/>
  <c r="D450" i="1"/>
  <c r="E450" i="1"/>
  <c r="G450" i="1"/>
  <c r="I450" i="1" s="1"/>
  <c r="B879" i="1"/>
  <c r="C879" i="1"/>
  <c r="D879" i="1"/>
  <c r="E879" i="1"/>
  <c r="G879" i="1"/>
  <c r="I879" i="1" s="1"/>
  <c r="C197" i="7"/>
  <c r="C196" i="7"/>
  <c r="C66" i="7"/>
  <c r="C80" i="7"/>
  <c r="C101" i="7"/>
  <c r="C54" i="7"/>
  <c r="C100" i="7"/>
  <c r="C42" i="7"/>
  <c r="B1200" i="1"/>
  <c r="C1200" i="1"/>
  <c r="D1200" i="1"/>
  <c r="E1200" i="1"/>
  <c r="G1200" i="1"/>
  <c r="I1200" i="1" s="1"/>
  <c r="C51" i="7"/>
  <c r="Z610" i="6" l="1"/>
  <c r="R610" i="6"/>
  <c r="C610" i="6"/>
  <c r="B610" i="6"/>
  <c r="D610" i="6"/>
  <c r="E610" i="6"/>
  <c r="F610" i="6"/>
  <c r="G610" i="6"/>
  <c r="H610" i="6"/>
  <c r="I610" i="6"/>
  <c r="J610" i="6"/>
  <c r="K610" i="6"/>
  <c r="L610" i="6"/>
  <c r="M610" i="6"/>
  <c r="N610" i="6"/>
  <c r="O610" i="6"/>
  <c r="P610" i="6"/>
  <c r="Q610" i="6"/>
  <c r="S610" i="6"/>
  <c r="T610" i="6"/>
  <c r="U610" i="6"/>
  <c r="V610" i="6"/>
  <c r="W610" i="6"/>
  <c r="X610" i="6"/>
  <c r="Y610" i="6"/>
  <c r="AA610" i="6"/>
  <c r="AB610" i="6"/>
  <c r="AC610" i="6"/>
  <c r="G195" i="1"/>
  <c r="I195" i="1" s="1"/>
  <c r="G173" i="1"/>
  <c r="I173" i="1" s="1"/>
  <c r="C77" i="2"/>
  <c r="C57" i="7" l="1"/>
  <c r="G573" i="1"/>
  <c r="I573" i="1" s="1"/>
  <c r="C68" i="7"/>
  <c r="C53" i="7"/>
  <c r="C92" i="7"/>
  <c r="C49" i="7"/>
  <c r="C61" i="7"/>
  <c r="C90" i="7"/>
  <c r="C59" i="7"/>
  <c r="C79" i="7"/>
  <c r="C55" i="7"/>
  <c r="C83" i="7"/>
  <c r="C86" i="7"/>
  <c r="C76" i="7"/>
  <c r="C72" i="7"/>
  <c r="C69" i="7"/>
  <c r="C102" i="7"/>
  <c r="C95" i="7"/>
  <c r="C58" i="7"/>
  <c r="C77" i="7"/>
  <c r="C89" i="7"/>
  <c r="C94" i="7"/>
  <c r="C62" i="7"/>
  <c r="C52" i="7"/>
  <c r="C96" i="7"/>
  <c r="C64" i="7"/>
  <c r="C48" i="7"/>
  <c r="C70" i="7"/>
  <c r="C71" i="7"/>
  <c r="C98" i="7"/>
  <c r="C63" i="7"/>
  <c r="C44" i="7"/>
  <c r="C73" i="7"/>
  <c r="C93" i="7"/>
  <c r="C75" i="7"/>
  <c r="C74" i="7"/>
  <c r="C67" i="7"/>
  <c r="C99" i="7"/>
  <c r="C47" i="7"/>
  <c r="C41" i="7"/>
  <c r="C40" i="7"/>
  <c r="C84" i="7"/>
  <c r="C87" i="7"/>
  <c r="C43" i="7"/>
  <c r="C45" i="7"/>
  <c r="G174" i="1"/>
  <c r="I174" i="1" s="1"/>
  <c r="G398" i="1"/>
  <c r="I398" i="1" s="1"/>
  <c r="G186" i="1"/>
  <c r="I186" i="1" s="1"/>
  <c r="G625" i="1"/>
  <c r="I625" i="1" s="1"/>
  <c r="G1101" i="1"/>
  <c r="I1101" i="1" s="1"/>
  <c r="C97" i="7"/>
  <c r="C56" i="7"/>
  <c r="G773" i="1"/>
  <c r="I773" i="1" s="1"/>
  <c r="G1165" i="1"/>
  <c r="I1165" i="1" s="1"/>
  <c r="G1067" i="1"/>
  <c r="I1067" i="1" s="1"/>
  <c r="G1057" i="1"/>
  <c r="I1057" i="1" s="1"/>
  <c r="G1050" i="1"/>
  <c r="I1050" i="1" s="1"/>
  <c r="G1035" i="1"/>
  <c r="I1035" i="1" s="1"/>
  <c r="G1004" i="1"/>
  <c r="I1004" i="1" s="1"/>
  <c r="G1096" i="1"/>
  <c r="I1096" i="1" s="1"/>
  <c r="G995" i="1"/>
  <c r="G978" i="1"/>
  <c r="I978" i="1" s="1"/>
  <c r="G865" i="1"/>
  <c r="I865" i="1" s="1"/>
  <c r="G844" i="1"/>
  <c r="I844" i="1" s="1"/>
  <c r="G834" i="1"/>
  <c r="I834" i="1" s="1"/>
  <c r="G781" i="1"/>
  <c r="I781" i="1" s="1"/>
  <c r="G767" i="1"/>
  <c r="I767" i="1" s="1"/>
  <c r="G758" i="1"/>
  <c r="I758" i="1" s="1"/>
  <c r="I995" i="1"/>
  <c r="G751" i="1"/>
  <c r="I751" i="1" s="1"/>
  <c r="G740" i="1"/>
  <c r="I740" i="1" s="1"/>
  <c r="G729" i="1"/>
  <c r="G724" i="1"/>
  <c r="I724" i="1" s="1"/>
  <c r="G722" i="1"/>
  <c r="I722" i="1" s="1"/>
  <c r="G719" i="1"/>
  <c r="I719" i="1" s="1"/>
  <c r="G689" i="1"/>
  <c r="I689" i="1" s="1"/>
  <c r="G674" i="1"/>
  <c r="I674" i="1" s="1"/>
  <c r="G665" i="1"/>
  <c r="I665" i="1" s="1"/>
  <c r="G570" i="1"/>
  <c r="I570" i="1" s="1"/>
  <c r="I729" i="1"/>
  <c r="G466" i="1"/>
  <c r="I466" i="1" s="1"/>
  <c r="G454" i="1"/>
  <c r="G453" i="1"/>
  <c r="I453" i="1" s="1"/>
  <c r="G424" i="1"/>
  <c r="I424" i="1" s="1"/>
  <c r="G405" i="1"/>
  <c r="I405" i="1" s="1"/>
  <c r="I454" i="1"/>
  <c r="G371" i="1"/>
  <c r="I371" i="1" s="1"/>
  <c r="G359" i="1"/>
  <c r="I359" i="1" s="1"/>
  <c r="G326" i="1"/>
  <c r="I326" i="1" s="1"/>
  <c r="G318" i="1"/>
  <c r="I318" i="1" s="1"/>
  <c r="G297" i="1"/>
  <c r="I297" i="1" s="1"/>
  <c r="G292" i="1"/>
  <c r="I292" i="1" s="1"/>
  <c r="G260" i="1"/>
  <c r="I260" i="1" s="1"/>
  <c r="G240" i="1"/>
  <c r="I240" i="1" s="1"/>
  <c r="G234" i="1"/>
  <c r="I234" i="1" s="1"/>
  <c r="G225" i="1"/>
  <c r="I225" i="1" s="1"/>
  <c r="G205" i="1"/>
  <c r="G200" i="1"/>
  <c r="I200" i="1" s="1"/>
  <c r="G194" i="1"/>
  <c r="I194" i="1" s="1"/>
  <c r="G188" i="1"/>
  <c r="I188" i="1" s="1"/>
  <c r="I205" i="1"/>
  <c r="G545" i="1"/>
  <c r="I545" i="1" s="1"/>
  <c r="G526" i="1"/>
  <c r="I526" i="1" s="1"/>
  <c r="G506" i="1"/>
  <c r="I506" i="1" s="1"/>
  <c r="G493" i="1"/>
  <c r="I493" i="1" s="1"/>
  <c r="G472" i="1"/>
  <c r="I472" i="1" s="1"/>
  <c r="G182" i="1"/>
  <c r="I182" i="1" s="1"/>
  <c r="G159" i="1"/>
  <c r="I159" i="1" s="1"/>
  <c r="G112" i="1"/>
  <c r="I112" i="1" s="1"/>
  <c r="G55" i="1"/>
  <c r="I55" i="1" s="1"/>
  <c r="G20" i="1"/>
  <c r="I20" i="1" s="1"/>
  <c r="G1154" i="1"/>
  <c r="G1019" i="1"/>
  <c r="I1019" i="1" s="1"/>
  <c r="G1005" i="1"/>
  <c r="I1005" i="1" s="1"/>
  <c r="G539" i="1"/>
  <c r="I539" i="1" s="1"/>
  <c r="I1154" i="1"/>
  <c r="G476" i="1"/>
  <c r="I476" i="1" s="1"/>
  <c r="G429" i="1"/>
  <c r="I429" i="1" s="1"/>
  <c r="G320" i="1"/>
  <c r="I320" i="1" s="1"/>
  <c r="G275" i="1"/>
  <c r="I275" i="1" s="1"/>
  <c r="G523" i="1"/>
  <c r="I523" i="1" s="1"/>
  <c r="C78" i="7"/>
  <c r="G456" i="1"/>
  <c r="I456" i="1" s="1"/>
  <c r="G282" i="1"/>
  <c r="I282" i="1" s="1"/>
  <c r="G1016" i="1"/>
  <c r="I1016" i="1" s="1"/>
  <c r="G857" i="1"/>
  <c r="I857" i="1" s="1"/>
  <c r="G759" i="1"/>
  <c r="I759" i="1" s="1"/>
  <c r="G26" i="1"/>
  <c r="I26" i="1" s="1"/>
  <c r="G416" i="1"/>
  <c r="I416" i="1" s="1"/>
  <c r="G62" i="1"/>
  <c r="I62" i="1" s="1"/>
  <c r="G1023" i="1"/>
  <c r="I1023" i="1" s="1"/>
  <c r="G1168" i="1"/>
  <c r="I1168" i="1" s="1"/>
  <c r="G250" i="1"/>
  <c r="I250" i="1" s="1"/>
  <c r="G1038" i="1"/>
  <c r="I1038" i="1" s="1"/>
  <c r="G1163" i="1"/>
  <c r="I1163" i="1" s="1"/>
  <c r="G873" i="1"/>
  <c r="I873" i="1" s="1"/>
  <c r="G446" i="1"/>
  <c r="I446" i="1" s="1"/>
  <c r="G669" i="1"/>
  <c r="I669" i="1" s="1"/>
  <c r="C65" i="7"/>
  <c r="C88" i="7"/>
  <c r="C85" i="7"/>
  <c r="C81" i="7"/>
  <c r="G808" i="1"/>
  <c r="G770" i="1"/>
  <c r="G937" i="1"/>
  <c r="I937" i="1" s="1"/>
  <c r="G746" i="1"/>
  <c r="I746" i="1" s="1"/>
  <c r="I808" i="1"/>
  <c r="I770" i="1"/>
  <c r="G436" i="1"/>
  <c r="I436" i="1" s="1"/>
  <c r="G755" i="1"/>
  <c r="I755" i="1" s="1"/>
  <c r="G496" i="1"/>
  <c r="I496" i="1" s="1"/>
  <c r="G248" i="1"/>
  <c r="I248" i="1" s="1"/>
  <c r="G401" i="1"/>
  <c r="I401" i="1" s="1"/>
  <c r="G95" i="1"/>
  <c r="I95" i="1" s="1"/>
  <c r="G191" i="1"/>
  <c r="I191" i="1" s="1"/>
  <c r="G1026" i="1"/>
  <c r="I1026" i="1" s="1"/>
  <c r="G82" i="1"/>
  <c r="I82" i="1" s="1"/>
  <c r="G233" i="1"/>
  <c r="I233" i="1" s="1"/>
  <c r="G1129" i="1"/>
  <c r="I1129" i="1" s="1"/>
  <c r="G926" i="1"/>
  <c r="I926" i="1" s="1"/>
  <c r="G199" i="1"/>
  <c r="I199" i="1" s="1"/>
  <c r="G437" i="1"/>
  <c r="I437" i="1" s="1"/>
  <c r="C186" i="7" l="1"/>
  <c r="C144" i="7"/>
  <c r="G90" i="1" l="1"/>
  <c r="I90" i="1" s="1"/>
  <c r="G309" i="1"/>
  <c r="I309" i="1" s="1"/>
  <c r="G966" i="1"/>
  <c r="I966" i="1" s="1"/>
  <c r="C133" i="7"/>
  <c r="G1173" i="1" l="1"/>
  <c r="I1173" i="1" s="1"/>
  <c r="G847" i="1"/>
  <c r="I847" i="1" s="1"/>
  <c r="G278" i="1"/>
  <c r="I278" i="1" s="1"/>
  <c r="C46" i="7" l="1"/>
  <c r="G485" i="1"/>
  <c r="I485" i="1" s="1"/>
  <c r="G59" i="1"/>
  <c r="I59" i="1" s="1"/>
  <c r="G718" i="1"/>
  <c r="I718" i="1" s="1"/>
  <c r="G654" i="1"/>
  <c r="G376" i="1"/>
  <c r="G1104" i="1"/>
  <c r="I1104" i="1" s="1"/>
  <c r="G728" i="1"/>
  <c r="I728" i="1" s="1"/>
  <c r="I654" i="1"/>
  <c r="I376" i="1"/>
  <c r="G148" i="1"/>
  <c r="I148" i="1" s="1"/>
  <c r="G409" i="1"/>
  <c r="I409" i="1" s="1"/>
  <c r="G217" i="1"/>
  <c r="I217" i="1" s="1"/>
  <c r="G628" i="1"/>
  <c r="I628" i="1" s="1"/>
  <c r="C50" i="7"/>
  <c r="G324" i="1"/>
  <c r="I324" i="1" s="1"/>
  <c r="G348" i="1"/>
  <c r="I348" i="1" s="1"/>
  <c r="G1058" i="1"/>
  <c r="I1058" i="1" s="1"/>
  <c r="G49" i="1"/>
  <c r="I49" i="1" s="1"/>
  <c r="G79" i="1"/>
  <c r="I79" i="1" s="1"/>
  <c r="G564" i="1"/>
  <c r="I564" i="1" s="1"/>
  <c r="G368" i="1"/>
  <c r="I368" i="1" s="1"/>
  <c r="G1108" i="1"/>
  <c r="I1108" i="1" s="1"/>
  <c r="C103" i="7"/>
  <c r="G431" i="1"/>
  <c r="I431" i="1" s="1"/>
  <c r="G687" i="1"/>
  <c r="I687" i="1" s="1"/>
  <c r="G541" i="1"/>
  <c r="I541" i="1" s="1"/>
  <c r="G344" i="1"/>
  <c r="I344" i="1" s="1"/>
  <c r="G716" i="1"/>
  <c r="I716" i="1" s="1"/>
  <c r="G699" i="1"/>
  <c r="I699" i="1" s="1"/>
  <c r="C138" i="7"/>
  <c r="C139" i="7"/>
  <c r="C140" i="7"/>
  <c r="C141" i="7"/>
  <c r="G949" i="1"/>
  <c r="I949" i="1" s="1"/>
  <c r="G867" i="1"/>
  <c r="I867" i="1" s="1"/>
  <c r="G745" i="1"/>
  <c r="I745" i="1" s="1"/>
  <c r="G673" i="1"/>
  <c r="I673" i="1" s="1"/>
  <c r="G582" i="1"/>
  <c r="I582" i="1" s="1"/>
  <c r="G544" i="1"/>
  <c r="I544" i="1" s="1"/>
  <c r="G408" i="1"/>
  <c r="I408" i="1" s="1"/>
  <c r="G375" i="1"/>
  <c r="I375" i="1" s="1"/>
  <c r="G204" i="1"/>
  <c r="I204" i="1" s="1"/>
  <c r="G131" i="1"/>
  <c r="I131" i="1" s="1"/>
  <c r="G19" i="1"/>
  <c r="I19" i="1" s="1"/>
  <c r="C136" i="7" l="1"/>
  <c r="C137" i="7"/>
  <c r="C142" i="7"/>
  <c r="C143" i="7"/>
  <c r="C145" i="7"/>
  <c r="C146" i="7"/>
  <c r="G404" i="1"/>
  <c r="I404" i="1" s="1"/>
  <c r="G185" i="1"/>
  <c r="I185" i="1" s="1"/>
  <c r="G917" i="1"/>
  <c r="I917" i="1" s="1"/>
  <c r="G667" i="1" l="1"/>
  <c r="I667" i="1" s="1"/>
  <c r="G846" i="1"/>
  <c r="I846" i="1" s="1"/>
  <c r="G952" i="1"/>
  <c r="I952" i="1" s="1"/>
  <c r="G379" i="1"/>
  <c r="I379" i="1" s="1"/>
  <c r="G439" i="1"/>
  <c r="I439" i="1" s="1"/>
  <c r="G98" i="1" l="1"/>
  <c r="I98" i="1" s="1"/>
  <c r="G274" i="1"/>
  <c r="I274" i="1" s="1"/>
  <c r="G1045" i="1"/>
  <c r="I1045" i="1" s="1"/>
  <c r="G512" i="1"/>
  <c r="I512" i="1" s="1"/>
  <c r="G1187" i="1"/>
  <c r="I1187" i="1" s="1"/>
  <c r="G805" i="1"/>
  <c r="I805" i="1" s="1"/>
  <c r="G58" i="1" l="1"/>
  <c r="I58" i="1" s="1"/>
  <c r="C60" i="7"/>
  <c r="G1091" i="1"/>
  <c r="I1091" i="1" s="1"/>
  <c r="G245" i="1"/>
  <c r="I245" i="1" s="1"/>
  <c r="G43" i="1"/>
  <c r="I43" i="1" s="1"/>
  <c r="G889" i="1"/>
  <c r="I889" i="1" s="1"/>
  <c r="G816" i="1"/>
  <c r="I816" i="1" s="1"/>
  <c r="G215" i="1"/>
  <c r="I215" i="1" s="1"/>
  <c r="G653" i="1" l="1"/>
  <c r="I653" i="1" s="1"/>
  <c r="G682" i="1"/>
  <c r="I682" i="1" s="1"/>
  <c r="G670" i="1"/>
  <c r="I670" i="1" s="1"/>
  <c r="G478" i="1"/>
  <c r="I478" i="1" s="1"/>
  <c r="G1077" i="1"/>
  <c r="I1077" i="1" s="1"/>
  <c r="G1044" i="1"/>
  <c r="I1044" i="1" s="1"/>
  <c r="G327" i="1"/>
  <c r="I327" i="1" s="1"/>
  <c r="G1002" i="1" l="1"/>
  <c r="I1002" i="1" s="1"/>
  <c r="G569" i="1"/>
  <c r="I569" i="1" s="1"/>
  <c r="G1135" i="1"/>
  <c r="I1135" i="1" s="1"/>
  <c r="G1201" i="1"/>
  <c r="I1201" i="1" s="1"/>
  <c r="G54" i="1"/>
  <c r="I54" i="1" s="1"/>
  <c r="G397" i="1"/>
  <c r="I397" i="1" s="1"/>
  <c r="G1167" i="1"/>
  <c r="I1167" i="1" s="1"/>
  <c r="G259" i="1"/>
  <c r="I259" i="1" s="1"/>
  <c r="G525" i="1"/>
  <c r="I525" i="1" s="1"/>
  <c r="G471" i="1"/>
  <c r="I471" i="1" s="1"/>
  <c r="G110" i="1"/>
  <c r="I110" i="1" s="1"/>
  <c r="G109" i="1"/>
  <c r="I109" i="1" s="1"/>
  <c r="G1166" i="1"/>
  <c r="I1166" i="1" s="1"/>
  <c r="G524" i="1"/>
  <c r="I524" i="1" s="1"/>
  <c r="G258" i="1"/>
  <c r="I258" i="1" s="1"/>
  <c r="G396" i="1"/>
  <c r="I396" i="1" s="1"/>
  <c r="G53" i="1"/>
  <c r="I53" i="1" s="1"/>
  <c r="G1001" i="1"/>
  <c r="I1001" i="1" s="1"/>
  <c r="G470" i="1"/>
  <c r="I470" i="1" s="1"/>
  <c r="I936" i="1" l="1"/>
  <c r="G1000" i="1" l="1"/>
  <c r="I1000" i="1" s="1"/>
  <c r="C609" i="2"/>
  <c r="C608" i="2"/>
  <c r="C607" i="2"/>
  <c r="C606" i="2"/>
  <c r="C605" i="2"/>
  <c r="C604" i="2"/>
  <c r="C603" i="2"/>
  <c r="C602" i="2"/>
  <c r="C601" i="2"/>
  <c r="C600" i="2"/>
  <c r="C599" i="2"/>
  <c r="C598" i="2"/>
  <c r="C597" i="2"/>
  <c r="C596" i="2"/>
  <c r="C595" i="2"/>
  <c r="C594" i="2"/>
  <c r="C593" i="2"/>
  <c r="C592" i="2"/>
  <c r="C591" i="2"/>
  <c r="C590" i="2"/>
  <c r="C589" i="2"/>
  <c r="C588" i="2"/>
  <c r="C587" i="2"/>
  <c r="C586" i="2"/>
  <c r="C585" i="2"/>
  <c r="C584" i="2"/>
  <c r="C583" i="2"/>
  <c r="C582" i="2"/>
  <c r="C581" i="2"/>
  <c r="C580" i="2"/>
  <c r="C579" i="2"/>
  <c r="C578" i="2"/>
  <c r="C577" i="2"/>
  <c r="C576" i="2"/>
  <c r="C575" i="2"/>
  <c r="C574" i="2"/>
  <c r="C573" i="2"/>
  <c r="C572" i="2"/>
  <c r="C571" i="2"/>
  <c r="C570" i="2"/>
  <c r="C569" i="2"/>
  <c r="C568" i="2"/>
  <c r="C567" i="2"/>
  <c r="C566" i="2"/>
  <c r="C565" i="2"/>
  <c r="C564" i="2"/>
  <c r="C563" i="2"/>
  <c r="C562" i="2"/>
  <c r="C561" i="2"/>
  <c r="C560" i="2"/>
  <c r="C559" i="2"/>
  <c r="C558" i="2"/>
  <c r="C557" i="2"/>
  <c r="C556" i="2"/>
  <c r="C555" i="2"/>
  <c r="C554" i="2"/>
  <c r="C553" i="2"/>
  <c r="C552" i="2"/>
  <c r="C551" i="2"/>
  <c r="C550" i="2"/>
  <c r="C549" i="2"/>
  <c r="C548" i="2"/>
  <c r="C547" i="2"/>
  <c r="C546" i="2"/>
  <c r="C545" i="2"/>
  <c r="C544" i="2"/>
  <c r="C543" i="2"/>
  <c r="C542" i="2"/>
  <c r="C541" i="2"/>
  <c r="C540" i="2"/>
  <c r="C539" i="2"/>
  <c r="C538" i="2"/>
  <c r="C537" i="2"/>
  <c r="C536" i="2"/>
  <c r="C535" i="2"/>
  <c r="C534" i="2"/>
  <c r="C533" i="2"/>
  <c r="C532" i="2"/>
  <c r="C531" i="2"/>
  <c r="C530" i="2"/>
  <c r="C529" i="2"/>
  <c r="C528" i="2"/>
  <c r="C527" i="2"/>
  <c r="C526" i="2"/>
  <c r="C525" i="2"/>
  <c r="C524" i="2"/>
  <c r="C523" i="2"/>
  <c r="C522" i="2"/>
  <c r="C521" i="2"/>
  <c r="C520" i="2"/>
  <c r="C519" i="2"/>
  <c r="C518" i="2"/>
  <c r="C517" i="2"/>
  <c r="C516" i="2"/>
  <c r="C515" i="2"/>
  <c r="C514" i="2"/>
  <c r="C513" i="2"/>
  <c r="C512" i="2"/>
  <c r="C511" i="2"/>
  <c r="C510" i="2"/>
  <c r="C509" i="2"/>
  <c r="C508" i="2"/>
  <c r="C507" i="2"/>
  <c r="C506" i="2"/>
  <c r="C505" i="2"/>
  <c r="C504" i="2"/>
  <c r="C503" i="2"/>
  <c r="C502" i="2"/>
  <c r="C501" i="2"/>
  <c r="C500" i="2"/>
  <c r="C499" i="2"/>
  <c r="C498" i="2"/>
  <c r="C497" i="2"/>
  <c r="C496" i="2"/>
  <c r="C495" i="2"/>
  <c r="C494" i="2"/>
  <c r="C493" i="2"/>
  <c r="C492" i="2"/>
  <c r="C491" i="2"/>
  <c r="C490" i="2"/>
  <c r="C489" i="2"/>
  <c r="C488" i="2"/>
  <c r="C487" i="2"/>
  <c r="C486" i="2"/>
  <c r="C485" i="2"/>
  <c r="C484" i="2"/>
  <c r="C483" i="2"/>
  <c r="C482" i="2"/>
  <c r="C481" i="2"/>
  <c r="C480" i="2"/>
  <c r="C479" i="2"/>
  <c r="C478" i="2"/>
  <c r="C477" i="2"/>
  <c r="C476" i="2"/>
  <c r="C475" i="2"/>
  <c r="C474" i="2"/>
  <c r="C473" i="2"/>
  <c r="C472" i="2"/>
  <c r="C471" i="2"/>
  <c r="C470" i="2"/>
  <c r="C469" i="2"/>
  <c r="C468" i="2"/>
  <c r="C467" i="2"/>
  <c r="C466" i="2"/>
  <c r="C465" i="2"/>
  <c r="C464" i="2"/>
  <c r="C463" i="2"/>
  <c r="C462" i="2"/>
  <c r="C461" i="2"/>
  <c r="C460" i="2"/>
  <c r="C459" i="2"/>
  <c r="C458" i="2"/>
  <c r="C457" i="2"/>
  <c r="C456" i="2"/>
  <c r="C455" i="2"/>
  <c r="C454" i="2"/>
  <c r="C453" i="2"/>
  <c r="C452" i="2"/>
  <c r="C451" i="2"/>
  <c r="C450" i="2"/>
  <c r="C449" i="2"/>
  <c r="C448" i="2"/>
  <c r="C447" i="2"/>
  <c r="C446" i="2"/>
  <c r="C445" i="2"/>
  <c r="C444" i="2"/>
  <c r="C443" i="2"/>
  <c r="C442" i="2"/>
  <c r="C441" i="2"/>
  <c r="C440" i="2"/>
  <c r="C439" i="2"/>
  <c r="C438" i="2"/>
  <c r="C437" i="2"/>
  <c r="C436" i="2"/>
  <c r="C435" i="2"/>
  <c r="C434" i="2"/>
  <c r="C433" i="2"/>
  <c r="C432" i="2"/>
  <c r="C431" i="2"/>
  <c r="C430" i="2"/>
  <c r="C429" i="2"/>
  <c r="C428" i="2"/>
  <c r="C427" i="2"/>
  <c r="C426" i="2"/>
  <c r="C425" i="2"/>
  <c r="C424" i="2"/>
  <c r="C423" i="2"/>
  <c r="C422" i="2"/>
  <c r="C421" i="2"/>
  <c r="C420" i="2"/>
  <c r="C419" i="2"/>
  <c r="C418" i="2"/>
  <c r="C417" i="2"/>
  <c r="C416" i="2"/>
  <c r="C415" i="2"/>
  <c r="C414" i="2"/>
  <c r="C413" i="2"/>
  <c r="C412" i="2"/>
  <c r="C411" i="2"/>
  <c r="C410" i="2"/>
  <c r="C409" i="2"/>
  <c r="C408" i="2"/>
  <c r="C407" i="2"/>
  <c r="C406" i="2"/>
  <c r="C405" i="2"/>
  <c r="C404" i="2"/>
  <c r="C403" i="2"/>
  <c r="C402" i="2"/>
  <c r="C401" i="2"/>
  <c r="C400" i="2"/>
  <c r="C399" i="2"/>
  <c r="C398" i="2"/>
  <c r="C397" i="2"/>
  <c r="C396" i="2"/>
  <c r="C395" i="2"/>
  <c r="C394" i="2"/>
  <c r="C393" i="2"/>
  <c r="C392" i="2"/>
  <c r="C391" i="2"/>
  <c r="C390" i="2"/>
  <c r="C389" i="2"/>
  <c r="C388" i="2"/>
  <c r="C387" i="2"/>
  <c r="C386" i="2"/>
  <c r="C385" i="2"/>
  <c r="C384" i="2"/>
  <c r="C383" i="2"/>
  <c r="C382" i="2"/>
  <c r="C381" i="2"/>
  <c r="C380" i="2"/>
  <c r="C379" i="2"/>
  <c r="C378" i="2"/>
  <c r="C377" i="2"/>
  <c r="C376" i="2"/>
  <c r="C375" i="2"/>
  <c r="C374" i="2"/>
  <c r="C373" i="2"/>
  <c r="C372" i="2"/>
  <c r="C371" i="2"/>
  <c r="C370" i="2"/>
  <c r="C369" i="2"/>
  <c r="C368" i="2"/>
  <c r="C367" i="2"/>
  <c r="C366" i="2"/>
  <c r="C365" i="2"/>
  <c r="C364" i="2"/>
  <c r="C363" i="2"/>
  <c r="C362" i="2"/>
  <c r="C361" i="2"/>
  <c r="C360" i="2"/>
  <c r="C359" i="2"/>
  <c r="C358" i="2"/>
  <c r="C357" i="2"/>
  <c r="C356" i="2"/>
  <c r="C355" i="2"/>
  <c r="C354" i="2"/>
  <c r="C353" i="2"/>
  <c r="C352" i="2"/>
  <c r="C351" i="2"/>
  <c r="C350" i="2"/>
  <c r="C349" i="2"/>
  <c r="C348" i="2"/>
  <c r="C347" i="2"/>
  <c r="C346" i="2"/>
  <c r="C345" i="2"/>
  <c r="C344" i="2"/>
  <c r="C343" i="2"/>
  <c r="C342" i="2"/>
  <c r="C341" i="2"/>
  <c r="C340" i="2"/>
  <c r="C339" i="2"/>
  <c r="C338" i="2"/>
  <c r="C337" i="2"/>
  <c r="C336" i="2"/>
  <c r="C335" i="2"/>
  <c r="C334" i="2"/>
  <c r="C333" i="2"/>
  <c r="C332" i="2"/>
  <c r="C33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C318" i="2"/>
  <c r="C317" i="2"/>
  <c r="C316" i="2"/>
  <c r="C315" i="2"/>
  <c r="C314" i="2"/>
  <c r="C313" i="2"/>
  <c r="C312" i="2"/>
  <c r="C311" i="2"/>
  <c r="C310" i="2"/>
  <c r="C309" i="2"/>
  <c r="C308" i="2"/>
  <c r="C307" i="2"/>
  <c r="C306" i="2"/>
  <c r="C305" i="2"/>
  <c r="C304" i="2"/>
  <c r="C303" i="2"/>
  <c r="C302" i="2"/>
  <c r="C301" i="2"/>
  <c r="C300" i="2"/>
  <c r="C299" i="2"/>
  <c r="C298" i="2"/>
  <c r="C297" i="2"/>
  <c r="C296" i="2"/>
  <c r="C295" i="2"/>
  <c r="C294" i="2"/>
  <c r="C293" i="2"/>
  <c r="C292" i="2"/>
  <c r="C291" i="2"/>
  <c r="C290" i="2"/>
  <c r="C289" i="2"/>
  <c r="C288" i="2"/>
  <c r="C287" i="2"/>
  <c r="C286" i="2"/>
  <c r="C285" i="2"/>
  <c r="C284" i="2"/>
  <c r="C283" i="2"/>
  <c r="C282" i="2"/>
  <c r="C281" i="2"/>
  <c r="C280" i="2"/>
  <c r="C279" i="2"/>
  <c r="C278" i="2"/>
  <c r="C277" i="2"/>
  <c r="C276" i="2"/>
  <c r="C275" i="2"/>
  <c r="C274" i="2"/>
  <c r="C273" i="2"/>
  <c r="C272" i="2"/>
  <c r="C271" i="2"/>
  <c r="C270" i="2"/>
  <c r="C269" i="2"/>
  <c r="C268" i="2"/>
  <c r="C267" i="2"/>
  <c r="C266" i="2"/>
  <c r="C265" i="2"/>
  <c r="C264" i="2"/>
  <c r="C263" i="2"/>
  <c r="C262" i="2"/>
  <c r="C261" i="2"/>
  <c r="C260" i="2"/>
  <c r="C259" i="2"/>
  <c r="C258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C243" i="2"/>
  <c r="C242" i="2"/>
  <c r="C24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C228" i="2"/>
  <c r="C227" i="2"/>
  <c r="C226" i="2"/>
  <c r="C225" i="2"/>
  <c r="C224" i="2"/>
  <c r="C223" i="2"/>
  <c r="C222" i="2"/>
  <c r="C221" i="2"/>
  <c r="C220" i="2"/>
  <c r="C219" i="2"/>
  <c r="C218" i="2"/>
  <c r="C217" i="2"/>
  <c r="C216" i="2"/>
  <c r="C215" i="2"/>
  <c r="C214" i="2"/>
  <c r="C213" i="2"/>
  <c r="C212" i="2"/>
  <c r="C211" i="2"/>
  <c r="C210" i="2"/>
  <c r="C209" i="2"/>
  <c r="C208" i="2"/>
  <c r="C207" i="2"/>
  <c r="C206" i="2"/>
  <c r="C205" i="2"/>
  <c r="C204" i="2"/>
  <c r="C203" i="2"/>
  <c r="C202" i="2"/>
  <c r="C201" i="2"/>
  <c r="C200" i="2"/>
  <c r="C199" i="2"/>
  <c r="C198" i="2"/>
  <c r="C197" i="2"/>
  <c r="C196" i="2"/>
  <c r="C195" i="2"/>
  <c r="C194" i="2"/>
  <c r="C193" i="2"/>
  <c r="C192" i="2"/>
  <c r="C191" i="2"/>
  <c r="C190" i="2"/>
  <c r="C189" i="2"/>
  <c r="C188" i="2"/>
  <c r="C187" i="2"/>
  <c r="C186" i="2"/>
  <c r="C185" i="2"/>
  <c r="C184" i="2"/>
  <c r="C183" i="2"/>
  <c r="C182" i="2"/>
  <c r="C181" i="2"/>
  <c r="C180" i="2"/>
  <c r="C179" i="2"/>
  <c r="C178" i="2"/>
  <c r="C177" i="2"/>
  <c r="C176" i="2"/>
  <c r="C175" i="2"/>
  <c r="C174" i="2"/>
  <c r="C173" i="2"/>
  <c r="C172" i="2"/>
  <c r="C171" i="2"/>
  <c r="C170" i="2"/>
  <c r="C169" i="2"/>
  <c r="C168" i="2"/>
  <c r="C167" i="2"/>
  <c r="C166" i="2"/>
  <c r="C165" i="2"/>
  <c r="C164" i="2"/>
  <c r="C163" i="2"/>
  <c r="C162" i="2"/>
  <c r="C161" i="2"/>
  <c r="C160" i="2"/>
  <c r="C159" i="2"/>
  <c r="C158" i="2"/>
  <c r="C157" i="2"/>
  <c r="C156" i="2"/>
  <c r="C155" i="2"/>
  <c r="C154" i="2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C136" i="2"/>
  <c r="C135" i="2"/>
  <c r="C134" i="2"/>
  <c r="C133" i="2"/>
  <c r="C132" i="2"/>
  <c r="C131" i="2"/>
  <c r="C130" i="2"/>
  <c r="C129" i="2"/>
  <c r="C128" i="2"/>
  <c r="C127" i="2"/>
  <c r="C126" i="2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  <c r="B195" i="1" l="1"/>
  <c r="D195" i="1"/>
  <c r="C173" i="1"/>
  <c r="C195" i="1"/>
  <c r="E195" i="1"/>
  <c r="B173" i="1"/>
  <c r="D173" i="1"/>
  <c r="E173" i="1"/>
  <c r="E573" i="1"/>
  <c r="E174" i="1"/>
  <c r="D398" i="1"/>
  <c r="C186" i="1"/>
  <c r="B625" i="1"/>
  <c r="B573" i="1"/>
  <c r="B174" i="1"/>
  <c r="E398" i="1"/>
  <c r="D186" i="1"/>
  <c r="C625" i="1"/>
  <c r="B1101" i="1"/>
  <c r="C773" i="1"/>
  <c r="B1165" i="1"/>
  <c r="B1035" i="1"/>
  <c r="C1050" i="1"/>
  <c r="D1057" i="1"/>
  <c r="E1067" i="1"/>
  <c r="E1004" i="1"/>
  <c r="B995" i="1"/>
  <c r="B834" i="1"/>
  <c r="C1096" i="1"/>
  <c r="C844" i="1"/>
  <c r="C758" i="1"/>
  <c r="D865" i="1"/>
  <c r="D767" i="1"/>
  <c r="E978" i="1"/>
  <c r="E781" i="1"/>
  <c r="B751" i="1"/>
  <c r="B722" i="1"/>
  <c r="B665" i="1"/>
  <c r="C729" i="1"/>
  <c r="C689" i="1"/>
  <c r="D751" i="1"/>
  <c r="D722" i="1"/>
  <c r="D665" i="1"/>
  <c r="E729" i="1"/>
  <c r="E689" i="1"/>
  <c r="B466" i="1"/>
  <c r="B405" i="1"/>
  <c r="C424" i="1"/>
  <c r="D453" i="1"/>
  <c r="E454" i="1"/>
  <c r="B326" i="1"/>
  <c r="C326" i="1"/>
  <c r="D326" i="1"/>
  <c r="E326" i="1"/>
  <c r="B292" i="1"/>
  <c r="C297" i="1"/>
  <c r="C234" i="1"/>
  <c r="D240" i="1"/>
  <c r="E260" i="1"/>
  <c r="B194" i="1"/>
  <c r="C200" i="1"/>
  <c r="D205" i="1"/>
  <c r="E225" i="1"/>
  <c r="E188" i="1"/>
  <c r="B545" i="1"/>
  <c r="B472" i="1"/>
  <c r="C493" i="1"/>
  <c r="D506" i="1"/>
  <c r="E526" i="1"/>
  <c r="D182" i="1"/>
  <c r="C159" i="1"/>
  <c r="B112" i="1"/>
  <c r="E55" i="1"/>
  <c r="D20" i="1"/>
  <c r="B1019" i="1"/>
  <c r="C1019" i="1"/>
  <c r="D1019" i="1"/>
  <c r="E1019" i="1"/>
  <c r="C476" i="1"/>
  <c r="B429" i="1"/>
  <c r="E320" i="1"/>
  <c r="D275" i="1"/>
  <c r="C523" i="1"/>
  <c r="B857" i="1"/>
  <c r="C857" i="1"/>
  <c r="D857" i="1"/>
  <c r="E857" i="1"/>
  <c r="B62" i="1"/>
  <c r="C62" i="1"/>
  <c r="D62" i="1"/>
  <c r="E62" i="1"/>
  <c r="B1038" i="1"/>
  <c r="C1038" i="1"/>
  <c r="D1038" i="1"/>
  <c r="E1038" i="1"/>
  <c r="B669" i="1"/>
  <c r="C669" i="1"/>
  <c r="D669" i="1"/>
  <c r="C573" i="1"/>
  <c r="C174" i="1"/>
  <c r="B398" i="1"/>
  <c r="E186" i="1"/>
  <c r="D625" i="1"/>
  <c r="C1101" i="1"/>
  <c r="D773" i="1"/>
  <c r="C1165" i="1"/>
  <c r="B1067" i="1"/>
  <c r="B1004" i="1"/>
  <c r="C1035" i="1"/>
  <c r="D1050" i="1"/>
  <c r="E1057" i="1"/>
  <c r="B978" i="1"/>
  <c r="B781" i="1"/>
  <c r="C995" i="1"/>
  <c r="C834" i="1"/>
  <c r="D1096" i="1"/>
  <c r="D844" i="1"/>
  <c r="D758" i="1"/>
  <c r="E865" i="1"/>
  <c r="E767" i="1"/>
  <c r="B740" i="1"/>
  <c r="B719" i="1"/>
  <c r="B570" i="1"/>
  <c r="C724" i="1"/>
  <c r="C674" i="1"/>
  <c r="D740" i="1"/>
  <c r="D719" i="1"/>
  <c r="D570" i="1"/>
  <c r="E724" i="1"/>
  <c r="E674" i="1"/>
  <c r="B454" i="1"/>
  <c r="C466" i="1"/>
  <c r="C405" i="1"/>
  <c r="D424" i="1"/>
  <c r="E453" i="1"/>
  <c r="B318" i="1"/>
  <c r="C318" i="1"/>
  <c r="D318" i="1"/>
  <c r="E318" i="1"/>
  <c r="B260" i="1"/>
  <c r="C292" i="1"/>
  <c r="D297" i="1"/>
  <c r="D234" i="1"/>
  <c r="E240" i="1"/>
  <c r="B225" i="1"/>
  <c r="B188" i="1"/>
  <c r="C194" i="1"/>
  <c r="D200" i="1"/>
  <c r="E205" i="1"/>
  <c r="B526" i="1"/>
  <c r="C545" i="1"/>
  <c r="C472" i="1"/>
  <c r="D493" i="1"/>
  <c r="E506" i="1"/>
  <c r="E182" i="1"/>
  <c r="D159" i="1"/>
  <c r="C112" i="1"/>
  <c r="B55" i="1"/>
  <c r="E20" i="1"/>
  <c r="B1005" i="1"/>
  <c r="C1005" i="1"/>
  <c r="D1005" i="1"/>
  <c r="E1005" i="1"/>
  <c r="D476" i="1"/>
  <c r="C429" i="1"/>
  <c r="B320" i="1"/>
  <c r="E275" i="1"/>
  <c r="D523" i="1"/>
  <c r="B456" i="1"/>
  <c r="C456" i="1"/>
  <c r="D456" i="1"/>
  <c r="E456" i="1"/>
  <c r="B759" i="1"/>
  <c r="C759" i="1"/>
  <c r="D759" i="1"/>
  <c r="E759" i="1"/>
  <c r="D573" i="1"/>
  <c r="D174" i="1"/>
  <c r="C398" i="1"/>
  <c r="B186" i="1"/>
  <c r="E625" i="1"/>
  <c r="D1101" i="1"/>
  <c r="E773" i="1"/>
  <c r="D1165" i="1"/>
  <c r="B1057" i="1"/>
  <c r="C1067" i="1"/>
  <c r="C1004" i="1"/>
  <c r="D1035" i="1"/>
  <c r="E1050" i="1"/>
  <c r="B865" i="1"/>
  <c r="B767" i="1"/>
  <c r="C978" i="1"/>
  <c r="C781" i="1"/>
  <c r="D995" i="1"/>
  <c r="D834" i="1"/>
  <c r="E1096" i="1"/>
  <c r="E844" i="1"/>
  <c r="E758" i="1"/>
  <c r="B729" i="1"/>
  <c r="B689" i="1"/>
  <c r="C751" i="1"/>
  <c r="C722" i="1"/>
  <c r="C665" i="1"/>
  <c r="D729" i="1"/>
  <c r="D689" i="1"/>
  <c r="E751" i="1"/>
  <c r="E722" i="1"/>
  <c r="E665" i="1"/>
  <c r="B453" i="1"/>
  <c r="C454" i="1"/>
  <c r="D466" i="1"/>
  <c r="D405" i="1"/>
  <c r="E424" i="1"/>
  <c r="B371" i="1"/>
  <c r="C371" i="1"/>
  <c r="D371" i="1"/>
  <c r="E371" i="1"/>
  <c r="B240" i="1"/>
  <c r="C260" i="1"/>
  <c r="D292" i="1"/>
  <c r="E297" i="1"/>
  <c r="E234" i="1"/>
  <c r="B205" i="1"/>
  <c r="C225" i="1"/>
  <c r="C188" i="1"/>
  <c r="D194" i="1"/>
  <c r="E200" i="1"/>
  <c r="B506" i="1"/>
  <c r="C526" i="1"/>
  <c r="D545" i="1"/>
  <c r="D472" i="1"/>
  <c r="E493" i="1"/>
  <c r="B182" i="1"/>
  <c r="E159" i="1"/>
  <c r="D112" i="1"/>
  <c r="C55" i="1"/>
  <c r="B20" i="1"/>
  <c r="B539" i="1"/>
  <c r="C539" i="1"/>
  <c r="D539" i="1"/>
  <c r="E539" i="1"/>
  <c r="E476" i="1"/>
  <c r="D429" i="1"/>
  <c r="C320" i="1"/>
  <c r="B275" i="1"/>
  <c r="E523" i="1"/>
  <c r="B282" i="1"/>
  <c r="C282" i="1"/>
  <c r="D282" i="1"/>
  <c r="E282" i="1"/>
  <c r="B26" i="1"/>
  <c r="C26" i="1"/>
  <c r="D26" i="1"/>
  <c r="E26" i="1"/>
  <c r="D1004" i="1"/>
  <c r="B1096" i="1"/>
  <c r="C767" i="1"/>
  <c r="E834" i="1"/>
  <c r="C719" i="1"/>
  <c r="E740" i="1"/>
  <c r="D454" i="1"/>
  <c r="E359" i="1"/>
  <c r="D260" i="1"/>
  <c r="B200" i="1"/>
  <c r="E194" i="1"/>
  <c r="B493" i="1"/>
  <c r="E472" i="1"/>
  <c r="E1154" i="1"/>
  <c r="B1016" i="1"/>
  <c r="B416" i="1"/>
  <c r="B1023" i="1"/>
  <c r="C1168" i="1"/>
  <c r="D250" i="1"/>
  <c r="B1163" i="1"/>
  <c r="C873" i="1"/>
  <c r="D446" i="1"/>
  <c r="E669" i="1"/>
  <c r="B808" i="1"/>
  <c r="C808" i="1"/>
  <c r="D808" i="1"/>
  <c r="E808" i="1"/>
  <c r="B436" i="1"/>
  <c r="C436" i="1"/>
  <c r="D436" i="1"/>
  <c r="E436" i="1"/>
  <c r="B95" i="1"/>
  <c r="C95" i="1"/>
  <c r="D95" i="1"/>
  <c r="E95" i="1"/>
  <c r="E82" i="1"/>
  <c r="D233" i="1"/>
  <c r="C1129" i="1"/>
  <c r="B926" i="1"/>
  <c r="E199" i="1"/>
  <c r="D437" i="1"/>
  <c r="D755" i="1"/>
  <c r="D191" i="1"/>
  <c r="E233" i="1"/>
  <c r="D1129" i="1"/>
  <c r="C926" i="1"/>
  <c r="B199" i="1"/>
  <c r="B937" i="1"/>
  <c r="D937" i="1"/>
  <c r="D674" i="1"/>
  <c r="C453" i="1"/>
  <c r="E112" i="1"/>
  <c r="E429" i="1"/>
  <c r="E1016" i="1"/>
  <c r="E416" i="1"/>
  <c r="D1168" i="1"/>
  <c r="E250" i="1"/>
  <c r="D873" i="1"/>
  <c r="C248" i="1"/>
  <c r="D248" i="1"/>
  <c r="D401" i="1"/>
  <c r="B1129" i="1"/>
  <c r="E926" i="1"/>
  <c r="D199" i="1"/>
  <c r="C437" i="1"/>
  <c r="E1101" i="1"/>
  <c r="B773" i="1"/>
  <c r="B1050" i="1"/>
  <c r="E1035" i="1"/>
  <c r="B844" i="1"/>
  <c r="D978" i="1"/>
  <c r="B724" i="1"/>
  <c r="C570" i="1"/>
  <c r="E719" i="1"/>
  <c r="E466" i="1"/>
  <c r="B359" i="1"/>
  <c r="B297" i="1"/>
  <c r="E292" i="1"/>
  <c r="C205" i="1"/>
  <c r="C506" i="1"/>
  <c r="B159" i="1"/>
  <c r="D55" i="1"/>
  <c r="B1154" i="1"/>
  <c r="B476" i="1"/>
  <c r="D320" i="1"/>
  <c r="B523" i="1"/>
  <c r="C1016" i="1"/>
  <c r="C416" i="1"/>
  <c r="B1168" i="1"/>
  <c r="C250" i="1"/>
  <c r="E1023" i="1"/>
  <c r="B873" i="1"/>
  <c r="C446" i="1"/>
  <c r="E1163" i="1"/>
  <c r="B770" i="1"/>
  <c r="C770" i="1"/>
  <c r="D770" i="1"/>
  <c r="E770" i="1"/>
  <c r="B755" i="1"/>
  <c r="C755" i="1"/>
  <c r="E755" i="1"/>
  <c r="B191" i="1"/>
  <c r="C191" i="1"/>
  <c r="E191" i="1"/>
  <c r="B82" i="1"/>
  <c r="E437" i="1"/>
  <c r="C496" i="1"/>
  <c r="E496" i="1"/>
  <c r="D1026" i="1"/>
  <c r="E1165" i="1"/>
  <c r="D1067" i="1"/>
  <c r="C865" i="1"/>
  <c r="E995" i="1"/>
  <c r="C740" i="1"/>
  <c r="C240" i="1"/>
  <c r="E446" i="1"/>
  <c r="B746" i="1"/>
  <c r="C746" i="1"/>
  <c r="D746" i="1"/>
  <c r="C401" i="1"/>
  <c r="C1057" i="1"/>
  <c r="B758" i="1"/>
  <c r="D781" i="1"/>
  <c r="B674" i="1"/>
  <c r="D724" i="1"/>
  <c r="E570" i="1"/>
  <c r="B424" i="1"/>
  <c r="E405" i="1"/>
  <c r="C359" i="1"/>
  <c r="B234" i="1"/>
  <c r="D225" i="1"/>
  <c r="D526" i="1"/>
  <c r="C1154" i="1"/>
  <c r="D1016" i="1"/>
  <c r="D416" i="1"/>
  <c r="B250" i="1"/>
  <c r="D1023" i="1"/>
  <c r="E1168" i="1"/>
  <c r="B446" i="1"/>
  <c r="D1163" i="1"/>
  <c r="E873" i="1"/>
  <c r="C937" i="1"/>
  <c r="E937" i="1"/>
  <c r="B496" i="1"/>
  <c r="D496" i="1"/>
  <c r="B1026" i="1"/>
  <c r="C1026" i="1"/>
  <c r="E1026" i="1"/>
  <c r="C82" i="1"/>
  <c r="B233" i="1"/>
  <c r="E1129" i="1"/>
  <c r="D926" i="1"/>
  <c r="C199" i="1"/>
  <c r="B437" i="1"/>
  <c r="D359" i="1"/>
  <c r="D188" i="1"/>
  <c r="E545" i="1"/>
  <c r="C182" i="1"/>
  <c r="C20" i="1"/>
  <c r="D1154" i="1"/>
  <c r="C275" i="1"/>
  <c r="C1023" i="1"/>
  <c r="C1163" i="1"/>
  <c r="E746" i="1"/>
  <c r="B248" i="1"/>
  <c r="E248" i="1"/>
  <c r="B401" i="1"/>
  <c r="E401" i="1"/>
  <c r="D82" i="1"/>
  <c r="C233" i="1"/>
  <c r="B90" i="1"/>
  <c r="D90" i="1"/>
  <c r="C309" i="1"/>
  <c r="E309" i="1"/>
  <c r="B966" i="1"/>
  <c r="D966" i="1"/>
  <c r="C966" i="1"/>
  <c r="E966" i="1"/>
  <c r="C90" i="1"/>
  <c r="E90" i="1"/>
  <c r="B309" i="1"/>
  <c r="D309" i="1"/>
  <c r="C1173" i="1"/>
  <c r="E1173" i="1"/>
  <c r="B847" i="1"/>
  <c r="D847" i="1"/>
  <c r="C278" i="1"/>
  <c r="E278" i="1"/>
  <c r="B1173" i="1"/>
  <c r="D1173" i="1"/>
  <c r="C847" i="1"/>
  <c r="E847" i="1"/>
  <c r="B278" i="1"/>
  <c r="D278" i="1"/>
  <c r="B59" i="1"/>
  <c r="C485" i="1"/>
  <c r="C718" i="1"/>
  <c r="D59" i="1"/>
  <c r="E485" i="1"/>
  <c r="E718" i="1"/>
  <c r="B376" i="1"/>
  <c r="B728" i="1"/>
  <c r="C376" i="1"/>
  <c r="C728" i="1"/>
  <c r="D376" i="1"/>
  <c r="D728" i="1"/>
  <c r="E376" i="1"/>
  <c r="E728" i="1"/>
  <c r="C148" i="1"/>
  <c r="E148" i="1"/>
  <c r="B409" i="1"/>
  <c r="D409" i="1"/>
  <c r="C217" i="1"/>
  <c r="E217" i="1"/>
  <c r="B628" i="1"/>
  <c r="D628" i="1"/>
  <c r="B324" i="1"/>
  <c r="C324" i="1"/>
  <c r="D324" i="1"/>
  <c r="E324" i="1"/>
  <c r="B1058" i="1"/>
  <c r="B79" i="1"/>
  <c r="C49" i="1"/>
  <c r="D1058" i="1"/>
  <c r="D79" i="1"/>
  <c r="E49" i="1"/>
  <c r="B564" i="1"/>
  <c r="D564" i="1"/>
  <c r="C368" i="1"/>
  <c r="E368" i="1"/>
  <c r="B1108" i="1"/>
  <c r="D1108" i="1"/>
  <c r="B431" i="1"/>
  <c r="D431" i="1"/>
  <c r="B485" i="1"/>
  <c r="B718" i="1"/>
  <c r="C59" i="1"/>
  <c r="D485" i="1"/>
  <c r="D718" i="1"/>
  <c r="E59" i="1"/>
  <c r="B654" i="1"/>
  <c r="B1104" i="1"/>
  <c r="C654" i="1"/>
  <c r="C1104" i="1"/>
  <c r="D654" i="1"/>
  <c r="D1104" i="1"/>
  <c r="E654" i="1"/>
  <c r="E1104" i="1"/>
  <c r="B148" i="1"/>
  <c r="D148" i="1"/>
  <c r="C409" i="1"/>
  <c r="E409" i="1"/>
  <c r="B217" i="1"/>
  <c r="D217" i="1"/>
  <c r="C628" i="1"/>
  <c r="E628" i="1"/>
  <c r="B348" i="1"/>
  <c r="C348" i="1"/>
  <c r="D348" i="1"/>
  <c r="E348" i="1"/>
  <c r="B49" i="1"/>
  <c r="C1058" i="1"/>
  <c r="C79" i="1"/>
  <c r="D49" i="1"/>
  <c r="E1058" i="1"/>
  <c r="E79" i="1"/>
  <c r="C564" i="1"/>
  <c r="E564" i="1"/>
  <c r="B368" i="1"/>
  <c r="D368" i="1"/>
  <c r="C1108" i="1"/>
  <c r="E1108" i="1"/>
  <c r="C431" i="1"/>
  <c r="E431" i="1"/>
  <c r="B687" i="1"/>
  <c r="D687" i="1"/>
  <c r="C541" i="1"/>
  <c r="E541" i="1"/>
  <c r="B344" i="1"/>
  <c r="D344" i="1"/>
  <c r="C716" i="1"/>
  <c r="E716" i="1"/>
  <c r="B699" i="1"/>
  <c r="D699" i="1"/>
  <c r="B867" i="1"/>
  <c r="C867" i="1"/>
  <c r="D867" i="1"/>
  <c r="E867" i="1"/>
  <c r="B673" i="1"/>
  <c r="C745" i="1"/>
  <c r="C582" i="1"/>
  <c r="D673" i="1"/>
  <c r="E745" i="1"/>
  <c r="E582" i="1"/>
  <c r="B408" i="1"/>
  <c r="C544" i="1"/>
  <c r="C375" i="1"/>
  <c r="D408" i="1"/>
  <c r="E544" i="1"/>
  <c r="E375" i="1"/>
  <c r="B204" i="1"/>
  <c r="D204" i="1"/>
  <c r="C131" i="1"/>
  <c r="E131" i="1"/>
  <c r="B19" i="1"/>
  <c r="D19" i="1"/>
  <c r="C687" i="1"/>
  <c r="E687" i="1"/>
  <c r="B541" i="1"/>
  <c r="D541" i="1"/>
  <c r="C344" i="1"/>
  <c r="E344" i="1"/>
  <c r="B716" i="1"/>
  <c r="D716" i="1"/>
  <c r="C699" i="1"/>
  <c r="E699" i="1"/>
  <c r="B949" i="1"/>
  <c r="C949" i="1"/>
  <c r="D949" i="1"/>
  <c r="E949" i="1"/>
  <c r="B582" i="1"/>
  <c r="D745" i="1"/>
  <c r="E673" i="1"/>
  <c r="B375" i="1"/>
  <c r="D544" i="1"/>
  <c r="E408" i="1"/>
  <c r="C204" i="1"/>
  <c r="D131" i="1"/>
  <c r="C19" i="1"/>
  <c r="B745" i="1"/>
  <c r="C673" i="1"/>
  <c r="D582" i="1"/>
  <c r="B544" i="1"/>
  <c r="C408" i="1"/>
  <c r="D375" i="1"/>
  <c r="E204" i="1"/>
  <c r="B131" i="1"/>
  <c r="E19" i="1"/>
  <c r="B404" i="1"/>
  <c r="D404" i="1"/>
  <c r="C185" i="1"/>
  <c r="E185" i="1"/>
  <c r="B917" i="1"/>
  <c r="D917" i="1"/>
  <c r="C404" i="1"/>
  <c r="E404" i="1"/>
  <c r="B185" i="1"/>
  <c r="D185" i="1"/>
  <c r="C917" i="1"/>
  <c r="E917" i="1"/>
  <c r="B667" i="1"/>
  <c r="E846" i="1"/>
  <c r="D952" i="1"/>
  <c r="B439" i="1"/>
  <c r="C667" i="1"/>
  <c r="B846" i="1"/>
  <c r="C846" i="1"/>
  <c r="E667" i="1"/>
  <c r="D846" i="1"/>
  <c r="C952" i="1"/>
  <c r="B379" i="1"/>
  <c r="E439" i="1"/>
  <c r="C379" i="1"/>
  <c r="E952" i="1"/>
  <c r="D379" i="1"/>
  <c r="C439" i="1"/>
  <c r="D667" i="1"/>
  <c r="B952" i="1"/>
  <c r="E379" i="1"/>
  <c r="D439" i="1"/>
  <c r="B98" i="1"/>
  <c r="D98" i="1"/>
  <c r="C274" i="1"/>
  <c r="E274" i="1"/>
  <c r="B1045" i="1"/>
  <c r="D1045" i="1"/>
  <c r="C805" i="1"/>
  <c r="E805" i="1"/>
  <c r="C98" i="1"/>
  <c r="E98" i="1"/>
  <c r="B274" i="1"/>
  <c r="D274" i="1"/>
  <c r="C1045" i="1"/>
  <c r="E1045" i="1"/>
  <c r="B512" i="1"/>
  <c r="D512" i="1"/>
  <c r="C1187" i="1"/>
  <c r="E1187" i="1"/>
  <c r="B805" i="1"/>
  <c r="D805" i="1"/>
  <c r="C512" i="1"/>
  <c r="E512" i="1"/>
  <c r="B1187" i="1"/>
  <c r="D1187" i="1"/>
  <c r="B58" i="1"/>
  <c r="D58" i="1"/>
  <c r="B1091" i="1"/>
  <c r="D1091" i="1"/>
  <c r="C245" i="1"/>
  <c r="E245" i="1"/>
  <c r="B43" i="1"/>
  <c r="D43" i="1"/>
  <c r="C889" i="1"/>
  <c r="E889" i="1"/>
  <c r="B816" i="1"/>
  <c r="D816" i="1"/>
  <c r="E215" i="1"/>
  <c r="C58" i="1"/>
  <c r="E58" i="1"/>
  <c r="C1091" i="1"/>
  <c r="E1091" i="1"/>
  <c r="B245" i="1"/>
  <c r="D245" i="1"/>
  <c r="C43" i="1"/>
  <c r="E43" i="1"/>
  <c r="B889" i="1"/>
  <c r="D889" i="1"/>
  <c r="C816" i="1"/>
  <c r="E816" i="1"/>
  <c r="B215" i="1"/>
  <c r="D215" i="1"/>
  <c r="C215" i="1"/>
  <c r="B653" i="1"/>
  <c r="D653" i="1"/>
  <c r="C682" i="1"/>
  <c r="E682" i="1"/>
  <c r="B670" i="1"/>
  <c r="D670" i="1"/>
  <c r="C478" i="1"/>
  <c r="E478" i="1"/>
  <c r="B1077" i="1"/>
  <c r="D1077" i="1"/>
  <c r="C1044" i="1"/>
  <c r="E1044" i="1"/>
  <c r="B327" i="1"/>
  <c r="D327" i="1"/>
  <c r="C653" i="1"/>
  <c r="E653" i="1"/>
  <c r="B682" i="1"/>
  <c r="D682" i="1"/>
  <c r="C670" i="1"/>
  <c r="E670" i="1"/>
  <c r="B478" i="1"/>
  <c r="D478" i="1"/>
  <c r="C1077" i="1"/>
  <c r="E1077" i="1"/>
  <c r="B1044" i="1"/>
  <c r="D1044" i="1"/>
  <c r="C327" i="1"/>
  <c r="E327" i="1"/>
  <c r="B1002" i="1"/>
  <c r="D1002" i="1"/>
  <c r="C569" i="1"/>
  <c r="E569" i="1"/>
  <c r="B1135" i="1"/>
  <c r="D1135" i="1"/>
  <c r="C1201" i="1"/>
  <c r="E1201" i="1"/>
  <c r="B54" i="1"/>
  <c r="D54" i="1"/>
  <c r="C397" i="1"/>
  <c r="E397" i="1"/>
  <c r="B1167" i="1"/>
  <c r="D1167" i="1"/>
  <c r="C259" i="1"/>
  <c r="E259" i="1"/>
  <c r="B525" i="1"/>
  <c r="D525" i="1"/>
  <c r="C471" i="1"/>
  <c r="E471" i="1"/>
  <c r="B110" i="1"/>
  <c r="D110" i="1"/>
  <c r="C109" i="1"/>
  <c r="E109" i="1"/>
  <c r="B1166" i="1"/>
  <c r="D1166" i="1"/>
  <c r="C524" i="1"/>
  <c r="E524" i="1"/>
  <c r="B258" i="1"/>
  <c r="D258" i="1"/>
  <c r="C396" i="1"/>
  <c r="E396" i="1"/>
  <c r="B53" i="1"/>
  <c r="D53" i="1"/>
  <c r="C1001" i="1"/>
  <c r="E1001" i="1"/>
  <c r="B470" i="1"/>
  <c r="D470" i="1"/>
  <c r="C1002" i="1"/>
  <c r="E1002" i="1"/>
  <c r="B569" i="1"/>
  <c r="D569" i="1"/>
  <c r="C1135" i="1"/>
  <c r="E1135" i="1"/>
  <c r="B1201" i="1"/>
  <c r="D1201" i="1"/>
  <c r="C54" i="1"/>
  <c r="E54" i="1"/>
  <c r="B397" i="1"/>
  <c r="D397" i="1"/>
  <c r="C1167" i="1"/>
  <c r="E1167" i="1"/>
  <c r="B259" i="1"/>
  <c r="D259" i="1"/>
  <c r="C525" i="1"/>
  <c r="E525" i="1"/>
  <c r="B471" i="1"/>
  <c r="D471" i="1"/>
  <c r="C110" i="1"/>
  <c r="E110" i="1"/>
  <c r="B109" i="1"/>
  <c r="D109" i="1"/>
  <c r="C1166" i="1"/>
  <c r="E1166" i="1"/>
  <c r="B524" i="1"/>
  <c r="D524" i="1"/>
  <c r="C258" i="1"/>
  <c r="E258" i="1"/>
  <c r="B396" i="1"/>
  <c r="D396" i="1"/>
  <c r="C53" i="1"/>
  <c r="E53" i="1"/>
  <c r="B1001" i="1"/>
  <c r="D1001" i="1"/>
  <c r="C470" i="1"/>
  <c r="E470" i="1"/>
  <c r="C783" i="1"/>
  <c r="B936" i="1"/>
  <c r="D936" i="1"/>
  <c r="C936" i="1"/>
  <c r="E936" i="1"/>
  <c r="B2" i="1"/>
  <c r="B1199" i="1"/>
  <c r="B1197" i="1"/>
  <c r="B1195" i="1"/>
  <c r="B1193" i="1"/>
  <c r="B1191" i="1"/>
  <c r="B1189" i="1"/>
  <c r="B1186" i="1"/>
  <c r="B1184" i="1"/>
  <c r="B1182" i="1"/>
  <c r="B1180" i="1"/>
  <c r="B1178" i="1"/>
  <c r="B1176" i="1"/>
  <c r="B1174" i="1"/>
  <c r="B1171" i="1"/>
  <c r="B1169" i="1"/>
  <c r="B1162" i="1"/>
  <c r="B1160" i="1"/>
  <c r="B1158" i="1"/>
  <c r="B1156" i="1"/>
  <c r="B1153" i="1"/>
  <c r="B1151" i="1"/>
  <c r="B1149" i="1"/>
  <c r="B1147" i="1"/>
  <c r="B1145" i="1"/>
  <c r="B1143" i="1"/>
  <c r="B1141" i="1"/>
  <c r="B1139" i="1"/>
  <c r="B1137" i="1"/>
  <c r="B1128" i="1"/>
  <c r="B1132" i="1"/>
  <c r="B1130" i="1"/>
  <c r="B1126" i="1"/>
  <c r="B1124" i="1"/>
  <c r="B1122" i="1"/>
  <c r="B1120" i="1"/>
  <c r="B1118" i="1"/>
  <c r="B1116" i="1"/>
  <c r="B1114" i="1"/>
  <c r="B1112" i="1"/>
  <c r="B1110" i="1"/>
  <c r="B1107" i="1"/>
  <c r="B1105" i="1"/>
  <c r="B1102" i="1"/>
  <c r="B1099" i="1"/>
  <c r="B1097" i="1"/>
  <c r="B1094" i="1"/>
  <c r="B1092" i="1"/>
  <c r="B1089" i="1"/>
  <c r="B1087" i="1"/>
  <c r="B1085" i="1"/>
  <c r="B1083" i="1"/>
  <c r="B1081" i="1"/>
  <c r="B1079" i="1"/>
  <c r="B1076" i="1"/>
  <c r="B1074" i="1"/>
  <c r="B1072" i="1"/>
  <c r="B1070" i="1"/>
  <c r="B1068" i="1"/>
  <c r="B1065" i="1"/>
  <c r="B1063" i="1"/>
  <c r="B1061" i="1"/>
  <c r="B1059" i="1"/>
  <c r="B1055" i="1"/>
  <c r="B1053" i="1"/>
  <c r="B1051" i="1"/>
  <c r="B1048" i="1"/>
  <c r="B1046" i="1"/>
  <c r="B1042" i="1"/>
  <c r="B1040" i="1"/>
  <c r="B1037" i="1"/>
  <c r="B1034" i="1"/>
  <c r="B1032" i="1"/>
  <c r="B1030" i="1"/>
  <c r="B1028" i="1"/>
  <c r="B1025" i="1"/>
  <c r="B1022" i="1"/>
  <c r="B1020" i="1"/>
  <c r="B1017" i="1"/>
  <c r="B1014" i="1"/>
  <c r="B1012" i="1"/>
  <c r="B1010" i="1"/>
  <c r="B1008" i="1"/>
  <c r="B1006" i="1"/>
  <c r="B999" i="1"/>
  <c r="B997" i="1"/>
  <c r="B994" i="1"/>
  <c r="B992" i="1"/>
  <c r="B990" i="1"/>
  <c r="B988" i="1"/>
  <c r="B986" i="1"/>
  <c r="B983" i="1"/>
  <c r="B981" i="1"/>
  <c r="B979" i="1"/>
  <c r="B977" i="1"/>
  <c r="B975" i="1"/>
  <c r="B973" i="1"/>
  <c r="B971" i="1"/>
  <c r="B968" i="1"/>
  <c r="B965" i="1"/>
  <c r="B963" i="1"/>
  <c r="B957" i="1"/>
  <c r="B960" i="1"/>
  <c r="B958" i="1"/>
  <c r="B955" i="1"/>
  <c r="B953" i="1"/>
  <c r="B950" i="1"/>
  <c r="B947" i="1"/>
  <c r="B945" i="1"/>
  <c r="B943" i="1"/>
  <c r="B941" i="1"/>
  <c r="B939" i="1"/>
  <c r="B935" i="1"/>
  <c r="B933" i="1"/>
  <c r="B932" i="1"/>
  <c r="B930" i="1"/>
  <c r="B927" i="1"/>
  <c r="B924" i="1"/>
  <c r="B922" i="1"/>
  <c r="B920" i="1"/>
  <c r="B918" i="1"/>
  <c r="B915" i="1"/>
  <c r="B913" i="1"/>
  <c r="B911" i="1"/>
  <c r="B909" i="1"/>
  <c r="B907" i="1"/>
  <c r="B905" i="1"/>
  <c r="B903" i="1"/>
  <c r="B902" i="1"/>
  <c r="B985" i="1"/>
  <c r="B898" i="1"/>
  <c r="B896" i="1"/>
  <c r="B894" i="1"/>
  <c r="B880" i="1"/>
  <c r="B891" i="1"/>
  <c r="B888" i="1"/>
  <c r="B886" i="1"/>
  <c r="B884" i="1"/>
  <c r="B882" i="1"/>
  <c r="B878" i="1"/>
  <c r="B876" i="1"/>
  <c r="B521" i="1"/>
  <c r="B875" i="1"/>
  <c r="B872" i="1"/>
  <c r="B870" i="1"/>
  <c r="B868" i="1"/>
  <c r="B863" i="1"/>
  <c r="B859" i="1"/>
  <c r="B854" i="1"/>
  <c r="B850" i="1"/>
  <c r="B843" i="1"/>
  <c r="B839" i="1"/>
  <c r="B835" i="1"/>
  <c r="B830" i="1"/>
  <c r="B826" i="1"/>
  <c r="B822" i="1"/>
  <c r="B818" i="1"/>
  <c r="B813" i="1"/>
  <c r="B809" i="1"/>
  <c r="B803" i="1"/>
  <c r="B799" i="1"/>
  <c r="B795" i="1"/>
  <c r="B791" i="1"/>
  <c r="B787" i="1"/>
  <c r="B783" i="1"/>
  <c r="B778" i="1"/>
  <c r="B774" i="1"/>
  <c r="B765" i="1"/>
  <c r="B760" i="1"/>
  <c r="B753" i="1"/>
  <c r="B744" i="1"/>
  <c r="B747" i="1"/>
  <c r="B737" i="1"/>
  <c r="B733" i="1"/>
  <c r="B727" i="1"/>
  <c r="B721" i="1"/>
  <c r="B714" i="1"/>
  <c r="B710" i="1"/>
  <c r="B706" i="1"/>
  <c r="B702" i="1"/>
  <c r="B697" i="1"/>
  <c r="B693" i="1"/>
  <c r="B688" i="1"/>
  <c r="B683" i="1"/>
  <c r="B678" i="1"/>
  <c r="B672" i="1"/>
  <c r="B664" i="1"/>
  <c r="B660" i="1"/>
  <c r="B656" i="1"/>
  <c r="B650" i="1"/>
  <c r="B646" i="1"/>
  <c r="B642" i="1"/>
  <c r="B638" i="1"/>
  <c r="B634" i="1"/>
  <c r="B630" i="1"/>
  <c r="B624" i="1"/>
  <c r="B620" i="1"/>
  <c r="B616" i="1"/>
  <c r="B612" i="1"/>
  <c r="B608" i="1"/>
  <c r="B604" i="1"/>
  <c r="B600" i="1"/>
  <c r="B596" i="1"/>
  <c r="B592" i="1"/>
  <c r="B588" i="1"/>
  <c r="B584" i="1"/>
  <c r="B579" i="1"/>
  <c r="B575" i="1"/>
  <c r="B568" i="1"/>
  <c r="B563" i="1"/>
  <c r="B559" i="1"/>
  <c r="B555" i="1"/>
  <c r="B551" i="1"/>
  <c r="B547" i="1"/>
  <c r="B540" i="1"/>
  <c r="B535" i="1"/>
  <c r="B531" i="1"/>
  <c r="B527" i="1"/>
  <c r="B516" i="1"/>
  <c r="B511" i="1"/>
  <c r="B507" i="1"/>
  <c r="B503" i="1"/>
  <c r="B498" i="1"/>
  <c r="B492" i="1"/>
  <c r="B488" i="1"/>
  <c r="B483" i="1"/>
  <c r="B479" i="1"/>
  <c r="B473" i="1"/>
  <c r="B465" i="1"/>
  <c r="B464" i="1"/>
  <c r="B460" i="1"/>
  <c r="B455" i="1"/>
  <c r="B447" i="1"/>
  <c r="B440" i="1"/>
  <c r="B433" i="1"/>
  <c r="B427" i="1"/>
  <c r="B422" i="1"/>
  <c r="B418" i="1"/>
  <c r="B413" i="1"/>
  <c r="B407" i="1"/>
  <c r="B400" i="1"/>
  <c r="B393" i="1"/>
  <c r="B389" i="1"/>
  <c r="B385" i="1"/>
  <c r="B381" i="1"/>
  <c r="B374" i="1"/>
  <c r="B369" i="1"/>
  <c r="B364" i="1"/>
  <c r="B360" i="1"/>
  <c r="B355" i="1"/>
  <c r="B351" i="1"/>
  <c r="B346" i="1"/>
  <c r="B341" i="1"/>
  <c r="B337" i="1"/>
  <c r="B333" i="1"/>
  <c r="B329" i="1"/>
  <c r="B322" i="1"/>
  <c r="B316" i="1"/>
  <c r="B312" i="1"/>
  <c r="B307" i="1"/>
  <c r="B303" i="1"/>
  <c r="B299" i="1"/>
  <c r="B294" i="1"/>
  <c r="B289" i="1"/>
  <c r="B285" i="1"/>
  <c r="B280" i="1"/>
  <c r="B273" i="1"/>
  <c r="B269" i="1"/>
  <c r="B265" i="1"/>
  <c r="B261" i="1"/>
  <c r="B254" i="1"/>
  <c r="B249" i="1"/>
  <c r="B243" i="1"/>
  <c r="B238" i="1"/>
  <c r="B232" i="1"/>
  <c r="B228" i="1"/>
  <c r="B223" i="1"/>
  <c r="B219" i="1"/>
  <c r="B213" i="1"/>
  <c r="B209" i="1"/>
  <c r="B203" i="1"/>
  <c r="B197" i="1"/>
  <c r="B190" i="1"/>
  <c r="B183" i="1"/>
  <c r="B178" i="1"/>
  <c r="B172" i="1"/>
  <c r="B168" i="1"/>
  <c r="B164" i="1"/>
  <c r="B160" i="1"/>
  <c r="B155" i="1"/>
  <c r="B151" i="1"/>
  <c r="B146" i="1"/>
  <c r="B142" i="1"/>
  <c r="B138" i="1"/>
  <c r="B134" i="1"/>
  <c r="B129" i="1"/>
  <c r="B125" i="1"/>
  <c r="B121" i="1"/>
  <c r="B117" i="1"/>
  <c r="B113" i="1"/>
  <c r="B106" i="1"/>
  <c r="B102" i="1"/>
  <c r="B97" i="1"/>
  <c r="B92" i="1"/>
  <c r="B87" i="1"/>
  <c r="B83" i="1"/>
  <c r="B77" i="1"/>
  <c r="B73" i="1"/>
  <c r="B69" i="1"/>
  <c r="B65" i="1"/>
  <c r="B60" i="1"/>
  <c r="B51" i="1"/>
  <c r="B46" i="1"/>
  <c r="B41" i="1"/>
  <c r="B37" i="1"/>
  <c r="B33" i="1"/>
  <c r="B29" i="1"/>
  <c r="B24" i="1"/>
  <c r="B18" i="1"/>
  <c r="B14" i="1"/>
  <c r="B10" i="1"/>
  <c r="B5" i="1"/>
  <c r="C1202" i="1"/>
  <c r="C1196" i="1"/>
  <c r="C1192" i="1"/>
  <c r="C1188" i="1"/>
  <c r="C1183" i="1"/>
  <c r="C1179" i="1"/>
  <c r="C1175" i="1"/>
  <c r="C1170" i="1"/>
  <c r="C1161" i="1"/>
  <c r="C1157" i="1"/>
  <c r="C1152" i="1"/>
  <c r="C1148" i="1"/>
  <c r="C1144" i="1"/>
  <c r="C1140" i="1"/>
  <c r="C1134" i="1"/>
  <c r="C1131" i="1"/>
  <c r="C1125" i="1"/>
  <c r="C1121" i="1"/>
  <c r="C1117" i="1"/>
  <c r="C1113" i="1"/>
  <c r="C1109" i="1"/>
  <c r="C1103" i="1"/>
  <c r="C1098" i="1"/>
  <c r="C1093" i="1"/>
  <c r="C1088" i="1"/>
  <c r="C1084" i="1"/>
  <c r="C1080" i="1"/>
  <c r="C1075" i="1"/>
  <c r="C1071" i="1"/>
  <c r="C1066" i="1"/>
  <c r="C1062" i="1"/>
  <c r="C1056" i="1"/>
  <c r="C1052" i="1"/>
  <c r="C1047" i="1"/>
  <c r="C1041" i="1"/>
  <c r="C1036" i="1"/>
  <c r="C1031" i="1"/>
  <c r="C1027" i="1"/>
  <c r="C1021" i="1"/>
  <c r="C1015" i="1"/>
  <c r="C1011" i="1"/>
  <c r="C1007" i="1"/>
  <c r="C998" i="1"/>
  <c r="C993" i="1"/>
  <c r="C989" i="1"/>
  <c r="C984" i="1"/>
  <c r="C980" i="1"/>
  <c r="C976" i="1"/>
  <c r="C972" i="1"/>
  <c r="C967" i="1"/>
  <c r="C962" i="1"/>
  <c r="C959" i="1"/>
  <c r="C954" i="1"/>
  <c r="C948" i="1"/>
  <c r="C944" i="1"/>
  <c r="C940" i="1"/>
  <c r="C934" i="1"/>
  <c r="C931" i="1"/>
  <c r="C925" i="1"/>
  <c r="C921" i="1"/>
  <c r="C916" i="1"/>
  <c r="C912" i="1"/>
  <c r="C908" i="1"/>
  <c r="C904" i="1"/>
  <c r="C901" i="1"/>
  <c r="C897" i="1"/>
  <c r="C893" i="1"/>
  <c r="C890" i="1"/>
  <c r="C885" i="1"/>
  <c r="C881" i="1"/>
  <c r="C522" i="1"/>
  <c r="C874" i="1"/>
  <c r="C869" i="1"/>
  <c r="C863" i="1"/>
  <c r="C859" i="1"/>
  <c r="C854" i="1"/>
  <c r="C850" i="1"/>
  <c r="C843" i="1"/>
  <c r="C839" i="1"/>
  <c r="C835" i="1"/>
  <c r="C830" i="1"/>
  <c r="C822" i="1"/>
  <c r="C818" i="1"/>
  <c r="C813" i="1"/>
  <c r="C809" i="1"/>
  <c r="C803" i="1"/>
  <c r="C799" i="1"/>
  <c r="C795" i="1"/>
  <c r="C791" i="1"/>
  <c r="C787" i="1"/>
  <c r="B1000" i="1"/>
  <c r="D1000" i="1"/>
  <c r="E2" i="1"/>
  <c r="E4" i="1"/>
  <c r="E6" i="1"/>
  <c r="E9" i="1"/>
  <c r="E11" i="1"/>
  <c r="E13" i="1"/>
  <c r="E15" i="1"/>
  <c r="E17" i="1"/>
  <c r="E21" i="1"/>
  <c r="E23" i="1"/>
  <c r="E25" i="1"/>
  <c r="E28" i="1"/>
  <c r="E30" i="1"/>
  <c r="E32" i="1"/>
  <c r="E34" i="1"/>
  <c r="E36" i="1"/>
  <c r="E38" i="1"/>
  <c r="E40" i="1"/>
  <c r="E42" i="1"/>
  <c r="E45" i="1"/>
  <c r="E47" i="1"/>
  <c r="E50" i="1"/>
  <c r="E52" i="1"/>
  <c r="E57" i="1"/>
  <c r="E61" i="1"/>
  <c r="E64" i="1"/>
  <c r="E66" i="1"/>
  <c r="E68" i="1"/>
  <c r="E70" i="1"/>
  <c r="E72" i="1"/>
  <c r="E74" i="1"/>
  <c r="E76" i="1"/>
  <c r="E78" i="1"/>
  <c r="E81" i="1"/>
  <c r="E84" i="1"/>
  <c r="E86" i="1"/>
  <c r="E88" i="1"/>
  <c r="E91" i="1"/>
  <c r="E93" i="1"/>
  <c r="E96" i="1"/>
  <c r="E99" i="1"/>
  <c r="E101" i="1"/>
  <c r="E103" i="1"/>
  <c r="E105" i="1"/>
  <c r="E107" i="1"/>
  <c r="E111" i="1"/>
  <c r="E114" i="1"/>
  <c r="E116" i="1"/>
  <c r="E118" i="1"/>
  <c r="E120" i="1"/>
  <c r="E122" i="1"/>
  <c r="E124" i="1"/>
  <c r="E126" i="1"/>
  <c r="E128" i="1"/>
  <c r="E130" i="1"/>
  <c r="E133" i="1"/>
  <c r="E135" i="1"/>
  <c r="E137" i="1"/>
  <c r="E139" i="1"/>
  <c r="E141" i="1"/>
  <c r="E143" i="1"/>
  <c r="E145" i="1"/>
  <c r="E147" i="1"/>
  <c r="E150" i="1"/>
  <c r="E152" i="1"/>
  <c r="E154" i="1"/>
  <c r="E156" i="1"/>
  <c r="E158" i="1"/>
  <c r="E161" i="1"/>
  <c r="E163" i="1"/>
  <c r="E165" i="1"/>
  <c r="E167" i="1"/>
  <c r="E169" i="1"/>
  <c r="E171" i="1"/>
  <c r="E175" i="1"/>
  <c r="E177" i="1"/>
  <c r="E179" i="1"/>
  <c r="E181" i="1"/>
  <c r="E184" i="1"/>
  <c r="E189" i="1"/>
  <c r="E192" i="1"/>
  <c r="E196" i="1"/>
  <c r="E198" i="1"/>
  <c r="C1000" i="1"/>
  <c r="E1000" i="1"/>
  <c r="E3" i="1"/>
  <c r="E5" i="1"/>
  <c r="E8" i="1"/>
  <c r="E10" i="1"/>
  <c r="E12" i="1"/>
  <c r="E14" i="1"/>
  <c r="E16" i="1"/>
  <c r="E18" i="1"/>
  <c r="E22" i="1"/>
  <c r="E24" i="1"/>
  <c r="E27" i="1"/>
  <c r="E29" i="1"/>
  <c r="E31" i="1"/>
  <c r="E33" i="1"/>
  <c r="E35" i="1"/>
  <c r="E37" i="1"/>
  <c r="E39" i="1"/>
  <c r="E41" i="1"/>
  <c r="E44" i="1"/>
  <c r="E46" i="1"/>
  <c r="E48" i="1"/>
  <c r="E51" i="1"/>
  <c r="E56" i="1"/>
  <c r="E60" i="1"/>
  <c r="E63" i="1"/>
  <c r="E65" i="1"/>
  <c r="E67" i="1"/>
  <c r="E69" i="1"/>
  <c r="E71" i="1"/>
  <c r="E73" i="1"/>
  <c r="E75" i="1"/>
  <c r="E77" i="1"/>
  <c r="E80" i="1"/>
  <c r="E83" i="1"/>
  <c r="E85" i="1"/>
  <c r="E87" i="1"/>
  <c r="E89" i="1"/>
  <c r="E92" i="1"/>
  <c r="E94" i="1"/>
  <c r="E97" i="1"/>
  <c r="E100" i="1"/>
  <c r="E102" i="1"/>
  <c r="E104" i="1"/>
  <c r="E106" i="1"/>
  <c r="E108" i="1"/>
  <c r="E113" i="1"/>
  <c r="E115" i="1"/>
  <c r="E117" i="1"/>
  <c r="E119" i="1"/>
  <c r="E121" i="1"/>
  <c r="E123" i="1"/>
  <c r="E125" i="1"/>
  <c r="E127" i="1"/>
  <c r="E129" i="1"/>
  <c r="E132" i="1"/>
  <c r="E134" i="1"/>
  <c r="E136" i="1"/>
  <c r="E138" i="1"/>
  <c r="E140" i="1"/>
  <c r="E142" i="1"/>
  <c r="E144" i="1"/>
  <c r="E146" i="1"/>
  <c r="E149" i="1"/>
  <c r="E151" i="1"/>
  <c r="E153" i="1"/>
  <c r="E155" i="1"/>
  <c r="E157" i="1"/>
  <c r="E160" i="1"/>
  <c r="E162" i="1"/>
  <c r="E164" i="1"/>
  <c r="E166" i="1"/>
  <c r="E168" i="1"/>
  <c r="E170" i="1"/>
  <c r="E172" i="1"/>
  <c r="E176" i="1"/>
  <c r="E178" i="1"/>
  <c r="E180" i="1"/>
  <c r="E183" i="1"/>
  <c r="E187" i="1"/>
  <c r="E190" i="1"/>
  <c r="E193" i="1"/>
  <c r="E197" i="1"/>
  <c r="E202" i="1"/>
  <c r="E206" i="1"/>
  <c r="E208" i="1"/>
  <c r="E210" i="1"/>
  <c r="E212" i="1"/>
  <c r="E214" i="1"/>
  <c r="E218" i="1"/>
  <c r="E220" i="1"/>
  <c r="E222" i="1"/>
  <c r="E224" i="1"/>
  <c r="E227" i="1"/>
  <c r="E229" i="1"/>
  <c r="E231" i="1"/>
  <c r="E235" i="1"/>
  <c r="E237" i="1"/>
  <c r="E239" i="1"/>
  <c r="E242" i="1"/>
  <c r="E244" i="1"/>
  <c r="E247" i="1"/>
  <c r="E251" i="1"/>
  <c r="E253" i="1"/>
  <c r="E255" i="1"/>
  <c r="E257" i="1"/>
  <c r="E262" i="1"/>
  <c r="E264" i="1"/>
  <c r="E266" i="1"/>
  <c r="E268" i="1"/>
  <c r="E270" i="1"/>
  <c r="E272" i="1"/>
  <c r="E276" i="1"/>
  <c r="E279" i="1"/>
  <c r="E281" i="1"/>
  <c r="E284" i="1"/>
  <c r="E286" i="1"/>
  <c r="E288" i="1"/>
  <c r="E290" i="1"/>
  <c r="E293" i="1"/>
  <c r="E295" i="1"/>
  <c r="E298" i="1"/>
  <c r="E300" i="1"/>
  <c r="E302" i="1"/>
  <c r="E304" i="1"/>
  <c r="E306" i="1"/>
  <c r="E308" i="1"/>
  <c r="E311" i="1"/>
  <c r="E313" i="1"/>
  <c r="E315" i="1"/>
  <c r="E317" i="1"/>
  <c r="E321" i="1"/>
  <c r="E323" i="1"/>
  <c r="E328" i="1"/>
  <c r="E330" i="1"/>
  <c r="E332" i="1"/>
  <c r="E334" i="1"/>
  <c r="E336" i="1"/>
  <c r="E338" i="1"/>
  <c r="E340" i="1"/>
  <c r="E342" i="1"/>
  <c r="E345" i="1"/>
  <c r="E347" i="1"/>
  <c r="E350" i="1"/>
  <c r="E352" i="1"/>
  <c r="E354" i="1"/>
  <c r="E356" i="1"/>
  <c r="E358" i="1"/>
  <c r="E361" i="1"/>
  <c r="E363" i="1"/>
  <c r="E365" i="1"/>
  <c r="E367" i="1"/>
  <c r="E370" i="1"/>
  <c r="E373" i="1"/>
  <c r="E377" i="1"/>
  <c r="E380" i="1"/>
  <c r="E382" i="1"/>
  <c r="E384" i="1"/>
  <c r="E386" i="1"/>
  <c r="E388" i="1"/>
  <c r="E390" i="1"/>
  <c r="E392" i="1"/>
  <c r="E394" i="1"/>
  <c r="E399" i="1"/>
  <c r="E402" i="1"/>
  <c r="E406" i="1"/>
  <c r="E410" i="1"/>
  <c r="E412" i="1"/>
  <c r="E201" i="1"/>
  <c r="E203" i="1"/>
  <c r="E207" i="1"/>
  <c r="E209" i="1"/>
  <c r="E211" i="1"/>
  <c r="E213" i="1"/>
  <c r="E216" i="1"/>
  <c r="E219" i="1"/>
  <c r="E221" i="1"/>
  <c r="E223" i="1"/>
  <c r="E226" i="1"/>
  <c r="E228" i="1"/>
  <c r="E230" i="1"/>
  <c r="E232" i="1"/>
  <c r="E236" i="1"/>
  <c r="E238" i="1"/>
  <c r="E241" i="1"/>
  <c r="E243" i="1"/>
  <c r="E246" i="1"/>
  <c r="E249" i="1"/>
  <c r="E252" i="1"/>
  <c r="E254" i="1"/>
  <c r="E256" i="1"/>
  <c r="E261" i="1"/>
  <c r="E263" i="1"/>
  <c r="E265" i="1"/>
  <c r="E267" i="1"/>
  <c r="E269" i="1"/>
  <c r="E271" i="1"/>
  <c r="E273" i="1"/>
  <c r="E277" i="1"/>
  <c r="E280" i="1"/>
  <c r="E283" i="1"/>
  <c r="E285" i="1"/>
  <c r="E287" i="1"/>
  <c r="E289" i="1"/>
  <c r="E291" i="1"/>
  <c r="E294" i="1"/>
  <c r="E296" i="1"/>
  <c r="E299" i="1"/>
  <c r="E301" i="1"/>
  <c r="E303" i="1"/>
  <c r="E305" i="1"/>
  <c r="E307" i="1"/>
  <c r="E310" i="1"/>
  <c r="E312" i="1"/>
  <c r="E314" i="1"/>
  <c r="E316" i="1"/>
  <c r="E319" i="1"/>
  <c r="E322" i="1"/>
  <c r="E325" i="1"/>
  <c r="E329" i="1"/>
  <c r="E331" i="1"/>
  <c r="E333" i="1"/>
  <c r="E335" i="1"/>
  <c r="E337" i="1"/>
  <c r="E339" i="1"/>
  <c r="E341" i="1"/>
  <c r="E343" i="1"/>
  <c r="E346" i="1"/>
  <c r="E349" i="1"/>
  <c r="E351" i="1"/>
  <c r="E353" i="1"/>
  <c r="E355" i="1"/>
  <c r="E357" i="1"/>
  <c r="E360" i="1"/>
  <c r="E362" i="1"/>
  <c r="E364" i="1"/>
  <c r="E366" i="1"/>
  <c r="E369" i="1"/>
  <c r="E372" i="1"/>
  <c r="E374" i="1"/>
  <c r="E378" i="1"/>
  <c r="E381" i="1"/>
  <c r="E383" i="1"/>
  <c r="E385" i="1"/>
  <c r="E387" i="1"/>
  <c r="E389" i="1"/>
  <c r="E391" i="1"/>
  <c r="E393" i="1"/>
  <c r="E395" i="1"/>
  <c r="E400" i="1"/>
  <c r="E403" i="1"/>
  <c r="E407" i="1"/>
  <c r="E411" i="1"/>
  <c r="E413" i="1"/>
  <c r="E415" i="1"/>
  <c r="E418" i="1"/>
  <c r="E420" i="1"/>
  <c r="E422" i="1"/>
  <c r="E425" i="1"/>
  <c r="E427" i="1"/>
  <c r="E430" i="1"/>
  <c r="E433" i="1"/>
  <c r="E435" i="1"/>
  <c r="E440" i="1"/>
  <c r="E442" i="1"/>
  <c r="E447" i="1"/>
  <c r="E451" i="1"/>
  <c r="E455" i="1"/>
  <c r="E458" i="1"/>
  <c r="E460" i="1"/>
  <c r="E462" i="1"/>
  <c r="E464" i="1"/>
  <c r="E445" i="1"/>
  <c r="E465" i="1"/>
  <c r="E468" i="1"/>
  <c r="E473" i="1"/>
  <c r="E475" i="1"/>
  <c r="E479" i="1"/>
  <c r="E481" i="1"/>
  <c r="E483" i="1"/>
  <c r="E486" i="1"/>
  <c r="E488" i="1"/>
  <c r="E490" i="1"/>
  <c r="E492" i="1"/>
  <c r="E495" i="1"/>
  <c r="E498" i="1"/>
  <c r="E500" i="1"/>
  <c r="E503" i="1"/>
  <c r="E504" i="1"/>
  <c r="E507" i="1"/>
  <c r="E509" i="1"/>
  <c r="E511" i="1"/>
  <c r="E514" i="1"/>
  <c r="E516" i="1"/>
  <c r="E518" i="1"/>
  <c r="E527" i="1"/>
  <c r="E529" i="1"/>
  <c r="E531" i="1"/>
  <c r="E533" i="1"/>
  <c r="E535" i="1"/>
  <c r="E537" i="1"/>
  <c r="E540" i="1"/>
  <c r="E543" i="1"/>
  <c r="E547" i="1"/>
  <c r="E549" i="1"/>
  <c r="E551" i="1"/>
  <c r="E553" i="1"/>
  <c r="E555" i="1"/>
  <c r="E557" i="1"/>
  <c r="E559" i="1"/>
  <c r="E561" i="1"/>
  <c r="E563" i="1"/>
  <c r="E566" i="1"/>
  <c r="E568" i="1"/>
  <c r="E572" i="1"/>
  <c r="E575" i="1"/>
  <c r="E577" i="1"/>
  <c r="E579" i="1"/>
  <c r="E583" i="1"/>
  <c r="E584" i="1"/>
  <c r="E586" i="1"/>
  <c r="E588" i="1"/>
  <c r="E590" i="1"/>
  <c r="E592" i="1"/>
  <c r="E594" i="1"/>
  <c r="E596" i="1"/>
  <c r="E598" i="1"/>
  <c r="E600" i="1"/>
  <c r="E602" i="1"/>
  <c r="E604" i="1"/>
  <c r="E606" i="1"/>
  <c r="E608" i="1"/>
  <c r="E610" i="1"/>
  <c r="E612" i="1"/>
  <c r="E614" i="1"/>
  <c r="E616" i="1"/>
  <c r="E618" i="1"/>
  <c r="E620" i="1"/>
  <c r="E622" i="1"/>
  <c r="E624" i="1"/>
  <c r="E627" i="1"/>
  <c r="E630" i="1"/>
  <c r="E632" i="1"/>
  <c r="E634" i="1"/>
  <c r="E636" i="1"/>
  <c r="E638" i="1"/>
  <c r="E640" i="1"/>
  <c r="E642" i="1"/>
  <c r="E644" i="1"/>
  <c r="E646" i="1"/>
  <c r="E648" i="1"/>
  <c r="E650" i="1"/>
  <c r="E652" i="1"/>
  <c r="E656" i="1"/>
  <c r="E658" i="1"/>
  <c r="E660" i="1"/>
  <c r="E662" i="1"/>
  <c r="E664" i="1"/>
  <c r="E668" i="1"/>
  <c r="E672" i="1"/>
  <c r="E676" i="1"/>
  <c r="E678" i="1"/>
  <c r="E680" i="1"/>
  <c r="E683" i="1"/>
  <c r="E685" i="1"/>
  <c r="E688" i="1"/>
  <c r="E691" i="1"/>
  <c r="E693" i="1"/>
  <c r="E695" i="1"/>
  <c r="E697" i="1"/>
  <c r="E700" i="1"/>
  <c r="E702" i="1"/>
  <c r="E704" i="1"/>
  <c r="E706" i="1"/>
  <c r="E708" i="1"/>
  <c r="E710" i="1"/>
  <c r="E712" i="1"/>
  <c r="E714" i="1"/>
  <c r="E717" i="1"/>
  <c r="E721" i="1"/>
  <c r="E725" i="1"/>
  <c r="E727" i="1"/>
  <c r="E731" i="1"/>
  <c r="E733" i="1"/>
  <c r="E735" i="1"/>
  <c r="E737" i="1"/>
  <c r="E739" i="1"/>
  <c r="E747" i="1"/>
  <c r="E742" i="1"/>
  <c r="E744" i="1"/>
  <c r="E750" i="1"/>
  <c r="E753" i="1"/>
  <c r="E756" i="1"/>
  <c r="E760" i="1"/>
  <c r="E763" i="1"/>
  <c r="E765" i="1"/>
  <c r="E766" i="1"/>
  <c r="E771" i="1"/>
  <c r="E774" i="1"/>
  <c r="E776" i="1"/>
  <c r="E778" i="1"/>
  <c r="E780" i="1"/>
  <c r="E783" i="1"/>
  <c r="E785" i="1"/>
  <c r="E787" i="1"/>
  <c r="E789" i="1"/>
  <c r="E791" i="1"/>
  <c r="E793" i="1"/>
  <c r="E795" i="1"/>
  <c r="E797" i="1"/>
  <c r="E799" i="1"/>
  <c r="E801" i="1"/>
  <c r="E803" i="1"/>
  <c r="E806" i="1"/>
  <c r="E809" i="1"/>
  <c r="E414" i="1"/>
  <c r="E417" i="1"/>
  <c r="E419" i="1"/>
  <c r="E421" i="1"/>
  <c r="E423" i="1"/>
  <c r="E426" i="1"/>
  <c r="E428" i="1"/>
  <c r="E432" i="1"/>
  <c r="E434" i="1"/>
  <c r="E438" i="1"/>
  <c r="E441" i="1"/>
  <c r="E443" i="1"/>
  <c r="E448" i="1"/>
  <c r="E452" i="1"/>
  <c r="E457" i="1"/>
  <c r="E459" i="1"/>
  <c r="E461" i="1"/>
  <c r="E463" i="1"/>
  <c r="E444" i="1"/>
  <c r="E449" i="1"/>
  <c r="E467" i="1"/>
  <c r="E469" i="1"/>
  <c r="E474" i="1"/>
  <c r="E477" i="1"/>
  <c r="E480" i="1"/>
  <c r="E482" i="1"/>
  <c r="E484" i="1"/>
  <c r="E487" i="1"/>
  <c r="E489" i="1"/>
  <c r="E491" i="1"/>
  <c r="E494" i="1"/>
  <c r="E497" i="1"/>
  <c r="E499" i="1"/>
  <c r="E501" i="1"/>
  <c r="E502" i="1"/>
  <c r="E505" i="1"/>
  <c r="E508" i="1"/>
  <c r="E510" i="1"/>
  <c r="E513" i="1"/>
  <c r="E515" i="1"/>
  <c r="E517" i="1"/>
  <c r="E519" i="1"/>
  <c r="E528" i="1"/>
  <c r="E530" i="1"/>
  <c r="E532" i="1"/>
  <c r="E534" i="1"/>
  <c r="E536" i="1"/>
  <c r="E538" i="1"/>
  <c r="E542" i="1"/>
  <c r="E546" i="1"/>
  <c r="E548" i="1"/>
  <c r="E550" i="1"/>
  <c r="E552" i="1"/>
  <c r="E554" i="1"/>
  <c r="E556" i="1"/>
  <c r="E558" i="1"/>
  <c r="E560" i="1"/>
  <c r="E562" i="1"/>
  <c r="E565" i="1"/>
  <c r="E567" i="1"/>
  <c r="E571" i="1"/>
  <c r="E574" i="1"/>
  <c r="E576" i="1"/>
  <c r="E578" i="1"/>
  <c r="E580" i="1"/>
  <c r="E581" i="1"/>
  <c r="E585" i="1"/>
  <c r="E587" i="1"/>
  <c r="E589" i="1"/>
  <c r="E591" i="1"/>
  <c r="E593" i="1"/>
  <c r="E595" i="1"/>
  <c r="E597" i="1"/>
  <c r="E599" i="1"/>
  <c r="E601" i="1"/>
  <c r="E603" i="1"/>
  <c r="E605" i="1"/>
  <c r="E607" i="1"/>
  <c r="E609" i="1"/>
  <c r="E611" i="1"/>
  <c r="E613" i="1"/>
  <c r="E615" i="1"/>
  <c r="E617" i="1"/>
  <c r="E619" i="1"/>
  <c r="E621" i="1"/>
  <c r="E623" i="1"/>
  <c r="E626" i="1"/>
  <c r="E629" i="1"/>
  <c r="E631" i="1"/>
  <c r="E633" i="1"/>
  <c r="E635" i="1"/>
  <c r="E637" i="1"/>
  <c r="E639" i="1"/>
  <c r="E641" i="1"/>
  <c r="E643" i="1"/>
  <c r="E645" i="1"/>
  <c r="E647" i="1"/>
  <c r="E649" i="1"/>
  <c r="E651" i="1"/>
  <c r="E655" i="1"/>
  <c r="E657" i="1"/>
  <c r="E659" i="1"/>
  <c r="E661" i="1"/>
  <c r="E663" i="1"/>
  <c r="E666" i="1"/>
  <c r="E671" i="1"/>
  <c r="E675" i="1"/>
  <c r="E677" i="1"/>
  <c r="E679" i="1"/>
  <c r="E681" i="1"/>
  <c r="E684" i="1"/>
  <c r="E686" i="1"/>
  <c r="E690" i="1"/>
  <c r="E692" i="1"/>
  <c r="E694" i="1"/>
  <c r="E696" i="1"/>
  <c r="E698" i="1"/>
  <c r="E701" i="1"/>
  <c r="E703" i="1"/>
  <c r="E705" i="1"/>
  <c r="E707" i="1"/>
  <c r="E709" i="1"/>
  <c r="E711" i="1"/>
  <c r="E713" i="1"/>
  <c r="E715" i="1"/>
  <c r="E720" i="1"/>
  <c r="E723" i="1"/>
  <c r="E726" i="1"/>
  <c r="E730" i="1"/>
  <c r="E732" i="1"/>
  <c r="E734" i="1"/>
  <c r="E736" i="1"/>
  <c r="E738" i="1"/>
  <c r="E741" i="1"/>
  <c r="E748" i="1"/>
  <c r="E743" i="1"/>
  <c r="E749" i="1"/>
  <c r="E752" i="1"/>
  <c r="E754" i="1"/>
  <c r="E762" i="1"/>
  <c r="E761" i="1"/>
  <c r="E764" i="1"/>
  <c r="E757" i="1"/>
  <c r="E768" i="1"/>
  <c r="E769" i="1"/>
  <c r="E772" i="1"/>
  <c r="E775" i="1"/>
  <c r="E777" i="1"/>
  <c r="E779" i="1"/>
  <c r="E782" i="1"/>
  <c r="E784" i="1"/>
  <c r="E786" i="1"/>
  <c r="E788" i="1"/>
  <c r="E790" i="1"/>
  <c r="E792" i="1"/>
  <c r="E794" i="1"/>
  <c r="E796" i="1"/>
  <c r="E798" i="1"/>
  <c r="E800" i="1"/>
  <c r="E802" i="1"/>
  <c r="E804" i="1"/>
  <c r="E807" i="1"/>
  <c r="E810" i="1"/>
  <c r="E812" i="1"/>
  <c r="E814" i="1"/>
  <c r="E817" i="1"/>
  <c r="E819" i="1"/>
  <c r="E821" i="1"/>
  <c r="E823" i="1"/>
  <c r="E825" i="1"/>
  <c r="E813" i="1"/>
  <c r="E818" i="1"/>
  <c r="E822" i="1"/>
  <c r="E826" i="1"/>
  <c r="E828" i="1"/>
  <c r="E830" i="1"/>
  <c r="E832" i="1"/>
  <c r="E835" i="1"/>
  <c r="E837" i="1"/>
  <c r="E839" i="1"/>
  <c r="E841" i="1"/>
  <c r="E843" i="1"/>
  <c r="E848" i="1"/>
  <c r="E850" i="1"/>
  <c r="E852" i="1"/>
  <c r="E854" i="1"/>
  <c r="E856" i="1"/>
  <c r="E859" i="1"/>
  <c r="E861" i="1"/>
  <c r="E863" i="1"/>
  <c r="E866" i="1"/>
  <c r="E869" i="1"/>
  <c r="E871" i="1"/>
  <c r="E874" i="1"/>
  <c r="E520" i="1"/>
  <c r="E522" i="1"/>
  <c r="E877" i="1"/>
  <c r="E881" i="1"/>
  <c r="E883" i="1"/>
  <c r="E885" i="1"/>
  <c r="E887" i="1"/>
  <c r="E890" i="1"/>
  <c r="E892" i="1"/>
  <c r="E893" i="1"/>
  <c r="E895" i="1"/>
  <c r="E897" i="1"/>
  <c r="E899" i="1"/>
  <c r="E901" i="1"/>
  <c r="E900" i="1"/>
  <c r="E904" i="1"/>
  <c r="E906" i="1"/>
  <c r="E908" i="1"/>
  <c r="E910" i="1"/>
  <c r="E912" i="1"/>
  <c r="E914" i="1"/>
  <c r="E916" i="1"/>
  <c r="E919" i="1"/>
  <c r="E921" i="1"/>
  <c r="E923" i="1"/>
  <c r="E925" i="1"/>
  <c r="E928" i="1"/>
  <c r="E931" i="1"/>
  <c r="E929" i="1"/>
  <c r="E934" i="1"/>
  <c r="E938" i="1"/>
  <c r="E940" i="1"/>
  <c r="E942" i="1"/>
  <c r="E944" i="1"/>
  <c r="E946" i="1"/>
  <c r="E948" i="1"/>
  <c r="E951" i="1"/>
  <c r="E954" i="1"/>
  <c r="E956" i="1"/>
  <c r="E959" i="1"/>
  <c r="E961" i="1"/>
  <c r="E962" i="1"/>
  <c r="E964" i="1"/>
  <c r="E967" i="1"/>
  <c r="E969" i="1"/>
  <c r="E972" i="1"/>
  <c r="E974" i="1"/>
  <c r="E976" i="1"/>
  <c r="E970" i="1"/>
  <c r="E980" i="1"/>
  <c r="E982" i="1"/>
  <c r="E984" i="1"/>
  <c r="E987" i="1"/>
  <c r="E989" i="1"/>
  <c r="E991" i="1"/>
  <c r="E993" i="1"/>
  <c r="E996" i="1"/>
  <c r="E998" i="1"/>
  <c r="E1003" i="1"/>
  <c r="E1007" i="1"/>
  <c r="E1009" i="1"/>
  <c r="E1011" i="1"/>
  <c r="E1013" i="1"/>
  <c r="E1015" i="1"/>
  <c r="E1018" i="1"/>
  <c r="E1021" i="1"/>
  <c r="E1024" i="1"/>
  <c r="E1027" i="1"/>
  <c r="E1029" i="1"/>
  <c r="E1031" i="1"/>
  <c r="E1033" i="1"/>
  <c r="E1036" i="1"/>
  <c r="E1039" i="1"/>
  <c r="E1041" i="1"/>
  <c r="E1043" i="1"/>
  <c r="E1047" i="1"/>
  <c r="E1049" i="1"/>
  <c r="E1052" i="1"/>
  <c r="E1054" i="1"/>
  <c r="E1056" i="1"/>
  <c r="E1060" i="1"/>
  <c r="E1062" i="1"/>
  <c r="E1064" i="1"/>
  <c r="E1066" i="1"/>
  <c r="E1069" i="1"/>
  <c r="E1071" i="1"/>
  <c r="E1073" i="1"/>
  <c r="E1075" i="1"/>
  <c r="E1078" i="1"/>
  <c r="E1080" i="1"/>
  <c r="E1082" i="1"/>
  <c r="E1084" i="1"/>
  <c r="E1086" i="1"/>
  <c r="E1088" i="1"/>
  <c r="E1090" i="1"/>
  <c r="E1093" i="1"/>
  <c r="E1095" i="1"/>
  <c r="E1098" i="1"/>
  <c r="E1100" i="1"/>
  <c r="E1103" i="1"/>
  <c r="E1106" i="1"/>
  <c r="E1109" i="1"/>
  <c r="E1111" i="1"/>
  <c r="E1113" i="1"/>
  <c r="E1115" i="1"/>
  <c r="E1117" i="1"/>
  <c r="E1119" i="1"/>
  <c r="E1121" i="1"/>
  <c r="E1123" i="1"/>
  <c r="E1125" i="1"/>
  <c r="E1127" i="1"/>
  <c r="E1131" i="1"/>
  <c r="E1133" i="1"/>
  <c r="E1134" i="1"/>
  <c r="E1138" i="1"/>
  <c r="E1140" i="1"/>
  <c r="E1142" i="1"/>
  <c r="E1144" i="1"/>
  <c r="E1146" i="1"/>
  <c r="E1148" i="1"/>
  <c r="E1150" i="1"/>
  <c r="E1152" i="1"/>
  <c r="E1155" i="1"/>
  <c r="E1157" i="1"/>
  <c r="E1159" i="1"/>
  <c r="E1161" i="1"/>
  <c r="E1164" i="1"/>
  <c r="E1170" i="1"/>
  <c r="E1172" i="1"/>
  <c r="E1175" i="1"/>
  <c r="E1177" i="1"/>
  <c r="E1179" i="1"/>
  <c r="E1181" i="1"/>
  <c r="E1183" i="1"/>
  <c r="E1185" i="1"/>
  <c r="E1188" i="1"/>
  <c r="E1190" i="1"/>
  <c r="E1192" i="1"/>
  <c r="E1194" i="1"/>
  <c r="E1196" i="1"/>
  <c r="E1198" i="1"/>
  <c r="E1202" i="1"/>
  <c r="D4" i="1"/>
  <c r="D6" i="1"/>
  <c r="D9" i="1"/>
  <c r="D11" i="1"/>
  <c r="E811" i="1"/>
  <c r="E815" i="1"/>
  <c r="E820" i="1"/>
  <c r="E824" i="1"/>
  <c r="E827" i="1"/>
  <c r="E829" i="1"/>
  <c r="E831" i="1"/>
  <c r="E833" i="1"/>
  <c r="E836" i="1"/>
  <c r="E838" i="1"/>
  <c r="E840" i="1"/>
  <c r="E842" i="1"/>
  <c r="E845" i="1"/>
  <c r="E849" i="1"/>
  <c r="E851" i="1"/>
  <c r="E853" i="1"/>
  <c r="E855" i="1"/>
  <c r="E858" i="1"/>
  <c r="E860" i="1"/>
  <c r="E862" i="1"/>
  <c r="E864" i="1"/>
  <c r="E868" i="1"/>
  <c r="E870" i="1"/>
  <c r="E872" i="1"/>
  <c r="E875" i="1"/>
  <c r="E521" i="1"/>
  <c r="E876" i="1"/>
  <c r="E878" i="1"/>
  <c r="E882" i="1"/>
  <c r="E884" i="1"/>
  <c r="E886" i="1"/>
  <c r="E888" i="1"/>
  <c r="E891" i="1"/>
  <c r="E880" i="1"/>
  <c r="E894" i="1"/>
  <c r="E896" i="1"/>
  <c r="E898" i="1"/>
  <c r="E985" i="1"/>
  <c r="E902" i="1"/>
  <c r="E903" i="1"/>
  <c r="E905" i="1"/>
  <c r="E907" i="1"/>
  <c r="E909" i="1"/>
  <c r="E911" i="1"/>
  <c r="E913" i="1"/>
  <c r="E915" i="1"/>
  <c r="E918" i="1"/>
  <c r="E920" i="1"/>
  <c r="E922" i="1"/>
  <c r="E924" i="1"/>
  <c r="E927" i="1"/>
  <c r="E930" i="1"/>
  <c r="E932" i="1"/>
  <c r="E933" i="1"/>
  <c r="E935" i="1"/>
  <c r="E939" i="1"/>
  <c r="E941" i="1"/>
  <c r="E943" i="1"/>
  <c r="E945" i="1"/>
  <c r="E947" i="1"/>
  <c r="E950" i="1"/>
  <c r="E953" i="1"/>
  <c r="E955" i="1"/>
  <c r="E958" i="1"/>
  <c r="E960" i="1"/>
  <c r="E957" i="1"/>
  <c r="E963" i="1"/>
  <c r="E965" i="1"/>
  <c r="E968" i="1"/>
  <c r="E971" i="1"/>
  <c r="E973" i="1"/>
  <c r="E975" i="1"/>
  <c r="E977" i="1"/>
  <c r="E979" i="1"/>
  <c r="E981" i="1"/>
  <c r="E983" i="1"/>
  <c r="E986" i="1"/>
  <c r="E988" i="1"/>
  <c r="E990" i="1"/>
  <c r="E992" i="1"/>
  <c r="E994" i="1"/>
  <c r="E997" i="1"/>
  <c r="E999" i="1"/>
  <c r="E1006" i="1"/>
  <c r="E1008" i="1"/>
  <c r="E1010" i="1"/>
  <c r="E1012" i="1"/>
  <c r="E1014" i="1"/>
  <c r="E1017" i="1"/>
  <c r="E1020" i="1"/>
  <c r="E1022" i="1"/>
  <c r="E1025" i="1"/>
  <c r="E1028" i="1"/>
  <c r="E1030" i="1"/>
  <c r="E1032" i="1"/>
  <c r="E1034" i="1"/>
  <c r="E1037" i="1"/>
  <c r="E1040" i="1"/>
  <c r="E1042" i="1"/>
  <c r="E1046" i="1"/>
  <c r="E1048" i="1"/>
  <c r="E1051" i="1"/>
  <c r="E1053" i="1"/>
  <c r="E1055" i="1"/>
  <c r="E1059" i="1"/>
  <c r="E1061" i="1"/>
  <c r="E1063" i="1"/>
  <c r="E1065" i="1"/>
  <c r="E1068" i="1"/>
  <c r="E1070" i="1"/>
  <c r="E1072" i="1"/>
  <c r="E1074" i="1"/>
  <c r="E1076" i="1"/>
  <c r="E1079" i="1"/>
  <c r="E1081" i="1"/>
  <c r="E1083" i="1"/>
  <c r="E1085" i="1"/>
  <c r="E1087" i="1"/>
  <c r="E1089" i="1"/>
  <c r="E1092" i="1"/>
  <c r="E1094" i="1"/>
  <c r="E1097" i="1"/>
  <c r="E1099" i="1"/>
  <c r="E1102" i="1"/>
  <c r="E1105" i="1"/>
  <c r="E1107" i="1"/>
  <c r="E1110" i="1"/>
  <c r="E1112" i="1"/>
  <c r="E1114" i="1"/>
  <c r="E1116" i="1"/>
  <c r="E1118" i="1"/>
  <c r="E1120" i="1"/>
  <c r="E1122" i="1"/>
  <c r="E1124" i="1"/>
  <c r="E1126" i="1"/>
  <c r="E1130" i="1"/>
  <c r="E1132" i="1"/>
  <c r="E1128" i="1"/>
  <c r="E1137" i="1"/>
  <c r="E1139" i="1"/>
  <c r="E1141" i="1"/>
  <c r="E1143" i="1"/>
  <c r="E1145" i="1"/>
  <c r="E1149" i="1"/>
  <c r="E1153" i="1"/>
  <c r="E1158" i="1"/>
  <c r="E1162" i="1"/>
  <c r="E1171" i="1"/>
  <c r="E1176" i="1"/>
  <c r="E1180" i="1"/>
  <c r="E1184" i="1"/>
  <c r="E1189" i="1"/>
  <c r="E1193" i="1"/>
  <c r="E1197" i="1"/>
  <c r="D3" i="1"/>
  <c r="D8" i="1"/>
  <c r="D12" i="1"/>
  <c r="D14" i="1"/>
  <c r="D16" i="1"/>
  <c r="D18" i="1"/>
  <c r="D22" i="1"/>
  <c r="D24" i="1"/>
  <c r="D27" i="1"/>
  <c r="D29" i="1"/>
  <c r="D31" i="1"/>
  <c r="D33" i="1"/>
  <c r="D35" i="1"/>
  <c r="D37" i="1"/>
  <c r="D39" i="1"/>
  <c r="D41" i="1"/>
  <c r="D44" i="1"/>
  <c r="D46" i="1"/>
  <c r="D48" i="1"/>
  <c r="D51" i="1"/>
  <c r="D56" i="1"/>
  <c r="D60" i="1"/>
  <c r="D63" i="1"/>
  <c r="D65" i="1"/>
  <c r="D67" i="1"/>
  <c r="D69" i="1"/>
  <c r="D71" i="1"/>
  <c r="D73" i="1"/>
  <c r="D75" i="1"/>
  <c r="D77" i="1"/>
  <c r="D80" i="1"/>
  <c r="D83" i="1"/>
  <c r="D85" i="1"/>
  <c r="D87" i="1"/>
  <c r="D89" i="1"/>
  <c r="D92" i="1"/>
  <c r="D94" i="1"/>
  <c r="D97" i="1"/>
  <c r="D100" i="1"/>
  <c r="D102" i="1"/>
  <c r="D104" i="1"/>
  <c r="D106" i="1"/>
  <c r="D108" i="1"/>
  <c r="D113" i="1"/>
  <c r="D115" i="1"/>
  <c r="D117" i="1"/>
  <c r="D119" i="1"/>
  <c r="D121" i="1"/>
  <c r="D123" i="1"/>
  <c r="D125" i="1"/>
  <c r="D127" i="1"/>
  <c r="D129" i="1"/>
  <c r="D132" i="1"/>
  <c r="D134" i="1"/>
  <c r="D136" i="1"/>
  <c r="D138" i="1"/>
  <c r="D140" i="1"/>
  <c r="D142" i="1"/>
  <c r="D144" i="1"/>
  <c r="D146" i="1"/>
  <c r="D149" i="1"/>
  <c r="D151" i="1"/>
  <c r="D153" i="1"/>
  <c r="D155" i="1"/>
  <c r="D157" i="1"/>
  <c r="D160" i="1"/>
  <c r="D162" i="1"/>
  <c r="D164" i="1"/>
  <c r="D166" i="1"/>
  <c r="D168" i="1"/>
  <c r="D170" i="1"/>
  <c r="D172" i="1"/>
  <c r="D176" i="1"/>
  <c r="D178" i="1"/>
  <c r="D180" i="1"/>
  <c r="D183" i="1"/>
  <c r="D187" i="1"/>
  <c r="D190" i="1"/>
  <c r="D193" i="1"/>
  <c r="D197" i="1"/>
  <c r="D201" i="1"/>
  <c r="D203" i="1"/>
  <c r="D207" i="1"/>
  <c r="D209" i="1"/>
  <c r="D211" i="1"/>
  <c r="D213" i="1"/>
  <c r="D216" i="1"/>
  <c r="D219" i="1"/>
  <c r="D221" i="1"/>
  <c r="D223" i="1"/>
  <c r="D226" i="1"/>
  <c r="D228" i="1"/>
  <c r="D230" i="1"/>
  <c r="D232" i="1"/>
  <c r="D236" i="1"/>
  <c r="D238" i="1"/>
  <c r="D241" i="1"/>
  <c r="D243" i="1"/>
  <c r="D246" i="1"/>
  <c r="D249" i="1"/>
  <c r="D252" i="1"/>
  <c r="D254" i="1"/>
  <c r="D256" i="1"/>
  <c r="D261" i="1"/>
  <c r="D263" i="1"/>
  <c r="D265" i="1"/>
  <c r="D267" i="1"/>
  <c r="D269" i="1"/>
  <c r="D271" i="1"/>
  <c r="D273" i="1"/>
  <c r="D277" i="1"/>
  <c r="D280" i="1"/>
  <c r="D283" i="1"/>
  <c r="D285" i="1"/>
  <c r="D287" i="1"/>
  <c r="D289" i="1"/>
  <c r="D291" i="1"/>
  <c r="D294" i="1"/>
  <c r="D296" i="1"/>
  <c r="D299" i="1"/>
  <c r="D301" i="1"/>
  <c r="D303" i="1"/>
  <c r="D305" i="1"/>
  <c r="D307" i="1"/>
  <c r="D310" i="1"/>
  <c r="D312" i="1"/>
  <c r="D314" i="1"/>
  <c r="D316" i="1"/>
  <c r="D319" i="1"/>
  <c r="D322" i="1"/>
  <c r="D325" i="1"/>
  <c r="D329" i="1"/>
  <c r="D331" i="1"/>
  <c r="D333" i="1"/>
  <c r="D335" i="1"/>
  <c r="D337" i="1"/>
  <c r="D339" i="1"/>
  <c r="D341" i="1"/>
  <c r="D343" i="1"/>
  <c r="D346" i="1"/>
  <c r="D349" i="1"/>
  <c r="D351" i="1"/>
  <c r="D353" i="1"/>
  <c r="D355" i="1"/>
  <c r="D357" i="1"/>
  <c r="D360" i="1"/>
  <c r="D362" i="1"/>
  <c r="D364" i="1"/>
  <c r="D366" i="1"/>
  <c r="D369" i="1"/>
  <c r="D372" i="1"/>
  <c r="D374" i="1"/>
  <c r="D378" i="1"/>
  <c r="D381" i="1"/>
  <c r="D383" i="1"/>
  <c r="D385" i="1"/>
  <c r="D387" i="1"/>
  <c r="D389" i="1"/>
  <c r="D391" i="1"/>
  <c r="D393" i="1"/>
  <c r="D395" i="1"/>
  <c r="D400" i="1"/>
  <c r="D403" i="1"/>
  <c r="D407" i="1"/>
  <c r="D411" i="1"/>
  <c r="D413" i="1"/>
  <c r="D415" i="1"/>
  <c r="D418" i="1"/>
  <c r="D420" i="1"/>
  <c r="D422" i="1"/>
  <c r="D425" i="1"/>
  <c r="D427" i="1"/>
  <c r="D430" i="1"/>
  <c r="D433" i="1"/>
  <c r="D435" i="1"/>
  <c r="D440" i="1"/>
  <c r="D442" i="1"/>
  <c r="D447" i="1"/>
  <c r="D451" i="1"/>
  <c r="D455" i="1"/>
  <c r="D458" i="1"/>
  <c r="D460" i="1"/>
  <c r="D462" i="1"/>
  <c r="D464" i="1"/>
  <c r="D445" i="1"/>
  <c r="D465" i="1"/>
  <c r="D468" i="1"/>
  <c r="D473" i="1"/>
  <c r="D475" i="1"/>
  <c r="D479" i="1"/>
  <c r="D481" i="1"/>
  <c r="D483" i="1"/>
  <c r="D486" i="1"/>
  <c r="D488" i="1"/>
  <c r="D490" i="1"/>
  <c r="D492" i="1"/>
  <c r="D495" i="1"/>
  <c r="D498" i="1"/>
  <c r="D500" i="1"/>
  <c r="D503" i="1"/>
  <c r="D504" i="1"/>
  <c r="D507" i="1"/>
  <c r="D509" i="1"/>
  <c r="D511" i="1"/>
  <c r="D514" i="1"/>
  <c r="D516" i="1"/>
  <c r="D518" i="1"/>
  <c r="D527" i="1"/>
  <c r="D529" i="1"/>
  <c r="D531" i="1"/>
  <c r="D533" i="1"/>
  <c r="D535" i="1"/>
  <c r="D537" i="1"/>
  <c r="D540" i="1"/>
  <c r="D543" i="1"/>
  <c r="D547" i="1"/>
  <c r="D549" i="1"/>
  <c r="D551" i="1"/>
  <c r="D553" i="1"/>
  <c r="D555" i="1"/>
  <c r="D557" i="1"/>
  <c r="D559" i="1"/>
  <c r="D561" i="1"/>
  <c r="D563" i="1"/>
  <c r="D566" i="1"/>
  <c r="D568" i="1"/>
  <c r="D572" i="1"/>
  <c r="D575" i="1"/>
  <c r="D577" i="1"/>
  <c r="D579" i="1"/>
  <c r="D583" i="1"/>
  <c r="D584" i="1"/>
  <c r="D586" i="1"/>
  <c r="D588" i="1"/>
  <c r="D590" i="1"/>
  <c r="D592" i="1"/>
  <c r="D594" i="1"/>
  <c r="D596" i="1"/>
  <c r="D598" i="1"/>
  <c r="D600" i="1"/>
  <c r="D602" i="1"/>
  <c r="D604" i="1"/>
  <c r="D606" i="1"/>
  <c r="D608" i="1"/>
  <c r="D610" i="1"/>
  <c r="D612" i="1"/>
  <c r="D614" i="1"/>
  <c r="D616" i="1"/>
  <c r="D618" i="1"/>
  <c r="D620" i="1"/>
  <c r="D622" i="1"/>
  <c r="D624" i="1"/>
  <c r="D627" i="1"/>
  <c r="D630" i="1"/>
  <c r="D632" i="1"/>
  <c r="D634" i="1"/>
  <c r="D636" i="1"/>
  <c r="D638" i="1"/>
  <c r="D640" i="1"/>
  <c r="D642" i="1"/>
  <c r="D644" i="1"/>
  <c r="D646" i="1"/>
  <c r="D648" i="1"/>
  <c r="D650" i="1"/>
  <c r="D652" i="1"/>
  <c r="D656" i="1"/>
  <c r="D658" i="1"/>
  <c r="D660" i="1"/>
  <c r="D662" i="1"/>
  <c r="D664" i="1"/>
  <c r="D668" i="1"/>
  <c r="D672" i="1"/>
  <c r="D676" i="1"/>
  <c r="D678" i="1"/>
  <c r="D680" i="1"/>
  <c r="D683" i="1"/>
  <c r="D685" i="1"/>
  <c r="D688" i="1"/>
  <c r="D691" i="1"/>
  <c r="D693" i="1"/>
  <c r="D695" i="1"/>
  <c r="D697" i="1"/>
  <c r="D700" i="1"/>
  <c r="D702" i="1"/>
  <c r="D704" i="1"/>
  <c r="D706" i="1"/>
  <c r="D708" i="1"/>
  <c r="D710" i="1"/>
  <c r="D712" i="1"/>
  <c r="D714" i="1"/>
  <c r="D717" i="1"/>
  <c r="D721" i="1"/>
  <c r="D725" i="1"/>
  <c r="D727" i="1"/>
  <c r="D731" i="1"/>
  <c r="D733" i="1"/>
  <c r="D735" i="1"/>
  <c r="D737" i="1"/>
  <c r="D739" i="1"/>
  <c r="D747" i="1"/>
  <c r="D742" i="1"/>
  <c r="D744" i="1"/>
  <c r="D750" i="1"/>
  <c r="D753" i="1"/>
  <c r="D756" i="1"/>
  <c r="D760" i="1"/>
  <c r="D763" i="1"/>
  <c r="D765" i="1"/>
  <c r="D766" i="1"/>
  <c r="D771" i="1"/>
  <c r="D774" i="1"/>
  <c r="D776" i="1"/>
  <c r="D778" i="1"/>
  <c r="D780" i="1"/>
  <c r="D783" i="1"/>
  <c r="D785" i="1"/>
  <c r="D787" i="1"/>
  <c r="D789" i="1"/>
  <c r="D791" i="1"/>
  <c r="D793" i="1"/>
  <c r="D795" i="1"/>
  <c r="D797" i="1"/>
  <c r="D799" i="1"/>
  <c r="D801" i="1"/>
  <c r="D803" i="1"/>
  <c r="D806" i="1"/>
  <c r="D809" i="1"/>
  <c r="D811" i="1"/>
  <c r="D813" i="1"/>
  <c r="E1147" i="1"/>
  <c r="E1151" i="1"/>
  <c r="E1156" i="1"/>
  <c r="E1160" i="1"/>
  <c r="E1169" i="1"/>
  <c r="E1174" i="1"/>
  <c r="E1178" i="1"/>
  <c r="E1182" i="1"/>
  <c r="E1186" i="1"/>
  <c r="E1191" i="1"/>
  <c r="E1195" i="1"/>
  <c r="E1199" i="1"/>
  <c r="D5" i="1"/>
  <c r="D10" i="1"/>
  <c r="D13" i="1"/>
  <c r="D15" i="1"/>
  <c r="D17" i="1"/>
  <c r="D21" i="1"/>
  <c r="D23" i="1"/>
  <c r="D25" i="1"/>
  <c r="D28" i="1"/>
  <c r="D30" i="1"/>
  <c r="D32" i="1"/>
  <c r="D34" i="1"/>
  <c r="D36" i="1"/>
  <c r="D38" i="1"/>
  <c r="D40" i="1"/>
  <c r="D42" i="1"/>
  <c r="D45" i="1"/>
  <c r="D47" i="1"/>
  <c r="D50" i="1"/>
  <c r="D52" i="1"/>
  <c r="D57" i="1"/>
  <c r="D61" i="1"/>
  <c r="D64" i="1"/>
  <c r="D66" i="1"/>
  <c r="D68" i="1"/>
  <c r="D70" i="1"/>
  <c r="D72" i="1"/>
  <c r="D74" i="1"/>
  <c r="D76" i="1"/>
  <c r="D78" i="1"/>
  <c r="D81" i="1"/>
  <c r="D84" i="1"/>
  <c r="D86" i="1"/>
  <c r="D88" i="1"/>
  <c r="D91" i="1"/>
  <c r="D93" i="1"/>
  <c r="D96" i="1"/>
  <c r="D99" i="1"/>
  <c r="D101" i="1"/>
  <c r="D103" i="1"/>
  <c r="D105" i="1"/>
  <c r="D107" i="1"/>
  <c r="D111" i="1"/>
  <c r="D114" i="1"/>
  <c r="D116" i="1"/>
  <c r="D118" i="1"/>
  <c r="D120" i="1"/>
  <c r="D122" i="1"/>
  <c r="D124" i="1"/>
  <c r="D126" i="1"/>
  <c r="D128" i="1"/>
  <c r="D130" i="1"/>
  <c r="D133" i="1"/>
  <c r="D135" i="1"/>
  <c r="D137" i="1"/>
  <c r="D139" i="1"/>
  <c r="D141" i="1"/>
  <c r="D143" i="1"/>
  <c r="D145" i="1"/>
  <c r="D147" i="1"/>
  <c r="D150" i="1"/>
  <c r="D152" i="1"/>
  <c r="D154" i="1"/>
  <c r="D156" i="1"/>
  <c r="D158" i="1"/>
  <c r="D161" i="1"/>
  <c r="D163" i="1"/>
  <c r="D165" i="1"/>
  <c r="D167" i="1"/>
  <c r="D169" i="1"/>
  <c r="D171" i="1"/>
  <c r="D175" i="1"/>
  <c r="D177" i="1"/>
  <c r="D179" i="1"/>
  <c r="D181" i="1"/>
  <c r="D184" i="1"/>
  <c r="D189" i="1"/>
  <c r="D192" i="1"/>
  <c r="D196" i="1"/>
  <c r="D198" i="1"/>
  <c r="D202" i="1"/>
  <c r="D206" i="1"/>
  <c r="D208" i="1"/>
  <c r="D210" i="1"/>
  <c r="D212" i="1"/>
  <c r="D214" i="1"/>
  <c r="D218" i="1"/>
  <c r="D220" i="1"/>
  <c r="D222" i="1"/>
  <c r="D224" i="1"/>
  <c r="D227" i="1"/>
  <c r="D229" i="1"/>
  <c r="D231" i="1"/>
  <c r="D235" i="1"/>
  <c r="D237" i="1"/>
  <c r="D239" i="1"/>
  <c r="D242" i="1"/>
  <c r="D244" i="1"/>
  <c r="D247" i="1"/>
  <c r="D251" i="1"/>
  <c r="D253" i="1"/>
  <c r="D255" i="1"/>
  <c r="D257" i="1"/>
  <c r="D262" i="1"/>
  <c r="D264" i="1"/>
  <c r="D266" i="1"/>
  <c r="D268" i="1"/>
  <c r="D270" i="1"/>
  <c r="D272" i="1"/>
  <c r="D276" i="1"/>
  <c r="D279" i="1"/>
  <c r="D281" i="1"/>
  <c r="D284" i="1"/>
  <c r="D286" i="1"/>
  <c r="D288" i="1"/>
  <c r="D290" i="1"/>
  <c r="D293" i="1"/>
  <c r="D295" i="1"/>
  <c r="D298" i="1"/>
  <c r="D300" i="1"/>
  <c r="D302" i="1"/>
  <c r="D304" i="1"/>
  <c r="D306" i="1"/>
  <c r="D308" i="1"/>
  <c r="D311" i="1"/>
  <c r="D313" i="1"/>
  <c r="D315" i="1"/>
  <c r="D317" i="1"/>
  <c r="D321" i="1"/>
  <c r="D323" i="1"/>
  <c r="D328" i="1"/>
  <c r="D330" i="1"/>
  <c r="D332" i="1"/>
  <c r="D334" i="1"/>
  <c r="D336" i="1"/>
  <c r="D338" i="1"/>
  <c r="D340" i="1"/>
  <c r="D342" i="1"/>
  <c r="D345" i="1"/>
  <c r="D347" i="1"/>
  <c r="D350" i="1"/>
  <c r="D352" i="1"/>
  <c r="D354" i="1"/>
  <c r="D356" i="1"/>
  <c r="D358" i="1"/>
  <c r="D361" i="1"/>
  <c r="D363" i="1"/>
  <c r="D365" i="1"/>
  <c r="D367" i="1"/>
  <c r="D370" i="1"/>
  <c r="D373" i="1"/>
  <c r="D377" i="1"/>
  <c r="D380" i="1"/>
  <c r="D382" i="1"/>
  <c r="D384" i="1"/>
  <c r="D386" i="1"/>
  <c r="D388" i="1"/>
  <c r="D390" i="1"/>
  <c r="D392" i="1"/>
  <c r="D394" i="1"/>
  <c r="D399" i="1"/>
  <c r="D402" i="1"/>
  <c r="D406" i="1"/>
  <c r="D410" i="1"/>
  <c r="D412" i="1"/>
  <c r="D414" i="1"/>
  <c r="D417" i="1"/>
  <c r="D419" i="1"/>
  <c r="D421" i="1"/>
  <c r="D423" i="1"/>
  <c r="D426" i="1"/>
  <c r="D428" i="1"/>
  <c r="D432" i="1"/>
  <c r="D434" i="1"/>
  <c r="D438" i="1"/>
  <c r="D441" i="1"/>
  <c r="D443" i="1"/>
  <c r="D448" i="1"/>
  <c r="D452" i="1"/>
  <c r="D457" i="1"/>
  <c r="D459" i="1"/>
  <c r="D461" i="1"/>
  <c r="D463" i="1"/>
  <c r="D444" i="1"/>
  <c r="D449" i="1"/>
  <c r="D467" i="1"/>
  <c r="D469" i="1"/>
  <c r="D474" i="1"/>
  <c r="D477" i="1"/>
  <c r="D480" i="1"/>
  <c r="D482" i="1"/>
  <c r="D484" i="1"/>
  <c r="D487" i="1"/>
  <c r="D489" i="1"/>
  <c r="D491" i="1"/>
  <c r="D494" i="1"/>
  <c r="D497" i="1"/>
  <c r="D499" i="1"/>
  <c r="D501" i="1"/>
  <c r="D502" i="1"/>
  <c r="D505" i="1"/>
  <c r="D508" i="1"/>
  <c r="D510" i="1"/>
  <c r="D513" i="1"/>
  <c r="D515" i="1"/>
  <c r="D517" i="1"/>
  <c r="D519" i="1"/>
  <c r="D528" i="1"/>
  <c r="D530" i="1"/>
  <c r="D532" i="1"/>
  <c r="D534" i="1"/>
  <c r="D536" i="1"/>
  <c r="D538" i="1"/>
  <c r="D542" i="1"/>
  <c r="D546" i="1"/>
  <c r="D548" i="1"/>
  <c r="D550" i="1"/>
  <c r="D552" i="1"/>
  <c r="D554" i="1"/>
  <c r="D556" i="1"/>
  <c r="D558" i="1"/>
  <c r="D560" i="1"/>
  <c r="D562" i="1"/>
  <c r="D565" i="1"/>
  <c r="D567" i="1"/>
  <c r="D571" i="1"/>
  <c r="D574" i="1"/>
  <c r="D576" i="1"/>
  <c r="D578" i="1"/>
  <c r="D580" i="1"/>
  <c r="D581" i="1"/>
  <c r="D585" i="1"/>
  <c r="D587" i="1"/>
  <c r="D589" i="1"/>
  <c r="D591" i="1"/>
  <c r="D593" i="1"/>
  <c r="D595" i="1"/>
  <c r="D597" i="1"/>
  <c r="D599" i="1"/>
  <c r="D601" i="1"/>
  <c r="D603" i="1"/>
  <c r="D605" i="1"/>
  <c r="D607" i="1"/>
  <c r="D609" i="1"/>
  <c r="D611" i="1"/>
  <c r="D613" i="1"/>
  <c r="D615" i="1"/>
  <c r="D617" i="1"/>
  <c r="D619" i="1"/>
  <c r="D621" i="1"/>
  <c r="D623" i="1"/>
  <c r="D626" i="1"/>
  <c r="D629" i="1"/>
  <c r="D631" i="1"/>
  <c r="D633" i="1"/>
  <c r="D635" i="1"/>
  <c r="D637" i="1"/>
  <c r="D639" i="1"/>
  <c r="D641" i="1"/>
  <c r="D643" i="1"/>
  <c r="D645" i="1"/>
  <c r="D647" i="1"/>
  <c r="D649" i="1"/>
  <c r="D651" i="1"/>
  <c r="D655" i="1"/>
  <c r="D657" i="1"/>
  <c r="D659" i="1"/>
  <c r="D661" i="1"/>
  <c r="D663" i="1"/>
  <c r="D666" i="1"/>
  <c r="D671" i="1"/>
  <c r="D675" i="1"/>
  <c r="D677" i="1"/>
  <c r="D679" i="1"/>
  <c r="D681" i="1"/>
  <c r="D684" i="1"/>
  <c r="D686" i="1"/>
  <c r="D690" i="1"/>
  <c r="D692" i="1"/>
  <c r="D694" i="1"/>
  <c r="D696" i="1"/>
  <c r="D698" i="1"/>
  <c r="D701" i="1"/>
  <c r="D703" i="1"/>
  <c r="D705" i="1"/>
  <c r="D707" i="1"/>
  <c r="D709" i="1"/>
  <c r="D711" i="1"/>
  <c r="D713" i="1"/>
  <c r="D715" i="1"/>
  <c r="D720" i="1"/>
  <c r="D723" i="1"/>
  <c r="D726" i="1"/>
  <c r="D730" i="1"/>
  <c r="D732" i="1"/>
  <c r="D734" i="1"/>
  <c r="D736" i="1"/>
  <c r="D738" i="1"/>
  <c r="D741" i="1"/>
  <c r="D748" i="1"/>
  <c r="D743" i="1"/>
  <c r="D749" i="1"/>
  <c r="D752" i="1"/>
  <c r="D754" i="1"/>
  <c r="D762" i="1"/>
  <c r="D761" i="1"/>
  <c r="D764" i="1"/>
  <c r="D757" i="1"/>
  <c r="D768" i="1"/>
  <c r="D769" i="1"/>
  <c r="D772" i="1"/>
  <c r="D775" i="1"/>
  <c r="D777" i="1"/>
  <c r="D779" i="1"/>
  <c r="D782" i="1"/>
  <c r="D784" i="1"/>
  <c r="D786" i="1"/>
  <c r="D788" i="1"/>
  <c r="D790" i="1"/>
  <c r="D792" i="1"/>
  <c r="D794" i="1"/>
  <c r="D796" i="1"/>
  <c r="D798" i="1"/>
  <c r="D800" i="1"/>
  <c r="D802" i="1"/>
  <c r="D804" i="1"/>
  <c r="D807" i="1"/>
  <c r="D810" i="1"/>
  <c r="D812" i="1"/>
  <c r="D815" i="1"/>
  <c r="D818" i="1"/>
  <c r="D820" i="1"/>
  <c r="D822" i="1"/>
  <c r="D824" i="1"/>
  <c r="D826" i="1"/>
  <c r="D828" i="1"/>
  <c r="D830" i="1"/>
  <c r="D832" i="1"/>
  <c r="D835" i="1"/>
  <c r="D837" i="1"/>
  <c r="D839" i="1"/>
  <c r="D841" i="1"/>
  <c r="D843" i="1"/>
  <c r="D848" i="1"/>
  <c r="D850" i="1"/>
  <c r="D852" i="1"/>
  <c r="D854" i="1"/>
  <c r="D856" i="1"/>
  <c r="D859" i="1"/>
  <c r="D861" i="1"/>
  <c r="D863" i="1"/>
  <c r="D866" i="1"/>
  <c r="D869" i="1"/>
  <c r="D871" i="1"/>
  <c r="D874" i="1"/>
  <c r="D520" i="1"/>
  <c r="D522" i="1"/>
  <c r="D877" i="1"/>
  <c r="D881" i="1"/>
  <c r="D883" i="1"/>
  <c r="D885" i="1"/>
  <c r="D887" i="1"/>
  <c r="D890" i="1"/>
  <c r="D892" i="1"/>
  <c r="D893" i="1"/>
  <c r="D895" i="1"/>
  <c r="D897" i="1"/>
  <c r="D899" i="1"/>
  <c r="D901" i="1"/>
  <c r="D900" i="1"/>
  <c r="D904" i="1"/>
  <c r="D906" i="1"/>
  <c r="D908" i="1"/>
  <c r="D910" i="1"/>
  <c r="D912" i="1"/>
  <c r="D914" i="1"/>
  <c r="D916" i="1"/>
  <c r="D919" i="1"/>
  <c r="D921" i="1"/>
  <c r="D923" i="1"/>
  <c r="D925" i="1"/>
  <c r="D928" i="1"/>
  <c r="D931" i="1"/>
  <c r="D929" i="1"/>
  <c r="D934" i="1"/>
  <c r="D938" i="1"/>
  <c r="D940" i="1"/>
  <c r="D942" i="1"/>
  <c r="D944" i="1"/>
  <c r="D946" i="1"/>
  <c r="D948" i="1"/>
  <c r="D951" i="1"/>
  <c r="D954" i="1"/>
  <c r="D956" i="1"/>
  <c r="D959" i="1"/>
  <c r="D961" i="1"/>
  <c r="D962" i="1"/>
  <c r="D964" i="1"/>
  <c r="D967" i="1"/>
  <c r="D969" i="1"/>
  <c r="D972" i="1"/>
  <c r="D974" i="1"/>
  <c r="D976" i="1"/>
  <c r="D970" i="1"/>
  <c r="D980" i="1"/>
  <c r="D982" i="1"/>
  <c r="D984" i="1"/>
  <c r="D987" i="1"/>
  <c r="D989" i="1"/>
  <c r="D991" i="1"/>
  <c r="D993" i="1"/>
  <c r="D996" i="1"/>
  <c r="D998" i="1"/>
  <c r="D1003" i="1"/>
  <c r="D1007" i="1"/>
  <c r="D1009" i="1"/>
  <c r="D1011" i="1"/>
  <c r="D1013" i="1"/>
  <c r="D1015" i="1"/>
  <c r="D1018" i="1"/>
  <c r="D1021" i="1"/>
  <c r="D1024" i="1"/>
  <c r="D1027" i="1"/>
  <c r="D1029" i="1"/>
  <c r="D1031" i="1"/>
  <c r="D1033" i="1"/>
  <c r="D1036" i="1"/>
  <c r="D1039" i="1"/>
  <c r="D1041" i="1"/>
  <c r="D1043" i="1"/>
  <c r="D1047" i="1"/>
  <c r="D1049" i="1"/>
  <c r="D1052" i="1"/>
  <c r="D1054" i="1"/>
  <c r="D1056" i="1"/>
  <c r="D1060" i="1"/>
  <c r="D1062" i="1"/>
  <c r="D1064" i="1"/>
  <c r="D1066" i="1"/>
  <c r="D1069" i="1"/>
  <c r="D1071" i="1"/>
  <c r="D1073" i="1"/>
  <c r="D1075" i="1"/>
  <c r="D1078" i="1"/>
  <c r="D1080" i="1"/>
  <c r="D1082" i="1"/>
  <c r="D1084" i="1"/>
  <c r="D1086" i="1"/>
  <c r="D1088" i="1"/>
  <c r="D1090" i="1"/>
  <c r="D1093" i="1"/>
  <c r="D1095" i="1"/>
  <c r="D1098" i="1"/>
  <c r="D1100" i="1"/>
  <c r="D1103" i="1"/>
  <c r="D1106" i="1"/>
  <c r="D1109" i="1"/>
  <c r="D1111" i="1"/>
  <c r="D1113" i="1"/>
  <c r="D1115" i="1"/>
  <c r="D1117" i="1"/>
  <c r="D1119" i="1"/>
  <c r="D1121" i="1"/>
  <c r="D1123" i="1"/>
  <c r="D1125" i="1"/>
  <c r="D1127" i="1"/>
  <c r="D1131" i="1"/>
  <c r="D1133" i="1"/>
  <c r="D1134" i="1"/>
  <c r="D1138" i="1"/>
  <c r="D1140" i="1"/>
  <c r="D1142" i="1"/>
  <c r="D1144" i="1"/>
  <c r="D1146" i="1"/>
  <c r="D1148" i="1"/>
  <c r="D1150" i="1"/>
  <c r="D1152" i="1"/>
  <c r="D1155" i="1"/>
  <c r="D1157" i="1"/>
  <c r="D1159" i="1"/>
  <c r="D1161" i="1"/>
  <c r="D1164" i="1"/>
  <c r="D1170" i="1"/>
  <c r="D1172" i="1"/>
  <c r="D1175" i="1"/>
  <c r="D1177" i="1"/>
  <c r="D1179" i="1"/>
  <c r="D1181" i="1"/>
  <c r="D1183" i="1"/>
  <c r="D1185" i="1"/>
  <c r="D1188" i="1"/>
  <c r="D1190" i="1"/>
  <c r="D1192" i="1"/>
  <c r="D1194" i="1"/>
  <c r="D1196" i="1"/>
  <c r="D1198" i="1"/>
  <c r="D1202" i="1"/>
  <c r="C3" i="1"/>
  <c r="C5" i="1"/>
  <c r="C8" i="1"/>
  <c r="C10" i="1"/>
  <c r="C12" i="1"/>
  <c r="C14" i="1"/>
  <c r="C16" i="1"/>
  <c r="C18" i="1"/>
  <c r="C22" i="1"/>
  <c r="C24" i="1"/>
  <c r="C27" i="1"/>
  <c r="C29" i="1"/>
  <c r="C31" i="1"/>
  <c r="C33" i="1"/>
  <c r="C35" i="1"/>
  <c r="C37" i="1"/>
  <c r="C39" i="1"/>
  <c r="C41" i="1"/>
  <c r="C44" i="1"/>
  <c r="C46" i="1"/>
  <c r="C48" i="1"/>
  <c r="C51" i="1"/>
  <c r="C56" i="1"/>
  <c r="C60" i="1"/>
  <c r="C63" i="1"/>
  <c r="C65" i="1"/>
  <c r="C67" i="1"/>
  <c r="C69" i="1"/>
  <c r="C71" i="1"/>
  <c r="C73" i="1"/>
  <c r="C75" i="1"/>
  <c r="C77" i="1"/>
  <c r="C80" i="1"/>
  <c r="C83" i="1"/>
  <c r="C85" i="1"/>
  <c r="C87" i="1"/>
  <c r="C89" i="1"/>
  <c r="C92" i="1"/>
  <c r="C94" i="1"/>
  <c r="C97" i="1"/>
  <c r="C100" i="1"/>
  <c r="C102" i="1"/>
  <c r="C104" i="1"/>
  <c r="C106" i="1"/>
  <c r="C108" i="1"/>
  <c r="C113" i="1"/>
  <c r="C115" i="1"/>
  <c r="C117" i="1"/>
  <c r="C119" i="1"/>
  <c r="C121" i="1"/>
  <c r="C123" i="1"/>
  <c r="C125" i="1"/>
  <c r="C127" i="1"/>
  <c r="C129" i="1"/>
  <c r="C132" i="1"/>
  <c r="C134" i="1"/>
  <c r="C136" i="1"/>
  <c r="C138" i="1"/>
  <c r="C140" i="1"/>
  <c r="C142" i="1"/>
  <c r="C144" i="1"/>
  <c r="C146" i="1"/>
  <c r="C149" i="1"/>
  <c r="C151" i="1"/>
  <c r="C153" i="1"/>
  <c r="C155" i="1"/>
  <c r="C157" i="1"/>
  <c r="C160" i="1"/>
  <c r="C162" i="1"/>
  <c r="C164" i="1"/>
  <c r="C166" i="1"/>
  <c r="C168" i="1"/>
  <c r="C170" i="1"/>
  <c r="C172" i="1"/>
  <c r="C176" i="1"/>
  <c r="C178" i="1"/>
  <c r="C180" i="1"/>
  <c r="C183" i="1"/>
  <c r="C187" i="1"/>
  <c r="C190" i="1"/>
  <c r="C193" i="1"/>
  <c r="C197" i="1"/>
  <c r="C201" i="1"/>
  <c r="C203" i="1"/>
  <c r="C207" i="1"/>
  <c r="C209" i="1"/>
  <c r="C211" i="1"/>
  <c r="C213" i="1"/>
  <c r="C216" i="1"/>
  <c r="C219" i="1"/>
  <c r="C221" i="1"/>
  <c r="C223" i="1"/>
  <c r="C226" i="1"/>
  <c r="C228" i="1"/>
  <c r="C230" i="1"/>
  <c r="C232" i="1"/>
  <c r="C236" i="1"/>
  <c r="C238" i="1"/>
  <c r="C241" i="1"/>
  <c r="C243" i="1"/>
  <c r="C246" i="1"/>
  <c r="C249" i="1"/>
  <c r="C252" i="1"/>
  <c r="C254" i="1"/>
  <c r="C256" i="1"/>
  <c r="C261" i="1"/>
  <c r="C263" i="1"/>
  <c r="C265" i="1"/>
  <c r="C267" i="1"/>
  <c r="C269" i="1"/>
  <c r="C271" i="1"/>
  <c r="C273" i="1"/>
  <c r="C277" i="1"/>
  <c r="C280" i="1"/>
  <c r="C283" i="1"/>
  <c r="C285" i="1"/>
  <c r="C287" i="1"/>
  <c r="C289" i="1"/>
  <c r="C291" i="1"/>
  <c r="C294" i="1"/>
  <c r="C296" i="1"/>
  <c r="C299" i="1"/>
  <c r="C301" i="1"/>
  <c r="C303" i="1"/>
  <c r="C305" i="1"/>
  <c r="C307" i="1"/>
  <c r="C310" i="1"/>
  <c r="C312" i="1"/>
  <c r="C314" i="1"/>
  <c r="C316" i="1"/>
  <c r="C319" i="1"/>
  <c r="C322" i="1"/>
  <c r="C325" i="1"/>
  <c r="C329" i="1"/>
  <c r="C331" i="1"/>
  <c r="C333" i="1"/>
  <c r="C335" i="1"/>
  <c r="C337" i="1"/>
  <c r="C339" i="1"/>
  <c r="C341" i="1"/>
  <c r="C343" i="1"/>
  <c r="C346" i="1"/>
  <c r="C349" i="1"/>
  <c r="C351" i="1"/>
  <c r="C353" i="1"/>
  <c r="C355" i="1"/>
  <c r="C357" i="1"/>
  <c r="C360" i="1"/>
  <c r="C362" i="1"/>
  <c r="C364" i="1"/>
  <c r="C366" i="1"/>
  <c r="C369" i="1"/>
  <c r="C372" i="1"/>
  <c r="C374" i="1"/>
  <c r="C378" i="1"/>
  <c r="C381" i="1"/>
  <c r="C383" i="1"/>
  <c r="C385" i="1"/>
  <c r="C387" i="1"/>
  <c r="C389" i="1"/>
  <c r="C391" i="1"/>
  <c r="C393" i="1"/>
  <c r="C395" i="1"/>
  <c r="C400" i="1"/>
  <c r="C403" i="1"/>
  <c r="C407" i="1"/>
  <c r="C411" i="1"/>
  <c r="C413" i="1"/>
  <c r="C415" i="1"/>
  <c r="C418" i="1"/>
  <c r="C420" i="1"/>
  <c r="C422" i="1"/>
  <c r="C425" i="1"/>
  <c r="D814" i="1"/>
  <c r="D817" i="1"/>
  <c r="D819" i="1"/>
  <c r="D821" i="1"/>
  <c r="D823" i="1"/>
  <c r="D825" i="1"/>
  <c r="D827" i="1"/>
  <c r="D829" i="1"/>
  <c r="D831" i="1"/>
  <c r="D833" i="1"/>
  <c r="D836" i="1"/>
  <c r="D838" i="1"/>
  <c r="D840" i="1"/>
  <c r="D842" i="1"/>
  <c r="D845" i="1"/>
  <c r="D849" i="1"/>
  <c r="D851" i="1"/>
  <c r="D853" i="1"/>
  <c r="D855" i="1"/>
  <c r="D858" i="1"/>
  <c r="D860" i="1"/>
  <c r="D862" i="1"/>
  <c r="D864" i="1"/>
  <c r="D868" i="1"/>
  <c r="D870" i="1"/>
  <c r="D872" i="1"/>
  <c r="D875" i="1"/>
  <c r="D521" i="1"/>
  <c r="D876" i="1"/>
  <c r="D878" i="1"/>
  <c r="D882" i="1"/>
  <c r="D884" i="1"/>
  <c r="D886" i="1"/>
  <c r="D888" i="1"/>
  <c r="D891" i="1"/>
  <c r="D880" i="1"/>
  <c r="D894" i="1"/>
  <c r="D896" i="1"/>
  <c r="D898" i="1"/>
  <c r="D985" i="1"/>
  <c r="D902" i="1"/>
  <c r="D903" i="1"/>
  <c r="D905" i="1"/>
  <c r="D907" i="1"/>
  <c r="D909" i="1"/>
  <c r="D911" i="1"/>
  <c r="D913" i="1"/>
  <c r="D915" i="1"/>
  <c r="D918" i="1"/>
  <c r="D920" i="1"/>
  <c r="D922" i="1"/>
  <c r="D924" i="1"/>
  <c r="D927" i="1"/>
  <c r="D930" i="1"/>
  <c r="D932" i="1"/>
  <c r="D933" i="1"/>
  <c r="D935" i="1"/>
  <c r="D939" i="1"/>
  <c r="D941" i="1"/>
  <c r="D943" i="1"/>
  <c r="D945" i="1"/>
  <c r="D947" i="1"/>
  <c r="D950" i="1"/>
  <c r="D953" i="1"/>
  <c r="D955" i="1"/>
  <c r="D958" i="1"/>
  <c r="D960" i="1"/>
  <c r="D957" i="1"/>
  <c r="D963" i="1"/>
  <c r="D965" i="1"/>
  <c r="D968" i="1"/>
  <c r="D971" i="1"/>
  <c r="D973" i="1"/>
  <c r="D975" i="1"/>
  <c r="D977" i="1"/>
  <c r="D979" i="1"/>
  <c r="D981" i="1"/>
  <c r="D983" i="1"/>
  <c r="D986" i="1"/>
  <c r="D988" i="1"/>
  <c r="D990" i="1"/>
  <c r="D992" i="1"/>
  <c r="D994" i="1"/>
  <c r="D997" i="1"/>
  <c r="D999" i="1"/>
  <c r="D1006" i="1"/>
  <c r="D1008" i="1"/>
  <c r="D1010" i="1"/>
  <c r="D1012" i="1"/>
  <c r="D1014" i="1"/>
  <c r="D1017" i="1"/>
  <c r="D1020" i="1"/>
  <c r="D1022" i="1"/>
  <c r="D1025" i="1"/>
  <c r="D1028" i="1"/>
  <c r="D1030" i="1"/>
  <c r="D1032" i="1"/>
  <c r="D1034" i="1"/>
  <c r="D1037" i="1"/>
  <c r="D1040" i="1"/>
  <c r="D1042" i="1"/>
  <c r="D1046" i="1"/>
  <c r="D1048" i="1"/>
  <c r="D1051" i="1"/>
  <c r="D1053" i="1"/>
  <c r="D1055" i="1"/>
  <c r="D1059" i="1"/>
  <c r="D1061" i="1"/>
  <c r="D1063" i="1"/>
  <c r="D1065" i="1"/>
  <c r="D1068" i="1"/>
  <c r="D1070" i="1"/>
  <c r="D1072" i="1"/>
  <c r="D1074" i="1"/>
  <c r="D1076" i="1"/>
  <c r="D1079" i="1"/>
  <c r="D1081" i="1"/>
  <c r="D1083" i="1"/>
  <c r="D1085" i="1"/>
  <c r="D1087" i="1"/>
  <c r="D1089" i="1"/>
  <c r="D1092" i="1"/>
  <c r="D1094" i="1"/>
  <c r="D1097" i="1"/>
  <c r="D1099" i="1"/>
  <c r="D1102" i="1"/>
  <c r="D1105" i="1"/>
  <c r="D1107" i="1"/>
  <c r="D1110" i="1"/>
  <c r="D1112" i="1"/>
  <c r="D1114" i="1"/>
  <c r="D1116" i="1"/>
  <c r="D1118" i="1"/>
  <c r="D1120" i="1"/>
  <c r="D1122" i="1"/>
  <c r="D1124" i="1"/>
  <c r="D1126" i="1"/>
  <c r="D1130" i="1"/>
  <c r="D1132" i="1"/>
  <c r="D1128" i="1"/>
  <c r="D1137" i="1"/>
  <c r="D1139" i="1"/>
  <c r="D1141" i="1"/>
  <c r="D1143" i="1"/>
  <c r="D1145" i="1"/>
  <c r="D1147" i="1"/>
  <c r="D1149" i="1"/>
  <c r="D1151" i="1"/>
  <c r="D1153" i="1"/>
  <c r="D1156" i="1"/>
  <c r="D1158" i="1"/>
  <c r="D1160" i="1"/>
  <c r="D1162" i="1"/>
  <c r="D1169" i="1"/>
  <c r="D1171" i="1"/>
  <c r="D1174" i="1"/>
  <c r="D1176" i="1"/>
  <c r="D1178" i="1"/>
  <c r="D1180" i="1"/>
  <c r="D1182" i="1"/>
  <c r="D1184" i="1"/>
  <c r="D1186" i="1"/>
  <c r="D1189" i="1"/>
  <c r="D1191" i="1"/>
  <c r="D1193" i="1"/>
  <c r="D1195" i="1"/>
  <c r="D1197" i="1"/>
  <c r="D1199" i="1"/>
  <c r="D2" i="1"/>
  <c r="C4" i="1"/>
  <c r="C6" i="1"/>
  <c r="C9" i="1"/>
  <c r="C11" i="1"/>
  <c r="C13" i="1"/>
  <c r="C15" i="1"/>
  <c r="C17" i="1"/>
  <c r="C21" i="1"/>
  <c r="C23" i="1"/>
  <c r="C25" i="1"/>
  <c r="C28" i="1"/>
  <c r="C30" i="1"/>
  <c r="C32" i="1"/>
  <c r="C34" i="1"/>
  <c r="C36" i="1"/>
  <c r="C38" i="1"/>
  <c r="C40" i="1"/>
  <c r="C42" i="1"/>
  <c r="C45" i="1"/>
  <c r="C47" i="1"/>
  <c r="C50" i="1"/>
  <c r="C52" i="1"/>
  <c r="C57" i="1"/>
  <c r="C61" i="1"/>
  <c r="C64" i="1"/>
  <c r="C68" i="1"/>
  <c r="C70" i="1"/>
  <c r="C72" i="1"/>
  <c r="C74" i="1"/>
  <c r="C76" i="1"/>
  <c r="C78" i="1"/>
  <c r="C81" i="1"/>
  <c r="C84" i="1"/>
  <c r="C86" i="1"/>
  <c r="C88" i="1"/>
  <c r="C91" i="1"/>
  <c r="C93" i="1"/>
  <c r="C96" i="1"/>
  <c r="C99" i="1"/>
  <c r="C101" i="1"/>
  <c r="C103" i="1"/>
  <c r="C105" i="1"/>
  <c r="C107" i="1"/>
  <c r="C111" i="1"/>
  <c r="C114" i="1"/>
  <c r="C116" i="1"/>
  <c r="C118" i="1"/>
  <c r="C120" i="1"/>
  <c r="C122" i="1"/>
  <c r="C124" i="1"/>
  <c r="C126" i="1"/>
  <c r="C128" i="1"/>
  <c r="C130" i="1"/>
  <c r="C133" i="1"/>
  <c r="C135" i="1"/>
  <c r="C137" i="1"/>
  <c r="C139" i="1"/>
  <c r="C141" i="1"/>
  <c r="C143" i="1"/>
  <c r="C145" i="1"/>
  <c r="C147" i="1"/>
  <c r="C150" i="1"/>
  <c r="C152" i="1"/>
  <c r="C154" i="1"/>
  <c r="C156" i="1"/>
  <c r="C158" i="1"/>
  <c r="C161" i="1"/>
  <c r="C163" i="1"/>
  <c r="C165" i="1"/>
  <c r="C167" i="1"/>
  <c r="C169" i="1"/>
  <c r="C171" i="1"/>
  <c r="C175" i="1"/>
  <c r="C177" i="1"/>
  <c r="C179" i="1"/>
  <c r="C181" i="1"/>
  <c r="C184" i="1"/>
  <c r="C189" i="1"/>
  <c r="C192" i="1"/>
  <c r="C196" i="1"/>
  <c r="C198" i="1"/>
  <c r="C202" i="1"/>
  <c r="C206" i="1"/>
  <c r="C208" i="1"/>
  <c r="C210" i="1"/>
  <c r="C212" i="1"/>
  <c r="C214" i="1"/>
  <c r="C218" i="1"/>
  <c r="C220" i="1"/>
  <c r="C222" i="1"/>
  <c r="C224" i="1"/>
  <c r="C227" i="1"/>
  <c r="C229" i="1"/>
  <c r="C231" i="1"/>
  <c r="C235" i="1"/>
  <c r="C237" i="1"/>
  <c r="C239" i="1"/>
  <c r="C242" i="1"/>
  <c r="C244" i="1"/>
  <c r="C247" i="1"/>
  <c r="C251" i="1"/>
  <c r="C253" i="1"/>
  <c r="C255" i="1"/>
  <c r="C257" i="1"/>
  <c r="C262" i="1"/>
  <c r="C264" i="1"/>
  <c r="C266" i="1"/>
  <c r="C268" i="1"/>
  <c r="C270" i="1"/>
  <c r="C272" i="1"/>
  <c r="C276" i="1"/>
  <c r="C279" i="1"/>
  <c r="C281" i="1"/>
  <c r="C284" i="1"/>
  <c r="C286" i="1"/>
  <c r="C288" i="1"/>
  <c r="C290" i="1"/>
  <c r="C293" i="1"/>
  <c r="C295" i="1"/>
  <c r="C298" i="1"/>
  <c r="C300" i="1"/>
  <c r="C302" i="1"/>
  <c r="C304" i="1"/>
  <c r="C306" i="1"/>
  <c r="C308" i="1"/>
  <c r="C311" i="1"/>
  <c r="C313" i="1"/>
  <c r="C315" i="1"/>
  <c r="C317" i="1"/>
  <c r="C321" i="1"/>
  <c r="C323" i="1"/>
  <c r="C328" i="1"/>
  <c r="C330" i="1"/>
  <c r="C332" i="1"/>
  <c r="C334" i="1"/>
  <c r="C336" i="1"/>
  <c r="C338" i="1"/>
  <c r="C340" i="1"/>
  <c r="C342" i="1"/>
  <c r="C345" i="1"/>
  <c r="C347" i="1"/>
  <c r="C350" i="1"/>
  <c r="C352" i="1"/>
  <c r="C354" i="1"/>
  <c r="C356" i="1"/>
  <c r="C358" i="1"/>
  <c r="C361" i="1"/>
  <c r="C363" i="1"/>
  <c r="C365" i="1"/>
  <c r="C367" i="1"/>
  <c r="C370" i="1"/>
  <c r="C373" i="1"/>
  <c r="C377" i="1"/>
  <c r="C380" i="1"/>
  <c r="C382" i="1"/>
  <c r="C384" i="1"/>
  <c r="C386" i="1"/>
  <c r="C388" i="1"/>
  <c r="C390" i="1"/>
  <c r="C392" i="1"/>
  <c r="C394" i="1"/>
  <c r="C399" i="1"/>
  <c r="C402" i="1"/>
  <c r="C406" i="1"/>
  <c r="C410" i="1"/>
  <c r="C412" i="1"/>
  <c r="C414" i="1"/>
  <c r="C417" i="1"/>
  <c r="C419" i="1"/>
  <c r="C421" i="1"/>
  <c r="C423" i="1"/>
  <c r="C427" i="1"/>
  <c r="C430" i="1"/>
  <c r="C433" i="1"/>
  <c r="C435" i="1"/>
  <c r="C440" i="1"/>
  <c r="C442" i="1"/>
  <c r="C447" i="1"/>
  <c r="C451" i="1"/>
  <c r="C455" i="1"/>
  <c r="C458" i="1"/>
  <c r="C460" i="1"/>
  <c r="C462" i="1"/>
  <c r="C464" i="1"/>
  <c r="C445" i="1"/>
  <c r="C465" i="1"/>
  <c r="C468" i="1"/>
  <c r="C473" i="1"/>
  <c r="C475" i="1"/>
  <c r="C479" i="1"/>
  <c r="C481" i="1"/>
  <c r="C483" i="1"/>
  <c r="C486" i="1"/>
  <c r="C488" i="1"/>
  <c r="C490" i="1"/>
  <c r="C492" i="1"/>
  <c r="C495" i="1"/>
  <c r="C498" i="1"/>
  <c r="C500" i="1"/>
  <c r="C503" i="1"/>
  <c r="C504" i="1"/>
  <c r="C507" i="1"/>
  <c r="C509" i="1"/>
  <c r="C511" i="1"/>
  <c r="C514" i="1"/>
  <c r="C516" i="1"/>
  <c r="C518" i="1"/>
  <c r="C527" i="1"/>
  <c r="C529" i="1"/>
  <c r="C531" i="1"/>
  <c r="C533" i="1"/>
  <c r="C535" i="1"/>
  <c r="C537" i="1"/>
  <c r="C540" i="1"/>
  <c r="C543" i="1"/>
  <c r="C547" i="1"/>
  <c r="C549" i="1"/>
  <c r="C551" i="1"/>
  <c r="C553" i="1"/>
  <c r="C555" i="1"/>
  <c r="C557" i="1"/>
  <c r="C559" i="1"/>
  <c r="C561" i="1"/>
  <c r="C563" i="1"/>
  <c r="C566" i="1"/>
  <c r="C568" i="1"/>
  <c r="C572" i="1"/>
  <c r="C575" i="1"/>
  <c r="C577" i="1"/>
  <c r="C579" i="1"/>
  <c r="C583" i="1"/>
  <c r="C584" i="1"/>
  <c r="C586" i="1"/>
  <c r="C588" i="1"/>
  <c r="C590" i="1"/>
  <c r="C592" i="1"/>
  <c r="C594" i="1"/>
  <c r="C596" i="1"/>
  <c r="C598" i="1"/>
  <c r="C600" i="1"/>
  <c r="C602" i="1"/>
  <c r="C604" i="1"/>
  <c r="C606" i="1"/>
  <c r="C608" i="1"/>
  <c r="C610" i="1"/>
  <c r="C612" i="1"/>
  <c r="C614" i="1"/>
  <c r="C616" i="1"/>
  <c r="C618" i="1"/>
  <c r="C620" i="1"/>
  <c r="C622" i="1"/>
  <c r="C624" i="1"/>
  <c r="C627" i="1"/>
  <c r="C630" i="1"/>
  <c r="C632" i="1"/>
  <c r="C634" i="1"/>
  <c r="C636" i="1"/>
  <c r="C638" i="1"/>
  <c r="C640" i="1"/>
  <c r="C642" i="1"/>
  <c r="C644" i="1"/>
  <c r="C646" i="1"/>
  <c r="C648" i="1"/>
  <c r="C650" i="1"/>
  <c r="C652" i="1"/>
  <c r="C656" i="1"/>
  <c r="C658" i="1"/>
  <c r="C660" i="1"/>
  <c r="C662" i="1"/>
  <c r="C664" i="1"/>
  <c r="C668" i="1"/>
  <c r="C672" i="1"/>
  <c r="C676" i="1"/>
  <c r="C678" i="1"/>
  <c r="C680" i="1"/>
  <c r="C683" i="1"/>
  <c r="C685" i="1"/>
  <c r="C688" i="1"/>
  <c r="C691" i="1"/>
  <c r="C693" i="1"/>
  <c r="C695" i="1"/>
  <c r="C697" i="1"/>
  <c r="C700" i="1"/>
  <c r="C702" i="1"/>
  <c r="C704" i="1"/>
  <c r="C706" i="1"/>
  <c r="C708" i="1"/>
  <c r="C710" i="1"/>
  <c r="C712" i="1"/>
  <c r="C714" i="1"/>
  <c r="C717" i="1"/>
  <c r="C721" i="1"/>
  <c r="C725" i="1"/>
  <c r="C727" i="1"/>
  <c r="C731" i="1"/>
  <c r="C733" i="1"/>
  <c r="C735" i="1"/>
  <c r="C737" i="1"/>
  <c r="C739" i="1"/>
  <c r="C747" i="1"/>
  <c r="C742" i="1"/>
  <c r="C744" i="1"/>
  <c r="C750" i="1"/>
  <c r="C753" i="1"/>
  <c r="C756" i="1"/>
  <c r="C760" i="1"/>
  <c r="C763" i="1"/>
  <c r="C765" i="1"/>
  <c r="C766" i="1"/>
  <c r="C771" i="1"/>
  <c r="C774" i="1"/>
  <c r="C776" i="1"/>
  <c r="C778" i="1"/>
  <c r="C780" i="1"/>
  <c r="C426" i="1"/>
  <c r="C428" i="1"/>
  <c r="C432" i="1"/>
  <c r="C434" i="1"/>
  <c r="C438" i="1"/>
  <c r="C441" i="1"/>
  <c r="C443" i="1"/>
  <c r="C448" i="1"/>
  <c r="C452" i="1"/>
  <c r="C457" i="1"/>
  <c r="C461" i="1"/>
  <c r="C463" i="1"/>
  <c r="C444" i="1"/>
  <c r="C449" i="1"/>
  <c r="C467" i="1"/>
  <c r="C469" i="1"/>
  <c r="C474" i="1"/>
  <c r="C477" i="1"/>
  <c r="C480" i="1"/>
  <c r="C482" i="1"/>
  <c r="C484" i="1"/>
  <c r="C487" i="1"/>
  <c r="C489" i="1"/>
  <c r="C491" i="1"/>
  <c r="C494" i="1"/>
  <c r="C497" i="1"/>
  <c r="C499" i="1"/>
  <c r="C501" i="1"/>
  <c r="C502" i="1"/>
  <c r="C505" i="1"/>
  <c r="C508" i="1"/>
  <c r="C510" i="1"/>
  <c r="C513" i="1"/>
  <c r="C515" i="1"/>
  <c r="C517" i="1"/>
  <c r="C519" i="1"/>
  <c r="C528" i="1"/>
  <c r="C530" i="1"/>
  <c r="C532" i="1"/>
  <c r="C534" i="1"/>
  <c r="C536" i="1"/>
  <c r="C538" i="1"/>
  <c r="C542" i="1"/>
  <c r="C546" i="1"/>
  <c r="C548" i="1"/>
  <c r="C550" i="1"/>
  <c r="C552" i="1"/>
  <c r="C554" i="1"/>
  <c r="C556" i="1"/>
  <c r="C558" i="1"/>
  <c r="C560" i="1"/>
  <c r="C562" i="1"/>
  <c r="C565" i="1"/>
  <c r="C567" i="1"/>
  <c r="C571" i="1"/>
  <c r="C574" i="1"/>
  <c r="C576" i="1"/>
  <c r="C578" i="1"/>
  <c r="C580" i="1"/>
  <c r="C581" i="1"/>
  <c r="C585" i="1"/>
  <c r="C587" i="1"/>
  <c r="C589" i="1"/>
  <c r="C591" i="1"/>
  <c r="C593" i="1"/>
  <c r="C595" i="1"/>
  <c r="C597" i="1"/>
  <c r="C599" i="1"/>
  <c r="C601" i="1"/>
  <c r="C603" i="1"/>
  <c r="C605" i="1"/>
  <c r="C607" i="1"/>
  <c r="C609" i="1"/>
  <c r="C611" i="1"/>
  <c r="C613" i="1"/>
  <c r="C615" i="1"/>
  <c r="C617" i="1"/>
  <c r="C619" i="1"/>
  <c r="C621" i="1"/>
  <c r="C623" i="1"/>
  <c r="C626" i="1"/>
  <c r="C629" i="1"/>
  <c r="C631" i="1"/>
  <c r="C633" i="1"/>
  <c r="C635" i="1"/>
  <c r="C637" i="1"/>
  <c r="C639" i="1"/>
  <c r="C641" i="1"/>
  <c r="C643" i="1"/>
  <c r="C645" i="1"/>
  <c r="C647" i="1"/>
  <c r="C649" i="1"/>
  <c r="C651" i="1"/>
  <c r="C655" i="1"/>
  <c r="C657" i="1"/>
  <c r="C659" i="1"/>
  <c r="C661" i="1"/>
  <c r="C663" i="1"/>
  <c r="C666" i="1"/>
  <c r="C671" i="1"/>
  <c r="C675" i="1"/>
  <c r="C677" i="1"/>
  <c r="C679" i="1"/>
  <c r="C681" i="1"/>
  <c r="C684" i="1"/>
  <c r="C686" i="1"/>
  <c r="C690" i="1"/>
  <c r="C692" i="1"/>
  <c r="C694" i="1"/>
  <c r="C696" i="1"/>
  <c r="C698" i="1"/>
  <c r="C701" i="1"/>
  <c r="C703" i="1"/>
  <c r="C705" i="1"/>
  <c r="C707" i="1"/>
  <c r="C709" i="1"/>
  <c r="C711" i="1"/>
  <c r="C713" i="1"/>
  <c r="C715" i="1"/>
  <c r="C720" i="1"/>
  <c r="C723" i="1"/>
  <c r="C726" i="1"/>
  <c r="C730" i="1"/>
  <c r="C732" i="1"/>
  <c r="C734" i="1"/>
  <c r="C736" i="1"/>
  <c r="C738" i="1"/>
  <c r="C741" i="1"/>
  <c r="C748" i="1"/>
  <c r="C743" i="1"/>
  <c r="C749" i="1"/>
  <c r="C752" i="1"/>
  <c r="C754" i="1"/>
  <c r="C762" i="1"/>
  <c r="C761" i="1"/>
  <c r="C764" i="1"/>
  <c r="C757" i="1"/>
  <c r="C768" i="1"/>
  <c r="C769" i="1"/>
  <c r="C772" i="1"/>
  <c r="C775" i="1"/>
  <c r="C777" i="1"/>
  <c r="C779" i="1"/>
  <c r="C782" i="1"/>
  <c r="C784" i="1"/>
  <c r="C786" i="1"/>
  <c r="C788" i="1"/>
  <c r="C790" i="1"/>
  <c r="C792" i="1"/>
  <c r="C794" i="1"/>
  <c r="C796" i="1"/>
  <c r="C798" i="1"/>
  <c r="C800" i="1"/>
  <c r="C802" i="1"/>
  <c r="C804" i="1"/>
  <c r="C807" i="1"/>
  <c r="C810" i="1"/>
  <c r="C812" i="1"/>
  <c r="C814" i="1"/>
  <c r="C817" i="1"/>
  <c r="C819" i="1"/>
  <c r="C821" i="1"/>
  <c r="C823" i="1"/>
  <c r="C827" i="1"/>
  <c r="C829" i="1"/>
  <c r="C831" i="1"/>
  <c r="C833" i="1"/>
  <c r="C836" i="1"/>
  <c r="C838" i="1"/>
  <c r="C840" i="1"/>
  <c r="C842" i="1"/>
  <c r="C845" i="1"/>
  <c r="C849" i="1"/>
  <c r="C851" i="1"/>
  <c r="C853" i="1"/>
  <c r="C855" i="1"/>
  <c r="C858" i="1"/>
  <c r="C860" i="1"/>
  <c r="C862" i="1"/>
  <c r="C864" i="1"/>
  <c r="C868" i="1"/>
  <c r="C870" i="1"/>
  <c r="C872" i="1"/>
  <c r="C875" i="1"/>
  <c r="C521" i="1"/>
  <c r="C876" i="1"/>
  <c r="C878" i="1"/>
  <c r="C882" i="1"/>
  <c r="C884" i="1"/>
  <c r="C886" i="1"/>
  <c r="C888" i="1"/>
  <c r="C891" i="1"/>
  <c r="C880" i="1"/>
  <c r="C894" i="1"/>
  <c r="C896" i="1"/>
  <c r="C898" i="1"/>
  <c r="C985" i="1"/>
  <c r="C902" i="1"/>
  <c r="C903" i="1"/>
  <c r="C905" i="1"/>
  <c r="C907" i="1"/>
  <c r="C909" i="1"/>
  <c r="C911" i="1"/>
  <c r="C913" i="1"/>
  <c r="C915" i="1"/>
  <c r="C918" i="1"/>
  <c r="C920" i="1"/>
  <c r="C922" i="1"/>
  <c r="C924" i="1"/>
  <c r="C927" i="1"/>
  <c r="C930" i="1"/>
  <c r="C932" i="1"/>
  <c r="C933" i="1"/>
  <c r="C935" i="1"/>
  <c r="C939" i="1"/>
  <c r="C941" i="1"/>
  <c r="C943" i="1"/>
  <c r="C945" i="1"/>
  <c r="C947" i="1"/>
  <c r="C950" i="1"/>
  <c r="C953" i="1"/>
  <c r="C955" i="1"/>
  <c r="C958" i="1"/>
  <c r="C960" i="1"/>
  <c r="C957" i="1"/>
  <c r="C963" i="1"/>
  <c r="C965" i="1"/>
  <c r="C968" i="1"/>
  <c r="C971" i="1"/>
  <c r="C973" i="1"/>
  <c r="C975" i="1"/>
  <c r="C977" i="1"/>
  <c r="C979" i="1"/>
  <c r="C981" i="1"/>
  <c r="C983" i="1"/>
  <c r="C986" i="1"/>
  <c r="C988" i="1"/>
  <c r="C990" i="1"/>
  <c r="C992" i="1"/>
  <c r="C994" i="1"/>
  <c r="C997" i="1"/>
  <c r="C999" i="1"/>
  <c r="C1006" i="1"/>
  <c r="C1008" i="1"/>
  <c r="C1010" i="1"/>
  <c r="C1012" i="1"/>
  <c r="C1014" i="1"/>
  <c r="C1017" i="1"/>
  <c r="C1020" i="1"/>
  <c r="C1022" i="1"/>
  <c r="C1025" i="1"/>
  <c r="C1028" i="1"/>
  <c r="C1030" i="1"/>
  <c r="C1032" i="1"/>
  <c r="C1034" i="1"/>
  <c r="C1037" i="1"/>
  <c r="C1040" i="1"/>
  <c r="C1042" i="1"/>
  <c r="C1046" i="1"/>
  <c r="C1048" i="1"/>
  <c r="C1051" i="1"/>
  <c r="C1053" i="1"/>
  <c r="C1055" i="1"/>
  <c r="C1059" i="1"/>
  <c r="C1061" i="1"/>
  <c r="C1063" i="1"/>
  <c r="C1065" i="1"/>
  <c r="C1068" i="1"/>
  <c r="C1070" i="1"/>
  <c r="C1072" i="1"/>
  <c r="C1074" i="1"/>
  <c r="C1076" i="1"/>
  <c r="C1079" i="1"/>
  <c r="C1081" i="1"/>
  <c r="C1083" i="1"/>
  <c r="C1085" i="1"/>
  <c r="C1087" i="1"/>
  <c r="C1089" i="1"/>
  <c r="C1092" i="1"/>
  <c r="C1094" i="1"/>
  <c r="C1097" i="1"/>
  <c r="C1099" i="1"/>
  <c r="C1102" i="1"/>
  <c r="C1105" i="1"/>
  <c r="C1107" i="1"/>
  <c r="C1110" i="1"/>
  <c r="C1112" i="1"/>
  <c r="C1114" i="1"/>
  <c r="C1116" i="1"/>
  <c r="C1118" i="1"/>
  <c r="C1120" i="1"/>
  <c r="C1122" i="1"/>
  <c r="C1124" i="1"/>
  <c r="C1126" i="1"/>
  <c r="C1130" i="1"/>
  <c r="C1132" i="1"/>
  <c r="C1128" i="1"/>
  <c r="C1137" i="1"/>
  <c r="C1139" i="1"/>
  <c r="C1141" i="1"/>
  <c r="C1143" i="1"/>
  <c r="C1145" i="1"/>
  <c r="C1147" i="1"/>
  <c r="C1149" i="1"/>
  <c r="C1151" i="1"/>
  <c r="C1153" i="1"/>
  <c r="C1156" i="1"/>
  <c r="C1158" i="1"/>
  <c r="C1160" i="1"/>
  <c r="C1162" i="1"/>
  <c r="C1169" i="1"/>
  <c r="C1171" i="1"/>
  <c r="C1174" i="1"/>
  <c r="C1176" i="1"/>
  <c r="C1178" i="1"/>
  <c r="C1180" i="1"/>
  <c r="C1182" i="1"/>
  <c r="C1184" i="1"/>
  <c r="C1186" i="1"/>
  <c r="C1189" i="1"/>
  <c r="C1191" i="1"/>
  <c r="C1193" i="1"/>
  <c r="C1195" i="1"/>
  <c r="C1197" i="1"/>
  <c r="C1199" i="1"/>
  <c r="C2" i="1"/>
  <c r="B4" i="1"/>
  <c r="B6" i="1"/>
  <c r="B9" i="1"/>
  <c r="B11" i="1"/>
  <c r="B13" i="1"/>
  <c r="B15" i="1"/>
  <c r="B17" i="1"/>
  <c r="B21" i="1"/>
  <c r="B23" i="1"/>
  <c r="B25" i="1"/>
  <c r="B28" i="1"/>
  <c r="B30" i="1"/>
  <c r="B32" i="1"/>
  <c r="B34" i="1"/>
  <c r="B36" i="1"/>
  <c r="B38" i="1"/>
  <c r="B40" i="1"/>
  <c r="B42" i="1"/>
  <c r="B45" i="1"/>
  <c r="B47" i="1"/>
  <c r="B50" i="1"/>
  <c r="B52" i="1"/>
  <c r="B57" i="1"/>
  <c r="B61" i="1"/>
  <c r="B64" i="1"/>
  <c r="B66" i="1"/>
  <c r="B68" i="1"/>
  <c r="B70" i="1"/>
  <c r="B72" i="1"/>
  <c r="B74" i="1"/>
  <c r="B76" i="1"/>
  <c r="B78" i="1"/>
  <c r="B81" i="1"/>
  <c r="B84" i="1"/>
  <c r="B86" i="1"/>
  <c r="B88" i="1"/>
  <c r="B91" i="1"/>
  <c r="B93" i="1"/>
  <c r="B96" i="1"/>
  <c r="B99" i="1"/>
  <c r="B101" i="1"/>
  <c r="B103" i="1"/>
  <c r="B105" i="1"/>
  <c r="B107" i="1"/>
  <c r="B111" i="1"/>
  <c r="B114" i="1"/>
  <c r="B116" i="1"/>
  <c r="B118" i="1"/>
  <c r="B120" i="1"/>
  <c r="B122" i="1"/>
  <c r="B124" i="1"/>
  <c r="B126" i="1"/>
  <c r="B128" i="1"/>
  <c r="B130" i="1"/>
  <c r="B133" i="1"/>
  <c r="B135" i="1"/>
  <c r="B137" i="1"/>
  <c r="B139" i="1"/>
  <c r="B141" i="1"/>
  <c r="B143" i="1"/>
  <c r="B145" i="1"/>
  <c r="B147" i="1"/>
  <c r="B150" i="1"/>
  <c r="B152" i="1"/>
  <c r="B154" i="1"/>
  <c r="B156" i="1"/>
  <c r="B158" i="1"/>
  <c r="B161" i="1"/>
  <c r="B163" i="1"/>
  <c r="B165" i="1"/>
  <c r="B167" i="1"/>
  <c r="B169" i="1"/>
  <c r="B171" i="1"/>
  <c r="B175" i="1"/>
  <c r="B177" i="1"/>
  <c r="B179" i="1"/>
  <c r="B181" i="1"/>
  <c r="B184" i="1"/>
  <c r="B189" i="1"/>
  <c r="B192" i="1"/>
  <c r="B196" i="1"/>
  <c r="B198" i="1"/>
  <c r="B202" i="1"/>
  <c r="B206" i="1"/>
  <c r="B208" i="1"/>
  <c r="B210" i="1"/>
  <c r="B212" i="1"/>
  <c r="B214" i="1"/>
  <c r="B218" i="1"/>
  <c r="B220" i="1"/>
  <c r="B222" i="1"/>
  <c r="B224" i="1"/>
  <c r="B227" i="1"/>
  <c r="B229" i="1"/>
  <c r="B231" i="1"/>
  <c r="B235" i="1"/>
  <c r="B237" i="1"/>
  <c r="B239" i="1"/>
  <c r="B242" i="1"/>
  <c r="B244" i="1"/>
  <c r="B247" i="1"/>
  <c r="B251" i="1"/>
  <c r="B253" i="1"/>
  <c r="B255" i="1"/>
  <c r="B257" i="1"/>
  <c r="B262" i="1"/>
  <c r="B264" i="1"/>
  <c r="B266" i="1"/>
  <c r="B268" i="1"/>
  <c r="B270" i="1"/>
  <c r="B272" i="1"/>
  <c r="B276" i="1"/>
  <c r="B279" i="1"/>
  <c r="B281" i="1"/>
  <c r="B284" i="1"/>
  <c r="B286" i="1"/>
  <c r="B288" i="1"/>
  <c r="B290" i="1"/>
  <c r="B293" i="1"/>
  <c r="B295" i="1"/>
  <c r="B298" i="1"/>
  <c r="B300" i="1"/>
  <c r="B302" i="1"/>
  <c r="B304" i="1"/>
  <c r="B306" i="1"/>
  <c r="B308" i="1"/>
  <c r="B311" i="1"/>
  <c r="B313" i="1"/>
  <c r="B315" i="1"/>
  <c r="B317" i="1"/>
  <c r="B321" i="1"/>
  <c r="B323" i="1"/>
  <c r="B328" i="1"/>
  <c r="B330" i="1"/>
  <c r="B332" i="1"/>
  <c r="B334" i="1"/>
  <c r="B336" i="1"/>
  <c r="B338" i="1"/>
  <c r="B340" i="1"/>
  <c r="B342" i="1"/>
  <c r="B345" i="1"/>
  <c r="B347" i="1"/>
  <c r="B350" i="1"/>
  <c r="B352" i="1"/>
  <c r="B354" i="1"/>
  <c r="B356" i="1"/>
  <c r="B358" i="1"/>
  <c r="B361" i="1"/>
  <c r="B363" i="1"/>
  <c r="B365" i="1"/>
  <c r="B367" i="1"/>
  <c r="B370" i="1"/>
  <c r="B373" i="1"/>
  <c r="B377" i="1"/>
  <c r="B380" i="1"/>
  <c r="B382" i="1"/>
  <c r="B384" i="1"/>
  <c r="B386" i="1"/>
  <c r="B388" i="1"/>
  <c r="B390" i="1"/>
  <c r="B392" i="1"/>
  <c r="B394" i="1"/>
  <c r="B399" i="1"/>
  <c r="B402" i="1"/>
  <c r="B406" i="1"/>
  <c r="B410" i="1"/>
  <c r="B412" i="1"/>
  <c r="B414" i="1"/>
  <c r="B417" i="1"/>
  <c r="B419" i="1"/>
  <c r="B421" i="1"/>
  <c r="B423" i="1"/>
  <c r="B426" i="1"/>
  <c r="B428" i="1"/>
  <c r="B432" i="1"/>
  <c r="B434" i="1"/>
  <c r="B438" i="1"/>
  <c r="B441" i="1"/>
  <c r="B443" i="1"/>
  <c r="B448" i="1"/>
  <c r="B452" i="1"/>
  <c r="B457" i="1"/>
  <c r="B459" i="1"/>
  <c r="B461" i="1"/>
  <c r="B463" i="1"/>
  <c r="B444" i="1"/>
  <c r="B449" i="1"/>
  <c r="B467" i="1"/>
  <c r="B469" i="1"/>
  <c r="B474" i="1"/>
  <c r="B477" i="1"/>
  <c r="B480" i="1"/>
  <c r="B482" i="1"/>
  <c r="B484" i="1"/>
  <c r="B487" i="1"/>
  <c r="B489" i="1"/>
  <c r="B491" i="1"/>
  <c r="B494" i="1"/>
  <c r="B497" i="1"/>
  <c r="B499" i="1"/>
  <c r="B501" i="1"/>
  <c r="B502" i="1"/>
  <c r="B505" i="1"/>
  <c r="B508" i="1"/>
  <c r="B510" i="1"/>
  <c r="B513" i="1"/>
  <c r="B515" i="1"/>
  <c r="B517" i="1"/>
  <c r="B519" i="1"/>
  <c r="B528" i="1"/>
  <c r="B530" i="1"/>
  <c r="B532" i="1"/>
  <c r="B534" i="1"/>
  <c r="B536" i="1"/>
  <c r="B538" i="1"/>
  <c r="B542" i="1"/>
  <c r="B546" i="1"/>
  <c r="B548" i="1"/>
  <c r="B550" i="1"/>
  <c r="B552" i="1"/>
  <c r="B554" i="1"/>
  <c r="B556" i="1"/>
  <c r="B558" i="1"/>
  <c r="B560" i="1"/>
  <c r="B562" i="1"/>
  <c r="B565" i="1"/>
  <c r="B567" i="1"/>
  <c r="B571" i="1"/>
  <c r="B574" i="1"/>
  <c r="B576" i="1"/>
  <c r="B578" i="1"/>
  <c r="B580" i="1"/>
  <c r="B581" i="1"/>
  <c r="B585" i="1"/>
  <c r="B587" i="1"/>
  <c r="B589" i="1"/>
  <c r="B591" i="1"/>
  <c r="B593" i="1"/>
  <c r="B595" i="1"/>
  <c r="B597" i="1"/>
  <c r="B599" i="1"/>
  <c r="B601" i="1"/>
  <c r="B603" i="1"/>
  <c r="B605" i="1"/>
  <c r="B607" i="1"/>
  <c r="B609" i="1"/>
  <c r="B611" i="1"/>
  <c r="B613" i="1"/>
  <c r="B615" i="1"/>
  <c r="B617" i="1"/>
  <c r="B619" i="1"/>
  <c r="B621" i="1"/>
  <c r="B623" i="1"/>
  <c r="B626" i="1"/>
  <c r="B629" i="1"/>
  <c r="B631" i="1"/>
  <c r="B633" i="1"/>
  <c r="B635" i="1"/>
  <c r="B637" i="1"/>
  <c r="B639" i="1"/>
  <c r="B641" i="1"/>
  <c r="B643" i="1"/>
  <c r="B645" i="1"/>
  <c r="B647" i="1"/>
  <c r="B649" i="1"/>
  <c r="B651" i="1"/>
  <c r="B655" i="1"/>
  <c r="B657" i="1"/>
  <c r="B659" i="1"/>
  <c r="B661" i="1"/>
  <c r="B663" i="1"/>
  <c r="B666" i="1"/>
  <c r="B671" i="1"/>
  <c r="B675" i="1"/>
  <c r="B677" i="1"/>
  <c r="B679" i="1"/>
  <c r="B681" i="1"/>
  <c r="B684" i="1"/>
  <c r="B686" i="1"/>
  <c r="B690" i="1"/>
  <c r="B692" i="1"/>
  <c r="B694" i="1"/>
  <c r="B696" i="1"/>
  <c r="B698" i="1"/>
  <c r="B701" i="1"/>
  <c r="B703" i="1"/>
  <c r="B705" i="1"/>
  <c r="B707" i="1"/>
  <c r="B709" i="1"/>
  <c r="B711" i="1"/>
  <c r="B713" i="1"/>
  <c r="B715" i="1"/>
  <c r="B720" i="1"/>
  <c r="B723" i="1"/>
  <c r="B726" i="1"/>
  <c r="B730" i="1"/>
  <c r="B732" i="1"/>
  <c r="B734" i="1"/>
  <c r="B736" i="1"/>
  <c r="B738" i="1"/>
  <c r="B741" i="1"/>
  <c r="B748" i="1"/>
  <c r="B743" i="1"/>
  <c r="B749" i="1"/>
  <c r="B752" i="1"/>
  <c r="B754" i="1"/>
  <c r="B762" i="1"/>
  <c r="B761" i="1"/>
  <c r="B764" i="1"/>
  <c r="B757" i="1"/>
  <c r="B768" i="1"/>
  <c r="B769" i="1"/>
  <c r="B772" i="1"/>
  <c r="B775" i="1"/>
  <c r="B777" i="1"/>
  <c r="B779" i="1"/>
  <c r="B782" i="1"/>
  <c r="B784" i="1"/>
  <c r="B786" i="1"/>
  <c r="B788" i="1"/>
  <c r="B790" i="1"/>
  <c r="B792" i="1"/>
  <c r="B794" i="1"/>
  <c r="B796" i="1"/>
  <c r="B798" i="1"/>
  <c r="B800" i="1"/>
  <c r="B802" i="1"/>
  <c r="B804" i="1"/>
  <c r="B807" i="1"/>
  <c r="B810" i="1"/>
  <c r="B812" i="1"/>
  <c r="B814" i="1"/>
  <c r="B817" i="1"/>
  <c r="B819" i="1"/>
  <c r="B821" i="1"/>
  <c r="B823" i="1"/>
  <c r="B825" i="1"/>
  <c r="B827" i="1"/>
  <c r="B829" i="1"/>
  <c r="B831" i="1"/>
  <c r="B833" i="1"/>
  <c r="B836" i="1"/>
  <c r="B838" i="1"/>
  <c r="B840" i="1"/>
  <c r="B842" i="1"/>
  <c r="B845" i="1"/>
  <c r="B849" i="1"/>
  <c r="B851" i="1"/>
  <c r="B853" i="1"/>
  <c r="B855" i="1"/>
  <c r="B858" i="1"/>
  <c r="B860" i="1"/>
  <c r="B862" i="1"/>
  <c r="B864" i="1"/>
  <c r="B1202" i="1"/>
  <c r="B1198" i="1"/>
  <c r="B1196" i="1"/>
  <c r="B1194" i="1"/>
  <c r="B1192" i="1"/>
  <c r="B1190" i="1"/>
  <c r="B1188" i="1"/>
  <c r="B1185" i="1"/>
  <c r="B1183" i="1"/>
  <c r="B1181" i="1"/>
  <c r="B1179" i="1"/>
  <c r="B1177" i="1"/>
  <c r="B1175" i="1"/>
  <c r="B1172" i="1"/>
  <c r="B1170" i="1"/>
  <c r="B1164" i="1"/>
  <c r="B1161" i="1"/>
  <c r="B1159" i="1"/>
  <c r="B1157" i="1"/>
  <c r="B1155" i="1"/>
  <c r="B1152" i="1"/>
  <c r="B1150" i="1"/>
  <c r="B1148" i="1"/>
  <c r="B1146" i="1"/>
  <c r="B1144" i="1"/>
  <c r="B1142" i="1"/>
  <c r="B1140" i="1"/>
  <c r="B1138" i="1"/>
  <c r="B1134" i="1"/>
  <c r="B1133" i="1"/>
  <c r="B1131" i="1"/>
  <c r="B1127" i="1"/>
  <c r="B1125" i="1"/>
  <c r="B1123" i="1"/>
  <c r="B1121" i="1"/>
  <c r="B1119" i="1"/>
  <c r="B1117" i="1"/>
  <c r="B1115" i="1"/>
  <c r="B1113" i="1"/>
  <c r="B1111" i="1"/>
  <c r="B1109" i="1"/>
  <c r="B1106" i="1"/>
  <c r="B1103" i="1"/>
  <c r="B1100" i="1"/>
  <c r="B1098" i="1"/>
  <c r="B1095" i="1"/>
  <c r="B1093" i="1"/>
  <c r="B1090" i="1"/>
  <c r="B1088" i="1"/>
  <c r="B1086" i="1"/>
  <c r="B1084" i="1"/>
  <c r="B1082" i="1"/>
  <c r="B1080" i="1"/>
  <c r="B1078" i="1"/>
  <c r="B1075" i="1"/>
  <c r="B1073" i="1"/>
  <c r="B1071" i="1"/>
  <c r="B1069" i="1"/>
  <c r="B1066" i="1"/>
  <c r="B1064" i="1"/>
  <c r="B1062" i="1"/>
  <c r="B1060" i="1"/>
  <c r="B1056" i="1"/>
  <c r="B1054" i="1"/>
  <c r="B1052" i="1"/>
  <c r="B1049" i="1"/>
  <c r="B1047" i="1"/>
  <c r="B1043" i="1"/>
  <c r="B1041" i="1"/>
  <c r="B1039" i="1"/>
  <c r="B1036" i="1"/>
  <c r="B1033" i="1"/>
  <c r="B1031" i="1"/>
  <c r="B1029" i="1"/>
  <c r="B1027" i="1"/>
  <c r="B1024" i="1"/>
  <c r="B1021" i="1"/>
  <c r="B1018" i="1"/>
  <c r="B1015" i="1"/>
  <c r="B1013" i="1"/>
  <c r="B1011" i="1"/>
  <c r="B1009" i="1"/>
  <c r="B1007" i="1"/>
  <c r="B1003" i="1"/>
  <c r="B998" i="1"/>
  <c r="B996" i="1"/>
  <c r="B993" i="1"/>
  <c r="B991" i="1"/>
  <c r="B989" i="1"/>
  <c r="B987" i="1"/>
  <c r="B984" i="1"/>
  <c r="B982" i="1"/>
  <c r="B980" i="1"/>
  <c r="B970" i="1"/>
  <c r="B976" i="1"/>
  <c r="B974" i="1"/>
  <c r="B972" i="1"/>
  <c r="B969" i="1"/>
  <c r="B967" i="1"/>
  <c r="B964" i="1"/>
  <c r="B962" i="1"/>
  <c r="B961" i="1"/>
  <c r="B959" i="1"/>
  <c r="B956" i="1"/>
  <c r="B954" i="1"/>
  <c r="B951" i="1"/>
  <c r="B948" i="1"/>
  <c r="B946" i="1"/>
  <c r="B944" i="1"/>
  <c r="B942" i="1"/>
  <c r="B940" i="1"/>
  <c r="B938" i="1"/>
  <c r="B934" i="1"/>
  <c r="B929" i="1"/>
  <c r="B931" i="1"/>
  <c r="B928" i="1"/>
  <c r="B925" i="1"/>
  <c r="B923" i="1"/>
  <c r="B921" i="1"/>
  <c r="B919" i="1"/>
  <c r="B916" i="1"/>
  <c r="B914" i="1"/>
  <c r="B912" i="1"/>
  <c r="B910" i="1"/>
  <c r="B908" i="1"/>
  <c r="B906" i="1"/>
  <c r="B904" i="1"/>
  <c r="B900" i="1"/>
  <c r="B901" i="1"/>
  <c r="B899" i="1"/>
  <c r="B897" i="1"/>
  <c r="B895" i="1"/>
  <c r="B893" i="1"/>
  <c r="B892" i="1"/>
  <c r="B890" i="1"/>
  <c r="B887" i="1"/>
  <c r="B885" i="1"/>
  <c r="B883" i="1"/>
  <c r="B881" i="1"/>
  <c r="B877" i="1"/>
  <c r="B522" i="1"/>
  <c r="B520" i="1"/>
  <c r="B874" i="1"/>
  <c r="B871" i="1"/>
  <c r="B869" i="1"/>
  <c r="B866" i="1"/>
  <c r="B861" i="1"/>
  <c r="B856" i="1"/>
  <c r="B852" i="1"/>
  <c r="B848" i="1"/>
  <c r="B841" i="1"/>
  <c r="B837" i="1"/>
  <c r="B832" i="1"/>
  <c r="B828" i="1"/>
  <c r="B824" i="1"/>
  <c r="B820" i="1"/>
  <c r="B815" i="1"/>
  <c r="B811" i="1"/>
  <c r="B806" i="1"/>
  <c r="B801" i="1"/>
  <c r="B797" i="1"/>
  <c r="B793" i="1"/>
  <c r="B789" i="1"/>
  <c r="B785" i="1"/>
  <c r="B780" i="1"/>
  <c r="B776" i="1"/>
  <c r="B771" i="1"/>
  <c r="B766" i="1"/>
  <c r="B763" i="1"/>
  <c r="B756" i="1"/>
  <c r="B750" i="1"/>
  <c r="B742" i="1"/>
  <c r="B739" i="1"/>
  <c r="B735" i="1"/>
  <c r="B731" i="1"/>
  <c r="B725" i="1"/>
  <c r="B717" i="1"/>
  <c r="B712" i="1"/>
  <c r="B708" i="1"/>
  <c r="B704" i="1"/>
  <c r="B700" i="1"/>
  <c r="B695" i="1"/>
  <c r="B691" i="1"/>
  <c r="B685" i="1"/>
  <c r="B680" i="1"/>
  <c r="B676" i="1"/>
  <c r="B668" i="1"/>
  <c r="B662" i="1"/>
  <c r="B658" i="1"/>
  <c r="B652" i="1"/>
  <c r="B648" i="1"/>
  <c r="B644" i="1"/>
  <c r="B640" i="1"/>
  <c r="B636" i="1"/>
  <c r="B632" i="1"/>
  <c r="B627" i="1"/>
  <c r="B622" i="1"/>
  <c r="B618" i="1"/>
  <c r="B614" i="1"/>
  <c r="B610" i="1"/>
  <c r="B606" i="1"/>
  <c r="B602" i="1"/>
  <c r="B598" i="1"/>
  <c r="B594" i="1"/>
  <c r="B590" i="1"/>
  <c r="B586" i="1"/>
  <c r="B583" i="1"/>
  <c r="B577" i="1"/>
  <c r="B572" i="1"/>
  <c r="B566" i="1"/>
  <c r="B561" i="1"/>
  <c r="B557" i="1"/>
  <c r="B553" i="1"/>
  <c r="B549" i="1"/>
  <c r="B543" i="1"/>
  <c r="B537" i="1"/>
  <c r="B533" i="1"/>
  <c r="B529" i="1"/>
  <c r="B518" i="1"/>
  <c r="B514" i="1"/>
  <c r="B509" i="1"/>
  <c r="B504" i="1"/>
  <c r="B500" i="1"/>
  <c r="B495" i="1"/>
  <c r="B490" i="1"/>
  <c r="B486" i="1"/>
  <c r="B481" i="1"/>
  <c r="B475" i="1"/>
  <c r="B468" i="1"/>
  <c r="B445" i="1"/>
  <c r="B462" i="1"/>
  <c r="B458" i="1"/>
  <c r="B451" i="1"/>
  <c r="B442" i="1"/>
  <c r="B435" i="1"/>
  <c r="B430" i="1"/>
  <c r="B425" i="1"/>
  <c r="B420" i="1"/>
  <c r="B415" i="1"/>
  <c r="B411" i="1"/>
  <c r="B403" i="1"/>
  <c r="B395" i="1"/>
  <c r="B391" i="1"/>
  <c r="B387" i="1"/>
  <c r="B383" i="1"/>
  <c r="B378" i="1"/>
  <c r="B372" i="1"/>
  <c r="B366" i="1"/>
  <c r="B362" i="1"/>
  <c r="B357" i="1"/>
  <c r="B353" i="1"/>
  <c r="B349" i="1"/>
  <c r="B343" i="1"/>
  <c r="B339" i="1"/>
  <c r="B335" i="1"/>
  <c r="B331" i="1"/>
  <c r="B325" i="1"/>
  <c r="B319" i="1"/>
  <c r="B314" i="1"/>
  <c r="B310" i="1"/>
  <c r="B305" i="1"/>
  <c r="B301" i="1"/>
  <c r="B296" i="1"/>
  <c r="B291" i="1"/>
  <c r="B287" i="1"/>
  <c r="B283" i="1"/>
  <c r="B277" i="1"/>
  <c r="B271" i="1"/>
  <c r="B267" i="1"/>
  <c r="B263" i="1"/>
  <c r="B256" i="1"/>
  <c r="B252" i="1"/>
  <c r="B246" i="1"/>
  <c r="B241" i="1"/>
  <c r="B236" i="1"/>
  <c r="B230" i="1"/>
  <c r="B226" i="1"/>
  <c r="B221" i="1"/>
  <c r="B216" i="1"/>
  <c r="B211" i="1"/>
  <c r="B207" i="1"/>
  <c r="B201" i="1"/>
  <c r="B193" i="1"/>
  <c r="B187" i="1"/>
  <c r="B180" i="1"/>
  <c r="B176" i="1"/>
  <c r="B170" i="1"/>
  <c r="B166" i="1"/>
  <c r="B162" i="1"/>
  <c r="B157" i="1"/>
  <c r="B153" i="1"/>
  <c r="B149" i="1"/>
  <c r="B144" i="1"/>
  <c r="B140" i="1"/>
  <c r="B136" i="1"/>
  <c r="B132" i="1"/>
  <c r="B127" i="1"/>
  <c r="B123" i="1"/>
  <c r="B119" i="1"/>
  <c r="B115" i="1"/>
  <c r="B108" i="1"/>
  <c r="B104" i="1"/>
  <c r="B100" i="1"/>
  <c r="B94" i="1"/>
  <c r="B89" i="1"/>
  <c r="B85" i="1"/>
  <c r="B80" i="1"/>
  <c r="B75" i="1"/>
  <c r="B71" i="1"/>
  <c r="B67" i="1"/>
  <c r="B63" i="1"/>
  <c r="B56" i="1"/>
  <c r="B48" i="1"/>
  <c r="B44" i="1"/>
  <c r="B39" i="1"/>
  <c r="B35" i="1"/>
  <c r="B31" i="1"/>
  <c r="B27" i="1"/>
  <c r="B22" i="1"/>
  <c r="B16" i="1"/>
  <c r="B12" i="1"/>
  <c r="B8" i="1"/>
  <c r="B3" i="1"/>
  <c r="C1198" i="1"/>
  <c r="C1194" i="1"/>
  <c r="C1190" i="1"/>
  <c r="C1185" i="1"/>
  <c r="C1181" i="1"/>
  <c r="C1177" i="1"/>
  <c r="C1172" i="1"/>
  <c r="C1164" i="1"/>
  <c r="C1159" i="1"/>
  <c r="C1155" i="1"/>
  <c r="C1150" i="1"/>
  <c r="C1146" i="1"/>
  <c r="C1142" i="1"/>
  <c r="C1138" i="1"/>
  <c r="C1133" i="1"/>
  <c r="C1127" i="1"/>
  <c r="C1123" i="1"/>
  <c r="C1119" i="1"/>
  <c r="C1115" i="1"/>
  <c r="C1111" i="1"/>
  <c r="C1106" i="1"/>
  <c r="C1100" i="1"/>
  <c r="C1095" i="1"/>
  <c r="C1090" i="1"/>
  <c r="C1086" i="1"/>
  <c r="C1082" i="1"/>
  <c r="C1078" i="1"/>
  <c r="C1073" i="1"/>
  <c r="C1069" i="1"/>
  <c r="C1064" i="1"/>
  <c r="C1060" i="1"/>
  <c r="C1054" i="1"/>
  <c r="C1049" i="1"/>
  <c r="C1043" i="1"/>
  <c r="C1039" i="1"/>
  <c r="C1033" i="1"/>
  <c r="C1029" i="1"/>
  <c r="C1024" i="1"/>
  <c r="C1018" i="1"/>
  <c r="C1013" i="1"/>
  <c r="C1009" i="1"/>
  <c r="C1003" i="1"/>
  <c r="C996" i="1"/>
  <c r="C991" i="1"/>
  <c r="C987" i="1"/>
  <c r="C982" i="1"/>
  <c r="C970" i="1"/>
  <c r="C974" i="1"/>
  <c r="C969" i="1"/>
  <c r="C964" i="1"/>
  <c r="C961" i="1"/>
  <c r="C956" i="1"/>
  <c r="C951" i="1"/>
  <c r="C946" i="1"/>
  <c r="C942" i="1"/>
  <c r="C938" i="1"/>
  <c r="C929" i="1"/>
  <c r="C928" i="1"/>
  <c r="C923" i="1"/>
  <c r="C919" i="1"/>
  <c r="C914" i="1"/>
  <c r="C910" i="1"/>
  <c r="C906" i="1"/>
  <c r="C900" i="1"/>
  <c r="C899" i="1"/>
  <c r="C895" i="1"/>
  <c r="C892" i="1"/>
  <c r="C887" i="1"/>
  <c r="C883" i="1"/>
  <c r="C877" i="1"/>
  <c r="C520" i="1"/>
  <c r="C871" i="1"/>
  <c r="C866" i="1"/>
  <c r="C861" i="1"/>
  <c r="C856" i="1"/>
  <c r="C852" i="1"/>
  <c r="C848" i="1"/>
  <c r="C841" i="1"/>
  <c r="C837" i="1"/>
  <c r="C832" i="1"/>
  <c r="C828" i="1"/>
  <c r="C820" i="1"/>
  <c r="C815" i="1"/>
  <c r="C811" i="1"/>
  <c r="C806" i="1"/>
  <c r="C801" i="1"/>
  <c r="C797" i="1"/>
  <c r="C793" i="1"/>
  <c r="C789" i="1"/>
  <c r="C785" i="1"/>
  <c r="I598" i="2"/>
  <c r="I585" i="2"/>
  <c r="I536" i="2"/>
  <c r="I498" i="2"/>
  <c r="I443" i="2"/>
  <c r="I428" i="2"/>
  <c r="C826" i="1" s="1"/>
  <c r="I355" i="2"/>
  <c r="I342" i="2"/>
  <c r="I275" i="2"/>
  <c r="I263" i="2"/>
  <c r="I243" i="2"/>
  <c r="C459" i="1" s="1"/>
  <c r="I234" i="2"/>
  <c r="I199" i="2"/>
  <c r="I151" i="2"/>
  <c r="I119" i="2"/>
  <c r="I35" i="2"/>
  <c r="C66" i="1" s="1"/>
  <c r="I12" i="2"/>
  <c r="C824" i="1" l="1"/>
  <c r="C825" i="1"/>
  <c r="I568" i="1"/>
  <c r="I434" i="1"/>
  <c r="G778" i="1" l="1"/>
  <c r="I778" i="1" s="1"/>
  <c r="G612" i="1"/>
  <c r="I612" i="1" s="1"/>
  <c r="G777" i="1"/>
  <c r="I777" i="1" s="1"/>
  <c r="G3" i="1"/>
  <c r="G4" i="1"/>
  <c r="G5" i="1"/>
  <c r="G6" i="1"/>
  <c r="G8" i="1"/>
  <c r="G9" i="1"/>
  <c r="G10" i="1"/>
  <c r="G11" i="1"/>
  <c r="G12" i="1"/>
  <c r="G13" i="1"/>
  <c r="G14" i="1"/>
  <c r="G15" i="1"/>
  <c r="G16" i="1"/>
  <c r="G17" i="1"/>
  <c r="G18" i="1"/>
  <c r="G21" i="1"/>
  <c r="G22" i="1"/>
  <c r="G23" i="1"/>
  <c r="G24" i="1"/>
  <c r="G25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4" i="1"/>
  <c r="G45" i="1"/>
  <c r="G46" i="1"/>
  <c r="G47" i="1"/>
  <c r="G48" i="1"/>
  <c r="G50" i="1"/>
  <c r="G51" i="1"/>
  <c r="G52" i="1"/>
  <c r="G56" i="1"/>
  <c r="G57" i="1"/>
  <c r="G60" i="1"/>
  <c r="G61" i="1"/>
  <c r="G63" i="1"/>
  <c r="G64" i="1"/>
  <c r="G65" i="1"/>
  <c r="I65" i="1" s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80" i="1"/>
  <c r="G81" i="1"/>
  <c r="G83" i="1"/>
  <c r="G84" i="1"/>
  <c r="G85" i="1"/>
  <c r="G86" i="1"/>
  <c r="G87" i="1"/>
  <c r="G88" i="1"/>
  <c r="G89" i="1"/>
  <c r="G91" i="1"/>
  <c r="G92" i="1"/>
  <c r="G93" i="1"/>
  <c r="G94" i="1"/>
  <c r="G96" i="1"/>
  <c r="G97" i="1"/>
  <c r="G99" i="1"/>
  <c r="G100" i="1"/>
  <c r="G101" i="1"/>
  <c r="G102" i="1"/>
  <c r="G103" i="1"/>
  <c r="G104" i="1"/>
  <c r="G105" i="1"/>
  <c r="G106" i="1"/>
  <c r="G107" i="1"/>
  <c r="G108" i="1"/>
  <c r="G111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I130" i="1" s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9" i="1"/>
  <c r="G150" i="1"/>
  <c r="G151" i="1"/>
  <c r="G152" i="1"/>
  <c r="G153" i="1"/>
  <c r="G154" i="1"/>
  <c r="G155" i="1"/>
  <c r="G156" i="1"/>
  <c r="G157" i="1"/>
  <c r="G158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5" i="1"/>
  <c r="G176" i="1"/>
  <c r="G177" i="1"/>
  <c r="G178" i="1"/>
  <c r="G179" i="1"/>
  <c r="G180" i="1"/>
  <c r="G181" i="1"/>
  <c r="G183" i="1"/>
  <c r="G184" i="1"/>
  <c r="G187" i="1"/>
  <c r="G189" i="1"/>
  <c r="G190" i="1"/>
  <c r="G192" i="1"/>
  <c r="G193" i="1"/>
  <c r="G196" i="1"/>
  <c r="G197" i="1"/>
  <c r="G198" i="1"/>
  <c r="G201" i="1"/>
  <c r="G202" i="1"/>
  <c r="G203" i="1"/>
  <c r="G206" i="1"/>
  <c r="G207" i="1"/>
  <c r="G208" i="1"/>
  <c r="G209" i="1"/>
  <c r="G210" i="1"/>
  <c r="G211" i="1"/>
  <c r="G212" i="1"/>
  <c r="G213" i="1"/>
  <c r="G214" i="1"/>
  <c r="G216" i="1"/>
  <c r="G218" i="1"/>
  <c r="G219" i="1"/>
  <c r="G220" i="1"/>
  <c r="G221" i="1"/>
  <c r="G222" i="1"/>
  <c r="G223" i="1"/>
  <c r="G224" i="1"/>
  <c r="G226" i="1"/>
  <c r="G227" i="1"/>
  <c r="G228" i="1"/>
  <c r="G229" i="1"/>
  <c r="G230" i="1"/>
  <c r="G231" i="1"/>
  <c r="G232" i="1"/>
  <c r="G235" i="1"/>
  <c r="G236" i="1"/>
  <c r="G237" i="1"/>
  <c r="G238" i="1"/>
  <c r="G239" i="1"/>
  <c r="G241" i="1"/>
  <c r="G242" i="1"/>
  <c r="G243" i="1"/>
  <c r="G244" i="1"/>
  <c r="G246" i="1"/>
  <c r="G247" i="1"/>
  <c r="G249" i="1"/>
  <c r="G251" i="1"/>
  <c r="G252" i="1"/>
  <c r="G253" i="1"/>
  <c r="G254" i="1"/>
  <c r="G255" i="1"/>
  <c r="G256" i="1"/>
  <c r="G257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6" i="1"/>
  <c r="G277" i="1"/>
  <c r="G279" i="1"/>
  <c r="G280" i="1"/>
  <c r="G281" i="1"/>
  <c r="G283" i="1"/>
  <c r="G284" i="1"/>
  <c r="G286" i="1"/>
  <c r="G287" i="1"/>
  <c r="G288" i="1"/>
  <c r="G289" i="1"/>
  <c r="G290" i="1"/>
  <c r="G291" i="1"/>
  <c r="G293" i="1"/>
  <c r="G294" i="1"/>
  <c r="G295" i="1"/>
  <c r="G296" i="1"/>
  <c r="G298" i="1"/>
  <c r="G299" i="1"/>
  <c r="G300" i="1"/>
  <c r="G301" i="1"/>
  <c r="G302" i="1"/>
  <c r="G303" i="1"/>
  <c r="G304" i="1"/>
  <c r="G305" i="1"/>
  <c r="G306" i="1"/>
  <c r="G307" i="1"/>
  <c r="G308" i="1"/>
  <c r="G310" i="1"/>
  <c r="G311" i="1"/>
  <c r="G312" i="1"/>
  <c r="G313" i="1"/>
  <c r="G314" i="1"/>
  <c r="G315" i="1"/>
  <c r="G316" i="1"/>
  <c r="G317" i="1"/>
  <c r="G319" i="1"/>
  <c r="G321" i="1"/>
  <c r="G322" i="1"/>
  <c r="G323" i="1"/>
  <c r="G325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5" i="1"/>
  <c r="G346" i="1"/>
  <c r="G347" i="1"/>
  <c r="G349" i="1"/>
  <c r="G350" i="1"/>
  <c r="G351" i="1"/>
  <c r="G352" i="1"/>
  <c r="G353" i="1"/>
  <c r="G354" i="1"/>
  <c r="G355" i="1"/>
  <c r="G356" i="1"/>
  <c r="G357" i="1"/>
  <c r="G358" i="1"/>
  <c r="G360" i="1"/>
  <c r="G361" i="1"/>
  <c r="G362" i="1"/>
  <c r="G363" i="1"/>
  <c r="G364" i="1"/>
  <c r="G365" i="1"/>
  <c r="G366" i="1"/>
  <c r="G367" i="1"/>
  <c r="G369" i="1"/>
  <c r="G370" i="1"/>
  <c r="G372" i="1"/>
  <c r="G373" i="1"/>
  <c r="G374" i="1"/>
  <c r="G377" i="1"/>
  <c r="G378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9" i="1"/>
  <c r="G400" i="1"/>
  <c r="G402" i="1"/>
  <c r="G403" i="1"/>
  <c r="G406" i="1"/>
  <c r="G407" i="1"/>
  <c r="G410" i="1"/>
  <c r="G411" i="1"/>
  <c r="G412" i="1"/>
  <c r="G413" i="1"/>
  <c r="G414" i="1"/>
  <c r="G415" i="1"/>
  <c r="G417" i="1"/>
  <c r="G418" i="1"/>
  <c r="G419" i="1"/>
  <c r="G420" i="1"/>
  <c r="G421" i="1"/>
  <c r="G422" i="1"/>
  <c r="G423" i="1"/>
  <c r="G425" i="1"/>
  <c r="I425" i="1" s="1"/>
  <c r="G426" i="1"/>
  <c r="G427" i="1"/>
  <c r="G428" i="1"/>
  <c r="G430" i="1"/>
  <c r="G432" i="1"/>
  <c r="G433" i="1"/>
  <c r="G435" i="1"/>
  <c r="G438" i="1"/>
  <c r="G440" i="1"/>
  <c r="G441" i="1"/>
  <c r="G442" i="1"/>
  <c r="G443" i="1"/>
  <c r="G447" i="1"/>
  <c r="G448" i="1"/>
  <c r="G451" i="1"/>
  <c r="G452" i="1"/>
  <c r="G455" i="1"/>
  <c r="G457" i="1"/>
  <c r="G458" i="1"/>
  <c r="G459" i="1"/>
  <c r="G460" i="1"/>
  <c r="G461" i="1"/>
  <c r="G462" i="1"/>
  <c r="G463" i="1"/>
  <c r="G464" i="1"/>
  <c r="G444" i="1"/>
  <c r="G445" i="1"/>
  <c r="G449" i="1"/>
  <c r="G465" i="1"/>
  <c r="G467" i="1"/>
  <c r="G468" i="1"/>
  <c r="G469" i="1"/>
  <c r="G473" i="1"/>
  <c r="G474" i="1"/>
  <c r="G475" i="1"/>
  <c r="G477" i="1"/>
  <c r="G479" i="1"/>
  <c r="G480" i="1"/>
  <c r="G481" i="1"/>
  <c r="G482" i="1"/>
  <c r="G483" i="1"/>
  <c r="G484" i="1"/>
  <c r="G486" i="1"/>
  <c r="G487" i="1"/>
  <c r="G488" i="1"/>
  <c r="G489" i="1"/>
  <c r="G490" i="1"/>
  <c r="G491" i="1"/>
  <c r="G492" i="1"/>
  <c r="G494" i="1"/>
  <c r="G495" i="1"/>
  <c r="G497" i="1"/>
  <c r="G498" i="1"/>
  <c r="G499" i="1"/>
  <c r="G500" i="1"/>
  <c r="G501" i="1"/>
  <c r="G503" i="1"/>
  <c r="G502" i="1"/>
  <c r="I502" i="1" s="1"/>
  <c r="G504" i="1"/>
  <c r="G505" i="1"/>
  <c r="G507" i="1"/>
  <c r="G508" i="1"/>
  <c r="G509" i="1"/>
  <c r="G510" i="1"/>
  <c r="G511" i="1"/>
  <c r="G513" i="1"/>
  <c r="G514" i="1"/>
  <c r="G515" i="1"/>
  <c r="G516" i="1"/>
  <c r="G517" i="1"/>
  <c r="G518" i="1"/>
  <c r="G519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40" i="1"/>
  <c r="G542" i="1"/>
  <c r="G543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5" i="1"/>
  <c r="G566" i="1"/>
  <c r="G567" i="1"/>
  <c r="G571" i="1"/>
  <c r="G572" i="1"/>
  <c r="G574" i="1"/>
  <c r="G575" i="1"/>
  <c r="G576" i="1"/>
  <c r="G577" i="1"/>
  <c r="G578" i="1"/>
  <c r="G579" i="1"/>
  <c r="G580" i="1"/>
  <c r="G583" i="1"/>
  <c r="G581" i="1"/>
  <c r="I581" i="1" s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I611" i="1" s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6" i="1"/>
  <c r="G627" i="1"/>
  <c r="G629" i="1"/>
  <c r="G630" i="1"/>
  <c r="G631" i="1"/>
  <c r="G632" i="1"/>
  <c r="G633" i="1"/>
  <c r="G634" i="1"/>
  <c r="G635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5" i="1"/>
  <c r="G656" i="1"/>
  <c r="G657" i="1"/>
  <c r="G658" i="1"/>
  <c r="G659" i="1"/>
  <c r="G660" i="1"/>
  <c r="G661" i="1"/>
  <c r="G663" i="1"/>
  <c r="G664" i="1"/>
  <c r="G666" i="1"/>
  <c r="G668" i="1"/>
  <c r="G671" i="1"/>
  <c r="G672" i="1"/>
  <c r="G675" i="1"/>
  <c r="G676" i="1"/>
  <c r="G677" i="1"/>
  <c r="G678" i="1"/>
  <c r="G679" i="1"/>
  <c r="G680" i="1"/>
  <c r="G681" i="1"/>
  <c r="G683" i="1"/>
  <c r="G684" i="1"/>
  <c r="G686" i="1"/>
  <c r="G688" i="1"/>
  <c r="G690" i="1"/>
  <c r="G691" i="1"/>
  <c r="G692" i="1"/>
  <c r="G693" i="1"/>
  <c r="G694" i="1"/>
  <c r="G695" i="1"/>
  <c r="G696" i="1"/>
  <c r="G697" i="1"/>
  <c r="G698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7" i="1"/>
  <c r="G720" i="1"/>
  <c r="G721" i="1"/>
  <c r="G723" i="1"/>
  <c r="G725" i="1"/>
  <c r="G726" i="1"/>
  <c r="G727" i="1"/>
  <c r="G730" i="1"/>
  <c r="G731" i="1"/>
  <c r="G732" i="1"/>
  <c r="G733" i="1"/>
  <c r="G734" i="1"/>
  <c r="G735" i="1"/>
  <c r="G736" i="1"/>
  <c r="G737" i="1"/>
  <c r="G738" i="1"/>
  <c r="G739" i="1"/>
  <c r="G741" i="1"/>
  <c r="G747" i="1"/>
  <c r="G748" i="1"/>
  <c r="G742" i="1"/>
  <c r="G743" i="1"/>
  <c r="G744" i="1"/>
  <c r="G749" i="1"/>
  <c r="G750" i="1"/>
  <c r="G752" i="1"/>
  <c r="G753" i="1"/>
  <c r="G754" i="1"/>
  <c r="G756" i="1"/>
  <c r="G762" i="1"/>
  <c r="G760" i="1"/>
  <c r="G761" i="1"/>
  <c r="G763" i="1"/>
  <c r="G764" i="1"/>
  <c r="G765" i="1"/>
  <c r="G757" i="1"/>
  <c r="G766" i="1"/>
  <c r="G768" i="1"/>
  <c r="G769" i="1"/>
  <c r="G771" i="1"/>
  <c r="G772" i="1"/>
  <c r="G774" i="1"/>
  <c r="G775" i="1"/>
  <c r="G776" i="1"/>
  <c r="G779" i="1"/>
  <c r="G780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6" i="1"/>
  <c r="G807" i="1"/>
  <c r="G809" i="1"/>
  <c r="G810" i="1"/>
  <c r="G811" i="1"/>
  <c r="G812" i="1"/>
  <c r="G813" i="1"/>
  <c r="G814" i="1"/>
  <c r="G815" i="1"/>
  <c r="G817" i="1"/>
  <c r="G818" i="1"/>
  <c r="G819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5" i="1"/>
  <c r="G836" i="1"/>
  <c r="G837" i="1"/>
  <c r="G838" i="1"/>
  <c r="G839" i="1"/>
  <c r="G840" i="1"/>
  <c r="G841" i="1"/>
  <c r="G842" i="1"/>
  <c r="G843" i="1"/>
  <c r="G845" i="1"/>
  <c r="G848" i="1"/>
  <c r="G850" i="1"/>
  <c r="G851" i="1"/>
  <c r="G852" i="1"/>
  <c r="G853" i="1"/>
  <c r="G854" i="1"/>
  <c r="G855" i="1"/>
  <c r="G856" i="1"/>
  <c r="G858" i="1"/>
  <c r="G859" i="1"/>
  <c r="G860" i="1"/>
  <c r="G861" i="1"/>
  <c r="G862" i="1"/>
  <c r="G863" i="1"/>
  <c r="G864" i="1"/>
  <c r="G866" i="1"/>
  <c r="G868" i="1"/>
  <c r="G869" i="1"/>
  <c r="G870" i="1"/>
  <c r="G871" i="1"/>
  <c r="G872" i="1"/>
  <c r="G874" i="1"/>
  <c r="G875" i="1"/>
  <c r="G520" i="1"/>
  <c r="G521" i="1"/>
  <c r="G522" i="1"/>
  <c r="G876" i="1"/>
  <c r="G877" i="1"/>
  <c r="G878" i="1"/>
  <c r="G881" i="1"/>
  <c r="G882" i="1"/>
  <c r="G883" i="1"/>
  <c r="G884" i="1"/>
  <c r="G885" i="1"/>
  <c r="G886" i="1"/>
  <c r="G887" i="1"/>
  <c r="G888" i="1"/>
  <c r="G890" i="1"/>
  <c r="G891" i="1"/>
  <c r="G892" i="1"/>
  <c r="G894" i="1"/>
  <c r="G895" i="1"/>
  <c r="G896" i="1"/>
  <c r="G897" i="1"/>
  <c r="G898" i="1"/>
  <c r="G899" i="1"/>
  <c r="G985" i="1"/>
  <c r="G901" i="1"/>
  <c r="G902" i="1"/>
  <c r="G904" i="1"/>
  <c r="G905" i="1"/>
  <c r="G906" i="1"/>
  <c r="G907" i="1"/>
  <c r="I907" i="1" s="1"/>
  <c r="G908" i="1"/>
  <c r="G909" i="1"/>
  <c r="G910" i="1"/>
  <c r="G911" i="1"/>
  <c r="G912" i="1"/>
  <c r="G913" i="1"/>
  <c r="G914" i="1"/>
  <c r="G915" i="1"/>
  <c r="G916" i="1"/>
  <c r="G918" i="1"/>
  <c r="G919" i="1"/>
  <c r="G920" i="1"/>
  <c r="G921" i="1"/>
  <c r="G922" i="1"/>
  <c r="G923" i="1"/>
  <c r="G924" i="1"/>
  <c r="G925" i="1"/>
  <c r="G927" i="1"/>
  <c r="G928" i="1"/>
  <c r="G930" i="1"/>
  <c r="G931" i="1"/>
  <c r="G932" i="1"/>
  <c r="G929" i="1"/>
  <c r="G933" i="1"/>
  <c r="G934" i="1"/>
  <c r="G935" i="1"/>
  <c r="G938" i="1"/>
  <c r="G939" i="1"/>
  <c r="G940" i="1"/>
  <c r="G941" i="1"/>
  <c r="G942" i="1"/>
  <c r="G943" i="1"/>
  <c r="G944" i="1"/>
  <c r="I944" i="1" s="1"/>
  <c r="G945" i="1"/>
  <c r="G946" i="1"/>
  <c r="G947" i="1"/>
  <c r="G948" i="1"/>
  <c r="G950" i="1"/>
  <c r="G951" i="1"/>
  <c r="G953" i="1"/>
  <c r="G954" i="1"/>
  <c r="G955" i="1"/>
  <c r="G956" i="1"/>
  <c r="G958" i="1"/>
  <c r="G959" i="1"/>
  <c r="G960" i="1"/>
  <c r="G961" i="1"/>
  <c r="G957" i="1"/>
  <c r="G962" i="1"/>
  <c r="I962" i="1" s="1"/>
  <c r="G963" i="1"/>
  <c r="G964" i="1"/>
  <c r="G965" i="1"/>
  <c r="G967" i="1"/>
  <c r="G968" i="1"/>
  <c r="G969" i="1"/>
  <c r="G971" i="1"/>
  <c r="G972" i="1"/>
  <c r="G973" i="1"/>
  <c r="G974" i="1"/>
  <c r="G975" i="1"/>
  <c r="G976" i="1"/>
  <c r="G977" i="1"/>
  <c r="G970" i="1"/>
  <c r="G979" i="1"/>
  <c r="G980" i="1"/>
  <c r="G981" i="1"/>
  <c r="G982" i="1"/>
  <c r="G983" i="1"/>
  <c r="G984" i="1"/>
  <c r="G986" i="1"/>
  <c r="G987" i="1"/>
  <c r="G988" i="1"/>
  <c r="G989" i="1"/>
  <c r="G990" i="1"/>
  <c r="G991" i="1"/>
  <c r="G992" i="1"/>
  <c r="G993" i="1"/>
  <c r="G994" i="1"/>
  <c r="G996" i="1"/>
  <c r="G997" i="1"/>
  <c r="G998" i="1"/>
  <c r="G999" i="1"/>
  <c r="G1003" i="1"/>
  <c r="G1006" i="1"/>
  <c r="G1007" i="1"/>
  <c r="G1008" i="1"/>
  <c r="G1009" i="1"/>
  <c r="G1010" i="1"/>
  <c r="G1011" i="1"/>
  <c r="G1012" i="1"/>
  <c r="G1013" i="1"/>
  <c r="G1014" i="1"/>
  <c r="G1015" i="1"/>
  <c r="G1017" i="1"/>
  <c r="G1018" i="1"/>
  <c r="G1020" i="1"/>
  <c r="G1021" i="1"/>
  <c r="G1022" i="1"/>
  <c r="G1024" i="1"/>
  <c r="G1025" i="1"/>
  <c r="G1027" i="1"/>
  <c r="G1028" i="1"/>
  <c r="G1029" i="1"/>
  <c r="G1030" i="1"/>
  <c r="G1031" i="1"/>
  <c r="G1032" i="1"/>
  <c r="G1033" i="1"/>
  <c r="G1034" i="1"/>
  <c r="G1036" i="1"/>
  <c r="G1037" i="1"/>
  <c r="G1039" i="1"/>
  <c r="G1040" i="1"/>
  <c r="G1041" i="1"/>
  <c r="G1042" i="1"/>
  <c r="G1043" i="1"/>
  <c r="I1043" i="1" s="1"/>
  <c r="G1046" i="1"/>
  <c r="G1047" i="1"/>
  <c r="G1048" i="1"/>
  <c r="G1049" i="1"/>
  <c r="G1051" i="1"/>
  <c r="G1052" i="1"/>
  <c r="G1053" i="1"/>
  <c r="G1054" i="1"/>
  <c r="G1055" i="1"/>
  <c r="G1056" i="1"/>
  <c r="G1059" i="1"/>
  <c r="G1061" i="1"/>
  <c r="G1062" i="1"/>
  <c r="G1063" i="1"/>
  <c r="G1064" i="1"/>
  <c r="G1065" i="1"/>
  <c r="G1068" i="1"/>
  <c r="G1069" i="1"/>
  <c r="G1070" i="1"/>
  <c r="G1071" i="1"/>
  <c r="G1072" i="1"/>
  <c r="G1073" i="1"/>
  <c r="G1074" i="1"/>
  <c r="G1076" i="1"/>
  <c r="G1078" i="1"/>
  <c r="G1079" i="1"/>
  <c r="G1080" i="1"/>
  <c r="G1081" i="1"/>
  <c r="G1082" i="1"/>
  <c r="G1083" i="1"/>
  <c r="G1084" i="1"/>
  <c r="G1086" i="1"/>
  <c r="G1087" i="1"/>
  <c r="I1087" i="1" s="1"/>
  <c r="G1088" i="1"/>
  <c r="G1089" i="1"/>
  <c r="G1090" i="1"/>
  <c r="G1092" i="1"/>
  <c r="G1093" i="1"/>
  <c r="G1094" i="1"/>
  <c r="G1095" i="1"/>
  <c r="G1097" i="1"/>
  <c r="G1098" i="1"/>
  <c r="G1099" i="1"/>
  <c r="G1100" i="1"/>
  <c r="G1102" i="1"/>
  <c r="G1103" i="1"/>
  <c r="G1105" i="1"/>
  <c r="G1106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30" i="1"/>
  <c r="G1131" i="1"/>
  <c r="G1132" i="1"/>
  <c r="G1133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5" i="1"/>
  <c r="G1156" i="1"/>
  <c r="G1157" i="1"/>
  <c r="G1158" i="1"/>
  <c r="G1159" i="1"/>
  <c r="G1160" i="1"/>
  <c r="G1161" i="1"/>
  <c r="G1162" i="1"/>
  <c r="G1164" i="1"/>
  <c r="G1169" i="1"/>
  <c r="G1170" i="1"/>
  <c r="G1171" i="1"/>
  <c r="G1172" i="1"/>
  <c r="G1174" i="1"/>
  <c r="G1175" i="1"/>
  <c r="G1177" i="1"/>
  <c r="G1178" i="1"/>
  <c r="G1179" i="1"/>
  <c r="G1180" i="1"/>
  <c r="G1181" i="1"/>
  <c r="G1182" i="1"/>
  <c r="G1183" i="1"/>
  <c r="G1184" i="1"/>
  <c r="G1185" i="1"/>
  <c r="G1186" i="1"/>
  <c r="G1188" i="1"/>
  <c r="G1189" i="1"/>
  <c r="G1190" i="1"/>
  <c r="G1191" i="1"/>
  <c r="G1192" i="1"/>
  <c r="G1193" i="1"/>
  <c r="G1194" i="1"/>
  <c r="G1195" i="1"/>
  <c r="I1195" i="1" s="1"/>
  <c r="G1196" i="1"/>
  <c r="G1197" i="1"/>
  <c r="G1198" i="1"/>
  <c r="G1202" i="1"/>
  <c r="G2" i="1"/>
  <c r="I826" i="1"/>
  <c r="C147" i="7"/>
  <c r="C114" i="7"/>
  <c r="I392" i="1"/>
  <c r="I257" i="1"/>
  <c r="I178" i="1" l="1"/>
  <c r="I435" i="1"/>
  <c r="I1072" i="1"/>
  <c r="I690" i="1"/>
  <c r="I415" i="1"/>
  <c r="I438" i="1" l="1"/>
  <c r="I929" i="1" l="1"/>
  <c r="I583" i="1"/>
  <c r="I503" i="1"/>
  <c r="I970" i="1"/>
  <c r="I146" i="1"/>
  <c r="I157" i="1"/>
  <c r="I957" i="1"/>
  <c r="I145" i="1"/>
  <c r="I156" i="1"/>
  <c r="I977" i="1"/>
  <c r="I932" i="1"/>
  <c r="I580" i="1"/>
  <c r="I501" i="1"/>
  <c r="I444" i="1"/>
  <c r="I1039" i="1"/>
  <c r="C193" i="7" l="1"/>
  <c r="C194" i="7"/>
  <c r="C195" i="7"/>
  <c r="I1144" i="1"/>
  <c r="I491" i="1"/>
  <c r="I992" i="1"/>
  <c r="I804" i="1"/>
  <c r="I511" i="1"/>
  <c r="I266" i="1"/>
  <c r="I482" i="1"/>
  <c r="I710" i="1"/>
  <c r="I948" i="1"/>
  <c r="I976" i="1"/>
  <c r="C191" i="7"/>
  <c r="I698" i="1"/>
  <c r="I136" i="1"/>
  <c r="I617" i="1"/>
  <c r="C25" i="7"/>
  <c r="I603" i="1" l="1"/>
  <c r="C171" i="7" l="1"/>
  <c r="C182" i="7"/>
  <c r="C111" i="7"/>
  <c r="C153" i="7"/>
  <c r="C11" i="7"/>
  <c r="C119" i="7" l="1"/>
  <c r="C2" i="7"/>
  <c r="C183" i="7"/>
  <c r="C33" i="7"/>
  <c r="C131" i="7"/>
  <c r="C13" i="7"/>
  <c r="C174" i="7"/>
  <c r="C178" i="7"/>
  <c r="C188" i="7"/>
  <c r="C165" i="7"/>
  <c r="C123" i="7"/>
  <c r="C4" i="7"/>
  <c r="C5" i="7"/>
  <c r="C6" i="7"/>
  <c r="C7" i="7"/>
  <c r="C8" i="7"/>
  <c r="C9" i="7"/>
  <c r="C12" i="7"/>
  <c r="C14" i="7"/>
  <c r="C15" i="7"/>
  <c r="C16" i="7"/>
  <c r="C17" i="7"/>
  <c r="C18" i="7"/>
  <c r="C20" i="7"/>
  <c r="C21" i="7"/>
  <c r="C22" i="7"/>
  <c r="C23" i="7"/>
  <c r="C24" i="7"/>
  <c r="C26" i="7"/>
  <c r="C27" i="7"/>
  <c r="C28" i="7"/>
  <c r="C29" i="7"/>
  <c r="C30" i="7"/>
  <c r="C31" i="7"/>
  <c r="C32" i="7"/>
  <c r="C34" i="7"/>
  <c r="C35" i="7"/>
  <c r="C37" i="7"/>
  <c r="C38" i="7"/>
  <c r="C39" i="7"/>
  <c r="C105" i="7"/>
  <c r="C106" i="7"/>
  <c r="C107" i="7"/>
  <c r="C108" i="7"/>
  <c r="C109" i="7"/>
  <c r="C110" i="7"/>
  <c r="C112" i="7"/>
  <c r="C113" i="7"/>
  <c r="C115" i="7"/>
  <c r="C116" i="7"/>
  <c r="C117" i="7"/>
  <c r="C118" i="7"/>
  <c r="C120" i="7"/>
  <c r="C121" i="7"/>
  <c r="C124" i="7"/>
  <c r="C125" i="7"/>
  <c r="C126" i="7"/>
  <c r="C127" i="7"/>
  <c r="C128" i="7"/>
  <c r="C129" i="7"/>
  <c r="C130" i="7"/>
  <c r="C132" i="7"/>
  <c r="C134" i="7"/>
  <c r="C135" i="7"/>
  <c r="C148" i="7"/>
  <c r="C149" i="7"/>
  <c r="C150" i="7"/>
  <c r="C151" i="7"/>
  <c r="C154" i="7"/>
  <c r="C155" i="7"/>
  <c r="C156" i="7"/>
  <c r="C157" i="7"/>
  <c r="C158" i="7"/>
  <c r="C159" i="7"/>
  <c r="C160" i="7"/>
  <c r="C161" i="7"/>
  <c r="C162" i="7"/>
  <c r="C163" i="7"/>
  <c r="C164" i="7"/>
  <c r="C166" i="7"/>
  <c r="C167" i="7"/>
  <c r="C168" i="7"/>
  <c r="C169" i="7"/>
  <c r="C170" i="7"/>
  <c r="C173" i="7"/>
  <c r="C175" i="7"/>
  <c r="C176" i="7"/>
  <c r="C177" i="7"/>
  <c r="C179" i="7"/>
  <c r="C180" i="7"/>
  <c r="C181" i="7"/>
  <c r="C184" i="7"/>
  <c r="C185" i="7"/>
  <c r="C187" i="7"/>
  <c r="C189" i="7"/>
  <c r="C190" i="7"/>
  <c r="C192" i="7"/>
  <c r="C3" i="7"/>
  <c r="I378" i="1" l="1"/>
  <c r="I423" i="1"/>
  <c r="I187" i="1"/>
  <c r="I688" i="1"/>
  <c r="I137" i="1"/>
  <c r="I158" i="1"/>
  <c r="I181" i="1"/>
  <c r="I492" i="1"/>
  <c r="I452" i="1"/>
  <c r="I75" i="1" l="1"/>
  <c r="I594" i="1"/>
  <c r="I795" i="1"/>
  <c r="I961" i="1"/>
  <c r="I991" i="1"/>
  <c r="I1151" i="1"/>
  <c r="I602" i="1"/>
  <c r="I129" i="1"/>
  <c r="I1121" i="1"/>
  <c r="I647" i="1"/>
  <c r="I459" i="1"/>
  <c r="I1103" i="1" l="1"/>
  <c r="I302" i="1"/>
  <c r="I81" i="1"/>
  <c r="I919" i="1"/>
  <c r="I184" i="1"/>
  <c r="I296" i="1"/>
  <c r="I52" i="1"/>
  <c r="I572" i="1"/>
  <c r="I748" i="1"/>
  <c r="I495" i="1"/>
  <c r="I815" i="1"/>
  <c r="I1031" i="1"/>
  <c r="I1012" i="1"/>
  <c r="I652" i="1"/>
  <c r="I776" i="1"/>
  <c r="I597" i="1"/>
  <c r="I624" i="1" l="1"/>
  <c r="I262" i="1"/>
  <c r="I323" i="1"/>
  <c r="I850" i="1"/>
  <c r="I522" i="1"/>
  <c r="I395" i="1"/>
  <c r="I954" i="1"/>
  <c r="I78" i="1"/>
  <c r="I403" i="1"/>
  <c r="I1061" i="1"/>
  <c r="I133" i="1"/>
  <c r="I553" i="1" l="1"/>
  <c r="I61" i="1"/>
  <c r="I414" i="1"/>
  <c r="I784" i="1"/>
  <c r="I268" i="1"/>
  <c r="I469" i="1"/>
  <c r="I1025" i="1"/>
  <c r="I144" i="1"/>
  <c r="I358" i="1"/>
  <c r="I838" i="1"/>
  <c r="I411" i="1"/>
  <c r="I249" i="1" l="1"/>
  <c r="I281" i="1"/>
  <c r="I551" i="1"/>
  <c r="I1071" i="1"/>
  <c r="I1049" i="1"/>
  <c r="I391" i="1"/>
  <c r="I108" i="1"/>
  <c r="I980" i="1"/>
  <c r="I256" i="1"/>
  <c r="I227" i="1"/>
  <c r="I761" i="1"/>
  <c r="I765" i="1" l="1"/>
  <c r="I999" i="1"/>
  <c r="I1013" i="1"/>
  <c r="I176" i="1"/>
  <c r="I236" i="1"/>
  <c r="I27" i="1"/>
  <c r="I219" i="1"/>
  <c r="I410" i="1"/>
  <c r="I639" i="1"/>
  <c r="I668" i="1"/>
  <c r="I960" i="1"/>
  <c r="I794" i="1"/>
  <c r="I990" i="1"/>
  <c r="I128" i="1"/>
  <c r="I601" i="1"/>
  <c r="I1120" i="1"/>
  <c r="I1150" i="1"/>
  <c r="I646" i="1"/>
  <c r="I74" i="1"/>
  <c r="I558" i="1"/>
  <c r="I390" i="1" l="1"/>
  <c r="I312" i="1" l="1"/>
  <c r="I943" i="1"/>
  <c r="I1188" i="1" l="1"/>
  <c r="I600" i="1"/>
  <c r="I706" i="1"/>
  <c r="I89" i="1"/>
  <c r="I1095" i="1"/>
  <c r="I209" i="1"/>
  <c r="I1047" i="1"/>
  <c r="I906" i="1"/>
  <c r="I969" i="1"/>
  <c r="I172" i="1" l="1"/>
  <c r="I618" i="1"/>
  <c r="I616" i="1"/>
  <c r="I615" i="1"/>
  <c r="I744" i="1"/>
  <c r="I743" i="1"/>
  <c r="I742" i="1"/>
  <c r="I614" i="1" l="1"/>
  <c r="I76" i="1"/>
  <c r="I475" i="1" l="1"/>
  <c r="I352" i="1" l="1"/>
  <c r="I587" i="1"/>
  <c r="I845" i="1"/>
  <c r="I1094" i="1" l="1"/>
  <c r="I1172" i="1"/>
  <c r="I331" i="1" l="1"/>
  <c r="I38" i="1"/>
  <c r="I1056" i="1"/>
  <c r="I88" i="1"/>
  <c r="I705" i="1"/>
  <c r="I1194" i="1"/>
  <c r="I530" i="1"/>
  <c r="I387" i="1"/>
  <c r="I365" i="1"/>
  <c r="I697" i="1"/>
  <c r="I658" i="1"/>
  <c r="I386" i="1"/>
  <c r="I1193" i="1"/>
  <c r="I704" i="1"/>
  <c r="I86" i="1"/>
  <c r="I87" i="1"/>
  <c r="I330" i="1"/>
  <c r="I1055" i="1"/>
  <c r="I120" i="1"/>
  <c r="I37" i="1"/>
  <c r="I339" i="1"/>
  <c r="I696" i="1"/>
  <c r="I529" i="1"/>
  <c r="I364" i="1"/>
  <c r="I119" i="1"/>
  <c r="I695" i="1"/>
  <c r="I528" i="1"/>
  <c r="I1192" i="1"/>
  <c r="I1054" i="1"/>
  <c r="I329" i="1"/>
  <c r="I385" i="1"/>
  <c r="I657" i="1"/>
  <c r="I703" i="1"/>
  <c r="I338" i="1"/>
  <c r="I1191" i="1"/>
  <c r="I1053" i="1"/>
  <c r="I656" i="1"/>
  <c r="I527" i="1"/>
  <c r="I694" i="1"/>
  <c r="I702" i="1"/>
  <c r="I384" i="1"/>
  <c r="I328" i="1"/>
  <c r="I363" i="1"/>
  <c r="I337" i="1"/>
  <c r="I118" i="1"/>
  <c r="I85" i="1"/>
  <c r="I36" i="1"/>
  <c r="I449" i="1" l="1"/>
  <c r="I374" i="1"/>
  <c r="I445" i="1"/>
  <c r="I662" i="1"/>
  <c r="I383" i="1"/>
  <c r="I880" i="1"/>
  <c r="I900" i="1"/>
  <c r="I1128" i="1"/>
  <c r="I915" i="1" l="1"/>
  <c r="I218" i="1" l="1"/>
  <c r="I301" i="1" l="1"/>
  <c r="I1183" i="1"/>
  <c r="I1081" i="1"/>
  <c r="I633" i="1"/>
  <c r="I171" i="1"/>
  <c r="I788" i="1"/>
  <c r="I486" i="1"/>
  <c r="I686" i="1"/>
  <c r="I721" i="1"/>
  <c r="I1199" i="1" l="1"/>
  <c r="I1176" i="1"/>
  <c r="I1143" i="1"/>
  <c r="I1134" i="1"/>
  <c r="I1107" i="1"/>
  <c r="I1102" i="1"/>
  <c r="I1085" i="1"/>
  <c r="I1075" i="1"/>
  <c r="I1066" i="1"/>
  <c r="I1060" i="1"/>
  <c r="I1018" i="1"/>
  <c r="I979" i="1"/>
  <c r="I953" i="1"/>
  <c r="I903" i="1"/>
  <c r="I896" i="1"/>
  <c r="I893" i="1"/>
  <c r="I521" i="1"/>
  <c r="I849" i="1"/>
  <c r="I820" i="1"/>
  <c r="I811" i="1"/>
  <c r="I787" i="1"/>
  <c r="I783" i="1"/>
  <c r="I685" i="1"/>
  <c r="I650" i="1"/>
  <c r="I636" i="1"/>
  <c r="I632" i="1"/>
  <c r="I577" i="1"/>
  <c r="I575" i="1"/>
  <c r="I468" i="1"/>
  <c r="I465" i="1"/>
  <c r="I413" i="1"/>
  <c r="I394" i="1"/>
  <c r="I377" i="1"/>
  <c r="I300" i="1"/>
  <c r="I239" i="1"/>
  <c r="I244" i="1"/>
  <c r="I280" i="1"/>
  <c r="I214" i="1"/>
  <c r="I51" i="1"/>
  <c r="I48" i="1"/>
  <c r="I41" i="1"/>
  <c r="I33" i="1"/>
  <c r="I30" i="1"/>
  <c r="I25" i="1"/>
  <c r="I1149" i="1" l="1"/>
  <c r="I586" i="1"/>
  <c r="I769" i="1"/>
  <c r="I168" i="1"/>
  <c r="I822" i="1"/>
  <c r="I210" i="1"/>
  <c r="I579" i="1"/>
  <c r="I351" i="1"/>
  <c r="I265" i="1"/>
  <c r="I693" i="1"/>
  <c r="I638" i="1"/>
  <c r="I230" i="1"/>
  <c r="I22" i="1"/>
  <c r="I905" i="1"/>
  <c r="I64" i="1"/>
  <c r="I307" i="1"/>
  <c r="I163" i="1"/>
  <c r="I887" i="1"/>
  <c r="I355" i="1"/>
  <c r="I490" i="1"/>
  <c r="I289" i="1"/>
  <c r="I910" i="1"/>
  <c r="I8" i="1"/>
  <c r="I538" i="1" l="1"/>
  <c r="I105" i="1" l="1"/>
  <c r="I814" i="1" l="1"/>
  <c r="I535" i="1"/>
  <c r="I984" i="1"/>
  <c r="I837" i="1"/>
  <c r="I151" i="1"/>
  <c r="I295" i="1"/>
  <c r="I1042" i="1"/>
  <c r="I94" i="1"/>
  <c r="I143" i="1"/>
  <c r="I1171" i="1"/>
  <c r="I596" i="1"/>
  <c r="I775" i="1"/>
  <c r="I1011" i="1"/>
  <c r="I651" i="1"/>
  <c r="I1030" i="1"/>
  <c r="I117" i="1"/>
  <c r="I14" i="1"/>
  <c r="I370" i="1"/>
  <c r="I1100" i="1"/>
  <c r="I1164" i="1" l="1"/>
  <c r="I235" i="1"/>
  <c r="I175" i="1"/>
  <c r="I463" i="1"/>
  <c r="I464" i="1"/>
  <c r="I922" i="1" l="1"/>
  <c r="I884" i="1"/>
  <c r="I1006" i="1"/>
  <c r="I517" i="1"/>
  <c r="I34" i="1"/>
  <c r="I220" i="1"/>
  <c r="I160" i="1"/>
  <c r="I341" i="1"/>
  <c r="I263" i="1"/>
  <c r="I830" i="1"/>
  <c r="I993" i="1"/>
  <c r="I460" i="1"/>
  <c r="I497" i="1"/>
  <c r="I861" i="1"/>
  <c r="I1137" i="1"/>
  <c r="I353" i="1"/>
  <c r="I286" i="1"/>
  <c r="I47" i="1"/>
  <c r="I981" i="1"/>
  <c r="I498" i="1"/>
  <c r="I732" i="1"/>
  <c r="I963" i="1"/>
  <c r="I726" i="1"/>
  <c r="I1174" i="1"/>
  <c r="I802" i="1"/>
  <c r="I1105" i="1"/>
  <c r="I869" i="1"/>
  <c r="I447" i="1"/>
  <c r="I930" i="1"/>
  <c r="I39" i="1"/>
  <c r="I211" i="1"/>
  <c r="I276" i="1"/>
  <c r="I4" i="1"/>
  <c r="I1130" i="1"/>
  <c r="I241" i="1"/>
  <c r="I629" i="1"/>
  <c r="I56" i="1"/>
  <c r="I927" i="1"/>
  <c r="I23" i="1"/>
  <c r="I455" i="1"/>
  <c r="I388" i="1"/>
  <c r="I859" i="1"/>
  <c r="I1169" i="1"/>
  <c r="I648" i="1"/>
  <c r="I723" i="1"/>
  <c r="I346" i="1"/>
  <c r="I442" i="1"/>
  <c r="I680" i="1"/>
  <c r="I874" i="1"/>
  <c r="I1040" i="1"/>
  <c r="I894" i="1"/>
  <c r="I938" i="1"/>
  <c r="I675" i="1"/>
  <c r="I809" i="1"/>
  <c r="I771" i="1"/>
  <c r="I305" i="1"/>
  <c r="I1089" i="1"/>
  <c r="I609" i="1"/>
  <c r="I1119" i="1"/>
  <c r="I920" i="1"/>
  <c r="I1157" i="1"/>
  <c r="I1098" i="1"/>
  <c r="I1082" i="1"/>
  <c r="I533" i="1"/>
  <c r="I3" i="1"/>
  <c r="I1141" i="1"/>
  <c r="I1181" i="1"/>
  <c r="I924" i="1"/>
  <c r="I923" i="1"/>
  <c r="I132" i="1"/>
  <c r="I242" i="1"/>
  <c r="I985" i="1"/>
  <c r="I982" i="1"/>
  <c r="I532" i="1"/>
  <c r="I1097" i="1"/>
  <c r="I858" i="1"/>
  <c r="I835" i="1"/>
  <c r="I293" i="1"/>
  <c r="I868" i="1"/>
  <c r="I1041" i="1"/>
  <c r="I747" i="1"/>
  <c r="I369" i="1"/>
  <c r="I473" i="1"/>
  <c r="I725" i="1"/>
  <c r="I342" i="1"/>
  <c r="I314" i="1"/>
  <c r="I1079" i="1"/>
  <c r="I92" i="1"/>
  <c r="I1088" i="1"/>
  <c r="I531" i="1"/>
  <c r="I599" i="1"/>
  <c r="I798" i="1"/>
  <c r="I97" i="1"/>
  <c r="I226" i="1"/>
  <c r="I267" i="1"/>
  <c r="I627" i="1"/>
  <c r="I417" i="1"/>
  <c r="I550" i="1"/>
  <c r="I400" i="1"/>
  <c r="I147" i="1"/>
  <c r="I99" i="1"/>
  <c r="I1111" i="1"/>
  <c r="I734" i="1"/>
  <c r="I631" i="1"/>
  <c r="I661" i="1"/>
  <c r="I878" i="1"/>
  <c r="I935" i="1"/>
  <c r="I382" i="1"/>
  <c r="I965" i="1"/>
  <c r="I1127" i="1"/>
  <c r="I819" i="1"/>
  <c r="I899" i="1"/>
  <c r="I42" i="1"/>
  <c r="I892" i="1"/>
  <c r="I243" i="1"/>
  <c r="I567" i="1"/>
  <c r="I213" i="1"/>
  <c r="I1198" i="1"/>
  <c r="I1133" i="1"/>
  <c r="I238" i="1"/>
  <c r="I6" i="1"/>
  <c r="I975" i="1"/>
  <c r="I510" i="1"/>
  <c r="I793" i="1"/>
  <c r="I516" i="1"/>
  <c r="I989" i="1"/>
  <c r="I1148" i="1"/>
  <c r="I559" i="1"/>
  <c r="I645" i="1"/>
  <c r="I73" i="1"/>
  <c r="I593" i="1"/>
  <c r="I574" i="1"/>
  <c r="I786" i="1"/>
  <c r="I901" i="1"/>
  <c r="I349" i="1"/>
  <c r="I406" i="1"/>
  <c r="I373" i="1"/>
  <c r="I851" i="1"/>
  <c r="I560" i="1"/>
  <c r="I955" i="1"/>
  <c r="I542" i="1"/>
  <c r="I179" i="1"/>
  <c r="I283" i="1"/>
  <c r="I432" i="1"/>
  <c r="I333" i="1"/>
  <c r="I169" i="1"/>
  <c r="I28" i="1"/>
  <c r="I1014" i="1"/>
  <c r="I1064" i="1"/>
  <c r="I290" i="1"/>
  <c r="I17" i="1"/>
  <c r="I15" i="1"/>
  <c r="I1073" i="1"/>
  <c r="I246" i="1"/>
  <c r="I1027" i="1"/>
  <c r="I399" i="1"/>
  <c r="I785" i="1"/>
  <c r="I730" i="1"/>
  <c r="I671" i="1"/>
  <c r="I189" i="1"/>
  <c r="I316" i="1"/>
  <c r="I31" i="1"/>
  <c r="I756" i="1"/>
  <c r="I201" i="1"/>
  <c r="I996" i="1"/>
  <c r="I683" i="1"/>
  <c r="I634" i="1"/>
  <c r="I479" i="1"/>
  <c r="I812" i="1" l="1"/>
  <c r="I546" i="1"/>
  <c r="I418" i="1"/>
  <c r="I832" i="1"/>
  <c r="I720" i="1"/>
  <c r="I799" i="1"/>
  <c r="I779" i="1"/>
  <c r="I972" i="1"/>
  <c r="I487" i="1"/>
  <c r="I231" i="1"/>
  <c r="I192" i="1"/>
  <c r="I562" i="1"/>
  <c r="I1109" i="1"/>
  <c r="I366" i="1"/>
  <c r="I91" i="1"/>
  <c r="I827" i="1"/>
  <c r="I882" i="1"/>
  <c r="I269" i="1"/>
  <c r="I1017" i="1"/>
  <c r="I1015" i="1"/>
  <c r="I60" i="1"/>
  <c r="I457" i="1"/>
  <c r="I866" i="1"/>
  <c r="I717" i="1"/>
  <c r="I279" i="1"/>
  <c r="I1153" i="1"/>
  <c r="I1197" i="1" l="1"/>
  <c r="I1175" i="1"/>
  <c r="I1170" i="1"/>
  <c r="I1142" i="1"/>
  <c r="I1132" i="1"/>
  <c r="I1131" i="1"/>
  <c r="I1126" i="1"/>
  <c r="I1110" i="1"/>
  <c r="I1106" i="1"/>
  <c r="I1099" i="1"/>
  <c r="I1093" i="1"/>
  <c r="I1090" i="1"/>
  <c r="I1084" i="1"/>
  <c r="I1086" i="1"/>
  <c r="I1083" i="1"/>
  <c r="I1080" i="1"/>
  <c r="I1074" i="1"/>
  <c r="I1070" i="1"/>
  <c r="I1068" i="1"/>
  <c r="I1065" i="1"/>
  <c r="I1059" i="1"/>
  <c r="I1048" i="1"/>
  <c r="I1029" i="1"/>
  <c r="I1028" i="1"/>
  <c r="I1024" i="1"/>
  <c r="I1010" i="1"/>
  <c r="I1037" i="1"/>
  <c r="I998" i="1"/>
  <c r="I997" i="1"/>
  <c r="I983" i="1"/>
  <c r="I964" i="1"/>
  <c r="I956" i="1"/>
  <c r="I939" i="1"/>
  <c r="I934" i="1"/>
  <c r="I931" i="1"/>
  <c r="I928" i="1"/>
  <c r="I916" i="1"/>
  <c r="I913" i="1"/>
  <c r="I902" i="1"/>
  <c r="I918" i="1"/>
  <c r="I912" i="1"/>
  <c r="I898" i="1"/>
  <c r="I895" i="1"/>
  <c r="I891" i="1"/>
  <c r="I883" i="1"/>
  <c r="I877" i="1"/>
  <c r="I875" i="1"/>
  <c r="I520" i="1"/>
  <c r="I870" i="1"/>
  <c r="I864" i="1"/>
  <c r="I860" i="1"/>
  <c r="I852" i="1"/>
  <c r="I848" i="1"/>
  <c r="I836" i="1"/>
  <c r="I833" i="1"/>
  <c r="I828" i="1"/>
  <c r="I813" i="1"/>
  <c r="I818" i="1"/>
  <c r="I810" i="1"/>
  <c r="I800" i="1"/>
  <c r="I807" i="1"/>
  <c r="I782" i="1"/>
  <c r="I780" i="1"/>
  <c r="I774" i="1"/>
  <c r="I772" i="1"/>
  <c r="I757" i="1"/>
  <c r="I760" i="1"/>
  <c r="I750" i="1"/>
  <c r="I749" i="1"/>
  <c r="I741" i="1"/>
  <c r="I733" i="1"/>
  <c r="I731" i="1"/>
  <c r="I727" i="1"/>
  <c r="I684" i="1"/>
  <c r="I681" i="1"/>
  <c r="I691" i="1"/>
  <c r="I672" i="1"/>
  <c r="I676" i="1"/>
  <c r="I664" i="1"/>
  <c r="I660" i="1"/>
  <c r="I649" i="1"/>
  <c r="I635" i="1"/>
  <c r="I630" i="1"/>
  <c r="I626" i="1"/>
  <c r="I623" i="1"/>
  <c r="I595" i="1"/>
  <c r="I576" i="1"/>
  <c r="I571" i="1"/>
  <c r="I566" i="1"/>
  <c r="I563" i="1"/>
  <c r="I561" i="1"/>
  <c r="I552" i="1"/>
  <c r="I547" i="1"/>
  <c r="I543" i="1"/>
  <c r="I534" i="1"/>
  <c r="I494" i="1"/>
  <c r="I484" i="1"/>
  <c r="I467" i="1"/>
  <c r="I451" i="1"/>
  <c r="I448" i="1"/>
  <c r="I443" i="1"/>
  <c r="I433" i="1"/>
  <c r="I407" i="1"/>
  <c r="I402" i="1"/>
  <c r="I393" i="1"/>
  <c r="I389" i="1"/>
  <c r="I381" i="1"/>
  <c r="I367" i="1"/>
  <c r="I357" i="1"/>
  <c r="I350" i="1"/>
  <c r="I347" i="1"/>
  <c r="I335" i="1"/>
  <c r="I325" i="1"/>
  <c r="I322" i="1"/>
  <c r="I317" i="1"/>
  <c r="I315" i="1"/>
  <c r="I299" i="1"/>
  <c r="I294" i="1"/>
  <c r="I291" i="1"/>
  <c r="I284" i="1"/>
  <c r="I277" i="1"/>
  <c r="I261" i="1"/>
  <c r="I247" i="1"/>
  <c r="I237" i="1"/>
  <c r="I232" i="1"/>
  <c r="I224" i="1"/>
  <c r="I216" i="1"/>
  <c r="I202" i="1"/>
  <c r="I190" i="1"/>
  <c r="I212" i="1"/>
  <c r="I203" i="1"/>
  <c r="I198" i="1"/>
  <c r="I193" i="1"/>
  <c r="I183" i="1"/>
  <c r="I180" i="1"/>
  <c r="I170" i="1"/>
  <c r="I142" i="1"/>
  <c r="I111" i="1"/>
  <c r="I106" i="1"/>
  <c r="I107" i="1"/>
  <c r="I93" i="1"/>
  <c r="I80" i="1"/>
  <c r="I77" i="1"/>
  <c r="I57" i="1"/>
  <c r="I50" i="1"/>
  <c r="I40" i="1"/>
  <c r="I32" i="1"/>
  <c r="I29" i="1"/>
  <c r="I24" i="1"/>
  <c r="I18" i="1"/>
  <c r="I16" i="1"/>
  <c r="I10" i="1"/>
  <c r="I5" i="1"/>
  <c r="I2" i="1"/>
  <c r="I1190" i="1"/>
  <c r="I1186" i="1"/>
  <c r="I1182" i="1"/>
  <c r="I1162" i="1"/>
  <c r="I1160" i="1"/>
  <c r="I1158" i="1"/>
  <c r="I1147" i="1"/>
  <c r="I1140" i="1"/>
  <c r="I1139" i="1"/>
  <c r="I1124" i="1"/>
  <c r="I1063" i="1"/>
  <c r="I1052" i="1"/>
  <c r="I1046" i="1"/>
  <c r="I1034" i="1"/>
  <c r="I1022" i="1"/>
  <c r="I1009" i="1"/>
  <c r="I1003" i="1"/>
  <c r="I994" i="1"/>
  <c r="I974" i="1"/>
  <c r="I968" i="1"/>
  <c r="I959" i="1"/>
  <c r="I951" i="1"/>
  <c r="I950" i="1"/>
  <c r="I942" i="1"/>
  <c r="I921" i="1"/>
  <c r="I909" i="1"/>
  <c r="I904" i="1"/>
  <c r="I886" i="1"/>
  <c r="I872" i="1"/>
  <c r="I863" i="1"/>
  <c r="I856" i="1"/>
  <c r="I843" i="1"/>
  <c r="I840" i="1"/>
  <c r="I831" i="1"/>
  <c r="I825" i="1"/>
  <c r="I821" i="1"/>
  <c r="I803" i="1"/>
  <c r="I796" i="1"/>
  <c r="I792" i="1"/>
  <c r="I789" i="1"/>
  <c r="I766" i="1"/>
  <c r="I763" i="1"/>
  <c r="I754" i="1"/>
  <c r="I739" i="1"/>
  <c r="I715" i="1"/>
  <c r="I709" i="1"/>
  <c r="I701" i="1"/>
  <c r="I692" i="1"/>
  <c r="I678" i="1"/>
  <c r="I637" i="1"/>
  <c r="I610" i="1"/>
  <c r="I605" i="1"/>
  <c r="I606" i="1"/>
  <c r="I592" i="1"/>
  <c r="I585" i="1"/>
  <c r="I578" i="1"/>
  <c r="I549" i="1" l="1"/>
  <c r="I519" i="1"/>
  <c r="I509" i="1"/>
  <c r="I505" i="1"/>
  <c r="I500" i="1"/>
  <c r="I489" i="1"/>
  <c r="I483" i="1"/>
  <c r="I462" i="1"/>
  <c r="I458" i="1"/>
  <c r="I430" i="1"/>
  <c r="I428" i="1"/>
  <c r="I412" i="1"/>
  <c r="I419" i="1"/>
  <c r="I372" i="1"/>
  <c r="I362" i="1"/>
  <c r="I356" i="1"/>
  <c r="I345" i="1"/>
  <c r="I343" i="1"/>
  <c r="I332" i="1"/>
  <c r="I321" i="1"/>
  <c r="I319" i="1"/>
  <c r="I311" i="1"/>
  <c r="I306" i="1"/>
  <c r="I303" i="1"/>
  <c r="I298" i="1"/>
  <c r="I288" i="1"/>
  <c r="I273" i="1"/>
  <c r="I270" i="1"/>
  <c r="I264" i="1"/>
  <c r="I255" i="1"/>
  <c r="I252" i="1"/>
  <c r="I229" i="1"/>
  <c r="I223" i="1"/>
  <c r="I222" i="1"/>
  <c r="I208" i="1"/>
  <c r="I177" i="1"/>
  <c r="I167" i="1"/>
  <c r="I162" i="1"/>
  <c r="I150" i="1" l="1"/>
  <c r="I135" i="1"/>
  <c r="I116" i="1"/>
  <c r="I104" i="1" l="1"/>
  <c r="I84" i="1"/>
  <c r="I72" i="1"/>
  <c r="I66" i="1"/>
  <c r="I68" i="1"/>
  <c r="I63" i="1"/>
  <c r="I46" i="1"/>
  <c r="I35" i="1"/>
  <c r="I21" i="1"/>
  <c r="I13" i="1"/>
  <c r="I1202" i="1" l="1"/>
  <c r="I1189" i="1"/>
  <c r="I1180" i="1"/>
  <c r="I1185" i="1"/>
  <c r="I1161" i="1"/>
  <c r="I1159" i="1"/>
  <c r="I1152" i="1"/>
  <c r="I1156" i="1"/>
  <c r="I1123" i="1"/>
  <c r="I1118" i="1"/>
  <c r="I1078" i="1"/>
  <c r="I1076" i="1"/>
  <c r="I1062" i="1"/>
  <c r="I1051" i="1"/>
  <c r="I1033" i="1"/>
  <c r="I1021" i="1"/>
  <c r="I1008" i="1"/>
  <c r="I967" i="1"/>
  <c r="I958" i="1"/>
  <c r="I946" i="1"/>
  <c r="I941" i="1"/>
  <c r="I925" i="1"/>
  <c r="I914" i="1"/>
  <c r="I911" i="1"/>
  <c r="I888" i="1"/>
  <c r="I855" i="1"/>
  <c r="I842" i="1"/>
  <c r="I839" i="1"/>
  <c r="I829" i="1"/>
  <c r="I823" i="1"/>
  <c r="I824" i="1"/>
  <c r="I797" i="1"/>
  <c r="I791" i="1"/>
  <c r="I764" i="1" l="1"/>
  <c r="I714" i="1"/>
  <c r="I708" i="1"/>
  <c r="I700" i="1"/>
  <c r="I679" i="1"/>
  <c r="I677" i="1"/>
  <c r="I666" i="1"/>
  <c r="I643" i="1"/>
  <c r="I613" i="1"/>
  <c r="I604" i="1"/>
  <c r="I598" i="1"/>
  <c r="I591" i="1"/>
  <c r="I584" i="1"/>
  <c r="I608" i="1"/>
  <c r="I556" i="1"/>
  <c r="I540" i="1"/>
  <c r="I537" i="1"/>
  <c r="I508" i="1"/>
  <c r="I477" i="1"/>
  <c r="I474" i="1"/>
  <c r="I427" i="1"/>
  <c r="I361" i="1"/>
  <c r="I340" i="1"/>
  <c r="I310" i="1"/>
  <c r="I308" i="1"/>
  <c r="I272" i="1"/>
  <c r="I254" i="1"/>
  <c r="I251" i="1"/>
  <c r="I196" i="1"/>
  <c r="I166" i="1"/>
  <c r="I149" i="1"/>
  <c r="I115" i="1"/>
  <c r="I103" i="1"/>
  <c r="I96" i="1" l="1"/>
  <c r="I83" i="1"/>
  <c r="I71" i="1"/>
  <c r="I67" i="1"/>
  <c r="I1179" i="1"/>
  <c r="I713" i="1"/>
  <c r="I1178" i="1"/>
  <c r="I712" i="1"/>
  <c r="I1177" i="1"/>
  <c r="I711" i="1"/>
  <c r="I1155" i="1"/>
  <c r="I1146" i="1"/>
  <c r="I1138" i="1"/>
  <c r="I1032" i="1"/>
  <c r="I1007" i="1"/>
  <c r="I973" i="1"/>
  <c r="I945" i="1"/>
  <c r="I908" i="1"/>
  <c r="I885" i="1"/>
  <c r="I862" i="1"/>
  <c r="I854" i="1"/>
  <c r="I762" i="1"/>
  <c r="I752" i="1"/>
  <c r="I707" i="1"/>
  <c r="I607" i="1"/>
  <c r="I590" i="1"/>
  <c r="I518" i="1"/>
  <c r="I499" i="1"/>
  <c r="I488" i="1"/>
  <c r="I481" i="1"/>
  <c r="I461" i="1"/>
  <c r="I441" i="1"/>
  <c r="I426" i="1"/>
  <c r="I354" i="1"/>
  <c r="I334" i="1"/>
  <c r="I336" i="1"/>
  <c r="I304" i="1"/>
  <c r="I287" i="1"/>
  <c r="I271" i="1"/>
  <c r="I221" i="1"/>
  <c r="I207" i="1"/>
  <c r="I161" i="1"/>
  <c r="I134" i="1"/>
  <c r="I114" i="1"/>
  <c r="I102" i="1"/>
  <c r="I45" i="1"/>
  <c r="I12" i="1"/>
  <c r="I1117" i="1"/>
  <c r="I987" i="1"/>
  <c r="I790" i="1"/>
  <c r="I642" i="1"/>
  <c r="I589" i="1"/>
  <c r="I555" i="1"/>
  <c r="I514" i="1"/>
  <c r="I126" i="1"/>
  <c r="I70" i="1"/>
  <c r="I1114" i="1"/>
  <c r="I738" i="1"/>
  <c r="I622" i="1"/>
  <c r="I422" i="1"/>
  <c r="I141" i="1"/>
  <c r="I124" i="1"/>
  <c r="I113" i="1"/>
  <c r="I655" i="1"/>
  <c r="I1113" i="1"/>
  <c r="I737" i="1"/>
  <c r="I621" i="1"/>
  <c r="I421" i="1"/>
  <c r="I360" i="1"/>
  <c r="I140" i="1"/>
  <c r="I123" i="1"/>
  <c r="I1112" i="1"/>
  <c r="I736" i="1"/>
  <c r="I620" i="1"/>
  <c r="I420" i="1"/>
  <c r="I165" i="1"/>
  <c r="I139" i="1"/>
  <c r="I122" i="1"/>
  <c r="I101" i="1" l="1"/>
  <c r="I1116" i="1"/>
  <c r="I735" i="1"/>
  <c r="I619" i="1"/>
  <c r="I164" i="1"/>
  <c r="I138" i="1"/>
  <c r="I121" i="1"/>
  <c r="I100" i="1"/>
  <c r="I548" i="1"/>
  <c r="I1122" i="1"/>
  <c r="I1020" i="1"/>
  <c r="I940" i="1"/>
  <c r="I871" i="1"/>
  <c r="I853" i="1"/>
  <c r="I841" i="1"/>
  <c r="I641" i="1"/>
  <c r="I504" i="1"/>
  <c r="I440" i="1"/>
  <c r="I253" i="1"/>
  <c r="I69" i="1"/>
  <c r="I125" i="1"/>
  <c r="I480" i="1"/>
  <c r="I507" i="1"/>
  <c r="I513" i="1"/>
  <c r="I554" i="1"/>
  <c r="I588" i="1"/>
  <c r="I640" i="1"/>
  <c r="I753" i="1"/>
  <c r="I801" i="1"/>
  <c r="I971" i="1"/>
  <c r="I986" i="1"/>
  <c r="I1115" i="1"/>
  <c r="I1145" i="1"/>
  <c r="I1184" i="1"/>
  <c r="I9" i="1"/>
  <c r="I197" i="1"/>
  <c r="I313" i="1"/>
  <c r="I380" i="1"/>
  <c r="I565" i="1"/>
  <c r="I659" i="1"/>
  <c r="I663" i="1"/>
  <c r="I768" i="1"/>
  <c r="I806" i="1"/>
  <c r="I817" i="1"/>
  <c r="I876" i="1"/>
  <c r="I881" i="1"/>
  <c r="I890" i="1"/>
  <c r="I897" i="1"/>
  <c r="I933" i="1"/>
  <c r="I1036" i="1"/>
  <c r="I1069" i="1"/>
  <c r="I1092" i="1"/>
  <c r="I1125" i="1"/>
  <c r="I1196" i="1"/>
  <c r="I11" i="1"/>
  <c r="I44" i="1"/>
  <c r="I206" i="1"/>
  <c r="I228" i="1"/>
  <c r="H153" i="1" l="1"/>
  <c r="H152" i="1"/>
  <c r="H154" i="1"/>
  <c r="H155" i="1"/>
</calcChain>
</file>

<file path=xl/sharedStrings.xml><?xml version="1.0" encoding="utf-8"?>
<sst xmlns="http://schemas.openxmlformats.org/spreadsheetml/2006/main" count="11072" uniqueCount="2072">
  <si>
    <t>Nom Prénom</t>
  </si>
  <si>
    <t>Structure / MOD</t>
  </si>
  <si>
    <t>Affectation</t>
  </si>
  <si>
    <t>Code emploi</t>
  </si>
  <si>
    <t>Intitulé formation</t>
  </si>
  <si>
    <t xml:space="preserve">Réponses justes </t>
  </si>
  <si>
    <t>Réponses fausses</t>
  </si>
  <si>
    <t>Validation</t>
  </si>
  <si>
    <t>Nombre de questions</t>
  </si>
  <si>
    <t>F3A</t>
  </si>
  <si>
    <t>OEE</t>
  </si>
  <si>
    <t>INTRO WCM</t>
  </si>
  <si>
    <t>MUDA</t>
  </si>
  <si>
    <t>MURA</t>
  </si>
  <si>
    <t>MURI</t>
  </si>
  <si>
    <t>Nom</t>
  </si>
  <si>
    <t>Affectation COMAU</t>
  </si>
  <si>
    <t>Libellé Section</t>
  </si>
  <si>
    <t>Prénom</t>
  </si>
  <si>
    <t>Libellé Emploi Libre</t>
  </si>
  <si>
    <t>Classification</t>
  </si>
  <si>
    <t>ELM</t>
  </si>
  <si>
    <t>P01-PRODUCTION</t>
  </si>
  <si>
    <t>ALD</t>
  </si>
  <si>
    <t>DUBOIS</t>
  </si>
  <si>
    <t>SYLVIANE</t>
  </si>
  <si>
    <t>PROFESSIONNEL</t>
  </si>
  <si>
    <t>OMAN</t>
  </si>
  <si>
    <t>LAROCHE</t>
  </si>
  <si>
    <t>DANY</t>
  </si>
  <si>
    <t>REPA</t>
  </si>
  <si>
    <t>ELC</t>
  </si>
  <si>
    <t>S08-QUALITY</t>
  </si>
  <si>
    <t>QUALITE RD</t>
  </si>
  <si>
    <t>FRILLEY</t>
  </si>
  <si>
    <t>HELENE</t>
  </si>
  <si>
    <t>TECHNICIEN VALIDATION</t>
  </si>
  <si>
    <t>TVAL</t>
  </si>
  <si>
    <t>ETAM</t>
  </si>
  <si>
    <t>S11-CLUSTER PL</t>
  </si>
  <si>
    <t>VIGIER</t>
  </si>
  <si>
    <t>ODILE</t>
  </si>
  <si>
    <t>INGENIEUR OPTIQUE</t>
  </si>
  <si>
    <t>LCD</t>
  </si>
  <si>
    <t>I&amp;T</t>
  </si>
  <si>
    <t>S14-TELEMATICS</t>
  </si>
  <si>
    <t>IT R&amp;D</t>
  </si>
  <si>
    <t>LOSEGO</t>
  </si>
  <si>
    <t>ERIC</t>
  </si>
  <si>
    <t>ARCHITECTE</t>
  </si>
  <si>
    <t>ARC</t>
  </si>
  <si>
    <t>BIARROTTE PAILLOUX</t>
  </si>
  <si>
    <t>CORALINE</t>
  </si>
  <si>
    <t>QUA</t>
  </si>
  <si>
    <t>S03-HUMAN RESOURCE</t>
  </si>
  <si>
    <t>PERSONNEL ET ORGANISATION</t>
  </si>
  <si>
    <t>TOUZE</t>
  </si>
  <si>
    <t>SANDRINE</t>
  </si>
  <si>
    <t>RESPONSABLE PAIE</t>
  </si>
  <si>
    <t>RH</t>
  </si>
  <si>
    <t>CHANTAL</t>
  </si>
  <si>
    <t>CHAMPIGNY</t>
  </si>
  <si>
    <t>SYLVETTE</t>
  </si>
  <si>
    <t>OMAC</t>
  </si>
  <si>
    <t>CAUMARTIN</t>
  </si>
  <si>
    <t>MEUNIER</t>
  </si>
  <si>
    <t>LAURENCE</t>
  </si>
  <si>
    <t>ASSIST.  RH ET RESP.  FORMATION</t>
  </si>
  <si>
    <t>COMPETITION</t>
  </si>
  <si>
    <t>DEBOFFLE</t>
  </si>
  <si>
    <t>ASSISTANTE</t>
  </si>
  <si>
    <t>SEC</t>
  </si>
  <si>
    <t>S02-FINANCE</t>
  </si>
  <si>
    <t>ADMINISTRATION ET CONTROLE</t>
  </si>
  <si>
    <t>GUILLON</t>
  </si>
  <si>
    <t>VERONIQUE</t>
  </si>
  <si>
    <t>ASSISTANT GESTION</t>
  </si>
  <si>
    <t>CG</t>
  </si>
  <si>
    <t>ESTARIA</t>
  </si>
  <si>
    <t>MIREILLE</t>
  </si>
  <si>
    <t>RESPONSABLE GESTION DES TEMPS</t>
  </si>
  <si>
    <t>P02-TECHNICAL SCES</t>
  </si>
  <si>
    <t>TEST USINE</t>
  </si>
  <si>
    <t>VAILLER</t>
  </si>
  <si>
    <t>JEAN CHARLES</t>
  </si>
  <si>
    <t>TECHNICIEN TEST</t>
  </si>
  <si>
    <t>TST</t>
  </si>
  <si>
    <t>MOI</t>
  </si>
  <si>
    <t>ROBIN</t>
  </si>
  <si>
    <t>FRANCOISE</t>
  </si>
  <si>
    <t>AGT ADMIN. TEST</t>
  </si>
  <si>
    <t>ADM</t>
  </si>
  <si>
    <t>ROMAIN</t>
  </si>
  <si>
    <t>APPRENTI</t>
  </si>
  <si>
    <t>APP</t>
  </si>
  <si>
    <t>PASCREAU</t>
  </si>
  <si>
    <t>JEROME</t>
  </si>
  <si>
    <t>TECHNICIEN HW LAY-OUT</t>
  </si>
  <si>
    <t>LY</t>
  </si>
  <si>
    <t>DEVIJVER</t>
  </si>
  <si>
    <t>YANN</t>
  </si>
  <si>
    <t>TECHNICIEN VALIDATION SYSTEME</t>
  </si>
  <si>
    <t>DILE</t>
  </si>
  <si>
    <t>CHRISTOPHE</t>
  </si>
  <si>
    <t>TECHNOLOGUES APPLICA.</t>
  </si>
  <si>
    <t>RODANGE</t>
  </si>
  <si>
    <t>HERVE</t>
  </si>
  <si>
    <t>TECHNOLOGUE DEDIE</t>
  </si>
  <si>
    <t>TIE</t>
  </si>
  <si>
    <t>METHODES UO MOY. SERIE</t>
  </si>
  <si>
    <t>LECUYER</t>
  </si>
  <si>
    <t>JEAN PAUL</t>
  </si>
  <si>
    <t>TECHNICIEN METHODES DEDIE</t>
  </si>
  <si>
    <t>TMET</t>
  </si>
  <si>
    <t>MARQUOIS</t>
  </si>
  <si>
    <t>JEAN</t>
  </si>
  <si>
    <t>GUILLOT</t>
  </si>
  <si>
    <t>ALAIN</t>
  </si>
  <si>
    <t>MOREAU</t>
  </si>
  <si>
    <t>JEAN NICOLAS</t>
  </si>
  <si>
    <t>TECHNOLOGUE CENTRAL</t>
  </si>
  <si>
    <t>RION</t>
  </si>
  <si>
    <t>DAMIEN</t>
  </si>
  <si>
    <t>NAOUR</t>
  </si>
  <si>
    <t>MATHIEU</t>
  </si>
  <si>
    <t>MERIC</t>
  </si>
  <si>
    <t>MARIE CHARLOTTE</t>
  </si>
  <si>
    <t>PIQUEUX</t>
  </si>
  <si>
    <t>TECHNICIEN METHODES</t>
  </si>
  <si>
    <t>TM</t>
  </si>
  <si>
    <t>DELAPORTE</t>
  </si>
  <si>
    <t>KELLY</t>
  </si>
  <si>
    <t>FILLON</t>
  </si>
  <si>
    <t>FLORIAN</t>
  </si>
  <si>
    <t>GEOFFROY</t>
  </si>
  <si>
    <t>P04-QUALITY PLANT</t>
  </si>
  <si>
    <t>QUALITE CENTRALE</t>
  </si>
  <si>
    <t>CHASTANG</t>
  </si>
  <si>
    <t>LUDOVIC</t>
  </si>
  <si>
    <t>TECHNICIEN QUALITE ANALYSE</t>
  </si>
  <si>
    <t>QANA</t>
  </si>
  <si>
    <t>GASTELLU ETCHEGORRY</t>
  </si>
  <si>
    <t>PHILIPPE</t>
  </si>
  <si>
    <t>THIAUDIERE</t>
  </si>
  <si>
    <t>FRANCK</t>
  </si>
  <si>
    <t>TECHNICIEN OPTIQUE</t>
  </si>
  <si>
    <t>VINCENT</t>
  </si>
  <si>
    <t>ETIENNE</t>
  </si>
  <si>
    <t>COUSSOT</t>
  </si>
  <si>
    <t>GREGORY</t>
  </si>
  <si>
    <t>SQA</t>
  </si>
  <si>
    <t>BARDET</t>
  </si>
  <si>
    <t>MICHAEL</t>
  </si>
  <si>
    <t>SQE</t>
  </si>
  <si>
    <t>LOPEZ Y LASO</t>
  </si>
  <si>
    <t>MANUEL</t>
  </si>
  <si>
    <t>METROLOGUE</t>
  </si>
  <si>
    <t>METR</t>
  </si>
  <si>
    <t>QUALITE USINE</t>
  </si>
  <si>
    <t>LE HARZIC</t>
  </si>
  <si>
    <t>ARNAUD</t>
  </si>
  <si>
    <t>TECHNICIEN QUALITE</t>
  </si>
  <si>
    <t>TQ</t>
  </si>
  <si>
    <t>RUSSEIL</t>
  </si>
  <si>
    <t>FLORENT</t>
  </si>
  <si>
    <t>THEBAULT</t>
  </si>
  <si>
    <t>LAURENT</t>
  </si>
  <si>
    <t>KANA</t>
  </si>
  <si>
    <t>STEPHANE</t>
  </si>
  <si>
    <t>KING ANALYSER</t>
  </si>
  <si>
    <t>VERNOUX</t>
  </si>
  <si>
    <t>JEAN MANUEL</t>
  </si>
  <si>
    <t>ROCHER</t>
  </si>
  <si>
    <t>ALEXANDRE</t>
  </si>
  <si>
    <t>LEMOINE</t>
  </si>
  <si>
    <t>DANIELLE</t>
  </si>
  <si>
    <t>MARTINS</t>
  </si>
  <si>
    <t>JEREMY</t>
  </si>
  <si>
    <t>RIPAULT</t>
  </si>
  <si>
    <t>SIVAULT</t>
  </si>
  <si>
    <t>P03-MATERIAL MNGT</t>
  </si>
  <si>
    <t>LOGISTIQUE</t>
  </si>
  <si>
    <t>BERGERIOUX</t>
  </si>
  <si>
    <t>GESTIONNAIRE DE PRODUCTION</t>
  </si>
  <si>
    <t>GP</t>
  </si>
  <si>
    <t>ROY</t>
  </si>
  <si>
    <t>DELPHINE</t>
  </si>
  <si>
    <t>GESTIONNAIRE FLUX APPROVISIONNEMENT</t>
  </si>
  <si>
    <t>GA</t>
  </si>
  <si>
    <t>CHANTELOT</t>
  </si>
  <si>
    <t>LISE</t>
  </si>
  <si>
    <t>BELLICAUD</t>
  </si>
  <si>
    <t>PEYRELADE</t>
  </si>
  <si>
    <t>GUILLAUME</t>
  </si>
  <si>
    <t>COLLAS</t>
  </si>
  <si>
    <t>MAGALI</t>
  </si>
  <si>
    <t>GESTIONNAIRE PROD. INDUS.</t>
  </si>
  <si>
    <t>MAINTENANCE MACHINES</t>
  </si>
  <si>
    <t>DOURY</t>
  </si>
  <si>
    <t>SERGE</t>
  </si>
  <si>
    <t>TECHNICIEN MAINTENANCE</t>
  </si>
  <si>
    <t>INFRASTRUCTURE</t>
  </si>
  <si>
    <t>COLLIOT</t>
  </si>
  <si>
    <t>DOMINIQUE</t>
  </si>
  <si>
    <t>OUTILLEUR SUR COMMANDE NUMERIQUE</t>
  </si>
  <si>
    <t>OUTI</t>
  </si>
  <si>
    <t>INFRASTRUCTURE R&amp;D</t>
  </si>
  <si>
    <t>PORTA BENACHE</t>
  </si>
  <si>
    <t>MICHEL</t>
  </si>
  <si>
    <t>TECHNICIEN INFRASTRUCTURE</t>
  </si>
  <si>
    <t>BAT</t>
  </si>
  <si>
    <t>NEAU</t>
  </si>
  <si>
    <t>FRANCIS</t>
  </si>
  <si>
    <t>AURIAULT</t>
  </si>
  <si>
    <t>PASCAL</t>
  </si>
  <si>
    <t>BOUFFETEAU</t>
  </si>
  <si>
    <t>JEAN FRANCOIS</t>
  </si>
  <si>
    <t>COLLIN</t>
  </si>
  <si>
    <t>COTTIN</t>
  </si>
  <si>
    <t>OLIVIER</t>
  </si>
  <si>
    <t>FARINEAU</t>
  </si>
  <si>
    <t>PARAY</t>
  </si>
  <si>
    <t>MALLET</t>
  </si>
  <si>
    <t>TECH MAINTENANCE REFERENT</t>
  </si>
  <si>
    <t>CHABLAT</t>
  </si>
  <si>
    <t>CYRIL</t>
  </si>
  <si>
    <t>TOUCHARD</t>
  </si>
  <si>
    <t>TONY</t>
  </si>
  <si>
    <t>CHARDAT</t>
  </si>
  <si>
    <t>PHILIPPONNEAU</t>
  </si>
  <si>
    <t>BESSE</t>
  </si>
  <si>
    <t>FABRICE</t>
  </si>
  <si>
    <t>BOULOUX</t>
  </si>
  <si>
    <t>LEADER INFRASTRUCTURE USINE</t>
  </si>
  <si>
    <t>GRIGNON</t>
  </si>
  <si>
    <t>CLEMENT</t>
  </si>
  <si>
    <t>APPRENTI CONTROLE DE GESTION</t>
  </si>
  <si>
    <t>LAGEON</t>
  </si>
  <si>
    <t>EMMANUEL</t>
  </si>
  <si>
    <t>BOINEAU</t>
  </si>
  <si>
    <t>MOSCHINI</t>
  </si>
  <si>
    <t>CATHERINE</t>
  </si>
  <si>
    <t>MAG</t>
  </si>
  <si>
    <t>GRELET</t>
  </si>
  <si>
    <t>MARTINE</t>
  </si>
  <si>
    <t>GESTIONNAIRE MAGASIN</t>
  </si>
  <si>
    <t>INVE</t>
  </si>
  <si>
    <t>S07-PURCHASING</t>
  </si>
  <si>
    <t>ACHATS INDIRECTS</t>
  </si>
  <si>
    <t>BAERT</t>
  </si>
  <si>
    <t>KATIA</t>
  </si>
  <si>
    <t>GESTIONNAIRE ACHATS INDIRECTS</t>
  </si>
  <si>
    <t>HA</t>
  </si>
  <si>
    <t>PESCHER</t>
  </si>
  <si>
    <t>APPRENTI GEM</t>
  </si>
  <si>
    <t>CHATELIER</t>
  </si>
  <si>
    <t>EMILIEN</t>
  </si>
  <si>
    <t>APPRENTI VALIDATION</t>
  </si>
  <si>
    <t>SOUSA CRAVINHO</t>
  </si>
  <si>
    <t>APPRENTI INVESTISSEMENTS</t>
  </si>
  <si>
    <t>INGENIEURS PROCESS</t>
  </si>
  <si>
    <t>MOUTON</t>
  </si>
  <si>
    <t>APPRENTI ING.PROD</t>
  </si>
  <si>
    <t>COSTIL</t>
  </si>
  <si>
    <t>XAVIER</t>
  </si>
  <si>
    <t>GEAY</t>
  </si>
  <si>
    <t>VALERY</t>
  </si>
  <si>
    <t>APPRENTI MAINTENANCE</t>
  </si>
  <si>
    <t>GUERY</t>
  </si>
  <si>
    <t>AURELIEN</t>
  </si>
  <si>
    <t>APPRENTI METHODES</t>
  </si>
  <si>
    <t>VIBERT</t>
  </si>
  <si>
    <t>FABIEN</t>
  </si>
  <si>
    <t>APPRENTI QUALITE</t>
  </si>
  <si>
    <t>RIVIERE</t>
  </si>
  <si>
    <t>BETAT</t>
  </si>
  <si>
    <t>AURELIE</t>
  </si>
  <si>
    <t>APPRENTI TECHNOLOGUE</t>
  </si>
  <si>
    <t>HYGIENE SECURITE ENVIRONNEMENT</t>
  </si>
  <si>
    <t>DISSAIS</t>
  </si>
  <si>
    <t>PAULINE</t>
  </si>
  <si>
    <t>APPRENTIE SE</t>
  </si>
  <si>
    <t>APPRENTI LOGISTIQUE</t>
  </si>
  <si>
    <t>MAGASIN</t>
  </si>
  <si>
    <t>BAUDOUIN</t>
  </si>
  <si>
    <t>VALENTIN</t>
  </si>
  <si>
    <t>APPRENTI RH</t>
  </si>
  <si>
    <t>S04-ICT</t>
  </si>
  <si>
    <t>INFORMATIQUE</t>
  </si>
  <si>
    <t>BERNARD</t>
  </si>
  <si>
    <t>APPRENTI INFORMATIQUE</t>
  </si>
  <si>
    <t>VASSEUR</t>
  </si>
  <si>
    <t>PATRICIA</t>
  </si>
  <si>
    <t>ADMINISTRATIF TECHNICIEN</t>
  </si>
  <si>
    <t>PLAIRE</t>
  </si>
  <si>
    <t>SAMRI</t>
  </si>
  <si>
    <t>COLETTE</t>
  </si>
  <si>
    <t>HOUEIX</t>
  </si>
  <si>
    <t>ANNICK</t>
  </si>
  <si>
    <t>FOUCAUD</t>
  </si>
  <si>
    <t>PROUST</t>
  </si>
  <si>
    <t>CLAUDINE</t>
  </si>
  <si>
    <t>LE CAM</t>
  </si>
  <si>
    <t>LUCETTE</t>
  </si>
  <si>
    <t>PAGENAUD</t>
  </si>
  <si>
    <t>YAMINA</t>
  </si>
  <si>
    <t>CHAUMET</t>
  </si>
  <si>
    <t>MAISY</t>
  </si>
  <si>
    <t>GUYLAINE</t>
  </si>
  <si>
    <t>FROIDURE</t>
  </si>
  <si>
    <t>GIRAULT</t>
  </si>
  <si>
    <t>ANITA</t>
  </si>
  <si>
    <t>BRIGITTE</t>
  </si>
  <si>
    <t>MOREL</t>
  </si>
  <si>
    <t>LAFAY</t>
  </si>
  <si>
    <t>ANNE MARIE</t>
  </si>
  <si>
    <t>GIRONT</t>
  </si>
  <si>
    <t>CHRISTINE</t>
  </si>
  <si>
    <t>DEBRAY</t>
  </si>
  <si>
    <t>ANNETTE</t>
  </si>
  <si>
    <t>CHAINET</t>
  </si>
  <si>
    <t>JOSIANE</t>
  </si>
  <si>
    <t>DYNOWSKI</t>
  </si>
  <si>
    <t>ARLETTE</t>
  </si>
  <si>
    <t>DURAND</t>
  </si>
  <si>
    <t>BERNADETTE</t>
  </si>
  <si>
    <t>SAMOYAU</t>
  </si>
  <si>
    <t>BEATRICE</t>
  </si>
  <si>
    <t>DEMARCONNAY</t>
  </si>
  <si>
    <t>CLAUDIE</t>
  </si>
  <si>
    <t>HENAULT</t>
  </si>
  <si>
    <t>MONIQUE</t>
  </si>
  <si>
    <t>ANDRIEU</t>
  </si>
  <si>
    <t>ELISABETH</t>
  </si>
  <si>
    <t>QUARRE</t>
  </si>
  <si>
    <t>MARYLINE</t>
  </si>
  <si>
    <t>MARTIN</t>
  </si>
  <si>
    <t>LYDIA</t>
  </si>
  <si>
    <t>COUTOUX</t>
  </si>
  <si>
    <t>ANDREE</t>
  </si>
  <si>
    <t>DA SILVA</t>
  </si>
  <si>
    <t>MASSABIELLE</t>
  </si>
  <si>
    <t>ROBERT ROCHER</t>
  </si>
  <si>
    <t>VALERIE</t>
  </si>
  <si>
    <t>MARIONNEAU</t>
  </si>
  <si>
    <t>EVELYNE</t>
  </si>
  <si>
    <t>MAILLET</t>
  </si>
  <si>
    <t>DELAUNAY</t>
  </si>
  <si>
    <t>GLADYS</t>
  </si>
  <si>
    <t>BIET</t>
  </si>
  <si>
    <t>VIRGINIE</t>
  </si>
  <si>
    <t>BINET</t>
  </si>
  <si>
    <t>VANESSA</t>
  </si>
  <si>
    <t>BERTHE</t>
  </si>
  <si>
    <t>LAETITIA</t>
  </si>
  <si>
    <t>BOUZIER</t>
  </si>
  <si>
    <t>NABOULET</t>
  </si>
  <si>
    <t>LUCIE</t>
  </si>
  <si>
    <t>BOUTET</t>
  </si>
  <si>
    <t>MAGGY</t>
  </si>
  <si>
    <t>GAULTIER</t>
  </si>
  <si>
    <t>ASTRID</t>
  </si>
  <si>
    <t>DUSSOUL</t>
  </si>
  <si>
    <t>DAVY</t>
  </si>
  <si>
    <t>GAILLEDRAT</t>
  </si>
  <si>
    <t>FAYOL</t>
  </si>
  <si>
    <t>MICHELLE</t>
  </si>
  <si>
    <t>HERNANDEZ</t>
  </si>
  <si>
    <t>BERGER</t>
  </si>
  <si>
    <t>BOURAS</t>
  </si>
  <si>
    <t>MARINA</t>
  </si>
  <si>
    <t>CHEVALLIER</t>
  </si>
  <si>
    <t>BARROT</t>
  </si>
  <si>
    <t>EMILIE</t>
  </si>
  <si>
    <t>BOISTAULT</t>
  </si>
  <si>
    <t>BUSSEREAU</t>
  </si>
  <si>
    <t>MARIE CHRISTINE</t>
  </si>
  <si>
    <t>CHAUVIN</t>
  </si>
  <si>
    <t>FANNY</t>
  </si>
  <si>
    <t>HERPAILLER</t>
  </si>
  <si>
    <t>SEBASTIEN</t>
  </si>
  <si>
    <t>MENANT</t>
  </si>
  <si>
    <t>MURIEL</t>
  </si>
  <si>
    <t>BOQUERA</t>
  </si>
  <si>
    <t>BENOIT</t>
  </si>
  <si>
    <t>BEN EMBAREK</t>
  </si>
  <si>
    <t>MOHAMED</t>
  </si>
  <si>
    <t>ROBINEAU</t>
  </si>
  <si>
    <t>GONORD</t>
  </si>
  <si>
    <t>FABIENNE</t>
  </si>
  <si>
    <t>ISABELLE</t>
  </si>
  <si>
    <t>MAGUY</t>
  </si>
  <si>
    <t>ROYER</t>
  </si>
  <si>
    <t>ANAIS</t>
  </si>
  <si>
    <t>BASSET</t>
  </si>
  <si>
    <t>BERTIN</t>
  </si>
  <si>
    <t>RICHARD</t>
  </si>
  <si>
    <t>MELANIE</t>
  </si>
  <si>
    <t>GILBERT</t>
  </si>
  <si>
    <t>SABINE</t>
  </si>
  <si>
    <t>MARQUET</t>
  </si>
  <si>
    <t>PICHON</t>
  </si>
  <si>
    <t>PILOT</t>
  </si>
  <si>
    <t>SERVANT</t>
  </si>
  <si>
    <t>POULIN</t>
  </si>
  <si>
    <t>DJEDDOU</t>
  </si>
  <si>
    <t>MESSAOUD</t>
  </si>
  <si>
    <t>BOINIER</t>
  </si>
  <si>
    <t>MIE FRANCE</t>
  </si>
  <si>
    <t>NESIC</t>
  </si>
  <si>
    <t>JACQUELINE</t>
  </si>
  <si>
    <t>PLAULT</t>
  </si>
  <si>
    <t>LIMONT</t>
  </si>
  <si>
    <t>ANDRE</t>
  </si>
  <si>
    <t>BEAUSSE</t>
  </si>
  <si>
    <t>BLANCHARD</t>
  </si>
  <si>
    <t>MARTINIERE</t>
  </si>
  <si>
    <t>MARINETTE</t>
  </si>
  <si>
    <t>ORLU</t>
  </si>
  <si>
    <t>BRAULT</t>
  </si>
  <si>
    <t>DANIELE</t>
  </si>
  <si>
    <t>NOUHAUD</t>
  </si>
  <si>
    <t>TEAM LEADER</t>
  </si>
  <si>
    <t>TL</t>
  </si>
  <si>
    <t>AZOR</t>
  </si>
  <si>
    <t>BREJARD</t>
  </si>
  <si>
    <t>GISELE</t>
  </si>
  <si>
    <t>KOZIMOR</t>
  </si>
  <si>
    <t>DELPHIN</t>
  </si>
  <si>
    <t>MIE JOSE</t>
  </si>
  <si>
    <t>GERBIER</t>
  </si>
  <si>
    <t>GHISLAINE</t>
  </si>
  <si>
    <t>MIRBEAUX</t>
  </si>
  <si>
    <t>MURIELLE</t>
  </si>
  <si>
    <t>LINA</t>
  </si>
  <si>
    <t>GODEFROI</t>
  </si>
  <si>
    <t>SYLVIE</t>
  </si>
  <si>
    <t>TEXIER</t>
  </si>
  <si>
    <t>FREDERIQUE</t>
  </si>
  <si>
    <t>BOISSON</t>
  </si>
  <si>
    <t>BEZARD</t>
  </si>
  <si>
    <t>SOULARD</t>
  </si>
  <si>
    <t>MILLON</t>
  </si>
  <si>
    <t>CRISTINA</t>
  </si>
  <si>
    <t>GUERIN</t>
  </si>
  <si>
    <t>SEVERINE</t>
  </si>
  <si>
    <t>LENFANT</t>
  </si>
  <si>
    <t>STEPHANIE</t>
  </si>
  <si>
    <t>NAULEAU</t>
  </si>
  <si>
    <t>SONIA</t>
  </si>
  <si>
    <t>FETIS</t>
  </si>
  <si>
    <t>SANDRA</t>
  </si>
  <si>
    <t>PAPIN</t>
  </si>
  <si>
    <t>PESSY</t>
  </si>
  <si>
    <t>CAROLINE</t>
  </si>
  <si>
    <t>BLASIC</t>
  </si>
  <si>
    <t>S17- PROCESS &amp; TEC</t>
  </si>
  <si>
    <t>PROTOTYPES</t>
  </si>
  <si>
    <t>GOURDON</t>
  </si>
  <si>
    <t>PRO</t>
  </si>
  <si>
    <t>BOURINEAU</t>
  </si>
  <si>
    <t>JEAN MICHEL</t>
  </si>
  <si>
    <t>AYALA</t>
  </si>
  <si>
    <t>JEAN LOUIS</t>
  </si>
  <si>
    <t>CARLIER</t>
  </si>
  <si>
    <t>JEAN LUC</t>
  </si>
  <si>
    <t>LOCHON</t>
  </si>
  <si>
    <t>LOPEZ</t>
  </si>
  <si>
    <t>JOCELYNE</t>
  </si>
  <si>
    <t>RING</t>
  </si>
  <si>
    <t>CORINNE</t>
  </si>
  <si>
    <t>AMIRAULT</t>
  </si>
  <si>
    <t>PLAZIAK</t>
  </si>
  <si>
    <t>PROFESSIONNEL PROTOTYPE</t>
  </si>
  <si>
    <t>MAUSSERVEY</t>
  </si>
  <si>
    <t>AYRAULT</t>
  </si>
  <si>
    <t>PATRICE</t>
  </si>
  <si>
    <t>CHAUVEAU</t>
  </si>
  <si>
    <t>MAURICE</t>
  </si>
  <si>
    <t>TECHNICIEN  MAINTENANCE</t>
  </si>
  <si>
    <t>AUGUIER</t>
  </si>
  <si>
    <t>JOEL</t>
  </si>
  <si>
    <t>TECHNICIEN ATELIER</t>
  </si>
  <si>
    <t>GAILLARD</t>
  </si>
  <si>
    <t>DESMARCHAIS</t>
  </si>
  <si>
    <t>AUZANNEAU</t>
  </si>
  <si>
    <t>CINDY</t>
  </si>
  <si>
    <t>SALMERON</t>
  </si>
  <si>
    <t>KARINE</t>
  </si>
  <si>
    <t>PIGNON</t>
  </si>
  <si>
    <t>EDWIGE</t>
  </si>
  <si>
    <t>BENOIST</t>
  </si>
  <si>
    <t>MULLER</t>
  </si>
  <si>
    <t>GOUGEON</t>
  </si>
  <si>
    <t>BIDEAU</t>
  </si>
  <si>
    <t>AGUILAR</t>
  </si>
  <si>
    <t>FUMERON</t>
  </si>
  <si>
    <t>NICOLAS</t>
  </si>
  <si>
    <t>LEVITE</t>
  </si>
  <si>
    <t>DAVID</t>
  </si>
  <si>
    <t>BLAINEAU</t>
  </si>
  <si>
    <t>SYLVAIN</t>
  </si>
  <si>
    <t>VILAIN</t>
  </si>
  <si>
    <t>MATHIAS</t>
  </si>
  <si>
    <t>COLOMBIER</t>
  </si>
  <si>
    <t>ROSELYNE</t>
  </si>
  <si>
    <t>BONNET</t>
  </si>
  <si>
    <t>ANNIE</t>
  </si>
  <si>
    <t>LORAIN PASQUERAULT</t>
  </si>
  <si>
    <t>MERIGARD</t>
  </si>
  <si>
    <t>ANGELIQUE</t>
  </si>
  <si>
    <t>TRAVOUILLON</t>
  </si>
  <si>
    <t>NATHALIE</t>
  </si>
  <si>
    <t>AUBOURG</t>
  </si>
  <si>
    <t>MANUELA</t>
  </si>
  <si>
    <t>DANAIS</t>
  </si>
  <si>
    <t>PATRICK</t>
  </si>
  <si>
    <t>GWENDOLINE</t>
  </si>
  <si>
    <t>TORRES FLORES</t>
  </si>
  <si>
    <t>PEREIRA</t>
  </si>
  <si>
    <t>CLARICE</t>
  </si>
  <si>
    <t>BONNIN</t>
  </si>
  <si>
    <t>COUIC</t>
  </si>
  <si>
    <t>ARECCO</t>
  </si>
  <si>
    <t>ANTHONY</t>
  </si>
  <si>
    <t>SALVATORE</t>
  </si>
  <si>
    <t>GEOFFREY</t>
  </si>
  <si>
    <t>KAPIEBE</t>
  </si>
  <si>
    <t>FREDDY</t>
  </si>
  <si>
    <t>FILLEUL</t>
  </si>
  <si>
    <t>JACQUES</t>
  </si>
  <si>
    <t>PAGEARD</t>
  </si>
  <si>
    <t>POIRIER</t>
  </si>
  <si>
    <t>HOUTCHENS</t>
  </si>
  <si>
    <t>CARPIO</t>
  </si>
  <si>
    <t>DIDIER</t>
  </si>
  <si>
    <t>SERET</t>
  </si>
  <si>
    <t>JOSE</t>
  </si>
  <si>
    <t>GOUILLET</t>
  </si>
  <si>
    <t>PROUT</t>
  </si>
  <si>
    <t>ZACHARIE</t>
  </si>
  <si>
    <t>AUPICK</t>
  </si>
  <si>
    <t>FRANCOIS</t>
  </si>
  <si>
    <t>QUINTARD</t>
  </si>
  <si>
    <t>PRINCET</t>
  </si>
  <si>
    <t>DENIS</t>
  </si>
  <si>
    <t>CEGARRA</t>
  </si>
  <si>
    <t>FRANTZ</t>
  </si>
  <si>
    <t>BOZIER</t>
  </si>
  <si>
    <t>MISSONNIER</t>
  </si>
  <si>
    <t>GERVAIS</t>
  </si>
  <si>
    <t>ALONSO</t>
  </si>
  <si>
    <t>THOUVENIN</t>
  </si>
  <si>
    <t>DUBREUIL</t>
  </si>
  <si>
    <t>MASSE</t>
  </si>
  <si>
    <t>YANNICK</t>
  </si>
  <si>
    <t>BRUNO</t>
  </si>
  <si>
    <t>GODIN</t>
  </si>
  <si>
    <t>VERNA</t>
  </si>
  <si>
    <t>BRUNIER</t>
  </si>
  <si>
    <t>PARTAUX</t>
  </si>
  <si>
    <t>FRANCO</t>
  </si>
  <si>
    <t>YVAN</t>
  </si>
  <si>
    <t>DAUTREME</t>
  </si>
  <si>
    <t>COLIN</t>
  </si>
  <si>
    <t>JEAN NOEL</t>
  </si>
  <si>
    <t>BERTRAND</t>
  </si>
  <si>
    <t>MARTY</t>
  </si>
  <si>
    <t>SACHET</t>
  </si>
  <si>
    <t>PIEL</t>
  </si>
  <si>
    <t>THOMAS</t>
  </si>
  <si>
    <t>MILLET</t>
  </si>
  <si>
    <t>FRANCINE</t>
  </si>
  <si>
    <t>AUTEAU</t>
  </si>
  <si>
    <t>RIBREAU</t>
  </si>
  <si>
    <t>TARTARIN</t>
  </si>
  <si>
    <t>HERSANT</t>
  </si>
  <si>
    <t>MICHELE</t>
  </si>
  <si>
    <t>SARLAT</t>
  </si>
  <si>
    <t>RAMDANE</t>
  </si>
  <si>
    <t>ZORHA</t>
  </si>
  <si>
    <t>SENELE</t>
  </si>
  <si>
    <t>DELEFFE</t>
  </si>
  <si>
    <t>ARNOU</t>
  </si>
  <si>
    <t>HOARAU</t>
  </si>
  <si>
    <t>DOLORES</t>
  </si>
  <si>
    <t>CREUZON</t>
  </si>
  <si>
    <t>NADEGE</t>
  </si>
  <si>
    <t>TETTAMANTI</t>
  </si>
  <si>
    <t>ALLARD</t>
  </si>
  <si>
    <t>ROBERT</t>
  </si>
  <si>
    <t>GENDRON</t>
  </si>
  <si>
    <t>TALBART</t>
  </si>
  <si>
    <t>CHASTENET</t>
  </si>
  <si>
    <t>MAINGAULT</t>
  </si>
  <si>
    <t>BAUDEAU</t>
  </si>
  <si>
    <t>MICHILSEN</t>
  </si>
  <si>
    <t>ROUET</t>
  </si>
  <si>
    <t>MIE CLAUDE</t>
  </si>
  <si>
    <t>MAROLLEAU</t>
  </si>
  <si>
    <t>BRULE</t>
  </si>
  <si>
    <t>JACKIE</t>
  </si>
  <si>
    <t>AGENT ADMINISTRATIF PROTOTYPES</t>
  </si>
  <si>
    <t>MORGEAU</t>
  </si>
  <si>
    <t>CHAMAILLARD</t>
  </si>
  <si>
    <t>ADMINISTRATION VENTES</t>
  </si>
  <si>
    <t>CEDRIC</t>
  </si>
  <si>
    <t>RESP COMPTABILITE  ET ADV</t>
  </si>
  <si>
    <t>CELINE</t>
  </si>
  <si>
    <t>CONTROLEUR DE GESTION</t>
  </si>
  <si>
    <t>BICHON</t>
  </si>
  <si>
    <t>FAYZA</t>
  </si>
  <si>
    <t>ALS</t>
  </si>
  <si>
    <t>S05-SALES O.E.</t>
  </si>
  <si>
    <t>DIRECTION COMMERCIALE</t>
  </si>
  <si>
    <t>MATHAS</t>
  </si>
  <si>
    <t>COM</t>
  </si>
  <si>
    <t>1N</t>
  </si>
  <si>
    <t>GOULON SIGWALT</t>
  </si>
  <si>
    <t>INGENIEUR COMMERCIAL</t>
  </si>
  <si>
    <t>DE LABROUHE DE LABORDERIE</t>
  </si>
  <si>
    <t>ALB</t>
  </si>
  <si>
    <t>S12-BODY PL</t>
  </si>
  <si>
    <t>HABITACLE RD</t>
  </si>
  <si>
    <t>BIANCO</t>
  </si>
  <si>
    <t>LEADER PROFESSIONNEL HARDWARE</t>
  </si>
  <si>
    <t>LP</t>
  </si>
  <si>
    <t>CHEF PROJET</t>
  </si>
  <si>
    <t>CP</t>
  </si>
  <si>
    <t>SELLIN</t>
  </si>
  <si>
    <t>LOIC</t>
  </si>
  <si>
    <t>ING QUALITE DEVELOPPEMENT</t>
  </si>
  <si>
    <t>JAMAIN</t>
  </si>
  <si>
    <t>ANTONY BORIS</t>
  </si>
  <si>
    <t>INGENIEUR CEM</t>
  </si>
  <si>
    <t>DI MATTIA</t>
  </si>
  <si>
    <t>DIETLIN</t>
  </si>
  <si>
    <t>INGENIEUR SOFTWARE SENIOR</t>
  </si>
  <si>
    <t>SW</t>
  </si>
  <si>
    <t>CHAMBARET</t>
  </si>
  <si>
    <t>INGENIEUR SOFTWARE</t>
  </si>
  <si>
    <t>NEVE</t>
  </si>
  <si>
    <t>INGENIEUR HARDWARE SENIOR</t>
  </si>
  <si>
    <t>HW</t>
  </si>
  <si>
    <t>COUILLAUD</t>
  </si>
  <si>
    <t>INGENIEUR HARDWARE</t>
  </si>
  <si>
    <t>EXPATRIES R&amp;D CLUSTER</t>
  </si>
  <si>
    <t>PAIN</t>
  </si>
  <si>
    <t>RAPHAEL</t>
  </si>
  <si>
    <t>CORNUAUD</t>
  </si>
  <si>
    <t>BODEREAU</t>
  </si>
  <si>
    <t>SYSTEME VALIDATION DESIGNER</t>
  </si>
  <si>
    <t>TS</t>
  </si>
  <si>
    <t>MARECHAL</t>
  </si>
  <si>
    <t>OLIVEIRA</t>
  </si>
  <si>
    <t>DANIEL</t>
  </si>
  <si>
    <t>BEDUE</t>
  </si>
  <si>
    <t>INGENIEUR MECANIQUE</t>
  </si>
  <si>
    <t>MEC</t>
  </si>
  <si>
    <t>LASSAULZAIS</t>
  </si>
  <si>
    <t>LEAD. ARCHIT &amp; VALIDATION FR</t>
  </si>
  <si>
    <t>DELAIRE</t>
  </si>
  <si>
    <t>ING. OUTIL &amp; METHODOLOGIE</t>
  </si>
  <si>
    <t>IOM</t>
  </si>
  <si>
    <t>LESTER</t>
  </si>
  <si>
    <t>VIGNERON</t>
  </si>
  <si>
    <t>MORIN</t>
  </si>
  <si>
    <t>CALZOLAI</t>
  </si>
  <si>
    <t>LEADER PROFESSIONNEL SOFTWARE</t>
  </si>
  <si>
    <t>REITZ</t>
  </si>
  <si>
    <t>GABRIEL</t>
  </si>
  <si>
    <t>MARIE</t>
  </si>
  <si>
    <t>HAMARD</t>
  </si>
  <si>
    <t>ANTOINE</t>
  </si>
  <si>
    <t>BOUTIN</t>
  </si>
  <si>
    <t>BAUMLER</t>
  </si>
  <si>
    <t>LEADER PROF OPTIQUE AFFICH.</t>
  </si>
  <si>
    <t>BERTHEL</t>
  </si>
  <si>
    <t>CONSTANTIN</t>
  </si>
  <si>
    <t>GHIRINGHELLI</t>
  </si>
  <si>
    <t>DAMIANO</t>
  </si>
  <si>
    <t>ARCHITECTE ETUDES AVANCEES</t>
  </si>
  <si>
    <t>S15-TESTING R&amp;D</t>
  </si>
  <si>
    <t>TEST RD</t>
  </si>
  <si>
    <t>VILLARROEL</t>
  </si>
  <si>
    <t>RAMON</t>
  </si>
  <si>
    <t>INGENIEUR TEST</t>
  </si>
  <si>
    <t>SIMONNET</t>
  </si>
  <si>
    <t>DOIDY</t>
  </si>
  <si>
    <t>PERRIN</t>
  </si>
  <si>
    <t>PRETESEILLE</t>
  </si>
  <si>
    <t>FREDERIC</t>
  </si>
  <si>
    <t>TECHNOLOGUE D'APPLICATION</t>
  </si>
  <si>
    <t>VERDAUD</t>
  </si>
  <si>
    <t>SAMUEL</t>
  </si>
  <si>
    <t>INGENIEUR PROCESS</t>
  </si>
  <si>
    <t>IP</t>
  </si>
  <si>
    <t>DUPUIS</t>
  </si>
  <si>
    <t>GAELLE</t>
  </si>
  <si>
    <t>GENET</t>
  </si>
  <si>
    <t>LECROART</t>
  </si>
  <si>
    <t>INGENIEUR QUALITE</t>
  </si>
  <si>
    <t>FORET</t>
  </si>
  <si>
    <t>RESP.QUALITE PROCESS</t>
  </si>
  <si>
    <t>ZIRN</t>
  </si>
  <si>
    <t>INGENIEUR METHODOLOGIE</t>
  </si>
  <si>
    <t>SI</t>
  </si>
  <si>
    <t>QUALITE</t>
  </si>
  <si>
    <t>POPOV</t>
  </si>
  <si>
    <t>PIERRE PIERRE</t>
  </si>
  <si>
    <t>S09-SOLUTION&amp;METH.</t>
  </si>
  <si>
    <t>ENGINEERING SOL&amp;MET</t>
  </si>
  <si>
    <t>MASSARD</t>
  </si>
  <si>
    <t>REGIS</t>
  </si>
  <si>
    <t>SUP</t>
  </si>
  <si>
    <t>ALLAOUA</t>
  </si>
  <si>
    <t>TAREK</t>
  </si>
  <si>
    <t>CHARBONNEL</t>
  </si>
  <si>
    <t>ING.DEVELOP.LOGICIEL</t>
  </si>
  <si>
    <t>DERET</t>
  </si>
  <si>
    <t>DUNON BLUTEAU</t>
  </si>
  <si>
    <t>PAILLARD</t>
  </si>
  <si>
    <t>SYST. RENAULT SPORT</t>
  </si>
  <si>
    <t>LECOMTE</t>
  </si>
  <si>
    <t>JEAN-PIERRE</t>
  </si>
  <si>
    <t>GIORDAN</t>
  </si>
  <si>
    <t>THIRE</t>
  </si>
  <si>
    <t>PELTREAU</t>
  </si>
  <si>
    <t>BARBOT</t>
  </si>
  <si>
    <t>LORRAIN</t>
  </si>
  <si>
    <t>TURPAULT</t>
  </si>
  <si>
    <t>MEDIA FONCTION LEADER</t>
  </si>
  <si>
    <t>ALOUI</t>
  </si>
  <si>
    <t>HICHEM</t>
  </si>
  <si>
    <t>MONTUORI</t>
  </si>
  <si>
    <t>CHEF PROJET LOGICIEL</t>
  </si>
  <si>
    <t>CPL</t>
  </si>
  <si>
    <t>GIRARDEAU</t>
  </si>
  <si>
    <t>INFOTAINMENT &amp; NAVIGATION PL</t>
  </si>
  <si>
    <t>COUSINEAU</t>
  </si>
  <si>
    <t>FORTIN</t>
  </si>
  <si>
    <t>OGIER</t>
  </si>
  <si>
    <t>BELETEAU</t>
  </si>
  <si>
    <t>LENOIR</t>
  </si>
  <si>
    <t>INGENIEUR REFERENT VALIDATION SYSTEME</t>
  </si>
  <si>
    <t>BILLON</t>
  </si>
  <si>
    <t>NIVELLE</t>
  </si>
  <si>
    <t>JULIEN</t>
  </si>
  <si>
    <t>MARTORELL</t>
  </si>
  <si>
    <t>OS FONCTION LEADER</t>
  </si>
  <si>
    <t>BENJAMIN</t>
  </si>
  <si>
    <t>LAVIGNE</t>
  </si>
  <si>
    <t>JEAN-RENE</t>
  </si>
  <si>
    <t>BRIAND</t>
  </si>
  <si>
    <t>FLORENCE</t>
  </si>
  <si>
    <t>BERNARDEAU</t>
  </si>
  <si>
    <t>CHAPELET</t>
  </si>
  <si>
    <t>MICKAEL</t>
  </si>
  <si>
    <t>S14-TELEMATICS PL</t>
  </si>
  <si>
    <t>CHAPRON</t>
  </si>
  <si>
    <t>EXPATRIES R&amp;D  I&amp;N</t>
  </si>
  <si>
    <t>SW PROJET LEADER</t>
  </si>
  <si>
    <t>ANDRE-PIERRE</t>
  </si>
  <si>
    <t>LAVOCAT</t>
  </si>
  <si>
    <t>MARTINI</t>
  </si>
  <si>
    <t>FABIO</t>
  </si>
  <si>
    <t>RIO</t>
  </si>
  <si>
    <t>GWENDAL</t>
  </si>
  <si>
    <t>CHATIGNOUX</t>
  </si>
  <si>
    <t>TEST R&amp;D I&amp;N</t>
  </si>
  <si>
    <t>TENAUD</t>
  </si>
  <si>
    <t>LAC</t>
  </si>
  <si>
    <t>MORAIS</t>
  </si>
  <si>
    <t>PRIOLLAUD</t>
  </si>
  <si>
    <t>ING.DEVELPT.SOFTWARE</t>
  </si>
  <si>
    <t>LE BASTARD</t>
  </si>
  <si>
    <t>INGENIEUR PISTE</t>
  </si>
  <si>
    <t>NAZOREK</t>
  </si>
  <si>
    <t>INGENIEUR DEVELOPPEMENT LOGICIEL</t>
  </si>
  <si>
    <t>VERTALDI</t>
  </si>
  <si>
    <t>GILLES</t>
  </si>
  <si>
    <t>INGENIEUR DEVELOPPEMENT</t>
  </si>
  <si>
    <t>FROMENT</t>
  </si>
  <si>
    <t>ING.DEVELOP.SYSTEME</t>
  </si>
  <si>
    <t>LACOSTAZ</t>
  </si>
  <si>
    <t>LUCHINI</t>
  </si>
  <si>
    <t>KEY ACCOUNT MANAGER</t>
  </si>
  <si>
    <t>MONTEIL</t>
  </si>
  <si>
    <t>RESPONSABLE LSV</t>
  </si>
  <si>
    <t>RIOUAL</t>
  </si>
  <si>
    <t>SYSTEM/SW QUALITY ASSURANCE</t>
  </si>
  <si>
    <t>FLEURY</t>
  </si>
  <si>
    <t>RESP.ING.QUALITE DEVELOPT</t>
  </si>
  <si>
    <t>MARTIGNON</t>
  </si>
  <si>
    <t>PROGRAM MANAGER</t>
  </si>
  <si>
    <t>PM</t>
  </si>
  <si>
    <t>LACROIX</t>
  </si>
  <si>
    <t>JEAN PIERRE</t>
  </si>
  <si>
    <t>DUBIN</t>
  </si>
  <si>
    <t>CARLE</t>
  </si>
  <si>
    <t>LEADER PRO OPTICS &amp; DISPLAY</t>
  </si>
  <si>
    <t>BILLIET</t>
  </si>
  <si>
    <t>CHIEF PROGRAM MANAGER</t>
  </si>
  <si>
    <t>AUJAY</t>
  </si>
  <si>
    <t>REAU</t>
  </si>
  <si>
    <t>CAPIAUX</t>
  </si>
  <si>
    <t>RESPONSABLE TEST USINE</t>
  </si>
  <si>
    <t>LEJEUNE</t>
  </si>
  <si>
    <t>SOFTWARE PRODUCT MANAGER</t>
  </si>
  <si>
    <t>TERREE</t>
  </si>
  <si>
    <t>CLEMENCEAU</t>
  </si>
  <si>
    <t>HEMARD</t>
  </si>
  <si>
    <t>FOUCHIER</t>
  </si>
  <si>
    <t>HW FONCTION LEADER</t>
  </si>
  <si>
    <t>DAUTREMONT</t>
  </si>
  <si>
    <t>DAPREMONT</t>
  </si>
  <si>
    <t>GRELLIER</t>
  </si>
  <si>
    <t>HOYAU</t>
  </si>
  <si>
    <t>RESP.SYST.INTEGRATION&amp;VALIDA</t>
  </si>
  <si>
    <t>BOISSART</t>
  </si>
  <si>
    <t>RESPONSABLE TESTING I&amp;T</t>
  </si>
  <si>
    <t>THIERRY</t>
  </si>
  <si>
    <t>MANAGER TEST FRANCE</t>
  </si>
  <si>
    <t>GROHANDO</t>
  </si>
  <si>
    <t>CLAUDE</t>
  </si>
  <si>
    <t>RESPONS. SERVICE TECHNIQUE</t>
  </si>
  <si>
    <t>COUTURIER</t>
  </si>
  <si>
    <t>GAUTIER</t>
  </si>
  <si>
    <t>FRANCE &amp; MID RANGE APPLICATION MANAGER</t>
  </si>
  <si>
    <t>DUNEZ</t>
  </si>
  <si>
    <t>FOREST</t>
  </si>
  <si>
    <t>LEADER PROF. MECANIQUE</t>
  </si>
  <si>
    <t>TSW</t>
  </si>
  <si>
    <t>BARILLET CHARDON</t>
  </si>
  <si>
    <t>RESP. INFRASTRUCTURE - INVESTISSEMENT</t>
  </si>
  <si>
    <t>CHAMBRE</t>
  </si>
  <si>
    <t>CUVERT</t>
  </si>
  <si>
    <t>LOISEAU</t>
  </si>
  <si>
    <t>MATTHIEU</t>
  </si>
  <si>
    <t>MARC</t>
  </si>
  <si>
    <t>PARENTEAU</t>
  </si>
  <si>
    <t>SOURCING</t>
  </si>
  <si>
    <t>CEFA</t>
  </si>
  <si>
    <t>SOURCING LEADER</t>
  </si>
  <si>
    <t>ACHATS SOURCING RD</t>
  </si>
  <si>
    <t>CHATAIN</t>
  </si>
  <si>
    <t>DISPLAY &amp; TOUCH PANELS</t>
  </si>
  <si>
    <t>DIRECTION USINE</t>
  </si>
  <si>
    <t>MEOT</t>
  </si>
  <si>
    <t>JEAN-MICHEL</t>
  </si>
  <si>
    <t>DIRECTEUR D'USINE</t>
  </si>
  <si>
    <t>COUSOT</t>
  </si>
  <si>
    <t>QUALITY MANAGER</t>
  </si>
  <si>
    <t>LOG</t>
  </si>
  <si>
    <t>HAKIMA</t>
  </si>
  <si>
    <t>HOLDING</t>
  </si>
  <si>
    <t>MORARA</t>
  </si>
  <si>
    <t>PAOLO</t>
  </si>
  <si>
    <t>RESP.CUSTOMERS SERVICES&amp;SC</t>
  </si>
  <si>
    <t>CANAL</t>
  </si>
  <si>
    <t>METHODES CENTRALES</t>
  </si>
  <si>
    <t>GERZEAU</t>
  </si>
  <si>
    <t>INGENIEUR METHODES</t>
  </si>
  <si>
    <t>RIDEAU</t>
  </si>
  <si>
    <t>ROGER</t>
  </si>
  <si>
    <t>GARCON MALEAUD</t>
  </si>
  <si>
    <t>JEAN MARIE</t>
  </si>
  <si>
    <t>CROZAT</t>
  </si>
  <si>
    <t>FAURE</t>
  </si>
  <si>
    <t>RESP. DU TEAM STYLE MAQUETTAGE &amp; PLASTURGIE</t>
  </si>
  <si>
    <t>S16-INDUSTRIAL DEV</t>
  </si>
  <si>
    <t>DIRECTION INDUSTRIELLE</t>
  </si>
  <si>
    <t>EXPATRIES INDUSTRIEL</t>
  </si>
  <si>
    <t>CHUDY</t>
  </si>
  <si>
    <t>PROGRAM MANAGER P&amp;I</t>
  </si>
  <si>
    <t>GARNIER</t>
  </si>
  <si>
    <t>CHRISTIAN</t>
  </si>
  <si>
    <t>RESP MET / INDUS - PSM I&amp;T</t>
  </si>
  <si>
    <t>BEAUPEU</t>
  </si>
  <si>
    <t>S.D.E.</t>
  </si>
  <si>
    <t>SDE</t>
  </si>
  <si>
    <t>MEJIA</t>
  </si>
  <si>
    <t>JOSE ALVARO</t>
  </si>
  <si>
    <t>PATRY</t>
  </si>
  <si>
    <t>MAXENCE</t>
  </si>
  <si>
    <t>INGENIEUR QUALITE SOFTWARE</t>
  </si>
  <si>
    <t>IQ</t>
  </si>
  <si>
    <t>VAN ASTEN</t>
  </si>
  <si>
    <t>CHRETIEN</t>
  </si>
  <si>
    <t>UTE</t>
  </si>
  <si>
    <t>RAYNARD</t>
  </si>
  <si>
    <t>HAZMOUNE</t>
  </si>
  <si>
    <t>MOUSSA</t>
  </si>
  <si>
    <t>ING.QUALITE DEVELOPT.FOURNIS</t>
  </si>
  <si>
    <t>GOUJET</t>
  </si>
  <si>
    <t>ACHETEUR SOURCEUR</t>
  </si>
  <si>
    <t>GAUVIN</t>
  </si>
  <si>
    <t>MARIE CHARLOTT</t>
  </si>
  <si>
    <t>GESTION GAR. TELEMATIQUE</t>
  </si>
  <si>
    <t>BOURSE</t>
  </si>
  <si>
    <t>RESP INTERVENANTS SUPPORTS CLTS</t>
  </si>
  <si>
    <t>FOLJAN</t>
  </si>
  <si>
    <t>INGENIEUR QUALITE DEV</t>
  </si>
  <si>
    <t>DE GEA</t>
  </si>
  <si>
    <t>RESPONSABLE CEM</t>
  </si>
  <si>
    <t>ALVES GORJAO</t>
  </si>
  <si>
    <t>JOAQUIM</t>
  </si>
  <si>
    <t>RESPONSABLE MAINTENANCE</t>
  </si>
  <si>
    <t>S06-MARKETING</t>
  </si>
  <si>
    <t>HERBACH</t>
  </si>
  <si>
    <t>SVEN</t>
  </si>
  <si>
    <t>GIOT</t>
  </si>
  <si>
    <t>FRANCE</t>
  </si>
  <si>
    <t>RESPONSABLE SECURITE ENVIRONNEMENT</t>
  </si>
  <si>
    <t>SECU</t>
  </si>
  <si>
    <t>IGOUNET</t>
  </si>
  <si>
    <t>RESP. SYSTEMES D'INFORMATIONS</t>
  </si>
  <si>
    <t>LANDINI</t>
  </si>
  <si>
    <t>DANILO</t>
  </si>
  <si>
    <t>PRESTRELLE</t>
  </si>
  <si>
    <t>ADMINISTRATEUR GPAO EDI</t>
  </si>
  <si>
    <t>MENARD</t>
  </si>
  <si>
    <t>WILFRIED</t>
  </si>
  <si>
    <t>RESPONSABLE SYSTEME</t>
  </si>
  <si>
    <t>ADMINISTRATEUR SYSTEMES ET RESEAUX</t>
  </si>
  <si>
    <t>AFTER MARKET</t>
  </si>
  <si>
    <t>DOMESTIQUE FRANCE</t>
  </si>
  <si>
    <t>PIROLLI</t>
  </si>
  <si>
    <t>FRANCA</t>
  </si>
  <si>
    <t>RESP.LOGIST.ET ADM.VENTES</t>
  </si>
  <si>
    <t>EXPORT FRANCE</t>
  </si>
  <si>
    <t>DENORMANDIE</t>
  </si>
  <si>
    <t>RESPONSABLE MARKETING</t>
  </si>
  <si>
    <t>INVESTISSEMENT</t>
  </si>
  <si>
    <t>LANCEREAU</t>
  </si>
  <si>
    <t>LEADER INVESTISSEMENT</t>
  </si>
  <si>
    <t>LEADER METROLOGIE &amp; QLTE FR.</t>
  </si>
  <si>
    <t>TURPAUD</t>
  </si>
  <si>
    <t>EDDY</t>
  </si>
  <si>
    <t xml:space="preserve"> RESP MATERIAL MANAGEMENT</t>
  </si>
  <si>
    <t>BARRAULT</t>
  </si>
  <si>
    <t>PIERRE</t>
  </si>
  <si>
    <t>GESTIONNAIRE SYSTEM.INFORMAT.INDUST</t>
  </si>
  <si>
    <t>POUPEAU</t>
  </si>
  <si>
    <t>CAICOYA</t>
  </si>
  <si>
    <t>PUPPYNCK</t>
  </si>
  <si>
    <t>MARC-ANTHONY</t>
  </si>
  <si>
    <t>VION</t>
  </si>
  <si>
    <t>GADIOUX</t>
  </si>
  <si>
    <t>ASS.MARKETING &amp; CCIAL AM</t>
  </si>
  <si>
    <t>RENARD</t>
  </si>
  <si>
    <t>TECHNICIEN HARDWARE</t>
  </si>
  <si>
    <t>THW</t>
  </si>
  <si>
    <t>MANNAT</t>
  </si>
  <si>
    <t>ASSISTANTE DE DIRECTION</t>
  </si>
  <si>
    <t>PEUDUPIN</t>
  </si>
  <si>
    <t>ASSIST.DE DIRECTION</t>
  </si>
  <si>
    <t>CADU</t>
  </si>
  <si>
    <t>TURCHETTI</t>
  </si>
  <si>
    <t>BILLAUD</t>
  </si>
  <si>
    <t>COINTAT</t>
  </si>
  <si>
    <t>ASS.REPORTING PAIE</t>
  </si>
  <si>
    <t>JOUBERT</t>
  </si>
  <si>
    <t>QUALITE RESIDENT</t>
  </si>
  <si>
    <t>CHEVREUX</t>
  </si>
  <si>
    <t>TECHNICIEN QUALITE CLIENT</t>
  </si>
  <si>
    <t>QCLT</t>
  </si>
  <si>
    <t>VERDY</t>
  </si>
  <si>
    <t>TECHN PROTOTYPISTE</t>
  </si>
  <si>
    <t>HEBERT</t>
  </si>
  <si>
    <t>CONCEPTEUR HARDWARE</t>
  </si>
  <si>
    <t>FOURTEAU</t>
  </si>
  <si>
    <t>TECHNICIEN SOFTWARE</t>
  </si>
  <si>
    <t>GELLUSSEAU</t>
  </si>
  <si>
    <t>CONCEPTEUR MECANIQUE</t>
  </si>
  <si>
    <t>VERGNAULT</t>
  </si>
  <si>
    <t>MARYSE</t>
  </si>
  <si>
    <t>CONCEPTEUR LAYOUT</t>
  </si>
  <si>
    <t>ANDRAULT</t>
  </si>
  <si>
    <t>TEAM LEADER DESSIN</t>
  </si>
  <si>
    <t>DES</t>
  </si>
  <si>
    <t>SALMON</t>
  </si>
  <si>
    <t>TECHNICIEN METHODES CENTRAL</t>
  </si>
  <si>
    <t>BERTAUD</t>
  </si>
  <si>
    <t>TECHNICIEN INFORMATIQUE</t>
  </si>
  <si>
    <t>INTERVENANT SUPPORT CLIENT</t>
  </si>
  <si>
    <t>ISC</t>
  </si>
  <si>
    <t>HURAUX</t>
  </si>
  <si>
    <t>MICHO</t>
  </si>
  <si>
    <t>ALEX</t>
  </si>
  <si>
    <t>GERARD</t>
  </si>
  <si>
    <t>CHARNACE</t>
  </si>
  <si>
    <t>PROUTEAU</t>
  </si>
  <si>
    <t>TARPIN</t>
  </si>
  <si>
    <t>JEAN PHILIP</t>
  </si>
  <si>
    <t>TECHNICIEN FIABILITE</t>
  </si>
  <si>
    <t>CHARLET</t>
  </si>
  <si>
    <t>CREPIN</t>
  </si>
  <si>
    <t>TECHNICIEN METROLOGIE</t>
  </si>
  <si>
    <t>APPAIX</t>
  </si>
  <si>
    <t>TECH QUALITE CLIENT RESIDENT</t>
  </si>
  <si>
    <t>BREGEOT</t>
  </si>
  <si>
    <t>BATY</t>
  </si>
  <si>
    <t>MORTREUIL</t>
  </si>
  <si>
    <t>BREGIER</t>
  </si>
  <si>
    <t>QSYS</t>
  </si>
  <si>
    <t>JEAN-FREDERIC</t>
  </si>
  <si>
    <t>DOURSOUX</t>
  </si>
  <si>
    <t>ANGUISE</t>
  </si>
  <si>
    <t>MONCEAUX</t>
  </si>
  <si>
    <t>GESTIONNAIRE ADV INTERCOS</t>
  </si>
  <si>
    <t>GRASSI</t>
  </si>
  <si>
    <t>MEREL</t>
  </si>
  <si>
    <t>GESTIONNAIRE SERVICE PROTOTYPES</t>
  </si>
  <si>
    <t>FREDON</t>
  </si>
  <si>
    <t>TEAM LEADER TECHNIQUE MAINT.</t>
  </si>
  <si>
    <t>THIMONIER</t>
  </si>
  <si>
    <t>TECHNICIEN INVESTISSEMENT</t>
  </si>
  <si>
    <t>PINSON-CHAMBRIARD</t>
  </si>
  <si>
    <t>ADMINISTRATEUR HOT LINE</t>
  </si>
  <si>
    <t>THIRIOT HUANG</t>
  </si>
  <si>
    <t>ZOE</t>
  </si>
  <si>
    <t>SECRETAIRE</t>
  </si>
  <si>
    <t>NICAISE</t>
  </si>
  <si>
    <t>MIE NOELLE</t>
  </si>
  <si>
    <t>FALZON</t>
  </si>
  <si>
    <t>CFO FRANCE</t>
  </si>
  <si>
    <t>SAILLARD</t>
  </si>
  <si>
    <t>LIONEL</t>
  </si>
  <si>
    <t>RESP.CIAL.FRANCE ET EXPORT</t>
  </si>
  <si>
    <t>INNOVATION &amp; DISPLAY</t>
  </si>
  <si>
    <t>RESP.DEPART.INNOVATION &amp; DISPLAY</t>
  </si>
  <si>
    <t>RAHLI</t>
  </si>
  <si>
    <t>NABIL</t>
  </si>
  <si>
    <t>SALES &amp; MARKETING ELECTRONIC SYSTEMS DIRECTOR</t>
  </si>
  <si>
    <t>LOPEZ NAVARRO</t>
  </si>
  <si>
    <t>PROJECT INDUSTRIAL OPERATION</t>
  </si>
  <si>
    <t>LE BAYON</t>
  </si>
  <si>
    <t>INDUST.SPECIAL PROJECTS COORD</t>
  </si>
  <si>
    <t>JULLIOT</t>
  </si>
  <si>
    <t>RESP.O.E.TELEMATICS PRODUCT</t>
  </si>
  <si>
    <t>PIC</t>
  </si>
  <si>
    <t>RESP. INDUS. PDTS. INNOVANT</t>
  </si>
  <si>
    <t>TIERCERY</t>
  </si>
  <si>
    <t>GLOBAL CUSTOMER MANAGER</t>
  </si>
  <si>
    <t>HASKO</t>
  </si>
  <si>
    <t>LAHOREAU</t>
  </si>
  <si>
    <t>REDON</t>
  </si>
  <si>
    <t>ECHEVARD</t>
  </si>
  <si>
    <t>ANNE</t>
  </si>
  <si>
    <t>ANDRAULT DANIEL</t>
  </si>
  <si>
    <t>BARILLET CHARDON SYLVAIN</t>
  </si>
  <si>
    <t>oui</t>
  </si>
  <si>
    <t>non</t>
  </si>
  <si>
    <t>BERNARD CELINE</t>
  </si>
  <si>
    <t>MEUNIER LAURENCE</t>
  </si>
  <si>
    <t>BOURSE FREDERIC</t>
  </si>
  <si>
    <t>FORET CEDRIC</t>
  </si>
  <si>
    <t>GARCON MALEAUD JEAN MARIE</t>
  </si>
  <si>
    <t>GARNIER CHRISTIAN</t>
  </si>
  <si>
    <t>GIOT FRANCE</t>
  </si>
  <si>
    <t>GROHANDO CLAUDE</t>
  </si>
  <si>
    <t>IGOUNET PATRICK</t>
  </si>
  <si>
    <t>MANNAT VALERIE</t>
  </si>
  <si>
    <t>PUPPYNCK MARC-ANTHONY</t>
  </si>
  <si>
    <t>RAYNARD OLIVIER</t>
  </si>
  <si>
    <t>THIERRY ANDRE</t>
  </si>
  <si>
    <t>TURPAUD EDDY</t>
  </si>
  <si>
    <t>VINCENT RICHARD</t>
  </si>
  <si>
    <t>AMIRAULT VERONIQUE</t>
  </si>
  <si>
    <t>BOISSON KATIA</t>
  </si>
  <si>
    <t>CHASTENET ARLETTE</t>
  </si>
  <si>
    <t>DAUTREME STEPHANE</t>
  </si>
  <si>
    <t>GODIN SEBASTIEN</t>
  </si>
  <si>
    <t>KAPIEBE FREDDY</t>
  </si>
  <si>
    <t>KOZIMOR BEATRICE</t>
  </si>
  <si>
    <t>MARTIN CYRIL</t>
  </si>
  <si>
    <t>MICHILSEN MICHELLE</t>
  </si>
  <si>
    <t>MISSONNIER LAURENT</t>
  </si>
  <si>
    <t>PAGEARD JEAN PAUL</t>
  </si>
  <si>
    <t>PAGENAUD YAMINA</t>
  </si>
  <si>
    <t>PARTAUX DAVID</t>
  </si>
  <si>
    <t>PEREIRA JOSE</t>
  </si>
  <si>
    <t>POIRIER PASCAL</t>
  </si>
  <si>
    <t>RODANGE LINA</t>
  </si>
  <si>
    <t>SAMRI COLETTE</t>
  </si>
  <si>
    <t>SOULARD FABIENNE</t>
  </si>
  <si>
    <t>THOUVENIN BRUNO</t>
  </si>
  <si>
    <t>ZACHARIE FRANCK</t>
  </si>
  <si>
    <t>AURIAULT PASCAL</t>
  </si>
  <si>
    <t>BONNET CELINE</t>
  </si>
  <si>
    <t>BREGIER JULIEN</t>
  </si>
  <si>
    <t>DOURY SERGE</t>
  </si>
  <si>
    <t>GAILLARD FRANCIS</t>
  </si>
  <si>
    <t>MORTREUIL RICHARD</t>
  </si>
  <si>
    <t>NAOUR MATHIEU</t>
  </si>
  <si>
    <t>ORLU GILLES</t>
  </si>
  <si>
    <t>POUPEAU ANNIE</t>
  </si>
  <si>
    <t>ROBIN FRANCOISE</t>
  </si>
  <si>
    <t>THIMONIER PATRICK</t>
  </si>
  <si>
    <t>GERZEAU THIERRY</t>
  </si>
  <si>
    <t>TWTTP</t>
  </si>
  <si>
    <t>BELLICAUD CHRISTOPHE</t>
  </si>
  <si>
    <t>BERNARD ALAIN</t>
  </si>
  <si>
    <t>BERTHEL AURELIE</t>
  </si>
  <si>
    <t>BETAT AURELIE</t>
  </si>
  <si>
    <t>DEVIJVER YANN</t>
  </si>
  <si>
    <t>HAZMOUNE MOUSSA</t>
  </si>
  <si>
    <t>LOPEZ Y LASO MANUEL</t>
  </si>
  <si>
    <t>THIAUDIERE FRANCK</t>
  </si>
  <si>
    <t>COUSSOT GREGORY</t>
  </si>
  <si>
    <t>JOUBERT PATRICK</t>
  </si>
  <si>
    <t>BERGERIOUX JEAN CHARLES</t>
  </si>
  <si>
    <t>BARDET MICHAEL</t>
  </si>
  <si>
    <t>MEOT JEAN-MICHEL</t>
  </si>
  <si>
    <t>BERTAUD JEROME</t>
  </si>
  <si>
    <t>BESSE FABRICE</t>
  </si>
  <si>
    <t>BOUFFETEAU JEAN FRANCOIS</t>
  </si>
  <si>
    <t>CAPIAUX OLIVIER</t>
  </si>
  <si>
    <t>CHABLAT CYRIL</t>
  </si>
  <si>
    <t>CHARDAT GREGORY</t>
  </si>
  <si>
    <t>COLLAS MAGALI</t>
  </si>
  <si>
    <t>COLIN JEAN NOEL</t>
  </si>
  <si>
    <t>COTTIN OLIVIER</t>
  </si>
  <si>
    <t>DILE CHRISTOPHE</t>
  </si>
  <si>
    <t>FARINEAU ERIC</t>
  </si>
  <si>
    <t>FREDON THIERRY</t>
  </si>
  <si>
    <t>GADIOUX DENIS</t>
  </si>
  <si>
    <t>GASTELLU ETCHEGORRY PHILIPPE</t>
  </si>
  <si>
    <t>GUILLOT ALAIN</t>
  </si>
  <si>
    <t>LE HARZIC ARNAUD</t>
  </si>
  <si>
    <t>LECROART CEDRIC</t>
  </si>
  <si>
    <t>MALLET MICHEL</t>
  </si>
  <si>
    <t>MARQUOIS JEAN</t>
  </si>
  <si>
    <t>NEAU FRANCIS</t>
  </si>
  <si>
    <t>PARAY LAURENT</t>
  </si>
  <si>
    <t>PHILIPPONNEAU JEROME</t>
  </si>
  <si>
    <t>POUPEAU DOMINIQUE</t>
  </si>
  <si>
    <t>RION DAMIEN</t>
  </si>
  <si>
    <t>RODANGE HERVE</t>
  </si>
  <si>
    <t>TOUCHARD TONY</t>
  </si>
  <si>
    <t>VAILLER JEAN CHARLES</t>
  </si>
  <si>
    <t>LECUYER JEAN PAUL</t>
  </si>
  <si>
    <t>VINCENT ETIENNE</t>
  </si>
  <si>
    <t>BATY CHRISTOPHE</t>
  </si>
  <si>
    <t>BAUDOUIN VALENTIN</t>
  </si>
  <si>
    <t>BERTRAND PATRICK</t>
  </si>
  <si>
    <t>BOISSART FREDERIC</t>
  </si>
  <si>
    <t>BREGEOT SERGE</t>
  </si>
  <si>
    <t>CHARNACE OLIVIER</t>
  </si>
  <si>
    <t>CHASTANG LUDOVIC</t>
  </si>
  <si>
    <t>COLLIN JEAN FRANCOIS</t>
  </si>
  <si>
    <t>FILLON FLORIAN</t>
  </si>
  <si>
    <t>FOLJAN GABRIEL</t>
  </si>
  <si>
    <t>GENET STEPHANE</t>
  </si>
  <si>
    <t>GEOFFROY ROMAIN</t>
  </si>
  <si>
    <t>GRELET MARTINE</t>
  </si>
  <si>
    <t>GUERY AURELIEN</t>
  </si>
  <si>
    <t>GUILLON PATRICK</t>
  </si>
  <si>
    <t>HASKO CATHERINE</t>
  </si>
  <si>
    <t>LAC LAURENT</t>
  </si>
  <si>
    <t>LANCEREAU ERIC</t>
  </si>
  <si>
    <t>LANDINI DANILO</t>
  </si>
  <si>
    <t>LECOMTE CAROLINE</t>
  </si>
  <si>
    <t>MERIC MARIE CHARLOTTE</t>
  </si>
  <si>
    <t>MORARA PAOLO</t>
  </si>
  <si>
    <t>MORAIS DAVID</t>
  </si>
  <si>
    <t>MOREAU JEAN NICOLAS</t>
  </si>
  <si>
    <t>MORIN MARC</t>
  </si>
  <si>
    <t>PARENTEAU BENOIST</t>
  </si>
  <si>
    <t>PIC JEAN-MICHEL</t>
  </si>
  <si>
    <t>PIERRE PIERRE YANN</t>
  </si>
  <si>
    <t>PIQUEUX ROMAIN</t>
  </si>
  <si>
    <t>PROUST PASCAL</t>
  </si>
  <si>
    <t>PROUTEAU CLAUDE</t>
  </si>
  <si>
    <t>RUSSEIL FLORENT</t>
  </si>
  <si>
    <t>SALMON SYLVAIN</t>
  </si>
  <si>
    <t>SELLIN LOIC</t>
  </si>
  <si>
    <t>SENELE CHRISTOPHE</t>
  </si>
  <si>
    <t>VAILLER BRIGITTE</t>
  </si>
  <si>
    <t>VASSEUR PATRICIA</t>
  </si>
  <si>
    <t>VERDAUD SAMUEL</t>
  </si>
  <si>
    <t>VION FREDERIC</t>
  </si>
  <si>
    <t>ANGUISE PIERRE</t>
  </si>
  <si>
    <t>AUJAY OLIVIER</t>
  </si>
  <si>
    <t>BAERT KATIA</t>
  </si>
  <si>
    <t>BARDET HAKIMA</t>
  </si>
  <si>
    <t>BICHON FAYZA</t>
  </si>
  <si>
    <t>BILLAUD PHILIPPE</t>
  </si>
  <si>
    <t>BOULOUX MATHIEU</t>
  </si>
  <si>
    <t>CAICOYA PASCAL</t>
  </si>
  <si>
    <t>CANAL ROBERT</t>
  </si>
  <si>
    <t>CHAMBRE JEAN PIERRE</t>
  </si>
  <si>
    <t>CHANTELOT LISE</t>
  </si>
  <si>
    <t>CHAUMET RICHARD</t>
  </si>
  <si>
    <t>CHAUVEAU MAURICE</t>
  </si>
  <si>
    <t>COINTAT MONIQUE</t>
  </si>
  <si>
    <t>COLLIOT DOMINIQUE</t>
  </si>
  <si>
    <t>CROZAT ARNAUD</t>
  </si>
  <si>
    <t>DESMARCHAIS LAURENT</t>
  </si>
  <si>
    <t>DISSAIS PAULINE</t>
  </si>
  <si>
    <t>ESTARIA MIREILLE</t>
  </si>
  <si>
    <t>GRASSI GREGORY</t>
  </si>
  <si>
    <t>GUILLON VERONIQUE</t>
  </si>
  <si>
    <t>HURAUX PASCAL</t>
  </si>
  <si>
    <t>ALONSO JEAN LUC</t>
  </si>
  <si>
    <t>MARTIN CEDRIC</t>
  </si>
  <si>
    <t>MENARD WILFRIED</t>
  </si>
  <si>
    <t>MEREL OLIVIER</t>
  </si>
  <si>
    <t>MONCEAUX SABINE</t>
  </si>
  <si>
    <t>PEYRELADE GUILLAUME</t>
  </si>
  <si>
    <t>PINSON-CHAMBRIARD JEAN FRANCOIS</t>
  </si>
  <si>
    <t>PRESTRELLE ALAIN</t>
  </si>
  <si>
    <t>PRETESEILLE FREDERIC</t>
  </si>
  <si>
    <t>REAU JEAN PAUL</t>
  </si>
  <si>
    <t>RIDEAU ROGER</t>
  </si>
  <si>
    <t>ROY DELPHINE</t>
  </si>
  <si>
    <t>TOUZE SANDRINE</t>
  </si>
  <si>
    <t>ZIRN CHRISTOPHE</t>
  </si>
  <si>
    <t>AGUILAR JEAN</t>
  </si>
  <si>
    <t>ANDRE MARTINE</t>
  </si>
  <si>
    <t>ANDRIEU ELISABETH</t>
  </si>
  <si>
    <t>ARECCO ANTHONY</t>
  </si>
  <si>
    <t>ARNOU FRANCIS</t>
  </si>
  <si>
    <t>AUBOURG MANUELA</t>
  </si>
  <si>
    <t>AUPICK FRANCOIS</t>
  </si>
  <si>
    <t>AUZANNEAU CINDY</t>
  </si>
  <si>
    <t>AYALA JEAN LOUIS</t>
  </si>
  <si>
    <t>BARROT EMILIE</t>
  </si>
  <si>
    <t>BASSET ISABELLE</t>
  </si>
  <si>
    <t>BAUDEAU ANNICK</t>
  </si>
  <si>
    <t>BENOIST GUILLAUME</t>
  </si>
  <si>
    <t>BEN EMBAREK MOHAMED</t>
  </si>
  <si>
    <t>BERGER CHRISTOPHE</t>
  </si>
  <si>
    <t>BERTIN RICHARD</t>
  </si>
  <si>
    <t>BIDEAU EMMANUEL</t>
  </si>
  <si>
    <t>BINET VANESSA</t>
  </si>
  <si>
    <t>BLANCHARD MARTINE</t>
  </si>
  <si>
    <t>BOINIER BRIGITTE</t>
  </si>
  <si>
    <t>BONNET ANNIE</t>
  </si>
  <si>
    <t>BONNIN CATHERINE</t>
  </si>
  <si>
    <t>BOINEAU FRANCOISE</t>
  </si>
  <si>
    <t>BOISTAULT VALERIE</t>
  </si>
  <si>
    <t>BOQUERA BENOIT</t>
  </si>
  <si>
    <t>BOURAS MARINA</t>
  </si>
  <si>
    <t>BOUTET ISABELLE</t>
  </si>
  <si>
    <t>BOUZIER LAETITIA</t>
  </si>
  <si>
    <t>BRAUD</t>
  </si>
  <si>
    <t>JESSICA</t>
  </si>
  <si>
    <t>BRAUD JESSICA</t>
  </si>
  <si>
    <t>BUSSEREAU MARIE CHRISTINE</t>
  </si>
  <si>
    <t>CARLIER JEAN LUC</t>
  </si>
  <si>
    <t>CEGARRA FRANTZ</t>
  </si>
  <si>
    <t>CHAINET JOSIANE</t>
  </si>
  <si>
    <t>CHAMAILLARD CATHERINE</t>
  </si>
  <si>
    <t>CHAMPIGNY SYLVETTE</t>
  </si>
  <si>
    <t>CHAUMET DOMINIQUE</t>
  </si>
  <si>
    <t>CHAUVIN FANNY</t>
  </si>
  <si>
    <t>CHEVALLIER PHILIPPE</t>
  </si>
  <si>
    <t>COLLIOT MARYLINE</t>
  </si>
  <si>
    <t>COLOMBIER ROSELYNE</t>
  </si>
  <si>
    <t>COUIC NICOLAS</t>
  </si>
  <si>
    <t>COUTOUX ANDREE</t>
  </si>
  <si>
    <t>DA SILVA MASSABIELLE</t>
  </si>
  <si>
    <t>DEBRAY ANNETTE</t>
  </si>
  <si>
    <t>DELEFFE DOMINIQUE</t>
  </si>
  <si>
    <t>DELPHIN MIE JOSE</t>
  </si>
  <si>
    <t>DEMARCONNAY CLAUDIE</t>
  </si>
  <si>
    <t>DJEDDOU MESSAOUD</t>
  </si>
  <si>
    <t>DUBOIS VANESSA</t>
  </si>
  <si>
    <t>DUBREUIL PASCAL</t>
  </si>
  <si>
    <t>DURAND BERNADETTE</t>
  </si>
  <si>
    <t>FETIS SANDRA</t>
  </si>
  <si>
    <t>FOUCAUD MELANIE</t>
  </si>
  <si>
    <t>FUMERON NICOLAS</t>
  </si>
  <si>
    <t>GENDRON PHILIPPE</t>
  </si>
  <si>
    <t>GERBIER GHISLAINE</t>
  </si>
  <si>
    <t>GERVAIS LAURENT</t>
  </si>
  <si>
    <t>GILBERT SABINE</t>
  </si>
  <si>
    <t>GIRAULT ANITA</t>
  </si>
  <si>
    <t>GIRONT CHRISTINE</t>
  </si>
  <si>
    <t>GONORD FABIENNE</t>
  </si>
  <si>
    <t>GOUILLET PATRICK</t>
  </si>
  <si>
    <t>GUERIN SEVERINE</t>
  </si>
  <si>
    <t>HENAULT MONIQUE</t>
  </si>
  <si>
    <t>HERPAILLER SEBASTIEN</t>
  </si>
  <si>
    <t>HOARAU FRANCIS</t>
  </si>
  <si>
    <t>HOUTCHENS PASCAL</t>
  </si>
  <si>
    <t>LAGEON EMMANUEL</t>
  </si>
  <si>
    <t>LAFAY ANNE MARIE</t>
  </si>
  <si>
    <t>LAROCHE DANY</t>
  </si>
  <si>
    <t>LAURENT MARTINE</t>
  </si>
  <si>
    <t>LOCHON DOLORES</t>
  </si>
  <si>
    <t>LOCHON OLIVIER</t>
  </si>
  <si>
    <t>LOPEZ CHRISTOPHE</t>
  </si>
  <si>
    <t>LORAIN PASQUERAULT PATRICIA</t>
  </si>
  <si>
    <t>MAINGAULT CHRISTINE</t>
  </si>
  <si>
    <t>MAISY GUYLAINE</t>
  </si>
  <si>
    <t>MARQUET DANIELLE</t>
  </si>
  <si>
    <t>MARIONNEAU EVELYNE</t>
  </si>
  <si>
    <t>MARTINIERE MARINETTE</t>
  </si>
  <si>
    <t>MARTINS JEREMY</t>
  </si>
  <si>
    <t>MARTY JEROME</t>
  </si>
  <si>
    <t>MASSE YANNICK</t>
  </si>
  <si>
    <t>MERIGARD ANGELIQUE</t>
  </si>
  <si>
    <t>MILLET FRANCINE</t>
  </si>
  <si>
    <t>MILLON CRISTINA</t>
  </si>
  <si>
    <t>MOREAU BRIGITTE</t>
  </si>
  <si>
    <t>MOREL MIREILLE</t>
  </si>
  <si>
    <t>MORGEAU PATRICK</t>
  </si>
  <si>
    <t>MULLER CORINNE</t>
  </si>
  <si>
    <t>NABOULET LUCIE</t>
  </si>
  <si>
    <t>NAULEAU SONIA</t>
  </si>
  <si>
    <t>NESIC JACQUELINE</t>
  </si>
  <si>
    <t>NOUHAUD BRIGITTE</t>
  </si>
  <si>
    <t>ORLU MICHELLE</t>
  </si>
  <si>
    <t>PAPIN VANESSA</t>
  </si>
  <si>
    <t>PEREIRA CLARICE</t>
  </si>
  <si>
    <t>PICHON ROMAIN</t>
  </si>
  <si>
    <t>PILOT EMILIE</t>
  </si>
  <si>
    <t>PESSY CAROLINE</t>
  </si>
  <si>
    <t>PIEL THOMAS</t>
  </si>
  <si>
    <t>PIGNON EDWIGE</t>
  </si>
  <si>
    <t>PLAIRE CHANTAL</t>
  </si>
  <si>
    <t>PLAULT STEPHANIE</t>
  </si>
  <si>
    <t>POULIN PASCAL</t>
  </si>
  <si>
    <t>PROUST CLAUDINE</t>
  </si>
  <si>
    <t>PROUT OLIVIER</t>
  </si>
  <si>
    <t>RAMDANE ZORHA</t>
  </si>
  <si>
    <t>REDON ANNIE</t>
  </si>
  <si>
    <t>RIBREAU FRANCOISE</t>
  </si>
  <si>
    <t>RIPAULT FLORIAN</t>
  </si>
  <si>
    <t>ROBINEAU LAURENT</t>
  </si>
  <si>
    <t>ROBINEAU MAGUY</t>
  </si>
  <si>
    <t>ROCHER ALEXANDRE</t>
  </si>
  <si>
    <t>ROYER ANAIS</t>
  </si>
  <si>
    <t>SALMERON KARINE</t>
  </si>
  <si>
    <t>SALVATORE GEOFFREY</t>
  </si>
  <si>
    <t>SAMOYAU BEATRICE</t>
  </si>
  <si>
    <t>SARLAT CATHERINE</t>
  </si>
  <si>
    <t>SERET FABRICE</t>
  </si>
  <si>
    <t>SERVANT ISABELLE</t>
  </si>
  <si>
    <t>SERVANT CHRISTINE</t>
  </si>
  <si>
    <t>SIVAULT STEPHANE</t>
  </si>
  <si>
    <t>TALBART DAVID</t>
  </si>
  <si>
    <t>TARTARIN ODILE</t>
  </si>
  <si>
    <t>TEXIER FREDERIQUE</t>
  </si>
  <si>
    <t>THOUVENIN CHRISTOPHE</t>
  </si>
  <si>
    <t>TORRES FLORES SEBASTIEN</t>
  </si>
  <si>
    <t>TRAVOUILLON NATHALIE</t>
  </si>
  <si>
    <t>VERNOUX JEAN MANUEL</t>
  </si>
  <si>
    <t>VILAIN MATHIAS</t>
  </si>
  <si>
    <t>CARPIO DIDIER</t>
  </si>
  <si>
    <t>Date</t>
  </si>
  <si>
    <t>LEMOINE DANIELLE</t>
  </si>
  <si>
    <t>NICAISE MIE NOELLE</t>
  </si>
  <si>
    <t>ECHEVARD ANNE</t>
  </si>
  <si>
    <t>AZOR FRANCOISE</t>
  </si>
  <si>
    <t>ROBERT ROCHER VALERIE</t>
  </si>
  <si>
    <t>ROBIN ERIC</t>
  </si>
  <si>
    <t>LEVITE DAVID</t>
  </si>
  <si>
    <t>MENANT MURIEL</t>
  </si>
  <si>
    <t>DELERY</t>
  </si>
  <si>
    <t>CHRISTELLE</t>
  </si>
  <si>
    <t>DELERY CHRISTELLE</t>
  </si>
  <si>
    <t>GOUGEON VINCENT</t>
  </si>
  <si>
    <t>BOZIER OLIVIER</t>
  </si>
  <si>
    <t>BEAUDIN</t>
  </si>
  <si>
    <t>NOELLA</t>
  </si>
  <si>
    <t>BEAUDIN NOELLA</t>
  </si>
  <si>
    <t>ALEXANDRA</t>
  </si>
  <si>
    <t>BERTRAND ALEXANDRA</t>
  </si>
  <si>
    <t>GEYLER</t>
  </si>
  <si>
    <t>CARINE</t>
  </si>
  <si>
    <t>GEYLER CARINE</t>
  </si>
  <si>
    <t>CAROLE</t>
  </si>
  <si>
    <t>HEVENER</t>
  </si>
  <si>
    <t>ANNAIK</t>
  </si>
  <si>
    <t>HEVENER ANNAIK</t>
  </si>
  <si>
    <t>CALIGNY</t>
  </si>
  <si>
    <t>AMANDA</t>
  </si>
  <si>
    <t>CALIGNY AMANDA</t>
  </si>
  <si>
    <t>BOURGUIGNON</t>
  </si>
  <si>
    <t>MANUELLA</t>
  </si>
  <si>
    <t>BOURGUIGNON MANUELLA</t>
  </si>
  <si>
    <t>GEAY VALERY</t>
  </si>
  <si>
    <t>CREUZON NADEGE</t>
  </si>
  <si>
    <t>ROUET MIE CLAUDE</t>
  </si>
  <si>
    <t>PERRE GWENDOLINE</t>
  </si>
  <si>
    <t>BERNARD GISELE</t>
  </si>
  <si>
    <t>LIMONT BRIGITTE</t>
  </si>
  <si>
    <t>DYNOWSKI ARLETTE</t>
  </si>
  <si>
    <t>AUTEAU ELISABETH</t>
  </si>
  <si>
    <t>FAUSTIN LEYBACH</t>
  </si>
  <si>
    <t>STEVE</t>
  </si>
  <si>
    <t>DESFONTAINES</t>
  </si>
  <si>
    <t>CLAIRE</t>
  </si>
  <si>
    <t>BOUVET</t>
  </si>
  <si>
    <t>LUDIVINE</t>
  </si>
  <si>
    <t>VERDIN</t>
  </si>
  <si>
    <t>GUILLARD</t>
  </si>
  <si>
    <t>DESREUMAUX</t>
  </si>
  <si>
    <t>YVES</t>
  </si>
  <si>
    <t>KARIM</t>
  </si>
  <si>
    <t>DECHEZELLE</t>
  </si>
  <si>
    <t>BARBARA</t>
  </si>
  <si>
    <t>SANTIAGO</t>
  </si>
  <si>
    <t>HELENA</t>
  </si>
  <si>
    <t>FAUSTIN LEYBACH STEVE</t>
  </si>
  <si>
    <t>BILLAUD KARINE</t>
  </si>
  <si>
    <t>BOUVET MANUELA</t>
  </si>
  <si>
    <t>VERDIN VERONIQUE</t>
  </si>
  <si>
    <t>BENCHMARK QUALITE</t>
  </si>
  <si>
    <t>EWO OPERATEUR</t>
  </si>
  <si>
    <t>EWO TECHNICIEN</t>
  </si>
  <si>
    <t>OBSOLESCENCE</t>
  </si>
  <si>
    <t>PLASTURGIE M1</t>
  </si>
  <si>
    <t>PLASTURGIE M2</t>
  </si>
  <si>
    <t>PLASTURGIE M3</t>
  </si>
  <si>
    <t>PLASTURGIE M4</t>
  </si>
  <si>
    <t>SENSIBILISATION NVA</t>
  </si>
  <si>
    <t>JEAN STEPHANE</t>
  </si>
  <si>
    <t>RAD</t>
  </si>
  <si>
    <t>ALLAOUA TAREK</t>
  </si>
  <si>
    <t>ALLARD ROBERT</t>
  </si>
  <si>
    <t>ALOUI HICHEM</t>
  </si>
  <si>
    <t>ALVES GORJAO JOAQUIM</t>
  </si>
  <si>
    <t>ANDRE ISABELLE</t>
  </si>
  <si>
    <t>ANTOINE FRANCOIS</t>
  </si>
  <si>
    <t>APPAIX LAURENCE</t>
  </si>
  <si>
    <t>AUGUIER JOEL</t>
  </si>
  <si>
    <t>AYRAULT PATRICE</t>
  </si>
  <si>
    <t>BARBOT STEPHANE</t>
  </si>
  <si>
    <t>BARRAULT PIERRE</t>
  </si>
  <si>
    <t>BAUMLER BEATRICE</t>
  </si>
  <si>
    <t>BEAUPEU EMMANUEL</t>
  </si>
  <si>
    <t>BEAUSSE FRANCOISE</t>
  </si>
  <si>
    <t>BEDUE CYRIL</t>
  </si>
  <si>
    <t>BELETEAU EMMANUEL</t>
  </si>
  <si>
    <t>BERGER DAMIEN</t>
  </si>
  <si>
    <t>BERNARD ALEXANDRE</t>
  </si>
  <si>
    <t>BERNARD PHILIPPE</t>
  </si>
  <si>
    <t>BERNARDEAU DAMIEN</t>
  </si>
  <si>
    <t>BERTHE LAETITIA</t>
  </si>
  <si>
    <t>BERTRAND SEBASTIEN</t>
  </si>
  <si>
    <t>BEZARD BEATRICE</t>
  </si>
  <si>
    <t>BIANCO PATRICK</t>
  </si>
  <si>
    <t>BIARROTTE PAILLOUX CORALINE</t>
  </si>
  <si>
    <t>BIET VIRGINIE</t>
  </si>
  <si>
    <t>BILLIET ERIC</t>
  </si>
  <si>
    <t>BILLON SEBASTIEN</t>
  </si>
  <si>
    <t>BLAINEAU LUDOVIC</t>
  </si>
  <si>
    <t>BLANCHARD SYLVAIN</t>
  </si>
  <si>
    <t>BLASIC FABRICE</t>
  </si>
  <si>
    <t>BODEREAU OLIVIER</t>
  </si>
  <si>
    <t>BOINIER MIE FRANCE</t>
  </si>
  <si>
    <t>BOURINEAU JEAN MICHEL</t>
  </si>
  <si>
    <t>BOUTET MAGGY</t>
  </si>
  <si>
    <t>BOUTIN FREDDY</t>
  </si>
  <si>
    <t>BRAULT ALAIN</t>
  </si>
  <si>
    <t>BRAULT DANIELE</t>
  </si>
  <si>
    <t>BREJARD BRIGITTE</t>
  </si>
  <si>
    <t>BRIAND FLORENCE</t>
  </si>
  <si>
    <t>BRULE JACKIE</t>
  </si>
  <si>
    <t>BRUNIER DAVID</t>
  </si>
  <si>
    <t>CADU CELINE</t>
  </si>
  <si>
    <t>CALZOLAI ERIC</t>
  </si>
  <si>
    <t>CARLE JEAN MICHEL</t>
  </si>
  <si>
    <t>CAUMARTIN ERIC</t>
  </si>
  <si>
    <t>CEFA FLORIAN</t>
  </si>
  <si>
    <t>CHAMBARET ERIC</t>
  </si>
  <si>
    <t>CHAPELET PHILIPPE</t>
  </si>
  <si>
    <t>CHAPRON PATRICK</t>
  </si>
  <si>
    <t>CHARBONNEL FRANCOIS</t>
  </si>
  <si>
    <t>CHARLET PHILIPPE</t>
  </si>
  <si>
    <t>CHATAIN STEPHANE</t>
  </si>
  <si>
    <t>CHATELIER EMILIEN</t>
  </si>
  <si>
    <t>CHATIGNOUX BRUNO</t>
  </si>
  <si>
    <t>CHEVREUX BENOIT</t>
  </si>
  <si>
    <t>CHRETIEN DENIS</t>
  </si>
  <si>
    <t>CHUDY LOIC</t>
  </si>
  <si>
    <t>CLEMENCEAU YVAN</t>
  </si>
  <si>
    <t>CLEMENT STEPHANIE</t>
  </si>
  <si>
    <t>CONSTANTIN SEBASTIEN</t>
  </si>
  <si>
    <t>CORNUAUD TONY</t>
  </si>
  <si>
    <t>COSTIL XAVIER</t>
  </si>
  <si>
    <t>COUILLAUD PHILIPPE</t>
  </si>
  <si>
    <t>COUSINEAU PASCAL</t>
  </si>
  <si>
    <t>COUSOT CHRISTOPHE</t>
  </si>
  <si>
    <t>COUTURIER CLAUDE</t>
  </si>
  <si>
    <t>CREPIN OLIVIER</t>
  </si>
  <si>
    <t>CUVERT OLIVIER</t>
  </si>
  <si>
    <t>DANAIS PATRICK</t>
  </si>
  <si>
    <t>DAPREMONT OLIVIER</t>
  </si>
  <si>
    <t>DAUTREMONT MICHAEL</t>
  </si>
  <si>
    <t>DAVID BENJAMIN</t>
  </si>
  <si>
    <t>DAVID DENIS</t>
  </si>
  <si>
    <t>DE GEA PHILIPPE</t>
  </si>
  <si>
    <t>DE LABROUHE DE LABORDERIE NICOLAS</t>
  </si>
  <si>
    <t>DEBOFFLE SANDRINE</t>
  </si>
  <si>
    <t>DECHEZELLE BARBARA</t>
  </si>
  <si>
    <t>DELAIRE GREGORY</t>
  </si>
  <si>
    <t>DELAPORTE KELLY</t>
  </si>
  <si>
    <t>DELAUNAY GLADYS</t>
  </si>
  <si>
    <t>DENORMANDIE GUILLAUME</t>
  </si>
  <si>
    <t>DERET ERIC</t>
  </si>
  <si>
    <t>DESFONTAINES CLAIRE</t>
  </si>
  <si>
    <t>DESREUMAUX YVES</t>
  </si>
  <si>
    <t>DEVIJVER YANNICK</t>
  </si>
  <si>
    <t>DI MATTIA SALVATORE</t>
  </si>
  <si>
    <t>DIETLIN OLIVIER</t>
  </si>
  <si>
    <t>DOIDY BRUNO</t>
  </si>
  <si>
    <t>DOURSOUX SERGE</t>
  </si>
  <si>
    <t>DUBIN MICHEL</t>
  </si>
  <si>
    <t>DUBOIS SYLVIANE</t>
  </si>
  <si>
    <t>DUNEZ OLIVIER</t>
  </si>
  <si>
    <t>DUNON BLUTEAU FRANCIS</t>
  </si>
  <si>
    <t>DUPUIS GAELLE</t>
  </si>
  <si>
    <t>DURAND JOCELYNE</t>
  </si>
  <si>
    <t>DUSSOUL DAVY</t>
  </si>
  <si>
    <t>FALZON GERARD</t>
  </si>
  <si>
    <t>FAURE PATRICK</t>
  </si>
  <si>
    <t>FAYOL MICHELLE</t>
  </si>
  <si>
    <t>FILLEUL JACQUES</t>
  </si>
  <si>
    <t>FLEURY THOMAS</t>
  </si>
  <si>
    <t>FOREST JEROME</t>
  </si>
  <si>
    <t>FORTIN FREDERIC</t>
  </si>
  <si>
    <t>FOUCHIER JEROME</t>
  </si>
  <si>
    <t>FOURTEAU JEAN CHARLES</t>
  </si>
  <si>
    <t>FRANCO YVAN</t>
  </si>
  <si>
    <t>FRILLEY HELENE</t>
  </si>
  <si>
    <t>FROIDURE DOMINIQUE</t>
  </si>
  <si>
    <t>FROMENT GILLES</t>
  </si>
  <si>
    <t>GAILLEDRAT LUDOVIC</t>
  </si>
  <si>
    <t>GAULTIER ASTRID</t>
  </si>
  <si>
    <t>GAULTIER CHRISTOPHE</t>
  </si>
  <si>
    <t>GAUTIER PATRICK</t>
  </si>
  <si>
    <t>GAUVIN MARIE CHARLOTT</t>
  </si>
  <si>
    <t>GEAY PATRICE</t>
  </si>
  <si>
    <t>GELLUSSEAU SEBASTIEN</t>
  </si>
  <si>
    <t>GERARD PATRICK</t>
  </si>
  <si>
    <t>GHIRINGHELLI DAMIANO</t>
  </si>
  <si>
    <t>GIORDAN RAPHAEL</t>
  </si>
  <si>
    <t>GIRARDEAU ERIC</t>
  </si>
  <si>
    <t>GODEFROI SYLVIE</t>
  </si>
  <si>
    <t>GOUJET JEROME</t>
  </si>
  <si>
    <t>GOULON SIGWALT MICHEL</t>
  </si>
  <si>
    <t>GOURDON SYLVIANE</t>
  </si>
  <si>
    <t>GRELLIER FABRICE</t>
  </si>
  <si>
    <t>GRIGNON CLEMENT</t>
  </si>
  <si>
    <t>GUILLARD EMMANUEL</t>
  </si>
  <si>
    <t>HAMARD ANTOINE</t>
  </si>
  <si>
    <t>HEBERT PHILIPPE</t>
  </si>
  <si>
    <t>HEMARD SEBASTIEN</t>
  </si>
  <si>
    <t>HERBACH SVEN</t>
  </si>
  <si>
    <t>HERNANDEZ STEPHANE</t>
  </si>
  <si>
    <t>HERSANT MICHELE</t>
  </si>
  <si>
    <t>HOUEIX ANNICK</t>
  </si>
  <si>
    <t>HOYAU YANNICK</t>
  </si>
  <si>
    <t>JAMAIN ANTONY BORIS</t>
  </si>
  <si>
    <t>JULLIOT SEBASTIEN</t>
  </si>
  <si>
    <t>LACOSTAZ LAURENT</t>
  </si>
  <si>
    <t>LACROIX JEAN PIERRE</t>
  </si>
  <si>
    <t>LAHOREAU GABRIEL</t>
  </si>
  <si>
    <t>LASSAULZAIS ALAIN</t>
  </si>
  <si>
    <t>LAVIGNE JEAN-RENE</t>
  </si>
  <si>
    <t>LAVOCAT NICOLAS</t>
  </si>
  <si>
    <t>LE BASTARD LAURENT</t>
  </si>
  <si>
    <t>LE BAYON ERIC</t>
  </si>
  <si>
    <t>LE CAM LUCETTE</t>
  </si>
  <si>
    <t>LECOMTE JEAN-PIERRE</t>
  </si>
  <si>
    <t>LEJEUNE RICHARD</t>
  </si>
  <si>
    <t>LENFANT STEPHANIE</t>
  </si>
  <si>
    <t>LENOIR LUDOVIC</t>
  </si>
  <si>
    <t>LESTER FABIEN</t>
  </si>
  <si>
    <t>LOCHON CHRISTOPHE</t>
  </si>
  <si>
    <t>LOISEAU MATTHIEU</t>
  </si>
  <si>
    <t>LOPEZ MICHELLE</t>
  </si>
  <si>
    <t>LOPEZ NAVARRO JEAN</t>
  </si>
  <si>
    <t>LORRAIN FREDERIC</t>
  </si>
  <si>
    <t>LOSEGO ERIC</t>
  </si>
  <si>
    <t>LUCHINI THOMAS</t>
  </si>
  <si>
    <t>MAILLET ANITA</t>
  </si>
  <si>
    <t>MAISY MICHAEL</t>
  </si>
  <si>
    <t>MARECHAL DIDIER</t>
  </si>
  <si>
    <t>MARIE GUILLAUME</t>
  </si>
  <si>
    <t>MAROLLEAU PASCAL</t>
  </si>
  <si>
    <t>MARTIGNON JEAN LUC</t>
  </si>
  <si>
    <t>MARTIN LYDIA</t>
  </si>
  <si>
    <t>MARTIN PHILIPPE</t>
  </si>
  <si>
    <t>MARTINI FABIO</t>
  </si>
  <si>
    <t>MARTORELL LUDOVIC</t>
  </si>
  <si>
    <t>MASSARD REGIS</t>
  </si>
  <si>
    <t>MATHAS PHILIPPE</t>
  </si>
  <si>
    <t>MAUSSERVEY ANDREE</t>
  </si>
  <si>
    <t>MEJIA JOSE ALVARO</t>
  </si>
  <si>
    <t>MICHO ALEX</t>
  </si>
  <si>
    <t>MIRBEAUX MURIELLE</t>
  </si>
  <si>
    <t>MONTEIL FRANCIS</t>
  </si>
  <si>
    <t>MONTUORI GUILLAUME</t>
  </si>
  <si>
    <t>MOREAU MARYLINE</t>
  </si>
  <si>
    <t>MORIN PASCAL</t>
  </si>
  <si>
    <t>MOSCHINI CATHERINE</t>
  </si>
  <si>
    <t>MOUTON VINCENT</t>
  </si>
  <si>
    <t>NAZOREK OLIVIER</t>
  </si>
  <si>
    <t>NEVE DIDIER</t>
  </si>
  <si>
    <t>NIVELLE FRANCOIS</t>
  </si>
  <si>
    <t>NIVELLE JULIEN</t>
  </si>
  <si>
    <t>OGIER CHRISTOPHE</t>
  </si>
  <si>
    <t>OLIVEIRA DANIEL</t>
  </si>
  <si>
    <t>PAILLARD BRUNO</t>
  </si>
  <si>
    <t>PAIN RAPHAEL</t>
  </si>
  <si>
    <t>PASCREAU JEROME</t>
  </si>
  <si>
    <t>PATRY MAXENCE</t>
  </si>
  <si>
    <t>PELTREAU STEPHANE</t>
  </si>
  <si>
    <t>PERRIN OLIVIER</t>
  </si>
  <si>
    <t>PESCHER JEREMY</t>
  </si>
  <si>
    <t>PEUDUPIN CHANTAL</t>
  </si>
  <si>
    <t>PHILIPPE VINCENT</t>
  </si>
  <si>
    <t>PICHON MICKAEL</t>
  </si>
  <si>
    <t>PIROLLI FRANCA</t>
  </si>
  <si>
    <t>PLAZIAK CHRISTOPHE</t>
  </si>
  <si>
    <t>POIRIER GUILLAUME</t>
  </si>
  <si>
    <t>POPOV VALENTIN</t>
  </si>
  <si>
    <t>PORTA BENACHE MICHEL</t>
  </si>
  <si>
    <t>PRINCET DENIS</t>
  </si>
  <si>
    <t>PRIOLLAUD DANIEL</t>
  </si>
  <si>
    <t>QUARRE CATHERINE</t>
  </si>
  <si>
    <t>QUINTARD FABRICE</t>
  </si>
  <si>
    <t>RAHLI NABIL</t>
  </si>
  <si>
    <t>REITZ GABRIEL</t>
  </si>
  <si>
    <t>RENARD FRANCK</t>
  </si>
  <si>
    <t>RING CORINNE</t>
  </si>
  <si>
    <t>RIO GWENDAL</t>
  </si>
  <si>
    <t>RIOUAL VINCENT</t>
  </si>
  <si>
    <t>RIVIERE LUDIVINE</t>
  </si>
  <si>
    <t>ROY JEAN CHARLES</t>
  </si>
  <si>
    <t>ROYER DAVID</t>
  </si>
  <si>
    <t>SACHET SEBASTIEN</t>
  </si>
  <si>
    <t>SAILLARD LIONEL</t>
  </si>
  <si>
    <t>SANTIAGO HELENA</t>
  </si>
  <si>
    <t>SARLAT JEAN-FREDERIC</t>
  </si>
  <si>
    <t>SIMONNET ERIC</t>
  </si>
  <si>
    <t>SOUSA CRAVINHO JEREMY</t>
  </si>
  <si>
    <t>TARPIN JEAN PHILIP</t>
  </si>
  <si>
    <t>TARTARIN MONIQUE</t>
  </si>
  <si>
    <t>TENAUD CHRISTOPHE</t>
  </si>
  <si>
    <t>TERREE ERIC</t>
  </si>
  <si>
    <t>TETTAMANTI SYLVAIN</t>
  </si>
  <si>
    <t>THEBAULT LAURENT</t>
  </si>
  <si>
    <t>THIRE PATRICK</t>
  </si>
  <si>
    <t>THIRIOT HUANG ZOE</t>
  </si>
  <si>
    <t>THOMAS ANDRE-PIERRE</t>
  </si>
  <si>
    <t>TIERCERY DAVID</t>
  </si>
  <si>
    <t>TURCHETTI MURIEL</t>
  </si>
  <si>
    <t>TURPAULT ERIC</t>
  </si>
  <si>
    <t>VAN ASTEN CYRIL</t>
  </si>
  <si>
    <t>VERDY ALAIN</t>
  </si>
  <si>
    <t>VERGNAULT MARYSE</t>
  </si>
  <si>
    <t>VERNA CHRISTOPHE</t>
  </si>
  <si>
    <t>VERTALDI GILLES</t>
  </si>
  <si>
    <t>VIBERT FABIEN</t>
  </si>
  <si>
    <t>VIGIER ODILE</t>
  </si>
  <si>
    <t>VIGNERON STEPHANE</t>
  </si>
  <si>
    <t>VILLARROEL RAMON</t>
  </si>
  <si>
    <t>X</t>
  </si>
  <si>
    <t>Lien questionnaire corrigé</t>
  </si>
  <si>
    <t>EWO Opérateur corrigé</t>
  </si>
  <si>
    <t>EWO Technicien corrigé</t>
  </si>
  <si>
    <t>Intro WCM corrigé</t>
  </si>
  <si>
    <t>Obsolescence corrigé</t>
  </si>
  <si>
    <t>OEE corrigé</t>
  </si>
  <si>
    <t>Plasturgie 1 corrigé</t>
  </si>
  <si>
    <t>Plasturgie 2 corrigé</t>
  </si>
  <si>
    <t>Plasturgie 3 corrigé</t>
  </si>
  <si>
    <t>Plasturgie 4 corrigé</t>
  </si>
  <si>
    <t>TWTTP corrigé</t>
  </si>
  <si>
    <t>RAD corrigé</t>
  </si>
  <si>
    <t>MUDA corrigé</t>
  </si>
  <si>
    <t>MURA corrigé</t>
  </si>
  <si>
    <t>MURI corrigé</t>
  </si>
  <si>
    <t>SMED</t>
  </si>
  <si>
    <t>SMED corrigé</t>
  </si>
  <si>
    <t>RABOUTAGE</t>
  </si>
  <si>
    <t>Date test raboutage 6 mois après + validation</t>
  </si>
  <si>
    <t>28/11/2012 OK</t>
  </si>
  <si>
    <t>27/11/2012 OK</t>
  </si>
  <si>
    <t>26/11/2012 OK</t>
  </si>
  <si>
    <t>27/11/2012 ok</t>
  </si>
  <si>
    <t>05/12/2012 ok</t>
  </si>
  <si>
    <t>11/09/2012 ok</t>
  </si>
  <si>
    <t>26/11/2012 ok</t>
  </si>
  <si>
    <t>28/11/2012 ok</t>
  </si>
  <si>
    <t>06/16/2012 ok</t>
  </si>
  <si>
    <t>04/12/2012 ok</t>
  </si>
  <si>
    <t>ELODIE</t>
  </si>
  <si>
    <t>DILLY Melissa</t>
  </si>
  <si>
    <t>BERTRAND Melodie</t>
  </si>
  <si>
    <t>GRASSELLY Julien</t>
  </si>
  <si>
    <t>ARCHAMBAULT Melanie</t>
  </si>
  <si>
    <t>CAILLON Benjamin</t>
  </si>
  <si>
    <t>JUPIN Tristan</t>
  </si>
  <si>
    <t>TRESSENS Fabien</t>
  </si>
  <si>
    <t>GASTINEAU Elodie</t>
  </si>
  <si>
    <t>GILAUT Elodie</t>
  </si>
  <si>
    <t>HOUDIER Jacqueline</t>
  </si>
  <si>
    <t>LEMER Marion</t>
  </si>
  <si>
    <t>OUZANE Leila</t>
  </si>
  <si>
    <t>BERGER Sophie</t>
  </si>
  <si>
    <t>SAINT FIRMIN Julie</t>
  </si>
  <si>
    <t>PICADO Emmanuel</t>
  </si>
  <si>
    <t>LECUYER Florian</t>
  </si>
  <si>
    <t>PAILLISSON Katy</t>
  </si>
  <si>
    <t>CALAHORRA Stéphanie</t>
  </si>
  <si>
    <t>TANNEUR Sophie</t>
  </si>
  <si>
    <t>KITTEL Angéline</t>
  </si>
  <si>
    <t>JUDAS Karine</t>
  </si>
  <si>
    <t>BONNARD Delphine</t>
  </si>
  <si>
    <t>HENRIQUE Johnny</t>
  </si>
  <si>
    <t>BALZARD Estelle</t>
  </si>
  <si>
    <t>CHEVALIER Patricia</t>
  </si>
  <si>
    <t>BREGEARD Marion</t>
  </si>
  <si>
    <t>BEGENNE Aurélie</t>
  </si>
  <si>
    <t>DACOSTA Vanessa</t>
  </si>
  <si>
    <t>MARSOLIER Fabienne</t>
  </si>
  <si>
    <t>BOCHATON Catherine</t>
  </si>
  <si>
    <t>PARISOT Kevin</t>
  </si>
  <si>
    <t>THOUVENIN Damien</t>
  </si>
  <si>
    <t>GUIGNARD Severine</t>
  </si>
  <si>
    <t>BRAULT Sandrine</t>
  </si>
  <si>
    <t>GODEFROY Sophie</t>
  </si>
  <si>
    <t>RAVARD Charlène</t>
  </si>
  <si>
    <t>ANTIGNY Jennifer</t>
  </si>
  <si>
    <t>JOUBERT Melanie</t>
  </si>
  <si>
    <t>ROBIN Jessica</t>
  </si>
  <si>
    <t>FOUREL Angélique</t>
  </si>
  <si>
    <t>GERARD Christopher</t>
  </si>
  <si>
    <t>DEFORGE Marie Louise</t>
  </si>
  <si>
    <t>CAEFFIO Catherine</t>
  </si>
  <si>
    <t>FOURNIER Sylvie</t>
  </si>
  <si>
    <t>POIRIER Martine</t>
  </si>
  <si>
    <t>JEANNETON Virginie</t>
  </si>
  <si>
    <t>BLAISE Alexandre</t>
  </si>
  <si>
    <t>TROUILLET Vanessa</t>
  </si>
  <si>
    <t>RIMBAUD David</t>
  </si>
  <si>
    <t>BRIAUD Jean Charles</t>
  </si>
  <si>
    <t>POIRIER Elodie</t>
  </si>
  <si>
    <t>TOURNADE Sophie</t>
  </si>
  <si>
    <t>MASSE Michelle</t>
  </si>
  <si>
    <t>COUILLBAULT Frédéric</t>
  </si>
  <si>
    <t>FUSEAU Sylvie</t>
  </si>
  <si>
    <t>BARNIER Anais</t>
  </si>
  <si>
    <t>DAUXY Anthony</t>
  </si>
  <si>
    <t>AZEVEDO Anne</t>
  </si>
  <si>
    <t>DELAFOND Sandrine</t>
  </si>
  <si>
    <t>PARCIZY Felix</t>
  </si>
  <si>
    <t>CHAPELET Michele</t>
  </si>
  <si>
    <t>AUBRY Elodie</t>
  </si>
  <si>
    <t>EUGEAUME Chantal</t>
  </si>
  <si>
    <t>BLANCHARD Dominique</t>
  </si>
  <si>
    <t>BOUVET Christelle</t>
  </si>
  <si>
    <t>LALLEMENT Hermione</t>
  </si>
  <si>
    <t>DUGARD Annie</t>
  </si>
  <si>
    <t>Résultat</t>
  </si>
  <si>
    <t>date</t>
  </si>
  <si>
    <t>nom formation</t>
  </si>
  <si>
    <t>GUILLOT Alexandre</t>
  </si>
  <si>
    <t>BOUSQUET Isadora</t>
  </si>
  <si>
    <t>BUGAR Antoine</t>
  </si>
  <si>
    <t>DJEKRIF Magali</t>
  </si>
  <si>
    <t>CHAUSSEBOURG Marina</t>
  </si>
  <si>
    <t>03/06/2013 ok</t>
  </si>
  <si>
    <t>03/06/2015 OK</t>
  </si>
  <si>
    <t>29/05/2013 ok</t>
  </si>
  <si>
    <t>CHARTIER DAMIEN</t>
  </si>
  <si>
    <t>CONOIR KEVIN</t>
  </si>
  <si>
    <t>BEAUVAIS LAURENCE</t>
  </si>
  <si>
    <t>JANVIER FRANCK</t>
  </si>
  <si>
    <t>BIGAUD Jérémy</t>
  </si>
  <si>
    <t>SURAULT</t>
  </si>
  <si>
    <t>ESTELLE</t>
  </si>
  <si>
    <t>SURAULT ESTELLE</t>
  </si>
  <si>
    <t>Colonne1</t>
  </si>
  <si>
    <t>PORTAIL SCR</t>
  </si>
  <si>
    <t>SCR corrigé</t>
  </si>
  <si>
    <t>HAVET Bruno</t>
  </si>
  <si>
    <t>LACOUE</t>
  </si>
  <si>
    <t>BENEDICTE</t>
  </si>
  <si>
    <t>EWO 1ER NIVEAU</t>
  </si>
  <si>
    <t>LACOUE BENEDICTE</t>
  </si>
  <si>
    <t>ARNAUD PASCAL</t>
  </si>
  <si>
    <t>CHEVALIER Patrick</t>
  </si>
  <si>
    <t>DA SILVA DURAES Monica</t>
  </si>
  <si>
    <t>DORIN Monique</t>
  </si>
  <si>
    <t>PARCILY Felix</t>
  </si>
  <si>
    <t>SMAT</t>
  </si>
  <si>
    <t>SMAT corrigé</t>
  </si>
  <si>
    <t>nb questions</t>
  </si>
  <si>
    <t>validation</t>
  </si>
  <si>
    <t>VANDEREIJKEN Sandra</t>
  </si>
  <si>
    <t>FRANCHINEAU Estelle</t>
  </si>
  <si>
    <t>MOUNIER Natacha</t>
  </si>
  <si>
    <t>REAU Julien</t>
  </si>
  <si>
    <t>PIERRON Lucie</t>
  </si>
  <si>
    <t>BENGUENAOUI Chérine</t>
  </si>
  <si>
    <t>GRILLET Christopher</t>
  </si>
  <si>
    <t>CHAHBOUNI Daléla</t>
  </si>
  <si>
    <t>SI KADDOUR Anissa</t>
  </si>
  <si>
    <t>ALIZON Ophélie</t>
  </si>
  <si>
    <t>FERNANDEZ LOPEZ Géraldine</t>
  </si>
  <si>
    <t>DESROCHE Carole</t>
  </si>
  <si>
    <t>SERVANT Christine</t>
  </si>
  <si>
    <t>PATROUILLAULT Laurie</t>
  </si>
  <si>
    <t>Emploi</t>
  </si>
  <si>
    <t>BIGAUD JEREMY</t>
  </si>
  <si>
    <t>FOURNIER SYLVIE</t>
  </si>
  <si>
    <t>EWO 1er niveau corrigé</t>
  </si>
  <si>
    <t>VERDIN Véronique</t>
  </si>
  <si>
    <t>Méthodes &amp; outils corrigé</t>
  </si>
  <si>
    <t>DOUMAS</t>
  </si>
  <si>
    <t>DOUMAS STEPHANIE</t>
  </si>
  <si>
    <t>LE CLECH</t>
  </si>
  <si>
    <t>LE CLECH GUILLAUME</t>
  </si>
  <si>
    <t>DOMINGO CAMPOS</t>
  </si>
  <si>
    <t>NURIA</t>
  </si>
  <si>
    <t>DOMINGO CAMPOS NURIA</t>
  </si>
  <si>
    <t>ANNE CHARLOTTE</t>
  </si>
  <si>
    <t>BILLON ANNE CHARLOTTE</t>
  </si>
  <si>
    <t>MARIE ALISON</t>
  </si>
  <si>
    <t>DHUEZ</t>
  </si>
  <si>
    <t>DHUEZ CLAIRE</t>
  </si>
  <si>
    <t>SIMON</t>
  </si>
  <si>
    <t>SIMON MARC</t>
  </si>
  <si>
    <t>DELAS</t>
  </si>
  <si>
    <t>APPRENTI ACHATS</t>
  </si>
  <si>
    <t>DELAS NICOLAS</t>
  </si>
  <si>
    <t>ROUSSEAU</t>
  </si>
  <si>
    <t>JEFFREY</t>
  </si>
  <si>
    <t>ROUSSEAU JEFFREY</t>
  </si>
  <si>
    <t>TWTTP ARCA</t>
  </si>
  <si>
    <t>5S</t>
  </si>
  <si>
    <t>5S corrigé</t>
  </si>
  <si>
    <t>TAG ETIQUETTE</t>
  </si>
  <si>
    <t>Tag étiquette corrigé</t>
  </si>
  <si>
    <t>Libellé CSP</t>
  </si>
  <si>
    <t>ABAAKIL</t>
  </si>
  <si>
    <t>YOUSSEF</t>
  </si>
  <si>
    <t>Ouvrier</t>
  </si>
  <si>
    <t>UO2 LIGNE 19 ASS</t>
  </si>
  <si>
    <t>Cadre</t>
  </si>
  <si>
    <t>LOGISTIQUE MAGASIN</t>
  </si>
  <si>
    <t>UO2 LIGNE 20 CMS</t>
  </si>
  <si>
    <t>UO1 LIGNE 15 ASS</t>
  </si>
  <si>
    <t>CHEF D EQUIPE</t>
  </si>
  <si>
    <t>CE</t>
  </si>
  <si>
    <t>FABRICATION STRUCTURE</t>
  </si>
  <si>
    <t>UO1 LIGNE 10 ASS</t>
  </si>
  <si>
    <t>F940 GESTION THERMIQUE</t>
  </si>
  <si>
    <t>UO2 LIGNE 24 CMS</t>
  </si>
  <si>
    <t>UO2 LIGNE 19 CMS</t>
  </si>
  <si>
    <t>TECHNOLOGUE D APPLICATION</t>
  </si>
  <si>
    <t>UO1 LIGNE 15 CMS</t>
  </si>
  <si>
    <t>ARTUS</t>
  </si>
  <si>
    <t>THIBAULT</t>
  </si>
  <si>
    <t>APPRENTI TEST</t>
  </si>
  <si>
    <t>P02-TECH. SERVICES</t>
  </si>
  <si>
    <t>UO2 LIGNE 17 CMS</t>
  </si>
  <si>
    <t>UO1 LIGNE 12 CMS</t>
  </si>
  <si>
    <t>AVRIL</t>
  </si>
  <si>
    <t>JONATHAN</t>
  </si>
  <si>
    <t>UO2 LIGNE 18  ASS</t>
  </si>
  <si>
    <t>UO1 LIGNE 12 ASS</t>
  </si>
  <si>
    <t>UO2 LIGNE 20 ASS</t>
  </si>
  <si>
    <t>PROJ.CUST.FOCUS.SUPPLY.CHAIN</t>
  </si>
  <si>
    <t>F100 DIRECTION GENERALE</t>
  </si>
  <si>
    <t>UO1 LIGNE 14 ASS</t>
  </si>
  <si>
    <t>BAUDUIN</t>
  </si>
  <si>
    <t>RESPONSABLE CONTROLE DE GESTION</t>
  </si>
  <si>
    <t>R&amp;D INSTRUMENT CLUSTER SYSTEM</t>
  </si>
  <si>
    <t>R&amp;D INSTRUMENT CLUSTER HARDWARE</t>
  </si>
  <si>
    <t>UO1 LIGNE 13 P.S</t>
  </si>
  <si>
    <t>RESP. UNITE OPERATIONNEL</t>
  </si>
  <si>
    <t>R&amp;D INSTRUMENT CLUSTER OPTIC</t>
  </si>
  <si>
    <t>MELODIE</t>
  </si>
  <si>
    <t>GESTIONNAIRE PRODUCTION</t>
  </si>
  <si>
    <t>ING.QUALITE DEVELOP.</t>
  </si>
  <si>
    <t>UO1 LIGNE 16 CMS</t>
  </si>
  <si>
    <t>BOUCHET</t>
  </si>
  <si>
    <t>R&amp;D INSTRUMENT CLUSTER SOFTWARE</t>
  </si>
  <si>
    <t>UO2 LIGNE 18 CMS</t>
  </si>
  <si>
    <t>LEADER QUALITE CLIENT OKM</t>
  </si>
  <si>
    <t>BREUIL</t>
  </si>
  <si>
    <t>U123 COMPETITION</t>
  </si>
  <si>
    <t>BRUANDET</t>
  </si>
  <si>
    <t>APPRENTI QSE</t>
  </si>
  <si>
    <t>R&amp;D COMMUN ET PROGRAMMES</t>
  </si>
  <si>
    <t>UO1 LIGNE 11 CMS</t>
  </si>
  <si>
    <t>CERVAIN</t>
  </si>
  <si>
    <t>CHARVET</t>
  </si>
  <si>
    <t>YOHANN</t>
  </si>
  <si>
    <t>UO1 LIGNE 14 CMS</t>
  </si>
  <si>
    <t>CROZON</t>
  </si>
  <si>
    <t>VICTOR</t>
  </si>
  <si>
    <t>P02-TECHNICAL</t>
  </si>
  <si>
    <t>DESROCHE</t>
  </si>
  <si>
    <t>LEADER SYST INFO LOGISTIQUE</t>
  </si>
  <si>
    <t>DJURIC</t>
  </si>
  <si>
    <t>BOJAN</t>
  </si>
  <si>
    <t>INFIRMIERE D ENTREPRISE</t>
  </si>
  <si>
    <t>OPMA</t>
  </si>
  <si>
    <t>R&amp;D INSTRUMENT CLUSTER MECHANICS</t>
  </si>
  <si>
    <t>GACHET</t>
  </si>
  <si>
    <t>GATAULT</t>
  </si>
  <si>
    <t>RESP FLUX EXT &amp; WCM LOGISTQ.</t>
  </si>
  <si>
    <t>GIBERT</t>
  </si>
  <si>
    <t>JOHANN</t>
  </si>
  <si>
    <t>S05-SALES O.E</t>
  </si>
  <si>
    <t>UO2 LIGNE REGENERATION</t>
  </si>
  <si>
    <t>RESP QUALITE SITE</t>
  </si>
  <si>
    <t>IBRIR</t>
  </si>
  <si>
    <t>LE PUIL</t>
  </si>
  <si>
    <t>S14-TELEMATIC PL</t>
  </si>
  <si>
    <t>HARDWARE SYSTEME ARCHITECTURE</t>
  </si>
  <si>
    <t>EL CHINA PROD. DEV MANAGER</t>
  </si>
  <si>
    <t>CHIEF TECHNICAL OFFICER</t>
  </si>
  <si>
    <t>RESP LOGIST. OPERATIONNELLE</t>
  </si>
  <si>
    <t>DIRECTION</t>
  </si>
  <si>
    <t>RAILLET</t>
  </si>
  <si>
    <t>RAT</t>
  </si>
  <si>
    <t>WCM PLANT SUPPORT</t>
  </si>
  <si>
    <t>TRAYNARD</t>
  </si>
  <si>
    <t>AURELE</t>
  </si>
  <si>
    <t>TUGNOLI</t>
  </si>
  <si>
    <t>MARCEL</t>
  </si>
  <si>
    <t>RESP.INFORMATIQUE FRANCE</t>
  </si>
  <si>
    <t>NOM Prénom</t>
  </si>
  <si>
    <t>BOUCHET ELODIE</t>
  </si>
  <si>
    <t>BRUANDET MARIE ALISON</t>
  </si>
  <si>
    <t>DESROCHE CAROLE</t>
  </si>
  <si>
    <t>IBRIR KARIM</t>
  </si>
  <si>
    <t>GATAULT VERONIQUE</t>
  </si>
  <si>
    <t>RAT GWENDOLINE</t>
  </si>
  <si>
    <t>RICHARD ELISABETH</t>
  </si>
  <si>
    <t>ABAAKIL YOUSSEF</t>
  </si>
  <si>
    <t>ARTUS THIBAULT</t>
  </si>
  <si>
    <t>AVRIL JONATHAN</t>
  </si>
  <si>
    <t>BAUDUIN SYLVAIN</t>
  </si>
  <si>
    <t>BERTRAND MELODIE</t>
  </si>
  <si>
    <t>BREUIL SEBASTIEN</t>
  </si>
  <si>
    <t>CERVAIN THIERRY</t>
  </si>
  <si>
    <t>CHARVET YOHANN</t>
  </si>
  <si>
    <t>CROZON VICTOR</t>
  </si>
  <si>
    <t>DJURIC BOJAN</t>
  </si>
  <si>
    <t>GACHET CELINE</t>
  </si>
  <si>
    <t>GIBERT JOHANN</t>
  </si>
  <si>
    <t>GUILLON MARC</t>
  </si>
  <si>
    <t>LE PUIL THOMAS</t>
  </si>
  <si>
    <t>RAILLET SEBASTIEN</t>
  </si>
  <si>
    <t>ROY CHRISTOPHE</t>
  </si>
  <si>
    <t>TRAYNARD AURELE</t>
  </si>
  <si>
    <t>TUGNOLI MARCEL</t>
  </si>
  <si>
    <t>VINCENT MATHIEU</t>
  </si>
  <si>
    <t>REP</t>
  </si>
  <si>
    <t>CLEMENT Delphine</t>
  </si>
  <si>
    <t>EPM STEP 1 à 3</t>
  </si>
  <si>
    <t>EPM STEP 1 à 3 corrigé</t>
  </si>
  <si>
    <t>PAS DE QCM</t>
  </si>
  <si>
    <t>ROUET Elodie</t>
  </si>
  <si>
    <t>MAIGNANT Blandine</t>
  </si>
  <si>
    <t>JAGOREL Mélissa</t>
  </si>
  <si>
    <t>PASQUIER Séverine</t>
  </si>
  <si>
    <t>GUYARD Alexandra</t>
  </si>
  <si>
    <t>BENAIS Gwendoline</t>
  </si>
  <si>
    <t>PAS QCM</t>
  </si>
  <si>
    <t>PIGNON Edwige</t>
  </si>
  <si>
    <t>WIECZOREK Delphine</t>
  </si>
  <si>
    <t>BOHAN Angélique</t>
  </si>
  <si>
    <t>BEAUVAIS Laurence</t>
  </si>
  <si>
    <t>CAPITAINE SECURITE</t>
  </si>
  <si>
    <t>GUILLON Christophe (GLE)</t>
  </si>
  <si>
    <t>Anciennes versions</t>
  </si>
  <si>
    <t>Date formation antérieure</t>
  </si>
  <si>
    <t>GESTION MP INFO / EPM INFO</t>
  </si>
  <si>
    <t>Gestion MP Info / EPM Info corrigé</t>
  </si>
  <si>
    <t>GOUPIL Pierre-Hugues</t>
  </si>
  <si>
    <t>TORNAY Vincent</t>
  </si>
  <si>
    <t>Pas de QCM associé</t>
  </si>
  <si>
    <t>SECURITE TRONC COMMUN</t>
  </si>
  <si>
    <t>25/09/2013 et 09/10/13 révison</t>
  </si>
  <si>
    <t>15/11/13 et 28/11/2013</t>
  </si>
  <si>
    <t>LAVIGNE Anne</t>
  </si>
  <si>
    <t>MASSE Maryline</t>
  </si>
  <si>
    <t xml:space="preserve"> 6 AU 8/06/12 et 13/11/2013</t>
  </si>
  <si>
    <t>18/07/12 et 09/07/2013</t>
  </si>
  <si>
    <t>06/01/12 et 09/11/12</t>
  </si>
  <si>
    <t>18/04, 18/07 et 10/10/12</t>
  </si>
  <si>
    <t>05/01 et 25/10/12</t>
  </si>
  <si>
    <t>18/04, 6 au 8/06, 18/07 et 10/10/12, 25/09/2013 et 09/10/13 révison</t>
  </si>
  <si>
    <t>19/09/12 et 25/09/2013 et 09/10/13 révison</t>
  </si>
  <si>
    <t>19/09/12 et 25/09/2013</t>
  </si>
  <si>
    <t>18/04, 18/07 et 10/10/12 et 25/09/2013 et 09/10/13 révison</t>
  </si>
  <si>
    <t>06/06/12 et 09/07/2013</t>
  </si>
  <si>
    <t>06/01 et 09/11/12</t>
  </si>
  <si>
    <t>18/07 et 10/10/12</t>
  </si>
  <si>
    <t>18/04, 18/07 et 10/10/12 et 15/11/13 et 28/11/2013</t>
  </si>
  <si>
    <t>18/01/12 et 15/11/13 et 28/11/2013</t>
  </si>
  <si>
    <t>18/04, 10/10/12 et 25/09/2013 et 09/10/13 révison</t>
  </si>
  <si>
    <t>BUSSEREAU Mie Christine</t>
  </si>
  <si>
    <t>SEROMENHO Céline</t>
  </si>
  <si>
    <t>BARRIC Elise</t>
  </si>
  <si>
    <t>AUBRY ELODIE</t>
  </si>
  <si>
    <t>12/01/2012 et 29/09/12</t>
  </si>
  <si>
    <t>MOREAU Emilie</t>
  </si>
  <si>
    <t>ALLARD Emeline</t>
  </si>
  <si>
    <t>MAIGNE Mie Thérèse</t>
  </si>
  <si>
    <t>08/09/12 et 29/09/2012</t>
  </si>
  <si>
    <t>08/09/12 et 29/09/12 et 13/11/2013</t>
  </si>
  <si>
    <t>18/07, 08/09 et 19/09/12</t>
  </si>
  <si>
    <t>08/09 et 29/09/2012</t>
  </si>
  <si>
    <t>12/01/2012, 08/09 et 29/09/12</t>
  </si>
  <si>
    <t>12/01/2012 et 08/09/12</t>
  </si>
  <si>
    <t>GUERIN Andréa</t>
  </si>
  <si>
    <t>GUINAULT Lucie</t>
  </si>
  <si>
    <t>RIFF Alexandre</t>
  </si>
  <si>
    <t>GOUBEAU Dominique</t>
  </si>
  <si>
    <t>BAILLARGEAULT Kelly</t>
  </si>
  <si>
    <t>12/01/2012 et 9/11/12</t>
  </si>
  <si>
    <t>DELLER Iris</t>
  </si>
  <si>
    <t>SINARY Déborah</t>
  </si>
  <si>
    <t>GEYLER Carine</t>
  </si>
  <si>
    <t>BOUTAULT Natacha</t>
  </si>
  <si>
    <t>SANTIAGO Héléna</t>
  </si>
  <si>
    <t>BENOIST Guillaume</t>
  </si>
  <si>
    <t>GILANT Stéphanie</t>
  </si>
  <si>
    <t>CAPRON David</t>
  </si>
  <si>
    <t>IBRIR Karim</t>
  </si>
  <si>
    <t>PICHON Romain</t>
  </si>
  <si>
    <t>ROYER Anais</t>
  </si>
  <si>
    <t>DECHEZELLE Barbara</t>
  </si>
  <si>
    <t>BROSSIER Vanessa</t>
  </si>
  <si>
    <t>LEROY Mélanie</t>
  </si>
  <si>
    <t>MONOT Nathalie</t>
  </si>
  <si>
    <t>HERPAILLER Sébastien</t>
  </si>
  <si>
    <t>GILBERT Jessica</t>
  </si>
  <si>
    <t>GAUTIER Angélique</t>
  </si>
  <si>
    <t>COEFFIC Catherine</t>
  </si>
  <si>
    <t>CHAHBOUNI Dalela</t>
  </si>
  <si>
    <t>LAMOUREUX Marine</t>
  </si>
  <si>
    <t>VANDERREIJKEN Sandra</t>
  </si>
  <si>
    <t>FRUITIER Claire</t>
  </si>
  <si>
    <t>PREVOST Aurélie</t>
  </si>
  <si>
    <t>BERGER Cindy</t>
  </si>
  <si>
    <t>12/01/12 et 08/09/12 et 29/09/2012</t>
  </si>
  <si>
    <t>12/01/12, 07/06/12 et 25/09/2013</t>
  </si>
  <si>
    <t>12/01/2012 et 07/06/12</t>
  </si>
  <si>
    <t>12/01/12, 08/09/12 et 29/09/2012</t>
  </si>
  <si>
    <t>ROYER David</t>
  </si>
  <si>
    <t>8 et 29/09/11, 04/10/11 et 15/10/2013</t>
  </si>
  <si>
    <t>BIESTRO</t>
  </si>
  <si>
    <t>CLAUDIO</t>
  </si>
  <si>
    <t>DIRECTEUR RESSOURCES HUMAINES</t>
  </si>
  <si>
    <t>BIESTRO CLAUDIO</t>
  </si>
  <si>
    <t>BOUHASSOUN Abdelnour</t>
  </si>
  <si>
    <t>AMIMER Sélim</t>
  </si>
  <si>
    <t>TOUSSAINT Angélique</t>
  </si>
  <si>
    <t>BRILLAUD Lydia</t>
  </si>
  <si>
    <t>TOUZEAU Sandrine</t>
  </si>
  <si>
    <t>LARUE Adeline</t>
  </si>
  <si>
    <t>FAULCON Vanessa</t>
  </si>
  <si>
    <t>ZAMBON Jenifer</t>
  </si>
  <si>
    <t>PLAULT Amandine</t>
  </si>
  <si>
    <t>LE GAL Samuel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</si>
</sst>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6"/>
      <color indexed="8"/>
      <name val="Arial"/>
      <family val="2"/>
    </font>
    <font>
      <sz val="9"/>
      <color indexed="8"/>
      <name val="Calibri"/>
      <scheme val="minor"/>
    </font>
    <font>
      <b/>
      <u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rgb="FFFFFF99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99"/>
        <bgColor indexed="64"/>
      </patternFill>
    </fill>
  </fills>
  <borders count="4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 style="thin">
        <color indexed="31"/>
      </top>
      <bottom/>
      <diagonal/>
    </border>
    <border>
      <left style="thin">
        <color indexed="31"/>
      </left>
      <right/>
      <top style="thin">
        <color indexed="31"/>
      </top>
      <bottom style="thin">
        <color indexed="3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wrapText="1"/>
    </xf>
    <xf numFmtId="49" fontId="0" fillId="0" borderId="0" xfId="0" applyNumberFormat="1" applyAlignment="1">
      <alignment horizontal="center"/>
    </xf>
    <xf numFmtId="49" fontId="0" fillId="0" borderId="0" xfId="0" applyNumberFormat="1"/>
    <xf numFmtId="0" fontId="1" fillId="2" borderId="1" xfId="0" applyFont="1" applyFill="1" applyBorder="1" applyAlignment="1">
      <alignment horizontal="left"/>
    </xf>
    <xf numFmtId="0" fontId="0" fillId="0" borderId="0" xfId="0" applyNumberFormat="1"/>
    <xf numFmtId="0" fontId="1" fillId="4" borderId="1" xfId="0" applyFont="1" applyFill="1" applyBorder="1" applyAlignment="1">
      <alignment horizontal="left"/>
    </xf>
    <xf numFmtId="0" fontId="0" fillId="0" borderId="0" xfId="0" applyFont="1"/>
    <xf numFmtId="0" fontId="0" fillId="0" borderId="0" xfId="0" applyFont="1" applyAlignment="1">
      <alignment horizontal="center"/>
    </xf>
    <xf numFmtId="0" fontId="3" fillId="2" borderId="1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left"/>
    </xf>
    <xf numFmtId="0" fontId="0" fillId="0" borderId="0" xfId="0" applyBorder="1" applyAlignment="1">
      <alignment horizontal="center" wrapText="1"/>
    </xf>
    <xf numFmtId="0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5" fillId="0" borderId="0" xfId="1"/>
    <xf numFmtId="0" fontId="4" fillId="2" borderId="3" xfId="0" applyFont="1" applyFill="1" applyBorder="1" applyAlignment="1">
      <alignment horizontal="left"/>
    </xf>
    <xf numFmtId="0" fontId="0" fillId="0" borderId="0" xfId="0" applyNumberFormat="1" applyAlignment="1">
      <alignment horizontal="center"/>
    </xf>
    <xf numFmtId="0" fontId="1" fillId="5" borderId="1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horizontal="left"/>
    </xf>
    <xf numFmtId="0" fontId="8" fillId="2" borderId="0" xfId="0" applyFont="1" applyFill="1" applyAlignment="1">
      <alignment vertical="center"/>
    </xf>
    <xf numFmtId="0" fontId="2" fillId="4" borderId="1" xfId="0" applyFont="1" applyFill="1" applyBorder="1" applyAlignment="1">
      <alignment horizontal="left"/>
    </xf>
    <xf numFmtId="0" fontId="0" fillId="0" borderId="0" xfId="0" applyFill="1"/>
    <xf numFmtId="0" fontId="0" fillId="6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7" borderId="0" xfId="0" applyFill="1" applyAlignment="1">
      <alignment horizontal="center" wrapText="1"/>
    </xf>
    <xf numFmtId="0" fontId="0" fillId="7" borderId="0" xfId="0" applyFill="1" applyAlignment="1">
      <alignment horizontal="center"/>
    </xf>
    <xf numFmtId="0" fontId="0" fillId="7" borderId="0" xfId="0" applyFill="1"/>
    <xf numFmtId="0" fontId="1" fillId="0" borderId="1" xfId="0" applyFont="1" applyFill="1" applyBorder="1" applyAlignment="1">
      <alignment horizontal="left"/>
    </xf>
    <xf numFmtId="0" fontId="0" fillId="0" borderId="0" xfId="0" applyFill="1" applyAlignment="1">
      <alignment horizontal="center" wrapText="1"/>
    </xf>
    <xf numFmtId="49" fontId="0" fillId="8" borderId="0" xfId="0" applyNumberFormat="1" applyFill="1"/>
    <xf numFmtId="0" fontId="9" fillId="2" borderId="3" xfId="0" applyFont="1" applyFill="1" applyBorder="1" applyAlignment="1">
      <alignment horizontal="left"/>
    </xf>
    <xf numFmtId="0" fontId="0" fillId="0" borderId="0" xfId="0" applyNumberFormat="1" applyFill="1"/>
    <xf numFmtId="0" fontId="0" fillId="8" borderId="0" xfId="0" applyFill="1"/>
    <xf numFmtId="0" fontId="10" fillId="0" borderId="0" xfId="1" applyFont="1"/>
    <xf numFmtId="0" fontId="3" fillId="0" borderId="1" xfId="0" applyFont="1" applyFill="1" applyBorder="1" applyAlignment="1">
      <alignment horizontal="left"/>
    </xf>
    <xf numFmtId="14" fontId="0" fillId="0" borderId="0" xfId="0" applyNumberFormat="1" applyAlignment="1">
      <alignment horizontal="right"/>
    </xf>
    <xf numFmtId="14" fontId="0" fillId="0" borderId="0" xfId="0" applyNumberFormat="1" applyFill="1" applyAlignment="1">
      <alignment horizontal="right"/>
    </xf>
    <xf numFmtId="0" fontId="9" fillId="2" borderId="2" xfId="0" applyFont="1" applyFill="1" applyBorder="1" applyAlignment="1">
      <alignment horizontal="left"/>
    </xf>
    <xf numFmtId="0" fontId="9" fillId="2" borderId="1" xfId="0" applyFont="1" applyFill="1" applyBorder="1" applyAlignment="1">
      <alignment horizontal="left"/>
    </xf>
    <xf numFmtId="0" fontId="0" fillId="0" borderId="0" xfId="0" applyNumberFormat="1" applyAlignment="1">
      <alignment horizontal="center" wrapText="1"/>
    </xf>
  </cellXfs>
  <cellStyles count="2">
    <cellStyle name="Lien hypertexte" xfId="1" builtinId="8"/>
    <cellStyle name="Normal" xfId="0" builtinId="0"/>
  </cellStyles>
  <dxfs count="63">
    <dxf>
      <numFmt numFmtId="19" formatCode="dd/mm/yyyy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indent="0" justifyLastLine="0" shrinkToFit="0" readingOrder="0"/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bottom" textRotation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bottom" textRotation="0" indent="0" justifyLastLine="0" shrinkToFit="0" readingOrder="0"/>
    </dxf>
    <dxf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1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bottom" textRotation="0" indent="0" justifyLastLine="0" shrinkToFit="0" readingOrder="0"/>
    </dxf>
    <dxf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minor"/>
      </font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31"/>
        </left>
        <right/>
        <top style="thin">
          <color indexed="3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minor"/>
      </font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  <vertical/>
        <horizontal/>
      </border>
    </dxf>
    <dxf>
      <alignment horizontal="center" vertical="bottom" textRotation="0" wrapText="1" indent="0" justifyLastLine="0" shrinkToFit="0" readingOrder="0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200025</xdr:colOff>
      <xdr:row>13</xdr:row>
      <xdr:rowOff>171450</xdr:rowOff>
    </xdr:from>
    <xdr:to>
      <xdr:col>9</xdr:col>
      <xdr:colOff>361950</xdr:colOff>
      <xdr:row>16</xdr:row>
      <xdr:rowOff>133350</xdr:rowOff>
    </xdr:to>
    <xdr:sp macro="[0]!MàJtab" textlink="">
      <xdr:nvSpPr>
        <xdr:cNvPr id="2" name="ZoneTexte 1"/>
        <xdr:cNvSpPr txBox="1"/>
      </xdr:nvSpPr>
      <xdr:spPr>
        <a:xfrm>
          <a:off x="6076950" y="2838450"/>
          <a:ext cx="1838325" cy="53340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Mise</a:t>
          </a:r>
          <a:r>
            <a:rPr lang="fr-FR" sz="1100" baseline="0"/>
            <a:t> à jour du tableau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aurence/Formation/2013/Suivi%20R&#233;el%202013%20Formati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laurence/Formation/2012/R&#233;el%20avancement%20pf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couleur"/>
      <sheetName val="provision Cpte 54800002 2013"/>
      <sheetName val="provision Cpte 54200002 201 (2"/>
      <sheetName val="italie ftion"/>
      <sheetName val="italie deplacement"/>
      <sheetName val="FORMATION REEL 2013"/>
      <sheetName val="2013 frais autres"/>
      <sheetName val="realise 2013 frais autres"/>
      <sheetName val="Synthèse 2013 REEL"/>
      <sheetName val="copie feuille Budget 2013"/>
      <sheetName val="Coûts BUDGET"/>
      <sheetName val="Graphiques budget"/>
      <sheetName val="COMPTE RENDU ce"/>
      <sheetName val="Rapport 1"/>
      <sheetName val="WCM "/>
      <sheetName val="Synthèse Service TOTAL"/>
      <sheetName val="B sur C"/>
      <sheetName val="Subvention 2012-2013"/>
      <sheetName val="Paramètres"/>
      <sheetName val="Liste salariés"/>
      <sheetName val="Secteurs"/>
      <sheetName val="liste perso aout201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3">
          <cell r="A3" t="str">
            <v>AA CADRES</v>
          </cell>
        </row>
        <row r="4">
          <cell r="A4" t="str">
            <v>AA ETAM</v>
          </cell>
        </row>
        <row r="5">
          <cell r="A5" t="str">
            <v>AA MOD</v>
          </cell>
        </row>
        <row r="6">
          <cell r="A6" t="str">
            <v xml:space="preserve">GA </v>
          </cell>
        </row>
        <row r="7">
          <cell r="A7" t="str">
            <v xml:space="preserve">GP </v>
          </cell>
        </row>
        <row r="8">
          <cell r="A8" t="str">
            <v xml:space="preserve">Nouveaux entrants Log. Opé + 5 pers </v>
          </cell>
        </row>
        <row r="9">
          <cell r="A9" t="str">
            <v xml:space="preserve">Team Leader + binomes (10personnes) </v>
          </cell>
        </row>
        <row r="10">
          <cell r="A10" t="str">
            <v xml:space="preserve">Structures Log </v>
          </cell>
        </row>
        <row r="11">
          <cell r="A11" t="str">
            <v>AGUILAR JEAN</v>
          </cell>
        </row>
        <row r="12">
          <cell r="A12" t="str">
            <v>ALLAOUA TAREK</v>
          </cell>
        </row>
        <row r="13">
          <cell r="A13" t="str">
            <v>ALLARD ROBERT</v>
          </cell>
        </row>
        <row r="14">
          <cell r="A14" t="str">
            <v>ALONSO JEAN LUC</v>
          </cell>
        </row>
        <row r="15">
          <cell r="A15" t="str">
            <v>ALOUI HICHEM</v>
          </cell>
        </row>
        <row r="16">
          <cell r="A16" t="str">
            <v>ALVES GORJAO JOAQUIM</v>
          </cell>
        </row>
        <row r="17">
          <cell r="A17" t="str">
            <v>AMIRAULT VERONIQUE</v>
          </cell>
        </row>
        <row r="18">
          <cell r="A18" t="str">
            <v>ANDRAULT DANIEL</v>
          </cell>
        </row>
        <row r="19">
          <cell r="A19" t="str">
            <v>ANDRE ISABELLE</v>
          </cell>
        </row>
        <row r="20">
          <cell r="A20" t="str">
            <v>ANDRE MARTINE</v>
          </cell>
        </row>
        <row r="21">
          <cell r="A21" t="str">
            <v>ANDRIEU ELISABETH</v>
          </cell>
        </row>
        <row r="22">
          <cell r="A22" t="str">
            <v>ANGUISE PIERRE</v>
          </cell>
        </row>
        <row r="23">
          <cell r="A23" t="str">
            <v>APPAIX LAURENCE</v>
          </cell>
        </row>
        <row r="24">
          <cell r="A24" t="str">
            <v>ARECCO ANTHONY</v>
          </cell>
        </row>
        <row r="25">
          <cell r="A25" t="str">
            <v>ARNAUD PASCAL</v>
          </cell>
        </row>
        <row r="26">
          <cell r="A26" t="str">
            <v>ARNOU FRANCIS</v>
          </cell>
        </row>
        <row r="27">
          <cell r="A27" t="str">
            <v>AUBIN PIERRE</v>
          </cell>
        </row>
        <row r="28">
          <cell r="A28" t="str">
            <v>AUBOURG MANUELA</v>
          </cell>
        </row>
        <row r="29">
          <cell r="A29" t="str">
            <v>AUGUIER JOEL</v>
          </cell>
        </row>
        <row r="30">
          <cell r="A30" t="str">
            <v>AUJAY OLIVIER</v>
          </cell>
        </row>
        <row r="31">
          <cell r="A31" t="str">
            <v>AUPICK FRANCOIS</v>
          </cell>
        </row>
        <row r="32">
          <cell r="A32" t="str">
            <v>AURIAULT PASCAL</v>
          </cell>
        </row>
        <row r="33">
          <cell r="A33" t="str">
            <v>AUTEAU ELISABETH</v>
          </cell>
        </row>
        <row r="34">
          <cell r="A34" t="str">
            <v>AUZANNEAU CINDY</v>
          </cell>
        </row>
        <row r="35">
          <cell r="A35" t="str">
            <v>AYALA JEAN LOUIS</v>
          </cell>
        </row>
        <row r="36">
          <cell r="A36" t="str">
            <v>AYRAULT PATRICE</v>
          </cell>
        </row>
        <row r="37">
          <cell r="A37" t="str">
            <v>AZOR FRANCOISE</v>
          </cell>
        </row>
        <row r="38">
          <cell r="A38" t="str">
            <v>BAERT KATIA</v>
          </cell>
        </row>
        <row r="39">
          <cell r="A39" t="str">
            <v>BARBOT STEPHANE</v>
          </cell>
        </row>
        <row r="40">
          <cell r="A40" t="str">
            <v>BARDET HAKIMA</v>
          </cell>
        </row>
        <row r="41">
          <cell r="A41" t="str">
            <v>BARDET MICHAEL</v>
          </cell>
        </row>
        <row r="42">
          <cell r="A42" t="str">
            <v>BARILLET CHARDON SYLVAIN</v>
          </cell>
        </row>
        <row r="43">
          <cell r="A43" t="str">
            <v>BARRAULT PIERRE</v>
          </cell>
        </row>
        <row r="44">
          <cell r="A44" t="str">
            <v>BARROT EMILIE</v>
          </cell>
        </row>
        <row r="45">
          <cell r="A45" t="str">
            <v>BASSET ISABELLE</v>
          </cell>
        </row>
        <row r="46">
          <cell r="A46" t="str">
            <v>BATY CHRISTOPHE</v>
          </cell>
        </row>
        <row r="47">
          <cell r="A47" t="str">
            <v>BAUDEAU ANNICK</v>
          </cell>
        </row>
        <row r="48">
          <cell r="A48" t="str">
            <v>BAUDOIN VALENTIN</v>
          </cell>
        </row>
        <row r="49">
          <cell r="A49" t="str">
            <v>BAUDUIN SYLVAIN</v>
          </cell>
        </row>
        <row r="50">
          <cell r="A50" t="str">
            <v>BAUMLER BEATRICE</v>
          </cell>
        </row>
        <row r="51">
          <cell r="A51" t="str">
            <v>BEAUDIN NOELLA</v>
          </cell>
        </row>
        <row r="52">
          <cell r="A52" t="str">
            <v>BEAUPEU EMMANUEL</v>
          </cell>
        </row>
        <row r="53">
          <cell r="A53" t="str">
            <v>BEAUSSE FRANCOISE</v>
          </cell>
        </row>
        <row r="54">
          <cell r="A54" t="str">
            <v>BEDUE CYRIL</v>
          </cell>
        </row>
        <row r="55">
          <cell r="A55" t="str">
            <v>BELETEAU EMMANUEL</v>
          </cell>
        </row>
        <row r="56">
          <cell r="A56" t="str">
            <v>BELLICAUD CHRISTOPHE</v>
          </cell>
        </row>
        <row r="57">
          <cell r="A57" t="str">
            <v>BEN-EMBAREK MOHAMED</v>
          </cell>
        </row>
        <row r="58">
          <cell r="A58" t="str">
            <v>BENOIST GUILLAUME</v>
          </cell>
        </row>
        <row r="59">
          <cell r="A59" t="str">
            <v>BEREZIAT JACQUES</v>
          </cell>
        </row>
        <row r="60">
          <cell r="A60" t="str">
            <v>BERGER CHRISTOPHE</v>
          </cell>
        </row>
        <row r="61">
          <cell r="A61" t="str">
            <v>BERGER DAMIEN</v>
          </cell>
        </row>
        <row r="62">
          <cell r="A62" t="str">
            <v>BERGERIOUX JEAN CHARLES</v>
          </cell>
        </row>
        <row r="63">
          <cell r="A63" t="str">
            <v>BERNARD ALAIN</v>
          </cell>
        </row>
        <row r="64">
          <cell r="A64" t="str">
            <v>BERNARD CELINE</v>
          </cell>
        </row>
        <row r="65">
          <cell r="A65" t="str">
            <v>BERNARD GISELE</v>
          </cell>
        </row>
        <row r="66">
          <cell r="A66" t="str">
            <v>BERNARD PHILIPPE</v>
          </cell>
        </row>
        <row r="67">
          <cell r="A67" t="str">
            <v>BERNARDEAU DAMIEN</v>
          </cell>
        </row>
        <row r="68">
          <cell r="A68" t="str">
            <v>BERTAUD JEROME</v>
          </cell>
        </row>
        <row r="69">
          <cell r="A69" t="str">
            <v>BERTHE LAETITIA</v>
          </cell>
        </row>
        <row r="70">
          <cell r="A70" t="str">
            <v>BERTHEL AURELIE</v>
          </cell>
        </row>
        <row r="71">
          <cell r="A71" t="str">
            <v>BERTIN RICHARD</v>
          </cell>
        </row>
        <row r="72">
          <cell r="A72" t="str">
            <v>BERTRAND ALEXANDRA</v>
          </cell>
        </row>
        <row r="73">
          <cell r="A73" t="str">
            <v>BERTRAND MELODIE</v>
          </cell>
        </row>
        <row r="74">
          <cell r="A74" t="str">
            <v>BERTRAND PATRICK</v>
          </cell>
        </row>
        <row r="75">
          <cell r="A75" t="str">
            <v>BERTRAND SEBASTIEN</v>
          </cell>
        </row>
        <row r="76">
          <cell r="A76" t="str">
            <v>BESSE FABRICE</v>
          </cell>
        </row>
        <row r="77">
          <cell r="A77" t="str">
            <v>BETAT AURELIE</v>
          </cell>
        </row>
        <row r="78">
          <cell r="A78" t="str">
            <v>BEZARD BEATRICE</v>
          </cell>
        </row>
        <row r="79">
          <cell r="A79" t="str">
            <v>BIANCO PATRICK</v>
          </cell>
        </row>
        <row r="80">
          <cell r="A80" t="str">
            <v>BIARROTTE PAILLOUX CORALINE</v>
          </cell>
        </row>
        <row r="81">
          <cell r="A81" t="str">
            <v>BICHON FAYZA</v>
          </cell>
        </row>
        <row r="82">
          <cell r="A82" t="str">
            <v>BIDEAU EMMANUEL</v>
          </cell>
        </row>
        <row r="83">
          <cell r="A83" t="str">
            <v>BIET VIRGINIE</v>
          </cell>
        </row>
        <row r="84">
          <cell r="A84" t="str">
            <v>BILLAUD KARINE</v>
          </cell>
        </row>
        <row r="85">
          <cell r="A85" t="str">
            <v>BILLAUD PHILIPPE</v>
          </cell>
        </row>
        <row r="86">
          <cell r="A86" t="str">
            <v>BILLON SEBASTIEN</v>
          </cell>
        </row>
        <row r="87">
          <cell r="A87" t="str">
            <v>BINET VANESSA</v>
          </cell>
        </row>
        <row r="88">
          <cell r="A88" t="str">
            <v>BLAINEAU LUDOVIC</v>
          </cell>
        </row>
        <row r="89">
          <cell r="A89" t="str">
            <v>BLANCHARD MARTINE</v>
          </cell>
        </row>
        <row r="90">
          <cell r="A90" t="str">
            <v>BLANCHARD SYLVAIN</v>
          </cell>
        </row>
        <row r="91">
          <cell r="A91" t="str">
            <v>BLASIC FABRICE</v>
          </cell>
        </row>
        <row r="92">
          <cell r="A92" t="str">
            <v>BODEREAU OLIVIER</v>
          </cell>
        </row>
        <row r="93">
          <cell r="A93" t="str">
            <v>BOINEAU FRANCOISE</v>
          </cell>
        </row>
        <row r="94">
          <cell r="A94" t="str">
            <v>BOINIER BRIGITTE</v>
          </cell>
        </row>
        <row r="95">
          <cell r="A95" t="str">
            <v>BOINIER MIE FRANCE</v>
          </cell>
        </row>
        <row r="96">
          <cell r="A96" t="str">
            <v>BOISSART FREDERIC</v>
          </cell>
        </row>
        <row r="97">
          <cell r="A97" t="str">
            <v>BOISSON KATIA</v>
          </cell>
        </row>
        <row r="98">
          <cell r="A98" t="str">
            <v>BOISTAULT VALERIE</v>
          </cell>
        </row>
        <row r="99">
          <cell r="A99" t="str">
            <v>BONNET ANNIE</v>
          </cell>
        </row>
        <row r="100">
          <cell r="A100" t="str">
            <v>BONNET CELINE</v>
          </cell>
        </row>
        <row r="101">
          <cell r="A101" t="str">
            <v>BONNIN CATHERINE</v>
          </cell>
        </row>
        <row r="102">
          <cell r="A102" t="str">
            <v>BOQUERA BENOIT</v>
          </cell>
        </row>
        <row r="103">
          <cell r="A103" t="str">
            <v>BOUCHET ELODIE</v>
          </cell>
        </row>
        <row r="104">
          <cell r="A104" t="str">
            <v>BOUFFETEAU JEAN FRANCOIS</v>
          </cell>
        </row>
        <row r="105">
          <cell r="A105" t="str">
            <v>BOUGUYON STEPHANE</v>
          </cell>
        </row>
        <row r="106">
          <cell r="A106" t="str">
            <v>BOULOUX MATHIEU</v>
          </cell>
        </row>
        <row r="107">
          <cell r="A107" t="str">
            <v>BOURAS MARINA</v>
          </cell>
        </row>
        <row r="108">
          <cell r="A108" t="str">
            <v>BOURGUIGNON MANUELLA</v>
          </cell>
        </row>
        <row r="109">
          <cell r="A109" t="str">
            <v>BOURINEAU JEAN MICHEL</v>
          </cell>
        </row>
        <row r="110">
          <cell r="A110" t="str">
            <v>BOURSE FREDERIC</v>
          </cell>
        </row>
        <row r="111">
          <cell r="A111" t="str">
            <v>BOUTET ISABELLE</v>
          </cell>
        </row>
        <row r="112">
          <cell r="A112" t="str">
            <v>BOUTET MAGGY</v>
          </cell>
        </row>
        <row r="113">
          <cell r="A113" t="str">
            <v>BOUTIN FREDDY</v>
          </cell>
        </row>
        <row r="114">
          <cell r="A114" t="str">
            <v>BOUVET MANUELA</v>
          </cell>
        </row>
        <row r="115">
          <cell r="A115" t="str">
            <v>BOUZIER LAETITIA</v>
          </cell>
        </row>
        <row r="116">
          <cell r="A116" t="str">
            <v>BOZIER OLIVIER</v>
          </cell>
        </row>
        <row r="117">
          <cell r="A117" t="str">
            <v>BRAUD JESSICA</v>
          </cell>
        </row>
        <row r="118">
          <cell r="A118" t="str">
            <v>BRAULT ALAIN</v>
          </cell>
        </row>
        <row r="119">
          <cell r="A119" t="str">
            <v>BRAULT DANIELE</v>
          </cell>
        </row>
        <row r="120">
          <cell r="A120" t="str">
            <v>BRAULT VINCENT</v>
          </cell>
        </row>
        <row r="121">
          <cell r="A121" t="str">
            <v>BREGEOT SERGE</v>
          </cell>
        </row>
        <row r="122">
          <cell r="A122" t="str">
            <v>BREGIER JULIEN</v>
          </cell>
        </row>
        <row r="123">
          <cell r="A123" t="str">
            <v>BREJARD BRIGITTE</v>
          </cell>
        </row>
        <row r="124">
          <cell r="A124" t="str">
            <v>BREUIL SEBASTIEN</v>
          </cell>
        </row>
        <row r="125">
          <cell r="A125" t="str">
            <v>BRIAND FLORENCE</v>
          </cell>
        </row>
        <row r="126">
          <cell r="A126" t="str">
            <v>BRULE JACKIE</v>
          </cell>
        </row>
        <row r="127">
          <cell r="A127" t="str">
            <v>BRUNIER DAVID</v>
          </cell>
        </row>
        <row r="128">
          <cell r="A128" t="str">
            <v>BUSSEREAU MARIE CHRISTINE</v>
          </cell>
        </row>
        <row r="129">
          <cell r="A129" t="str">
            <v>CADU CELINE</v>
          </cell>
        </row>
        <row r="130">
          <cell r="A130" t="str">
            <v>CAICOYA PASCAL</v>
          </cell>
        </row>
        <row r="131">
          <cell r="A131" t="str">
            <v>CALIGNY AMANDA</v>
          </cell>
        </row>
        <row r="132">
          <cell r="A132" t="str">
            <v>CALZOLAI ERIC</v>
          </cell>
        </row>
        <row r="133">
          <cell r="A133" t="str">
            <v>CANAL ROBERT</v>
          </cell>
        </row>
        <row r="134">
          <cell r="A134" t="str">
            <v>CAPIAUX OLIVIER</v>
          </cell>
        </row>
        <row r="135">
          <cell r="A135" t="str">
            <v>CARLE JEAN MICHEL</v>
          </cell>
        </row>
        <row r="136">
          <cell r="A136" t="str">
            <v>CARLIER JEAN LUC</v>
          </cell>
        </row>
        <row r="137">
          <cell r="A137" t="str">
            <v>CARPIO DIDIER</v>
          </cell>
        </row>
        <row r="138">
          <cell r="A138" t="str">
            <v>CARRE-DAGNIAUX CATHERINE</v>
          </cell>
        </row>
        <row r="139">
          <cell r="A139" t="str">
            <v>CAUMARTIN ERIC</v>
          </cell>
        </row>
        <row r="140">
          <cell r="A140" t="str">
            <v>CEFA FLORIAN</v>
          </cell>
        </row>
        <row r="141">
          <cell r="A141" t="str">
            <v>CEGARRA FRANTZ</v>
          </cell>
        </row>
        <row r="142">
          <cell r="A142" t="str">
            <v>CERVAIN THIERRY</v>
          </cell>
        </row>
        <row r="143">
          <cell r="A143" t="str">
            <v>CHABLAT CYRIL</v>
          </cell>
        </row>
        <row r="144">
          <cell r="A144" t="str">
            <v>CHAINET JOSIANE</v>
          </cell>
        </row>
        <row r="145">
          <cell r="A145" t="str">
            <v>CHAMAILLARD CATHERINE</v>
          </cell>
        </row>
        <row r="146">
          <cell r="A146" t="str">
            <v>CHAMBARET ERIC</v>
          </cell>
        </row>
        <row r="147">
          <cell r="A147" t="str">
            <v>CHAMBRE JEAN PIERRE</v>
          </cell>
        </row>
        <row r="148">
          <cell r="A148" t="str">
            <v>CHAMPEAUX JOEL</v>
          </cell>
        </row>
        <row r="149">
          <cell r="A149" t="str">
            <v>CHAMPIGNY SYLVETTE</v>
          </cell>
        </row>
        <row r="150">
          <cell r="A150" t="str">
            <v>CHANTELOT LISE</v>
          </cell>
        </row>
        <row r="151">
          <cell r="A151" t="str">
            <v>CHAPELET PHILIPPE</v>
          </cell>
        </row>
        <row r="152">
          <cell r="A152" t="str">
            <v>CHAPRON PATRICK</v>
          </cell>
        </row>
        <row r="153">
          <cell r="A153" t="str">
            <v>CHARBONNEL FRANCOIS</v>
          </cell>
        </row>
        <row r="154">
          <cell r="A154" t="str">
            <v>CHARDAT GREGORY</v>
          </cell>
        </row>
        <row r="155">
          <cell r="A155" t="str">
            <v>CHARLET PHILIPPE</v>
          </cell>
        </row>
        <row r="156">
          <cell r="A156" t="str">
            <v>CHARVET YOHANN</v>
          </cell>
        </row>
        <row r="157">
          <cell r="A157" t="str">
            <v>CHARNACE OLIVIER</v>
          </cell>
        </row>
        <row r="158">
          <cell r="A158" t="str">
            <v>CHASTANG LUDOVIC</v>
          </cell>
        </row>
        <row r="159">
          <cell r="A159" t="str">
            <v>CHASTENET ARLETTE</v>
          </cell>
        </row>
        <row r="160">
          <cell r="A160" t="str">
            <v>CHATAIN STEPHANE</v>
          </cell>
        </row>
        <row r="161">
          <cell r="A161" t="str">
            <v>CHATIGNOUX BRUNO</v>
          </cell>
        </row>
        <row r="162">
          <cell r="A162" t="str">
            <v>CHAUMET DOMINIQUE</v>
          </cell>
        </row>
        <row r="163">
          <cell r="A163" t="str">
            <v>CHAUMET RICHARD</v>
          </cell>
        </row>
        <row r="164">
          <cell r="A164" t="str">
            <v>CHAUVEAU MAURICE</v>
          </cell>
        </row>
        <row r="165">
          <cell r="A165" t="str">
            <v>CHAUVIN FANNY</v>
          </cell>
        </row>
        <row r="166">
          <cell r="A166" t="str">
            <v>CHEVALLIER PHILIPPE</v>
          </cell>
        </row>
        <row r="167">
          <cell r="A167" t="str">
            <v>CHEVREUX BENOIT</v>
          </cell>
        </row>
        <row r="168">
          <cell r="A168" t="str">
            <v>CHOISNE ERIC</v>
          </cell>
        </row>
        <row r="169">
          <cell r="A169" t="str">
            <v>CHRETIEN DENIS</v>
          </cell>
        </row>
        <row r="170">
          <cell r="A170" t="str">
            <v>CLEMENCEAU YVAN</v>
          </cell>
        </row>
        <row r="171">
          <cell r="A171" t="str">
            <v>CLEMENT STEPHANIE</v>
          </cell>
        </row>
        <row r="172">
          <cell r="A172" t="str">
            <v>COINTAT MONIQUE</v>
          </cell>
        </row>
        <row r="173">
          <cell r="A173" t="str">
            <v>COLIN JEAN NOEL</v>
          </cell>
        </row>
        <row r="174">
          <cell r="A174" t="str">
            <v>COLLAS MAGALI</v>
          </cell>
        </row>
        <row r="175">
          <cell r="A175" t="str">
            <v>COLLIN JEAN FRANCOIS</v>
          </cell>
        </row>
        <row r="176">
          <cell r="A176" t="str">
            <v>COLLIOT DOMINIQUE</v>
          </cell>
        </row>
        <row r="177">
          <cell r="A177" t="str">
            <v>COLLIOT MARYLINE</v>
          </cell>
        </row>
        <row r="178">
          <cell r="A178" t="str">
            <v>COLOMBIER ROSELYNE</v>
          </cell>
        </row>
        <row r="179">
          <cell r="A179" t="str">
            <v>CONSTANTIN SEBASTIEN</v>
          </cell>
        </row>
        <row r="180">
          <cell r="A180" t="str">
            <v>CORNUAUD TONY</v>
          </cell>
        </row>
        <row r="181">
          <cell r="A181" t="str">
            <v>COSTIL XAVIER</v>
          </cell>
        </row>
        <row r="182">
          <cell r="A182" t="str">
            <v>COTTIN OLIVIER</v>
          </cell>
        </row>
        <row r="183">
          <cell r="A183" t="str">
            <v>COUIC NICOLAS</v>
          </cell>
        </row>
        <row r="184">
          <cell r="A184" t="str">
            <v>COUILLAUD PHILIPPE</v>
          </cell>
        </row>
        <row r="185">
          <cell r="A185" t="str">
            <v>COUSINEAU PASCAL</v>
          </cell>
        </row>
        <row r="186">
          <cell r="A186" t="str">
            <v>COUSOT CHRISTOPHE</v>
          </cell>
        </row>
        <row r="187">
          <cell r="A187" t="str">
            <v>COUSSOT GREGORY</v>
          </cell>
        </row>
        <row r="188">
          <cell r="A188" t="str">
            <v>COUTOUX ANDREE</v>
          </cell>
        </row>
        <row r="189">
          <cell r="A189" t="str">
            <v>COUTURIER CLAUDE</v>
          </cell>
        </row>
        <row r="190">
          <cell r="A190" t="str">
            <v>CREPIN OLIVIER</v>
          </cell>
        </row>
        <row r="191">
          <cell r="A191" t="str">
            <v>CREUZON NADEGE</v>
          </cell>
        </row>
        <row r="192">
          <cell r="A192" t="str">
            <v>CROZAT ARNAUD</v>
          </cell>
        </row>
        <row r="193">
          <cell r="A193" t="str">
            <v>CUVERT OLIVIER</v>
          </cell>
        </row>
        <row r="194">
          <cell r="A194" t="str">
            <v>DA SILVA ISILDA</v>
          </cell>
        </row>
        <row r="195">
          <cell r="A195" t="str">
            <v>DA SILVA MASSABIELLE</v>
          </cell>
        </row>
        <row r="196">
          <cell r="A196" t="str">
            <v>DAIRON BRIGITTE</v>
          </cell>
        </row>
        <row r="197">
          <cell r="A197" t="str">
            <v>DANAIS PATRICK</v>
          </cell>
        </row>
        <row r="198">
          <cell r="A198" t="str">
            <v>DAPREMONT OLIVIER</v>
          </cell>
        </row>
        <row r="199">
          <cell r="A199" t="str">
            <v>DAUTREME STEPHANE</v>
          </cell>
        </row>
        <row r="200">
          <cell r="A200" t="str">
            <v>DAUTREMONT MICHAEL</v>
          </cell>
        </row>
        <row r="201">
          <cell r="A201" t="str">
            <v>DAVID BENJAMIN</v>
          </cell>
        </row>
        <row r="202">
          <cell r="A202" t="str">
            <v>DAVID DENIS</v>
          </cell>
        </row>
        <row r="203">
          <cell r="A203" t="str">
            <v>DE GEA PHILIPPE</v>
          </cell>
        </row>
        <row r="204">
          <cell r="A204" t="str">
            <v>DE LABROUHE DE LABORDERIE NICOLAS</v>
          </cell>
        </row>
        <row r="205">
          <cell r="A205" t="str">
            <v>DEBOFFLE SANDRINE</v>
          </cell>
        </row>
        <row r="206">
          <cell r="A206" t="str">
            <v>DEBRAY ANNETTE</v>
          </cell>
        </row>
        <row r="207">
          <cell r="A207" t="str">
            <v>DECAMP MICHEL</v>
          </cell>
        </row>
        <row r="208">
          <cell r="A208" t="str">
            <v>DECHEZELLE BARBARA</v>
          </cell>
        </row>
        <row r="209">
          <cell r="A209" t="str">
            <v>DEFFIE LAURENT</v>
          </cell>
        </row>
        <row r="210">
          <cell r="A210" t="str">
            <v>DEFORGE MIE LOUISE</v>
          </cell>
        </row>
        <row r="211">
          <cell r="A211" t="str">
            <v>DELAIRE GREGORY</v>
          </cell>
        </row>
        <row r="212">
          <cell r="A212" t="str">
            <v>DELAPORTE KELLY</v>
          </cell>
        </row>
        <row r="213">
          <cell r="A213" t="str">
            <v>DELAUNAY GLADYS</v>
          </cell>
        </row>
        <row r="214">
          <cell r="A214" t="str">
            <v>DELEFFE DOMINIQUE</v>
          </cell>
        </row>
        <row r="215">
          <cell r="A215" t="str">
            <v>DELERY CHRISTELLE</v>
          </cell>
        </row>
        <row r="216">
          <cell r="A216" t="str">
            <v>DELPHIN MIE JOSE</v>
          </cell>
        </row>
        <row r="217">
          <cell r="A217" t="str">
            <v>DEMARCONNAY CLAUDIE</v>
          </cell>
        </row>
        <row r="218">
          <cell r="A218" t="str">
            <v>DENORMANDIE GUILLAUME</v>
          </cell>
        </row>
        <row r="219">
          <cell r="A219" t="str">
            <v>DERET ERIC</v>
          </cell>
        </row>
        <row r="220">
          <cell r="A220" t="str">
            <v>DESFONTAINES CLAIRE</v>
          </cell>
        </row>
        <row r="221">
          <cell r="A221" t="str">
            <v>DESMARCHAIS LAURENT</v>
          </cell>
        </row>
        <row r="222">
          <cell r="A222" t="str">
            <v>DESREMEAUX YVES</v>
          </cell>
        </row>
        <row r="223">
          <cell r="A223" t="str">
            <v>DESROCHES CAROLE</v>
          </cell>
        </row>
        <row r="224">
          <cell r="A224" t="str">
            <v>DEVIJVER YANN</v>
          </cell>
        </row>
        <row r="225">
          <cell r="A225" t="str">
            <v>DEVIJVER YANNICK</v>
          </cell>
        </row>
        <row r="226">
          <cell r="A226" t="str">
            <v>DHUEZ CLAIRE</v>
          </cell>
        </row>
        <row r="227">
          <cell r="A227" t="str">
            <v>DI MATTIA SALVATORE</v>
          </cell>
        </row>
        <row r="228">
          <cell r="A228" t="str">
            <v>DIETLIN OLIVIER</v>
          </cell>
        </row>
        <row r="229">
          <cell r="A229" t="str">
            <v>DILE CHRISTOPHE</v>
          </cell>
        </row>
        <row r="230">
          <cell r="A230" t="str">
            <v>DISSAIS PAULINE</v>
          </cell>
        </row>
        <row r="231">
          <cell r="A231" t="str">
            <v>DJEDDOU MESSAOUD</v>
          </cell>
        </row>
        <row r="232">
          <cell r="A232" t="str">
            <v>DOIDY BRUNO</v>
          </cell>
        </row>
        <row r="233">
          <cell r="A233" t="str">
            <v>DOMINGO CAMPOS NURIA</v>
          </cell>
        </row>
        <row r="234">
          <cell r="A234" t="str">
            <v>DORE DENISE</v>
          </cell>
        </row>
        <row r="235">
          <cell r="A235" t="str">
            <v>DOUMAS STEPHANIE</v>
          </cell>
        </row>
        <row r="236">
          <cell r="A236" t="str">
            <v>DOURSOUX SERGE</v>
          </cell>
        </row>
        <row r="237">
          <cell r="A237" t="str">
            <v>DOURY SERGE</v>
          </cell>
        </row>
        <row r="238">
          <cell r="A238" t="str">
            <v>DOYEN SYLVAIN</v>
          </cell>
        </row>
        <row r="239">
          <cell r="A239" t="str">
            <v>DUBIN MICHEL</v>
          </cell>
        </row>
        <row r="240">
          <cell r="A240" t="str">
            <v>DUBOIS SYLVIANE</v>
          </cell>
        </row>
        <row r="241">
          <cell r="A241" t="str">
            <v>DUBOIS VANESSA</v>
          </cell>
        </row>
        <row r="242">
          <cell r="A242" t="str">
            <v>DUBREUIL PASCAL</v>
          </cell>
        </row>
        <row r="243">
          <cell r="A243" t="str">
            <v>DUNEZ OLIVIER</v>
          </cell>
        </row>
        <row r="244">
          <cell r="A244" t="str">
            <v>DUNON BLUTEAU FRANCIS</v>
          </cell>
        </row>
        <row r="245">
          <cell r="A245" t="str">
            <v>DUPUIS GAELLE</v>
          </cell>
        </row>
        <row r="246">
          <cell r="A246" t="str">
            <v>DURAND BERNADETTE</v>
          </cell>
        </row>
        <row r="247">
          <cell r="A247" t="str">
            <v>DURAND JOCELYNE</v>
          </cell>
        </row>
        <row r="248">
          <cell r="A248" t="str">
            <v>DUSSOUL DAVY</v>
          </cell>
        </row>
        <row r="249">
          <cell r="A249" t="str">
            <v>DYNOWSKI ARLETTE</v>
          </cell>
        </row>
        <row r="250">
          <cell r="A250" t="str">
            <v>ECHEVARD ANNE</v>
          </cell>
        </row>
        <row r="251">
          <cell r="A251" t="str">
            <v>ESTARIA MIREILLE</v>
          </cell>
        </row>
        <row r="252">
          <cell r="A252" t="str">
            <v>FALZON GERARD</v>
          </cell>
        </row>
        <row r="253">
          <cell r="A253" t="str">
            <v>FARINEAU ERIC</v>
          </cell>
        </row>
        <row r="254">
          <cell r="A254" t="str">
            <v>FAURE PATRICK</v>
          </cell>
        </row>
        <row r="255">
          <cell r="A255" t="str">
            <v>FAUSTIN STEVE</v>
          </cell>
        </row>
        <row r="256">
          <cell r="A256" t="str">
            <v>FAYOL MICHELLE</v>
          </cell>
        </row>
        <row r="257">
          <cell r="A257" t="str">
            <v>FETIS SANDRA</v>
          </cell>
        </row>
        <row r="258">
          <cell r="A258" t="str">
            <v>FILLEUL JACQUES</v>
          </cell>
        </row>
        <row r="259">
          <cell r="A259" t="str">
            <v>FILLON FLORIAN</v>
          </cell>
        </row>
        <row r="260">
          <cell r="A260" t="str">
            <v>FLEURY THOMAS</v>
          </cell>
        </row>
        <row r="261">
          <cell r="A261" t="str">
            <v>FOLJAN GABRIEL</v>
          </cell>
        </row>
        <row r="262">
          <cell r="A262" t="str">
            <v>FOREST JEROME</v>
          </cell>
        </row>
        <row r="263">
          <cell r="A263" t="str">
            <v>FORET CEDRIC</v>
          </cell>
        </row>
        <row r="264">
          <cell r="A264" t="str">
            <v>FORT GILLES</v>
          </cell>
        </row>
        <row r="265">
          <cell r="A265" t="str">
            <v>FORTIN FREDERIC</v>
          </cell>
        </row>
        <row r="266">
          <cell r="A266" t="str">
            <v>FOUCAUD LILIANE</v>
          </cell>
        </row>
        <row r="267">
          <cell r="A267" t="str">
            <v>FOUCAUD MELANIE</v>
          </cell>
        </row>
        <row r="268">
          <cell r="A268" t="str">
            <v>FOUCHIER JEROME</v>
          </cell>
        </row>
        <row r="269">
          <cell r="A269" t="str">
            <v>FOURTEAU JEAN CHARLES</v>
          </cell>
        </row>
        <row r="270">
          <cell r="A270" t="str">
            <v>FRANCO YVAN</v>
          </cell>
        </row>
        <row r="271">
          <cell r="A271" t="str">
            <v>FREDON THIERRY</v>
          </cell>
        </row>
        <row r="272">
          <cell r="A272" t="str">
            <v>FRILLEY HELENE</v>
          </cell>
        </row>
        <row r="273">
          <cell r="A273" t="str">
            <v>FROIDURE DOMINIQUE</v>
          </cell>
        </row>
        <row r="274">
          <cell r="A274" t="str">
            <v>FROMENT GILLES</v>
          </cell>
        </row>
        <row r="275">
          <cell r="A275" t="str">
            <v>FROUX CHANTAL</v>
          </cell>
        </row>
        <row r="276">
          <cell r="A276" t="str">
            <v>FUMERON NICOLAS</v>
          </cell>
        </row>
        <row r="277">
          <cell r="A277" t="str">
            <v>FUSEAU SYLVIE</v>
          </cell>
        </row>
        <row r="278">
          <cell r="A278" t="str">
            <v>GADIOUX DENIS</v>
          </cell>
        </row>
        <row r="279">
          <cell r="A279" t="str">
            <v>GAILLARD FRANCIS</v>
          </cell>
        </row>
        <row r="280">
          <cell r="A280" t="str">
            <v>GAILLEDRAT LUDOVIC</v>
          </cell>
        </row>
        <row r="281">
          <cell r="A281" t="str">
            <v>GARCON MALEAUD JEAN MARIE</v>
          </cell>
        </row>
        <row r="282">
          <cell r="A282" t="str">
            <v>GARNIER CHRISTIAN</v>
          </cell>
        </row>
        <row r="283">
          <cell r="A283" t="str">
            <v>GASTELLU ETCHEGORRY PHILIPPE</v>
          </cell>
        </row>
        <row r="284">
          <cell r="A284" t="str">
            <v>GAULTIER ASTRID</v>
          </cell>
        </row>
        <row r="285">
          <cell r="A285" t="str">
            <v>GAULTIER CHRISTOPHE</v>
          </cell>
        </row>
        <row r="286">
          <cell r="A286" t="str">
            <v>GAUTIER PATRICK</v>
          </cell>
        </row>
        <row r="287">
          <cell r="A287" t="str">
            <v>GAUVIN MARIE CHARLOTT</v>
          </cell>
        </row>
        <row r="288">
          <cell r="A288" t="str">
            <v>GEAY PATRICE</v>
          </cell>
        </row>
        <row r="289">
          <cell r="A289" t="str">
            <v>GELLUSSEAU SEBASTIEN</v>
          </cell>
        </row>
        <row r="290">
          <cell r="A290" t="str">
            <v>GENDRON PHILIPPE</v>
          </cell>
        </row>
        <row r="291">
          <cell r="A291" t="str">
            <v>GENET STEPHANE</v>
          </cell>
        </row>
        <row r="292">
          <cell r="A292" t="str">
            <v>GEOFFROY ROMAIN</v>
          </cell>
        </row>
        <row r="293">
          <cell r="A293" t="str">
            <v>GERARD PATRICK</v>
          </cell>
        </row>
        <row r="294">
          <cell r="A294" t="str">
            <v>GERBIER GHISLAINE</v>
          </cell>
        </row>
        <row r="295">
          <cell r="A295" t="str">
            <v>GERVAIS LAURENT</v>
          </cell>
        </row>
        <row r="296">
          <cell r="A296" t="str">
            <v>GERZEAU THIERRY</v>
          </cell>
        </row>
        <row r="297">
          <cell r="A297" t="str">
            <v>GEYLER CARINE</v>
          </cell>
        </row>
        <row r="298">
          <cell r="A298" t="str">
            <v>GHIRINGHELLI DAMIANO</v>
          </cell>
        </row>
        <row r="299">
          <cell r="A299" t="str">
            <v>GILBERT SABINE</v>
          </cell>
        </row>
        <row r="300">
          <cell r="A300" t="str">
            <v>GIORDAN RAPHAEL</v>
          </cell>
        </row>
        <row r="301">
          <cell r="A301" t="str">
            <v>GIOT FRANCE</v>
          </cell>
        </row>
        <row r="302">
          <cell r="A302" t="str">
            <v>GIRARDEAU ERIC</v>
          </cell>
        </row>
        <row r="303">
          <cell r="A303" t="str">
            <v>GIRAULT ANITA</v>
          </cell>
        </row>
        <row r="304">
          <cell r="A304" t="str">
            <v>GIRONT CHRISTINE</v>
          </cell>
        </row>
        <row r="305">
          <cell r="A305" t="str">
            <v>GODEFROI SYLVIE</v>
          </cell>
        </row>
        <row r="306">
          <cell r="A306" t="str">
            <v>GODIN SEBASTIEN</v>
          </cell>
        </row>
        <row r="307">
          <cell r="A307" t="str">
            <v>GONORD FABIENNE</v>
          </cell>
        </row>
        <row r="308">
          <cell r="A308" t="str">
            <v>GOUGEON VINCENT</v>
          </cell>
        </row>
        <row r="309">
          <cell r="A309" t="str">
            <v>GOUILLET PATRICK</v>
          </cell>
        </row>
        <row r="310">
          <cell r="A310" t="str">
            <v>GOUJET JEROME</v>
          </cell>
        </row>
        <row r="311">
          <cell r="A311" t="str">
            <v>GOULON SIGWALT MICHEL</v>
          </cell>
        </row>
        <row r="312">
          <cell r="A312" t="str">
            <v>GOURDON SYLVIANE</v>
          </cell>
        </row>
        <row r="313">
          <cell r="A313" t="str">
            <v>GRASSI GREGORY</v>
          </cell>
        </row>
        <row r="314">
          <cell r="A314" t="str">
            <v>GRELET MARTINE</v>
          </cell>
        </row>
        <row r="315">
          <cell r="A315" t="str">
            <v>GRELET PHILIPPE</v>
          </cell>
        </row>
        <row r="316">
          <cell r="A316" t="str">
            <v>GRELLIER FABRICE</v>
          </cell>
        </row>
        <row r="317">
          <cell r="A317" t="str">
            <v>GROHANDO CLAUDE</v>
          </cell>
        </row>
        <row r="318">
          <cell r="A318" t="str">
            <v>GUERIN SEVERINE</v>
          </cell>
        </row>
        <row r="319">
          <cell r="A319" t="str">
            <v>GUERY AURELIEN</v>
          </cell>
        </row>
        <row r="320">
          <cell r="A320" t="str">
            <v>GUILLARD EMMANUEL</v>
          </cell>
        </row>
        <row r="321">
          <cell r="A321" t="str">
            <v>GUILLON MARC</v>
          </cell>
        </row>
        <row r="322">
          <cell r="A322" t="str">
            <v>GUILLON PATRICK</v>
          </cell>
        </row>
        <row r="323">
          <cell r="A323" t="str">
            <v>GUILLON VERONIQUE</v>
          </cell>
        </row>
        <row r="324">
          <cell r="A324" t="str">
            <v>GUILLOT ALAIN</v>
          </cell>
        </row>
        <row r="325">
          <cell r="A325" t="str">
            <v>HAMARD ANTOINE</v>
          </cell>
        </row>
        <row r="326">
          <cell r="A326" t="str">
            <v>HASKO CATHERINE</v>
          </cell>
        </row>
        <row r="327">
          <cell r="A327" t="str">
            <v>HAZMOUNE MOUSSA</v>
          </cell>
        </row>
        <row r="328">
          <cell r="A328" t="str">
            <v>HEBERT PHILIPPE</v>
          </cell>
        </row>
        <row r="329">
          <cell r="A329" t="str">
            <v>HENAULT MONIQUE</v>
          </cell>
        </row>
        <row r="330">
          <cell r="A330" t="str">
            <v>HERBACH SVEN</v>
          </cell>
        </row>
        <row r="331">
          <cell r="A331" t="str">
            <v>HERNANDEZ STEPHANE</v>
          </cell>
        </row>
        <row r="332">
          <cell r="A332" t="str">
            <v>HERPAILLER SEBASTIEN</v>
          </cell>
        </row>
        <row r="333">
          <cell r="A333" t="str">
            <v>HERSANT MICHELE</v>
          </cell>
        </row>
        <row r="334">
          <cell r="A334" t="str">
            <v>HEVENER ANNAIK</v>
          </cell>
        </row>
        <row r="335">
          <cell r="A335" t="str">
            <v>HOARAU FRANCIS</v>
          </cell>
        </row>
        <row r="336">
          <cell r="A336" t="str">
            <v>HOUDIER JACQUELINE</v>
          </cell>
        </row>
        <row r="337">
          <cell r="A337" t="str">
            <v>HOUEIX ANNICK</v>
          </cell>
        </row>
        <row r="338">
          <cell r="A338" t="str">
            <v>HOUSSIN FRANCOIS</v>
          </cell>
        </row>
        <row r="339">
          <cell r="A339" t="str">
            <v>HOUTCHENS PASCAL</v>
          </cell>
        </row>
        <row r="340">
          <cell r="A340" t="str">
            <v>HURAUX PASCAL</v>
          </cell>
        </row>
        <row r="341">
          <cell r="A341" t="str">
            <v>IBRIR KARIM</v>
          </cell>
        </row>
        <row r="342">
          <cell r="A342" t="str">
            <v>IGOUNET PATRICK</v>
          </cell>
        </row>
        <row r="343">
          <cell r="A343" t="str">
            <v>JAMAIN ANTONY BORIS</v>
          </cell>
        </row>
        <row r="344">
          <cell r="A344" t="str">
            <v>JEAN NICOLAS</v>
          </cell>
        </row>
        <row r="345">
          <cell r="A345" t="str">
            <v>JEAN STEPHANE</v>
          </cell>
        </row>
        <row r="346">
          <cell r="A346" t="str">
            <v>JOUBERT PATRICK</v>
          </cell>
        </row>
        <row r="347">
          <cell r="A347" t="str">
            <v>KAPIEBE FREDDY</v>
          </cell>
        </row>
        <row r="348">
          <cell r="A348" t="str">
            <v>KOZIMOR BEATRICE</v>
          </cell>
        </row>
        <row r="349">
          <cell r="A349" t="str">
            <v>LAC LAURENT</v>
          </cell>
        </row>
        <row r="350">
          <cell r="A350" t="str">
            <v>LACOSTAZ LAURENT</v>
          </cell>
        </row>
        <row r="351">
          <cell r="A351" t="str">
            <v>LACOUE BENEDICTE</v>
          </cell>
        </row>
        <row r="352">
          <cell r="A352" t="str">
            <v>LACROIX JEAN PIERRE</v>
          </cell>
        </row>
        <row r="353">
          <cell r="A353" t="str">
            <v>LAFAY ANNE MARIE</v>
          </cell>
        </row>
        <row r="354">
          <cell r="A354" t="str">
            <v>LAGEON EMMANUEL</v>
          </cell>
        </row>
        <row r="355">
          <cell r="A355" t="str">
            <v>LAHOREAU GABRIEL</v>
          </cell>
        </row>
        <row r="356">
          <cell r="A356" t="str">
            <v>LANCEREAU ERIC</v>
          </cell>
        </row>
        <row r="357">
          <cell r="A357" t="str">
            <v>LANDINI DANILO</v>
          </cell>
        </row>
        <row r="358">
          <cell r="A358" t="str">
            <v>LAROCHE DANY</v>
          </cell>
        </row>
        <row r="359">
          <cell r="A359" t="str">
            <v>LASSAULZAIS ALAIN</v>
          </cell>
        </row>
        <row r="360">
          <cell r="A360" t="str">
            <v>LAURENT MARTINE</v>
          </cell>
        </row>
        <row r="361">
          <cell r="A361" t="str">
            <v>LAVIGNE JEAN-RENE</v>
          </cell>
        </row>
        <row r="362">
          <cell r="A362" t="str">
            <v>LAVOCAT NICOLAS</v>
          </cell>
        </row>
        <row r="363">
          <cell r="A363" t="str">
            <v>LE BASTARD LAURENT</v>
          </cell>
        </row>
        <row r="364">
          <cell r="A364" t="str">
            <v>LE BAYON ERIC</v>
          </cell>
        </row>
        <row r="365">
          <cell r="A365" t="str">
            <v>LE CAM LUCETTE</v>
          </cell>
        </row>
        <row r="366">
          <cell r="A366" t="str">
            <v>LE HARZIC ARNAUD</v>
          </cell>
        </row>
        <row r="367">
          <cell r="A367" t="str">
            <v>LE PUIL THOMAS</v>
          </cell>
        </row>
        <row r="368">
          <cell r="A368" t="str">
            <v>LECOMTE CAROLINE</v>
          </cell>
        </row>
        <row r="369">
          <cell r="A369" t="str">
            <v>LECOMTE JEAN-PIERRE</v>
          </cell>
        </row>
        <row r="370">
          <cell r="A370" t="str">
            <v>LECROART CEDRIC</v>
          </cell>
        </row>
        <row r="371">
          <cell r="A371" t="str">
            <v>LECUYER JEAN PAUL</v>
          </cell>
        </row>
        <row r="372">
          <cell r="A372" t="str">
            <v>LEMAITRE ALICE</v>
          </cell>
        </row>
        <row r="373">
          <cell r="A373" t="str">
            <v>LEMOINE DANIELLE</v>
          </cell>
        </row>
        <row r="374">
          <cell r="A374" t="str">
            <v>LENFANT STEPHANIE</v>
          </cell>
        </row>
        <row r="375">
          <cell r="A375" t="str">
            <v>LENOIR LUDOVIC</v>
          </cell>
        </row>
        <row r="376">
          <cell r="A376" t="str">
            <v>LESTER FABIEN</v>
          </cell>
        </row>
        <row r="377">
          <cell r="A377" t="str">
            <v>LEVITE DAVID</v>
          </cell>
        </row>
        <row r="378">
          <cell r="A378" t="str">
            <v>LIMONT BRIGITTE</v>
          </cell>
        </row>
        <row r="379">
          <cell r="A379" t="str">
            <v>LOCHON CHRISTOPHE</v>
          </cell>
        </row>
        <row r="380">
          <cell r="A380" t="str">
            <v>LOCHON DOLORES</v>
          </cell>
        </row>
        <row r="381">
          <cell r="A381" t="str">
            <v>LOCHON OLIVIER</v>
          </cell>
        </row>
        <row r="382">
          <cell r="A382" t="str">
            <v>LOISEAU MATTHIEU</v>
          </cell>
        </row>
        <row r="383">
          <cell r="A383" t="str">
            <v>LOPEZ CHRISTOPHE</v>
          </cell>
        </row>
        <row r="384">
          <cell r="A384" t="str">
            <v>LOPEZ MICHELLE</v>
          </cell>
        </row>
        <row r="385">
          <cell r="A385" t="str">
            <v>LOPEZ NAVARRO JEAN</v>
          </cell>
        </row>
        <row r="386">
          <cell r="A386" t="str">
            <v>LOPEZ Y LASO MANUEL</v>
          </cell>
        </row>
        <row r="387">
          <cell r="A387" t="str">
            <v>LORAIN PASQUERAULT PATRICIA</v>
          </cell>
        </row>
        <row r="388">
          <cell r="A388" t="str">
            <v>LORRAIN FREDERIC</v>
          </cell>
        </row>
        <row r="389">
          <cell r="A389" t="str">
            <v>LOSEGO ERIC</v>
          </cell>
        </row>
        <row r="390">
          <cell r="A390" t="str">
            <v>LUCHINI THOMAS</v>
          </cell>
        </row>
        <row r="391">
          <cell r="A391" t="str">
            <v>MAATOUG KHALIL</v>
          </cell>
        </row>
        <row r="392">
          <cell r="A392" t="str">
            <v>MAILLET ANITA</v>
          </cell>
        </row>
        <row r="393">
          <cell r="A393" t="str">
            <v>MAINGAULT CHRISTINE</v>
          </cell>
        </row>
        <row r="394">
          <cell r="A394" t="str">
            <v>MAISY GUYLAINE</v>
          </cell>
        </row>
        <row r="395">
          <cell r="A395" t="str">
            <v>MAISY MICHAEL</v>
          </cell>
        </row>
        <row r="396">
          <cell r="A396" t="str">
            <v>MALLET MICHEL</v>
          </cell>
        </row>
        <row r="397">
          <cell r="A397" t="str">
            <v>MANNAT VALERIE</v>
          </cell>
        </row>
        <row r="398">
          <cell r="A398" t="str">
            <v>MARECHAL DIDIER</v>
          </cell>
        </row>
        <row r="399">
          <cell r="A399" t="str">
            <v>MARIE GUILLAUME</v>
          </cell>
        </row>
        <row r="400">
          <cell r="A400" t="str">
            <v>MARIONNEAU EVELYNE</v>
          </cell>
        </row>
        <row r="401">
          <cell r="A401" t="str">
            <v>MAROLLEAU PASCAL</v>
          </cell>
        </row>
        <row r="402">
          <cell r="A402" t="str">
            <v>MARQUET DANIELLE</v>
          </cell>
        </row>
        <row r="403">
          <cell r="A403" t="str">
            <v>MARQUOIS JEAN</v>
          </cell>
        </row>
        <row r="404">
          <cell r="A404" t="str">
            <v>MARTIGNON JEAN LUC</v>
          </cell>
        </row>
        <row r="405">
          <cell r="A405" t="str">
            <v>MARTIN CEDRIC</v>
          </cell>
        </row>
        <row r="406">
          <cell r="A406" t="str">
            <v>MARTIN CYRIL</v>
          </cell>
        </row>
        <row r="407">
          <cell r="A407" t="str">
            <v>MARTIN LYDIA</v>
          </cell>
        </row>
        <row r="408">
          <cell r="A408" t="str">
            <v>MARTIN PHILIPPE</v>
          </cell>
        </row>
        <row r="409">
          <cell r="A409" t="str">
            <v>MARTINI FABIO</v>
          </cell>
        </row>
        <row r="410">
          <cell r="A410" t="str">
            <v>MARTINIERE MARINETTE</v>
          </cell>
        </row>
        <row r="411">
          <cell r="A411" t="str">
            <v>MARTINS JEREMY</v>
          </cell>
        </row>
        <row r="412">
          <cell r="A412" t="str">
            <v>MARTORELL LUDOVIC</v>
          </cell>
        </row>
        <row r="413">
          <cell r="A413" t="str">
            <v>MARTY JEROME</v>
          </cell>
        </row>
        <row r="414">
          <cell r="A414" t="str">
            <v>MASSARD REGIS</v>
          </cell>
        </row>
        <row r="415">
          <cell r="A415" t="str">
            <v>MASSE MICHELE</v>
          </cell>
        </row>
        <row r="416">
          <cell r="A416" t="str">
            <v>MASSE YANNICK</v>
          </cell>
        </row>
        <row r="417">
          <cell r="A417" t="str">
            <v>MATHAS PHILIPPE</v>
          </cell>
        </row>
        <row r="418">
          <cell r="A418" t="str">
            <v>MAUSSERVEY ANDREE</v>
          </cell>
        </row>
        <row r="419">
          <cell r="A419" t="str">
            <v>MEJIA JOSE ALVARO</v>
          </cell>
        </row>
        <row r="420">
          <cell r="A420" t="str">
            <v>MENANT MURIEL</v>
          </cell>
        </row>
        <row r="421">
          <cell r="A421" t="str">
            <v>MENARD WILFRIED</v>
          </cell>
        </row>
        <row r="422">
          <cell r="A422" t="str">
            <v>MEOT JEAN-MICHEL</v>
          </cell>
        </row>
        <row r="423">
          <cell r="A423" t="str">
            <v>MEREL OLIVIER</v>
          </cell>
        </row>
        <row r="424">
          <cell r="A424" t="str">
            <v>MERIC MARIE CHARLOTT</v>
          </cell>
        </row>
        <row r="425">
          <cell r="A425" t="str">
            <v>MERIGARD ANGELIQUE</v>
          </cell>
        </row>
        <row r="426">
          <cell r="A426" t="str">
            <v>MEUNIER LAURENCE</v>
          </cell>
        </row>
        <row r="427">
          <cell r="A427" t="str">
            <v>MICHILSEN MICHELLE</v>
          </cell>
        </row>
        <row r="428">
          <cell r="A428" t="str">
            <v>MICHO ALEX</v>
          </cell>
        </row>
        <row r="429">
          <cell r="A429" t="str">
            <v>MILLET FRANCINE</v>
          </cell>
        </row>
        <row r="430">
          <cell r="A430" t="str">
            <v>MILLON CRISTINA</v>
          </cell>
        </row>
        <row r="431">
          <cell r="A431" t="str">
            <v>MIRBEAUX MURIELLE</v>
          </cell>
        </row>
        <row r="432">
          <cell r="A432" t="str">
            <v>MISSONNIER LAURENT</v>
          </cell>
        </row>
        <row r="433">
          <cell r="A433" t="str">
            <v>MONCEAUX SABINE</v>
          </cell>
        </row>
        <row r="434">
          <cell r="A434" t="str">
            <v>MONTEIL FRANCIS</v>
          </cell>
        </row>
        <row r="435">
          <cell r="A435" t="str">
            <v>MONTRESOR ALEXANDRE</v>
          </cell>
        </row>
        <row r="436">
          <cell r="A436" t="str">
            <v>MONTUORI GUILLAUME</v>
          </cell>
        </row>
        <row r="437">
          <cell r="A437" t="str">
            <v>MORAIS DAVID</v>
          </cell>
        </row>
        <row r="438">
          <cell r="A438" t="str">
            <v>MORARA PAOLO</v>
          </cell>
        </row>
        <row r="439">
          <cell r="A439" t="str">
            <v>MOREAU BRIGITTE</v>
          </cell>
        </row>
        <row r="440">
          <cell r="A440" t="str">
            <v>MOREAU JEAN NICOLAS</v>
          </cell>
        </row>
        <row r="441">
          <cell r="A441" t="str">
            <v>MOREAU MARYLINE</v>
          </cell>
        </row>
        <row r="442">
          <cell r="A442" t="str">
            <v>MOREL MIREILLE</v>
          </cell>
        </row>
        <row r="443">
          <cell r="A443" t="str">
            <v>MORGEAU PATRICK</v>
          </cell>
        </row>
        <row r="444">
          <cell r="A444" t="str">
            <v>MORIN MARC</v>
          </cell>
        </row>
        <row r="445">
          <cell r="A445" t="str">
            <v>MORIN PASCAL</v>
          </cell>
        </row>
        <row r="446">
          <cell r="A446" t="str">
            <v>MORTREUIL RICHARD</v>
          </cell>
        </row>
        <row r="447">
          <cell r="A447" t="str">
            <v>MOSCHINI CATHERINE</v>
          </cell>
        </row>
        <row r="448">
          <cell r="A448" t="str">
            <v>MOUTON VINCENT</v>
          </cell>
        </row>
        <row r="449">
          <cell r="A449" t="str">
            <v>MULLER CORINNE</v>
          </cell>
        </row>
        <row r="450">
          <cell r="A450" t="str">
            <v>NABOULET LUCIE</v>
          </cell>
        </row>
        <row r="451">
          <cell r="A451" t="str">
            <v>NAOUR MATHIEU</v>
          </cell>
        </row>
        <row r="452">
          <cell r="A452" t="str">
            <v>NAULEAU SONIA</v>
          </cell>
        </row>
        <row r="453">
          <cell r="A453" t="str">
            <v>NAZOREK OLIVIER</v>
          </cell>
        </row>
        <row r="454">
          <cell r="A454" t="str">
            <v>NEAU FRANCIS</v>
          </cell>
        </row>
        <row r="455">
          <cell r="A455" t="str">
            <v>NESIC JACQUELINE</v>
          </cell>
        </row>
        <row r="456">
          <cell r="A456" t="str">
            <v>NEVE DIDIER</v>
          </cell>
        </row>
        <row r="457">
          <cell r="A457" t="str">
            <v>NICAISE MIE NOELLE</v>
          </cell>
        </row>
        <row r="458">
          <cell r="A458" t="str">
            <v>NIVARD LEA</v>
          </cell>
        </row>
        <row r="459">
          <cell r="A459" t="str">
            <v>NIVELLE FRANCOIS</v>
          </cell>
        </row>
        <row r="460">
          <cell r="A460" t="str">
            <v>NIVELLE JULIEN</v>
          </cell>
        </row>
        <row r="461">
          <cell r="A461" t="str">
            <v>NOUHAUD BRIGITTE</v>
          </cell>
        </row>
        <row r="462">
          <cell r="A462" t="str">
            <v>NOUHAUD NICOLE</v>
          </cell>
        </row>
        <row r="463">
          <cell r="A463" t="str">
            <v>OGIER CHRISTOPHE</v>
          </cell>
        </row>
        <row r="464">
          <cell r="A464" t="str">
            <v>OLIVEIRA DANIEL</v>
          </cell>
        </row>
        <row r="465">
          <cell r="A465" t="str">
            <v>ORLU GILLES</v>
          </cell>
        </row>
        <row r="466">
          <cell r="A466" t="str">
            <v>ORLU MICHELLE</v>
          </cell>
        </row>
        <row r="467">
          <cell r="A467" t="str">
            <v>GATAULT VERONIQUE</v>
          </cell>
        </row>
        <row r="468">
          <cell r="A468" t="str">
            <v>PAGE YVETTE</v>
          </cell>
        </row>
        <row r="469">
          <cell r="A469" t="str">
            <v>PAGEARD JEAN PAUL</v>
          </cell>
        </row>
        <row r="470">
          <cell r="A470" t="str">
            <v>PAGENAUD YAMINA</v>
          </cell>
        </row>
        <row r="471">
          <cell r="A471" t="str">
            <v>PAILLARD BRUNO</v>
          </cell>
        </row>
        <row r="472">
          <cell r="A472" t="str">
            <v>PAPIN VANESSA</v>
          </cell>
        </row>
        <row r="473">
          <cell r="A473" t="str">
            <v>PARAY LAURENT</v>
          </cell>
        </row>
        <row r="474">
          <cell r="A474" t="str">
            <v>PARCILY FELIX</v>
          </cell>
        </row>
        <row r="475">
          <cell r="A475" t="str">
            <v>PARENTEAU BENOIST</v>
          </cell>
        </row>
        <row r="476">
          <cell r="A476" t="str">
            <v>PARTAUX DAVID</v>
          </cell>
        </row>
        <row r="477">
          <cell r="A477" t="str">
            <v>PASCREAU JEROME</v>
          </cell>
        </row>
        <row r="478">
          <cell r="A478" t="str">
            <v>PATRY MAXENCE</v>
          </cell>
        </row>
        <row r="479">
          <cell r="A479" t="str">
            <v>PECOT DAVID</v>
          </cell>
        </row>
        <row r="480">
          <cell r="A480" t="str">
            <v>PELTREAU STEPHANE</v>
          </cell>
        </row>
        <row r="481">
          <cell r="A481" t="str">
            <v>PEREIRA CLARICE</v>
          </cell>
        </row>
        <row r="482">
          <cell r="A482" t="str">
            <v>PEREIRA JOSE</v>
          </cell>
        </row>
        <row r="483">
          <cell r="A483" t="str">
            <v>PERRE GWENDOLINE</v>
          </cell>
        </row>
        <row r="484">
          <cell r="A484" t="str">
            <v>PERRIN OLIVIER</v>
          </cell>
        </row>
        <row r="485">
          <cell r="A485" t="str">
            <v>PESSY CAROLINE</v>
          </cell>
        </row>
        <row r="486">
          <cell r="A486" t="str">
            <v>PEUDUPIN CHANTAL</v>
          </cell>
        </row>
        <row r="487">
          <cell r="A487" t="str">
            <v>PEYRELADE GUILLAUME</v>
          </cell>
        </row>
        <row r="488">
          <cell r="A488" t="str">
            <v>PHILIPPE VINCENT</v>
          </cell>
        </row>
        <row r="489">
          <cell r="A489" t="str">
            <v>PHILIPPONNEAU JEROME</v>
          </cell>
        </row>
        <row r="490">
          <cell r="A490" t="str">
            <v>PIC JEAN-MICHEL</v>
          </cell>
        </row>
        <row r="491">
          <cell r="A491" t="str">
            <v>PICHON MICKAEL</v>
          </cell>
        </row>
        <row r="492">
          <cell r="A492" t="str">
            <v>PICHON ROMAIN</v>
          </cell>
        </row>
        <row r="493">
          <cell r="A493" t="str">
            <v>PIEL THOMAS</v>
          </cell>
        </row>
        <row r="494">
          <cell r="A494" t="str">
            <v>PIERRE PIERRE YANN</v>
          </cell>
        </row>
        <row r="495">
          <cell r="A495" t="str">
            <v>PIGNON EDWIGE</v>
          </cell>
        </row>
        <row r="496">
          <cell r="A496" t="str">
            <v>PILOT EMILIE</v>
          </cell>
        </row>
        <row r="497">
          <cell r="A497" t="str">
            <v>PINSON-CHAMBRIARD JEAN FRANCOIS</v>
          </cell>
        </row>
        <row r="498">
          <cell r="A498" t="str">
            <v>PIQUEUX ROMAIN</v>
          </cell>
        </row>
        <row r="499">
          <cell r="A499" t="str">
            <v>PIROLLI FRANCA</v>
          </cell>
        </row>
        <row r="500">
          <cell r="A500" t="str">
            <v>PLAIRE CHANTAL</v>
          </cell>
        </row>
        <row r="501">
          <cell r="A501" t="str">
            <v>PLAULT PATRICIA</v>
          </cell>
        </row>
        <row r="502">
          <cell r="A502" t="str">
            <v>PLAULT STEPHANIE</v>
          </cell>
        </row>
        <row r="503">
          <cell r="A503" t="str">
            <v>PLAZIAK CHRISTOPHE</v>
          </cell>
        </row>
        <row r="504">
          <cell r="A504" t="str">
            <v>POIRIER GUILLAUME</v>
          </cell>
        </row>
        <row r="505">
          <cell r="A505" t="str">
            <v>POIRIER PASCAL</v>
          </cell>
        </row>
        <row r="506">
          <cell r="A506" t="str">
            <v>POPOV VALENTIN</v>
          </cell>
        </row>
        <row r="507">
          <cell r="A507" t="str">
            <v>PORTA BENACHE MICHEL</v>
          </cell>
        </row>
        <row r="508">
          <cell r="A508" t="str">
            <v>POULIN PASCAL</v>
          </cell>
        </row>
        <row r="509">
          <cell r="A509" t="str">
            <v>POUPEAU ANNIE</v>
          </cell>
        </row>
        <row r="510">
          <cell r="A510" t="str">
            <v>POUPEAU DOMINIQUE</v>
          </cell>
        </row>
        <row r="511">
          <cell r="A511" t="str">
            <v>PRESTRELLE ALAIN</v>
          </cell>
        </row>
        <row r="512">
          <cell r="A512" t="str">
            <v>PRETESEILLE FREDERIC</v>
          </cell>
        </row>
        <row r="513">
          <cell r="A513" t="str">
            <v>PRINCET DENIS</v>
          </cell>
        </row>
        <row r="514">
          <cell r="A514" t="str">
            <v>PRIOLLAUD DANIEL</v>
          </cell>
        </row>
        <row r="515">
          <cell r="A515" t="str">
            <v>PROUST CLAUDINE</v>
          </cell>
        </row>
        <row r="516">
          <cell r="A516" t="str">
            <v>PROUST PASCAL</v>
          </cell>
        </row>
        <row r="517">
          <cell r="A517" t="str">
            <v>PROUT OLIVIER</v>
          </cell>
        </row>
        <row r="518">
          <cell r="A518" t="str">
            <v>PROUTEAU CLAUDE</v>
          </cell>
        </row>
        <row r="519">
          <cell r="A519" t="str">
            <v>PUPPYNCK MARC-ANTHONY</v>
          </cell>
        </row>
        <row r="520">
          <cell r="A520" t="str">
            <v>QUARRE CATHERINE</v>
          </cell>
        </row>
        <row r="521">
          <cell r="A521" t="str">
            <v>QUINTARD FABRICE</v>
          </cell>
        </row>
        <row r="522">
          <cell r="A522" t="str">
            <v>RAHLI NABIL</v>
          </cell>
        </row>
        <row r="523">
          <cell r="A523" t="str">
            <v>RAMDANE ZORHA</v>
          </cell>
        </row>
        <row r="524">
          <cell r="A524" t="str">
            <v>RAYNARD OLIVIER</v>
          </cell>
        </row>
        <row r="525">
          <cell r="A525" t="str">
            <v>REAU JEAN PAUL</v>
          </cell>
        </row>
        <row r="526">
          <cell r="A526" t="str">
            <v>REDON ANNIE</v>
          </cell>
        </row>
        <row r="527">
          <cell r="A527" t="str">
            <v>REITZ GABRIEL</v>
          </cell>
        </row>
        <row r="528">
          <cell r="A528" t="str">
            <v>RENARD FRANCK</v>
          </cell>
        </row>
        <row r="529">
          <cell r="A529" t="str">
            <v>RIBREAU FRANCOISE</v>
          </cell>
        </row>
        <row r="530">
          <cell r="A530" t="str">
            <v>RICHARD ELISABETH</v>
          </cell>
        </row>
        <row r="531">
          <cell r="A531" t="str">
            <v>RIDEAU ROGER</v>
          </cell>
        </row>
        <row r="532">
          <cell r="A532" t="str">
            <v>RIMBAUD DAVID</v>
          </cell>
        </row>
        <row r="533">
          <cell r="A533" t="str">
            <v>RING CORINNE</v>
          </cell>
        </row>
        <row r="534">
          <cell r="A534" t="str">
            <v>RIO GWENDAL</v>
          </cell>
        </row>
        <row r="535">
          <cell r="A535" t="str">
            <v>RION DAMIEN</v>
          </cell>
        </row>
        <row r="536">
          <cell r="A536" t="str">
            <v>RIOUAL VINCENT</v>
          </cell>
        </row>
        <row r="537">
          <cell r="A537" t="str">
            <v>RIPAULT FLORIAN</v>
          </cell>
        </row>
        <row r="538">
          <cell r="A538" t="str">
            <v>RIVIERE LUDIVINE</v>
          </cell>
        </row>
        <row r="539">
          <cell r="A539" t="str">
            <v>ROBERT ROCHER VALERIE</v>
          </cell>
        </row>
        <row r="540">
          <cell r="A540" t="str">
            <v>ROBIN ERIC</v>
          </cell>
        </row>
        <row r="541">
          <cell r="A541" t="str">
            <v>ROBIN FRANCOISE</v>
          </cell>
        </row>
        <row r="542">
          <cell r="A542" t="str">
            <v>ROBINEAU LAURENT</v>
          </cell>
        </row>
        <row r="543">
          <cell r="A543" t="str">
            <v>ROBINEAU MAGUY</v>
          </cell>
        </row>
        <row r="544">
          <cell r="A544" t="str">
            <v>ROCHER ALEXANDRE</v>
          </cell>
        </row>
        <row r="545">
          <cell r="A545" t="str">
            <v>RODANGE HERVE</v>
          </cell>
        </row>
        <row r="546">
          <cell r="A546" t="str">
            <v>RODANGE LINA</v>
          </cell>
        </row>
        <row r="547">
          <cell r="A547" t="str">
            <v>ROUET MIE CLAUDE</v>
          </cell>
        </row>
        <row r="548">
          <cell r="A548" t="str">
            <v>ROY CHRISTOPHE</v>
          </cell>
        </row>
        <row r="549">
          <cell r="A549" t="str">
            <v>ROY DELPHINE</v>
          </cell>
        </row>
        <row r="550">
          <cell r="A550" t="str">
            <v>ROY JEAN CHARLES</v>
          </cell>
        </row>
        <row r="551">
          <cell r="A551" t="str">
            <v>ROY JOCELYNE</v>
          </cell>
        </row>
        <row r="552">
          <cell r="A552" t="str">
            <v>ROYER ANAIS</v>
          </cell>
        </row>
        <row r="553">
          <cell r="A553" t="str">
            <v>ROYER DAVID</v>
          </cell>
        </row>
        <row r="554">
          <cell r="A554" t="str">
            <v>RUSSEIL FLORENT</v>
          </cell>
        </row>
        <row r="555">
          <cell r="A555" t="str">
            <v>SACHET SEBASTIEN</v>
          </cell>
        </row>
        <row r="556">
          <cell r="A556" t="str">
            <v>SAILLARD LIONEL</v>
          </cell>
        </row>
        <row r="557">
          <cell r="A557" t="str">
            <v>SALAUN JOSEPH</v>
          </cell>
        </row>
        <row r="558">
          <cell r="A558" t="str">
            <v>SALMERON KARINE</v>
          </cell>
        </row>
        <row r="559">
          <cell r="A559" t="str">
            <v>SALMON SYLVAIN</v>
          </cell>
        </row>
        <row r="560">
          <cell r="A560" t="str">
            <v>SALVATORE GEOFFREY</v>
          </cell>
        </row>
        <row r="561">
          <cell r="A561" t="str">
            <v>SAMOYAU BEATRICE</v>
          </cell>
        </row>
        <row r="562">
          <cell r="A562" t="str">
            <v>SAMRI COLETTE</v>
          </cell>
        </row>
        <row r="563">
          <cell r="A563" t="str">
            <v>SANTIAGO HELENA</v>
          </cell>
        </row>
        <row r="564">
          <cell r="A564" t="str">
            <v>SARLAT CATHERINE</v>
          </cell>
        </row>
        <row r="565">
          <cell r="A565" t="str">
            <v>SARLAT JEAN-FREDERIC</v>
          </cell>
        </row>
        <row r="566">
          <cell r="A566" t="str">
            <v>SAVARY JEAN PAUL</v>
          </cell>
        </row>
        <row r="567">
          <cell r="A567" t="str">
            <v>SEIGNEURET FABRICE</v>
          </cell>
        </row>
        <row r="568">
          <cell r="A568" t="str">
            <v>SELLIN LOIC</v>
          </cell>
        </row>
        <row r="569">
          <cell r="A569" t="str">
            <v>SENELE CHRISTOPHE</v>
          </cell>
        </row>
        <row r="570">
          <cell r="A570" t="str">
            <v>SERET FABRICE</v>
          </cell>
        </row>
        <row r="571">
          <cell r="A571" t="str">
            <v>SERVANT CHRISTINE</v>
          </cell>
        </row>
        <row r="572">
          <cell r="A572" t="str">
            <v>SERVANT ISABELLE</v>
          </cell>
        </row>
        <row r="573">
          <cell r="A573" t="str">
            <v>SIMONE  YANN</v>
          </cell>
        </row>
        <row r="574">
          <cell r="A574" t="str">
            <v>SIMONNET ERIC</v>
          </cell>
        </row>
        <row r="575">
          <cell r="A575" t="str">
            <v>SIVAULT STEPHANE</v>
          </cell>
        </row>
        <row r="576">
          <cell r="A576" t="str">
            <v>SOULARD FABIENNE</v>
          </cell>
        </row>
        <row r="577">
          <cell r="A577" t="str">
            <v>SURAULT ESTELLE</v>
          </cell>
        </row>
        <row r="578">
          <cell r="A578" t="str">
            <v>TALBART DAVID</v>
          </cell>
        </row>
        <row r="579">
          <cell r="A579" t="str">
            <v>TARPIN JEAN PHILIP</v>
          </cell>
        </row>
        <row r="580">
          <cell r="A580" t="str">
            <v>TARTARIN MONIQUE</v>
          </cell>
        </row>
        <row r="581">
          <cell r="A581" t="str">
            <v>TARTARIN ODILE</v>
          </cell>
        </row>
        <row r="582">
          <cell r="A582" t="str">
            <v>TENAUD CHRISTOPHE</v>
          </cell>
        </row>
        <row r="583">
          <cell r="A583" t="str">
            <v>TERREE ERIC</v>
          </cell>
        </row>
        <row r="584">
          <cell r="A584" t="str">
            <v>TETTAMANTI SYLVAIN</v>
          </cell>
        </row>
        <row r="585">
          <cell r="A585" t="str">
            <v>TEXIER FREDERIQUE</v>
          </cell>
        </row>
        <row r="586">
          <cell r="A586" t="str">
            <v>THEBAULT LAURENT</v>
          </cell>
        </row>
        <row r="587">
          <cell r="A587" t="str">
            <v>THIAUDIERE FRANCK</v>
          </cell>
        </row>
        <row r="588">
          <cell r="A588" t="str">
            <v>THIERRY ANDRE</v>
          </cell>
        </row>
        <row r="589">
          <cell r="A589" t="str">
            <v>THIMONIER PATRICK</v>
          </cell>
        </row>
        <row r="590">
          <cell r="A590" t="str">
            <v>THIRE PATRICK</v>
          </cell>
        </row>
        <row r="591">
          <cell r="A591" t="str">
            <v>THIRIOT HUANG ZOE</v>
          </cell>
        </row>
        <row r="592">
          <cell r="A592" t="str">
            <v>THOMAS ANDRE-PIERRE</v>
          </cell>
        </row>
        <row r="593">
          <cell r="A593" t="str">
            <v>THOUVENIN BRUNO</v>
          </cell>
        </row>
        <row r="594">
          <cell r="A594" t="str">
            <v>THOUVENIN CHRISTOPHE</v>
          </cell>
        </row>
        <row r="595">
          <cell r="A595" t="str">
            <v>TIERCERY DAVID</v>
          </cell>
        </row>
        <row r="596">
          <cell r="A596" t="str">
            <v>TORRES FLORES SEBASTIEN</v>
          </cell>
        </row>
        <row r="597">
          <cell r="A597" t="str">
            <v>TOUCHARD TONY</v>
          </cell>
        </row>
        <row r="598">
          <cell r="A598" t="str">
            <v>TOUCHE JEAN CLEMENT</v>
          </cell>
        </row>
        <row r="599">
          <cell r="A599" t="str">
            <v>TOUZE ARNAUD</v>
          </cell>
        </row>
        <row r="600">
          <cell r="A600" t="str">
            <v>TOUZE SANDRINE</v>
          </cell>
        </row>
        <row r="601">
          <cell r="A601" t="str">
            <v>TRAVOUILLON NATHALIE</v>
          </cell>
        </row>
        <row r="602">
          <cell r="A602" t="str">
            <v>TURCHETTI MURIEL</v>
          </cell>
        </row>
        <row r="603">
          <cell r="A603" t="str">
            <v>TURPAUD EDDY</v>
          </cell>
        </row>
        <row r="604">
          <cell r="A604" t="str">
            <v>TURPAULT ERIC</v>
          </cell>
        </row>
        <row r="605">
          <cell r="A605" t="str">
            <v>VAILLER BRIGITTE</v>
          </cell>
        </row>
        <row r="606">
          <cell r="A606" t="str">
            <v>VAILLER JEAN CHARLES</v>
          </cell>
        </row>
        <row r="607">
          <cell r="A607" t="str">
            <v>VAN ASTEN CYRIL</v>
          </cell>
        </row>
        <row r="608">
          <cell r="A608" t="str">
            <v>VASSEUR PATRICIA</v>
          </cell>
        </row>
        <row r="609">
          <cell r="A609" t="str">
            <v>VENTURA CELINE</v>
          </cell>
        </row>
        <row r="610">
          <cell r="A610" t="str">
            <v>VERDAUD SAMUEL</v>
          </cell>
        </row>
        <row r="611">
          <cell r="A611" t="str">
            <v>VERDIN VERONIQUE</v>
          </cell>
        </row>
        <row r="612">
          <cell r="A612" t="str">
            <v>VERDY ALAIN</v>
          </cell>
        </row>
        <row r="613">
          <cell r="A613" t="str">
            <v>VERGNAULT MARYSE</v>
          </cell>
        </row>
        <row r="614">
          <cell r="A614" t="str">
            <v>VERNA CHRISTOPHE</v>
          </cell>
        </row>
        <row r="615">
          <cell r="A615" t="str">
            <v>VERNOUX JEAN MANUEL</v>
          </cell>
        </row>
        <row r="616">
          <cell r="A616" t="str">
            <v>VERTALDI GILLES</v>
          </cell>
        </row>
        <row r="617">
          <cell r="A617" t="str">
            <v>VIGIER ODILE</v>
          </cell>
        </row>
        <row r="618">
          <cell r="A618" t="str">
            <v>VIGNERON STEPHANE</v>
          </cell>
        </row>
        <row r="619">
          <cell r="A619" t="str">
            <v>VILAIN MATHIAS</v>
          </cell>
        </row>
        <row r="620">
          <cell r="A620" t="str">
            <v>VILLARROEL RAMON</v>
          </cell>
        </row>
        <row r="621">
          <cell r="A621" t="str">
            <v>VINCENT ETIENNE</v>
          </cell>
        </row>
        <row r="622">
          <cell r="A622" t="str">
            <v>VINCENT RICHARD</v>
          </cell>
        </row>
        <row r="623">
          <cell r="A623" t="str">
            <v>VION FREDERIC</v>
          </cell>
        </row>
        <row r="624">
          <cell r="A624" t="str">
            <v>ZACHARIE FRANCK</v>
          </cell>
        </row>
        <row r="625">
          <cell r="A625" t="str">
            <v>ZIRN CHRISTOPHE</v>
          </cell>
        </row>
      </sheetData>
      <sheetData sheetId="20" refreshError="1"/>
      <sheetData sheetId="2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ode couleur"/>
      <sheetName val="cOMPTABILIS2 PAR CENTRE"/>
      <sheetName val="realise 2012"/>
      <sheetName val="realise 2012 frais autres"/>
      <sheetName val="Synthèse 2012 BUDGET REVUE"/>
      <sheetName val="Synthèse 2012 REEL 2012"/>
      <sheetName val="Coûts realise 2012"/>
      <sheetName val="Synthèse 2012 REEL 2012 italie"/>
      <sheetName val="COMPTE RENDU CE"/>
      <sheetName val="Graphiques budget"/>
      <sheetName val="Synthese Effect &amp; Tranche d'age"/>
      <sheetName val="Rapport 1"/>
      <sheetName val="WCM "/>
      <sheetName val="Bud Synthèse Service TOTAL"/>
      <sheetName val="Reel Synthèse Service TOTAL (2)"/>
      <sheetName val="Suivi PF italie"/>
      <sheetName val="B sur C"/>
      <sheetName val="Subvention 2012"/>
      <sheetName val="Paramètres"/>
      <sheetName val="Liste salariés"/>
      <sheetName val="Secteurs"/>
      <sheetName val="liste perso sept 201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2">
          <cell r="A2" t="str">
            <v>Nom Prénom</v>
          </cell>
        </row>
        <row r="3">
          <cell r="A3" t="str">
            <v>AA CADRES</v>
          </cell>
        </row>
        <row r="4">
          <cell r="A4" t="str">
            <v>AA ETAM</v>
          </cell>
        </row>
        <row r="5">
          <cell r="A5" t="str">
            <v>AA MOD</v>
          </cell>
        </row>
        <row r="6">
          <cell r="A6" t="str">
            <v>GA</v>
          </cell>
        </row>
        <row r="7">
          <cell r="A7" t="str">
            <v>GP</v>
          </cell>
        </row>
        <row r="8">
          <cell r="A8" t="str">
            <v>Nouveaux entrants Log. Opé + 5 pers</v>
          </cell>
        </row>
        <row r="9">
          <cell r="A9" t="str">
            <v>Team Leader + binomes (10personnes)</v>
          </cell>
        </row>
        <row r="10">
          <cell r="A10" t="str">
            <v>Structures Log</v>
          </cell>
        </row>
        <row r="11">
          <cell r="A11" t="str">
            <v>AGUILAR JEAN</v>
          </cell>
        </row>
        <row r="12">
          <cell r="A12" t="str">
            <v>ALLAOUA TAREK</v>
          </cell>
        </row>
        <row r="13">
          <cell r="A13" t="str">
            <v>ALLARD ROBERT</v>
          </cell>
        </row>
        <row r="14">
          <cell r="A14" t="str">
            <v>ALONSO JEAN LUC</v>
          </cell>
        </row>
        <row r="15">
          <cell r="A15" t="str">
            <v>ALOUI HICHEM</v>
          </cell>
        </row>
        <row r="16">
          <cell r="A16" t="str">
            <v>ALVES GORJAO JOAQUIM</v>
          </cell>
        </row>
        <row r="17">
          <cell r="A17" t="str">
            <v>AMARGER STEPHANE</v>
          </cell>
        </row>
        <row r="18">
          <cell r="A18" t="str">
            <v>AMIRAULT VERONIQUE</v>
          </cell>
        </row>
        <row r="19">
          <cell r="A19" t="str">
            <v>AUMONT AYMERIC</v>
          </cell>
        </row>
        <row r="20">
          <cell r="A20" t="str">
            <v>ANDRAULT DANIEL</v>
          </cell>
        </row>
        <row r="21">
          <cell r="A21" t="str">
            <v>ANDRE DOMINIQUE</v>
          </cell>
        </row>
        <row r="22">
          <cell r="A22" t="str">
            <v>ANDRE ISABELLE</v>
          </cell>
        </row>
        <row r="23">
          <cell r="A23" t="str">
            <v>ANDRE MARTINE</v>
          </cell>
        </row>
        <row r="24">
          <cell r="A24" t="str">
            <v>ANDRIEU ELISABETH</v>
          </cell>
        </row>
        <row r="25">
          <cell r="A25" t="str">
            <v>ANGUISE PIERRE</v>
          </cell>
        </row>
        <row r="26">
          <cell r="A26" t="str">
            <v>APPAIX LAURENCE</v>
          </cell>
        </row>
        <row r="27">
          <cell r="A27" t="str">
            <v>ARECCO ANTHONY</v>
          </cell>
        </row>
        <row r="28">
          <cell r="A28" t="str">
            <v>ARNOU FRANCIS</v>
          </cell>
        </row>
        <row r="29">
          <cell r="A29" t="str">
            <v>AUBIN PIERRE</v>
          </cell>
        </row>
        <row r="30">
          <cell r="A30" t="str">
            <v>AUBOURG MANUELA</v>
          </cell>
        </row>
        <row r="31">
          <cell r="A31" t="str">
            <v>AUDINET ANICETTE</v>
          </cell>
        </row>
        <row r="32">
          <cell r="A32" t="str">
            <v>AUGUIER JOEL</v>
          </cell>
        </row>
        <row r="33">
          <cell r="A33" t="str">
            <v>AUJAY OLIVIER</v>
          </cell>
        </row>
        <row r="34">
          <cell r="A34" t="str">
            <v>AUPICK FRANCOIS</v>
          </cell>
        </row>
        <row r="35">
          <cell r="A35" t="str">
            <v>AURIAULT PASCAL</v>
          </cell>
        </row>
        <row r="36">
          <cell r="A36" t="str">
            <v>AUTEAU ELISABETH</v>
          </cell>
        </row>
        <row r="37">
          <cell r="A37" t="str">
            <v>AUZANNEAU CINDY</v>
          </cell>
        </row>
        <row r="38">
          <cell r="A38" t="str">
            <v>AYALA JEAN LOUIS</v>
          </cell>
        </row>
        <row r="39">
          <cell r="A39" t="str">
            <v>AYRAULT PATRICE</v>
          </cell>
        </row>
        <row r="40">
          <cell r="A40" t="str">
            <v>AZOR FRANCOISE</v>
          </cell>
        </row>
        <row r="41">
          <cell r="A41" t="str">
            <v>BAERT KATIA</v>
          </cell>
        </row>
        <row r="42">
          <cell r="A42" t="str">
            <v>BARBOT STEPHANE</v>
          </cell>
        </row>
        <row r="43">
          <cell r="A43" t="str">
            <v>BARDET HAKIMA</v>
          </cell>
        </row>
        <row r="44">
          <cell r="A44" t="str">
            <v>BARDET MICHAEL</v>
          </cell>
        </row>
        <row r="45">
          <cell r="A45" t="str">
            <v>BARILLET CHARDON SYLVAIN</v>
          </cell>
        </row>
        <row r="46">
          <cell r="A46" t="str">
            <v>BARRAULT PIERRE</v>
          </cell>
        </row>
        <row r="47">
          <cell r="A47" t="str">
            <v>BATY CHRISTOPHE</v>
          </cell>
        </row>
        <row r="48">
          <cell r="A48" t="str">
            <v>BAUDEAU ANNICK</v>
          </cell>
        </row>
        <row r="49">
          <cell r="A49" t="str">
            <v>BAUDOIN VALENTIN</v>
          </cell>
        </row>
        <row r="50">
          <cell r="A50" t="str">
            <v>BAUMLER BEATRICE</v>
          </cell>
        </row>
        <row r="51">
          <cell r="A51" t="str">
            <v>BEAUPEU EMMANUEL</v>
          </cell>
        </row>
        <row r="52">
          <cell r="A52" t="str">
            <v>BEAUSSE FRANCOISE</v>
          </cell>
        </row>
        <row r="53">
          <cell r="A53" t="str">
            <v>BEDUE CYRIL</v>
          </cell>
        </row>
        <row r="54">
          <cell r="A54" t="str">
            <v>BELETEAU EMMANUEL</v>
          </cell>
        </row>
        <row r="55">
          <cell r="A55" t="str">
            <v>BELLICAUD CHRISTOPHE</v>
          </cell>
        </row>
        <row r="56">
          <cell r="A56" t="str">
            <v>BEREZIAT JACQUES</v>
          </cell>
        </row>
        <row r="57">
          <cell r="A57" t="str">
            <v>BERGER CHRISTOPHE</v>
          </cell>
        </row>
        <row r="58">
          <cell r="A58" t="str">
            <v>BERGER DAMIEN</v>
          </cell>
        </row>
        <row r="59">
          <cell r="A59" t="str">
            <v>BERGERIOUX JEAN CHARLES</v>
          </cell>
        </row>
        <row r="60">
          <cell r="A60" t="str">
            <v>BERNARD ALAIN</v>
          </cell>
        </row>
        <row r="61">
          <cell r="A61" t="str">
            <v>BERNARD CELINE</v>
          </cell>
        </row>
        <row r="62">
          <cell r="A62" t="str">
            <v>BERNARD GISELE</v>
          </cell>
        </row>
        <row r="63">
          <cell r="A63" t="str">
            <v>BERNARD PHILIPPE</v>
          </cell>
        </row>
        <row r="64">
          <cell r="A64" t="str">
            <v>BERNARDEAU DAMIEN</v>
          </cell>
        </row>
        <row r="65">
          <cell r="A65" t="str">
            <v>BERTAUD JEROME</v>
          </cell>
        </row>
        <row r="66">
          <cell r="A66" t="str">
            <v>BERTHE LAETITIA</v>
          </cell>
        </row>
        <row r="67">
          <cell r="A67" t="str">
            <v>BERTHEL AURELIE</v>
          </cell>
        </row>
        <row r="68">
          <cell r="A68" t="str">
            <v>BERTRAND PATRICK</v>
          </cell>
        </row>
        <row r="69">
          <cell r="A69" t="str">
            <v>BERTRAND SEBASTIEN</v>
          </cell>
        </row>
        <row r="70">
          <cell r="A70" t="str">
            <v>BESOZZI CELINE</v>
          </cell>
        </row>
        <row r="71">
          <cell r="A71" t="str">
            <v>BESSE FABRICE</v>
          </cell>
        </row>
        <row r="72">
          <cell r="A72" t="str">
            <v>BEZARD BEATRICE</v>
          </cell>
        </row>
        <row r="73">
          <cell r="A73" t="str">
            <v>BIANCO PATRICK</v>
          </cell>
        </row>
        <row r="74">
          <cell r="A74" t="str">
            <v>BIARROTTE PAILLOUX CORALINE</v>
          </cell>
        </row>
        <row r="75">
          <cell r="A75" t="str">
            <v>BICHON FAYZA</v>
          </cell>
        </row>
        <row r="76">
          <cell r="A76" t="str">
            <v>BIET VIRGINIE</v>
          </cell>
        </row>
        <row r="77">
          <cell r="A77" t="str">
            <v>BILLAUD PHILIPPE</v>
          </cell>
        </row>
        <row r="78">
          <cell r="A78" t="str">
            <v>BILLON SEBASTIEN</v>
          </cell>
        </row>
        <row r="79">
          <cell r="A79" t="str">
            <v>BINET VANESSA</v>
          </cell>
        </row>
        <row r="80">
          <cell r="A80" t="str">
            <v>BLAINEAU LUDOVIC</v>
          </cell>
        </row>
        <row r="81">
          <cell r="A81" t="str">
            <v>BLANCHARD DOMINIQUE</v>
          </cell>
        </row>
        <row r="82">
          <cell r="A82" t="str">
            <v>BLANCHARD MARTINE</v>
          </cell>
        </row>
        <row r="83">
          <cell r="A83" t="str">
            <v>BLANCHARD SYLVAIN</v>
          </cell>
        </row>
        <row r="84">
          <cell r="A84" t="str">
            <v>BLASIC FABRICE</v>
          </cell>
        </row>
        <row r="85">
          <cell r="A85" t="str">
            <v>BODEREAU OLIVIER</v>
          </cell>
        </row>
        <row r="86">
          <cell r="A86" t="str">
            <v>BODIN FRANCOISE</v>
          </cell>
        </row>
        <row r="87">
          <cell r="A87" t="str">
            <v>BOINEAU FRANCOISE</v>
          </cell>
        </row>
        <row r="88">
          <cell r="A88" t="str">
            <v>BOINIER BRIGITTE</v>
          </cell>
        </row>
        <row r="89">
          <cell r="A89" t="str">
            <v>BOINIER MIE FRANCE</v>
          </cell>
        </row>
        <row r="90">
          <cell r="A90" t="str">
            <v>BOISSART FREDERIC</v>
          </cell>
        </row>
        <row r="91">
          <cell r="A91" t="str">
            <v>BOISSON KATIA</v>
          </cell>
        </row>
        <row r="92">
          <cell r="A92" t="str">
            <v>BONNET ANNIE</v>
          </cell>
        </row>
        <row r="93">
          <cell r="A93" t="str">
            <v>BONNET CELINE</v>
          </cell>
        </row>
        <row r="94">
          <cell r="A94" t="str">
            <v>BONNIN CATHERINE</v>
          </cell>
        </row>
        <row r="95">
          <cell r="A95" t="str">
            <v>BOUFFETEAU JEAN FRANCOIS</v>
          </cell>
        </row>
        <row r="96">
          <cell r="A96" t="str">
            <v>BOUGUYON STEPHANE</v>
          </cell>
        </row>
        <row r="97">
          <cell r="A97" t="str">
            <v>BOULOUX MATHIEU</v>
          </cell>
        </row>
        <row r="98">
          <cell r="A98" t="str">
            <v>BOURAS MARINA</v>
          </cell>
        </row>
        <row r="99">
          <cell r="A99" t="str">
            <v>BOURINEAU JEAN MICHEL</v>
          </cell>
        </row>
        <row r="100">
          <cell r="A100" t="str">
            <v>BOURSE FREDERIC</v>
          </cell>
        </row>
        <row r="101">
          <cell r="A101" t="str">
            <v>BOUTAULT JULIE</v>
          </cell>
        </row>
        <row r="102">
          <cell r="A102" t="str">
            <v>BOUTET MAGGY</v>
          </cell>
        </row>
        <row r="103">
          <cell r="A103" t="str">
            <v>BOUTIN FREDDY</v>
          </cell>
        </row>
        <row r="104">
          <cell r="A104" t="str">
            <v>BOUZIER LAETITIA</v>
          </cell>
        </row>
        <row r="105">
          <cell r="A105" t="str">
            <v>BOZIER OLIVIER</v>
          </cell>
        </row>
        <row r="106">
          <cell r="A106" t="str">
            <v>BRAULT ALAIN</v>
          </cell>
        </row>
        <row r="107">
          <cell r="A107" t="str">
            <v>BRAULT DANIELE</v>
          </cell>
        </row>
        <row r="108">
          <cell r="A108" t="str">
            <v>BRAULT VINCENT</v>
          </cell>
        </row>
        <row r="109">
          <cell r="A109" t="str">
            <v>BREGEOT SERGE</v>
          </cell>
        </row>
        <row r="110">
          <cell r="A110" t="str">
            <v>BREGIER JULIEN</v>
          </cell>
        </row>
        <row r="111">
          <cell r="A111" t="str">
            <v>BREJARD BRIGITTE</v>
          </cell>
        </row>
        <row r="112">
          <cell r="A112" t="str">
            <v>BRIAND FLORENCE</v>
          </cell>
        </row>
        <row r="113">
          <cell r="A113" t="str">
            <v>QUARRE CATHERINE</v>
          </cell>
        </row>
        <row r="114">
          <cell r="A114" t="str">
            <v>BRULE JACKIE</v>
          </cell>
        </row>
        <row r="115">
          <cell r="A115" t="str">
            <v>BRUNIER DAVID</v>
          </cell>
        </row>
        <row r="116">
          <cell r="A116" t="str">
            <v>CADU CELINE</v>
          </cell>
        </row>
        <row r="117">
          <cell r="A117" t="str">
            <v>CAICOYA PASCAL</v>
          </cell>
        </row>
        <row r="118">
          <cell r="A118" t="str">
            <v>CALZOLAI ERIC</v>
          </cell>
        </row>
        <row r="119">
          <cell r="A119" t="str">
            <v>CANAL ROBERT</v>
          </cell>
        </row>
        <row r="120">
          <cell r="A120" t="str">
            <v>CAPIAUX OLIVIER</v>
          </cell>
        </row>
        <row r="121">
          <cell r="A121" t="str">
            <v>CARLE JEAN MICHEL</v>
          </cell>
        </row>
        <row r="122">
          <cell r="A122" t="str">
            <v>CARLIER JEAN LUC</v>
          </cell>
        </row>
        <row r="123">
          <cell r="A123" t="str">
            <v>CARPIO DIDIER</v>
          </cell>
        </row>
        <row r="124">
          <cell r="A124" t="str">
            <v>CARRE-DAGNIAUX CATHERINE</v>
          </cell>
        </row>
        <row r="125">
          <cell r="A125" t="str">
            <v>CAUMARTIN ERIC</v>
          </cell>
        </row>
        <row r="126">
          <cell r="A126" t="str">
            <v>CEFA FLORIAN</v>
          </cell>
        </row>
        <row r="127">
          <cell r="A127" t="str">
            <v>CEGARRA FRANTZ</v>
          </cell>
        </row>
        <row r="128">
          <cell r="A128" t="str">
            <v>CHABLAT CYRIL</v>
          </cell>
        </row>
        <row r="129">
          <cell r="A129" t="str">
            <v>CHAINET JOSIANE</v>
          </cell>
        </row>
        <row r="130">
          <cell r="A130" t="str">
            <v>CHAMAILLARD CATHERINE</v>
          </cell>
        </row>
        <row r="131">
          <cell r="A131" t="str">
            <v>CHAMBARET ERIC</v>
          </cell>
        </row>
        <row r="132">
          <cell r="A132" t="str">
            <v>CHAMBRE JEAN PIERRE</v>
          </cell>
        </row>
        <row r="133">
          <cell r="A133" t="str">
            <v>CHAMPEAUX JOEL</v>
          </cell>
        </row>
        <row r="134">
          <cell r="A134" t="str">
            <v>CHAMPIGNY SYLVETTE</v>
          </cell>
        </row>
        <row r="135">
          <cell r="A135" t="str">
            <v>CHANTELOT LISE</v>
          </cell>
        </row>
        <row r="136">
          <cell r="A136" t="str">
            <v>CHAPELET MICHELE</v>
          </cell>
        </row>
        <row r="137">
          <cell r="A137" t="str">
            <v>CHAPELET PHILIPPE</v>
          </cell>
        </row>
        <row r="138">
          <cell r="A138" t="str">
            <v>CHAPRON PATRICK</v>
          </cell>
        </row>
        <row r="139">
          <cell r="A139" t="str">
            <v>CHARBONNEL FRANCOIS</v>
          </cell>
        </row>
        <row r="140">
          <cell r="A140" t="str">
            <v>CHARDAT GREGORY</v>
          </cell>
        </row>
        <row r="141">
          <cell r="A141" t="str">
            <v>CHARLET PHILIPPE</v>
          </cell>
        </row>
        <row r="142">
          <cell r="A142" t="str">
            <v>CHARNACE OLIVIER</v>
          </cell>
        </row>
        <row r="143">
          <cell r="A143" t="str">
            <v>CHASTANG LUDOVIC</v>
          </cell>
        </row>
        <row r="144">
          <cell r="A144" t="str">
            <v>CHASTENET ARLETTE</v>
          </cell>
        </row>
        <row r="145">
          <cell r="A145" t="str">
            <v>CHATAIN STEPHANE</v>
          </cell>
        </row>
        <row r="146">
          <cell r="A146" t="str">
            <v>CHAUMET DOMINIQUE</v>
          </cell>
        </row>
        <row r="147">
          <cell r="A147" t="str">
            <v>CHAUMET RICHARD</v>
          </cell>
        </row>
        <row r="148">
          <cell r="A148" t="str">
            <v>CHAUVEAU MAURICE</v>
          </cell>
        </row>
        <row r="149">
          <cell r="A149" t="str">
            <v>CHEVALLIER PHILIPPE</v>
          </cell>
        </row>
        <row r="150">
          <cell r="A150" t="str">
            <v>CHEVREUX BENOIT</v>
          </cell>
        </row>
        <row r="151">
          <cell r="A151" t="str">
            <v>CHOISNE ERIC</v>
          </cell>
        </row>
        <row r="152">
          <cell r="A152" t="str">
            <v>CHRETIEN DENIS</v>
          </cell>
        </row>
        <row r="153">
          <cell r="A153" t="str">
            <v>CLEMENCEAU YVAN</v>
          </cell>
        </row>
        <row r="154">
          <cell r="A154" t="str">
            <v>CLEMENT STEPHANIE</v>
          </cell>
        </row>
        <row r="155">
          <cell r="A155" t="str">
            <v>COINTAT MONIQUE</v>
          </cell>
        </row>
        <row r="156">
          <cell r="A156" t="str">
            <v>COLIN JEAN NOEL</v>
          </cell>
        </row>
        <row r="157">
          <cell r="A157" t="str">
            <v>COLLAS MAGALI</v>
          </cell>
        </row>
        <row r="158">
          <cell r="A158" t="str">
            <v>COLLIN JEAN FRANCOIS</v>
          </cell>
        </row>
        <row r="159">
          <cell r="A159" t="str">
            <v>COLLIOT DOMINIQUE</v>
          </cell>
        </row>
        <row r="160">
          <cell r="A160" t="str">
            <v>COLLIOT MARYLINE</v>
          </cell>
        </row>
        <row r="161">
          <cell r="A161" t="str">
            <v>COLOMBE SEBASTIEN</v>
          </cell>
        </row>
        <row r="162">
          <cell r="A162" t="str">
            <v>COLOMBIER ROSELYNE</v>
          </cell>
        </row>
        <row r="163">
          <cell r="A163" t="str">
            <v>CONSTANTIN SEBASTIEN</v>
          </cell>
        </row>
        <row r="164">
          <cell r="A164" t="str">
            <v>CORNUAUD TONY</v>
          </cell>
        </row>
        <row r="165">
          <cell r="A165" t="str">
            <v>COTTIN OLIVIER</v>
          </cell>
        </row>
        <row r="166">
          <cell r="A166" t="str">
            <v>COUET ALAIN</v>
          </cell>
        </row>
        <row r="167">
          <cell r="A167" t="str">
            <v>COUIC NICOLAS</v>
          </cell>
        </row>
        <row r="168">
          <cell r="A168" t="str">
            <v>COUILLAUD PHILIPPE</v>
          </cell>
        </row>
        <row r="169">
          <cell r="A169" t="str">
            <v>COUSINEAU PASCAL</v>
          </cell>
        </row>
        <row r="170">
          <cell r="A170" t="str">
            <v>COUSOT CHRISTOPHE</v>
          </cell>
        </row>
        <row r="171">
          <cell r="A171" t="str">
            <v>COUSSOT GREGORY</v>
          </cell>
        </row>
        <row r="172">
          <cell r="A172" t="str">
            <v>COUTOUX ANDREE</v>
          </cell>
        </row>
        <row r="173">
          <cell r="A173" t="str">
            <v>COUTURIER CLAUDE</v>
          </cell>
        </row>
        <row r="174">
          <cell r="A174" t="str">
            <v>CREPIN OLIVIER</v>
          </cell>
        </row>
        <row r="175">
          <cell r="A175" t="str">
            <v>CREUZON NADEGE</v>
          </cell>
        </row>
        <row r="176">
          <cell r="A176" t="str">
            <v>CROZAT ARNAUD</v>
          </cell>
        </row>
        <row r="177">
          <cell r="A177" t="str">
            <v>CUVERT OLIVIER</v>
          </cell>
        </row>
        <row r="178">
          <cell r="A178" t="str">
            <v>DA SILVA ISILDA</v>
          </cell>
        </row>
        <row r="179">
          <cell r="A179" t="str">
            <v>DA SILVA MASSABIELLE</v>
          </cell>
        </row>
        <row r="180">
          <cell r="A180" t="str">
            <v>DAIRON BRIGITTE</v>
          </cell>
        </row>
        <row r="181">
          <cell r="A181" t="str">
            <v>DANAIS PATRICK</v>
          </cell>
        </row>
        <row r="182">
          <cell r="A182" t="str">
            <v>DAPREMONT OLIVIER</v>
          </cell>
        </row>
        <row r="183">
          <cell r="A183" t="str">
            <v>DAUTREME STEPHANE</v>
          </cell>
        </row>
        <row r="184">
          <cell r="A184" t="str">
            <v>DAUTREMONT MICHAEL</v>
          </cell>
        </row>
        <row r="185">
          <cell r="A185" t="str">
            <v>DAVID BENJAMIN</v>
          </cell>
        </row>
        <row r="186">
          <cell r="A186" t="str">
            <v>DAVID DENIS</v>
          </cell>
        </row>
        <row r="187">
          <cell r="A187" t="str">
            <v>DE GEA PHILIPPE</v>
          </cell>
        </row>
        <row r="188">
          <cell r="A188" t="str">
            <v>DE LABROUHE DE LABORDERIE NICOLAS</v>
          </cell>
        </row>
        <row r="189">
          <cell r="A189" t="str">
            <v>DEBOFFLE SANDRINE</v>
          </cell>
        </row>
        <row r="190">
          <cell r="A190" t="str">
            <v>DEBRAY ANNETTE</v>
          </cell>
        </row>
        <row r="191">
          <cell r="A191" t="str">
            <v>DECAMP MICHEL</v>
          </cell>
        </row>
        <row r="192">
          <cell r="A192" t="str">
            <v>DEFFIE LAURENT</v>
          </cell>
        </row>
        <row r="193">
          <cell r="A193" t="str">
            <v>DEFORGE MIE LOUISE</v>
          </cell>
        </row>
        <row r="194">
          <cell r="A194" t="str">
            <v>DELAIRE GREGORY</v>
          </cell>
        </row>
        <row r="195">
          <cell r="A195" t="str">
            <v>DELAPORTE KELLY</v>
          </cell>
        </row>
        <row r="196">
          <cell r="A196" t="str">
            <v>DELAUNAY GLADYS</v>
          </cell>
        </row>
        <row r="197">
          <cell r="A197" t="str">
            <v>DELEFFE DOMINIQUE</v>
          </cell>
        </row>
        <row r="198">
          <cell r="A198" t="str">
            <v>DELPHIN MIE JOSE</v>
          </cell>
        </row>
        <row r="199">
          <cell r="A199" t="str">
            <v>DEMARCONNAY CLAUDIE</v>
          </cell>
        </row>
        <row r="200">
          <cell r="A200" t="str">
            <v>DENORMANDIE GUILLAUME</v>
          </cell>
        </row>
        <row r="201">
          <cell r="A201" t="str">
            <v>DERET ERIC</v>
          </cell>
        </row>
        <row r="202">
          <cell r="A202" t="str">
            <v>DESMARCHAIS LAURENT</v>
          </cell>
        </row>
        <row r="203">
          <cell r="A203" t="str">
            <v>DEVIJVER YANN</v>
          </cell>
        </row>
        <row r="204">
          <cell r="A204" t="str">
            <v>DEVIJVER YANNICK</v>
          </cell>
        </row>
        <row r="205">
          <cell r="A205" t="str">
            <v>DI MATTIA SALVATORE</v>
          </cell>
        </row>
        <row r="206">
          <cell r="A206" t="str">
            <v>DIETLIN OLIVIER</v>
          </cell>
        </row>
        <row r="207">
          <cell r="A207" t="str">
            <v>DILE CHRISTOPHE</v>
          </cell>
        </row>
        <row r="208">
          <cell r="A208" t="str">
            <v>DISSAIS PAULINE</v>
          </cell>
        </row>
        <row r="209">
          <cell r="A209" t="str">
            <v>DJEDDOU MESSAOUD</v>
          </cell>
        </row>
        <row r="210">
          <cell r="A210" t="str">
            <v>DOIDY BRUNO</v>
          </cell>
        </row>
        <row r="211">
          <cell r="A211" t="str">
            <v>DORE DENISE</v>
          </cell>
        </row>
        <row r="212">
          <cell r="A212" t="str">
            <v>DOURSOUX SERGE</v>
          </cell>
        </row>
        <row r="213">
          <cell r="A213" t="str">
            <v>DOURY SERGE</v>
          </cell>
        </row>
        <row r="214">
          <cell r="A214" t="str">
            <v>DOYEN SYLVAIN</v>
          </cell>
        </row>
        <row r="215">
          <cell r="A215" t="str">
            <v>DUBIN MICHEL</v>
          </cell>
        </row>
        <row r="216">
          <cell r="A216" t="str">
            <v>DUBOIS SYLVIANE</v>
          </cell>
        </row>
        <row r="217">
          <cell r="A217" t="str">
            <v>DUBOIS VANESSA</v>
          </cell>
        </row>
        <row r="218">
          <cell r="A218" t="str">
            <v>DUBREUIL PASCAL</v>
          </cell>
        </row>
        <row r="219">
          <cell r="A219" t="str">
            <v>DUGARD ANNIE</v>
          </cell>
        </row>
        <row r="220">
          <cell r="A220" t="str">
            <v>DUNEZ OLIVIER</v>
          </cell>
        </row>
        <row r="221">
          <cell r="A221" t="str">
            <v>DUNON BLUTEAU FRANCIS</v>
          </cell>
        </row>
        <row r="222">
          <cell r="A222" t="str">
            <v>DUPUIS GAELLE</v>
          </cell>
        </row>
        <row r="223">
          <cell r="A223" t="str">
            <v>DURAND BERNADETTE</v>
          </cell>
        </row>
        <row r="224">
          <cell r="A224" t="str">
            <v>DURAND JOCELYNE</v>
          </cell>
        </row>
        <row r="225">
          <cell r="A225" t="str">
            <v>DUSSOUL DAVY</v>
          </cell>
        </row>
        <row r="226">
          <cell r="A226" t="str">
            <v>DYNOWSKI ARLETTE</v>
          </cell>
        </row>
        <row r="227">
          <cell r="A227" t="str">
            <v>ECHEVARD ANNE</v>
          </cell>
        </row>
        <row r="228">
          <cell r="A228" t="str">
            <v>ENGEAMME CHANTAL</v>
          </cell>
        </row>
        <row r="229">
          <cell r="A229" t="str">
            <v>ESTARIA MIREILLE</v>
          </cell>
        </row>
        <row r="230">
          <cell r="A230" t="str">
            <v>FALLOURD LUDOVIC</v>
          </cell>
        </row>
        <row r="231">
          <cell r="A231" t="str">
            <v>FALZON GERARD</v>
          </cell>
        </row>
        <row r="232">
          <cell r="A232" t="str">
            <v>FARINEAU ERIC</v>
          </cell>
        </row>
        <row r="233">
          <cell r="A233" t="str">
            <v>FAURE PATRICK</v>
          </cell>
        </row>
        <row r="234">
          <cell r="A234" t="str">
            <v>FAYOL MICHELLE</v>
          </cell>
        </row>
        <row r="235">
          <cell r="A235" t="str">
            <v>FETIS SANDRA</v>
          </cell>
        </row>
        <row r="236">
          <cell r="A236" t="str">
            <v>FILLEUL JACQUES</v>
          </cell>
        </row>
        <row r="237">
          <cell r="A237" t="str">
            <v>FILLON FLORIAN</v>
          </cell>
        </row>
        <row r="238">
          <cell r="A238" t="str">
            <v>FLEURY THOMAS</v>
          </cell>
        </row>
        <row r="239">
          <cell r="A239" t="str">
            <v>FOLJAN GABRIEL</v>
          </cell>
        </row>
        <row r="240">
          <cell r="A240" t="str">
            <v>FOREST JEROME</v>
          </cell>
        </row>
        <row r="241">
          <cell r="A241" t="str">
            <v>FORET CEDRIC</v>
          </cell>
        </row>
        <row r="242">
          <cell r="A242" t="str">
            <v>FORT GILLES</v>
          </cell>
        </row>
        <row r="243">
          <cell r="A243" t="str">
            <v>FORTIN FREDERIC</v>
          </cell>
        </row>
        <row r="244">
          <cell r="A244" t="str">
            <v>FOUCAUD LILIANE</v>
          </cell>
        </row>
        <row r="245">
          <cell r="A245" t="str">
            <v>FOUCHIER JEROME</v>
          </cell>
        </row>
        <row r="246">
          <cell r="A246" t="str">
            <v>FOURTEAU JEAN CHARLES</v>
          </cell>
        </row>
        <row r="247">
          <cell r="A247" t="str">
            <v>FRANCO YVAN</v>
          </cell>
        </row>
        <row r="248">
          <cell r="A248" t="str">
            <v>FREDON THIERRY</v>
          </cell>
        </row>
        <row r="249">
          <cell r="A249" t="str">
            <v>FRILLEY HELENE</v>
          </cell>
        </row>
        <row r="250">
          <cell r="A250" t="str">
            <v>FROIDURE DOMINIQUE</v>
          </cell>
        </row>
        <row r="251">
          <cell r="A251" t="str">
            <v>FROMENT GILLES</v>
          </cell>
        </row>
        <row r="252">
          <cell r="A252" t="str">
            <v>FROUX CHANTAL</v>
          </cell>
        </row>
        <row r="253">
          <cell r="A253" t="str">
            <v>FUMERON NICOLAS</v>
          </cell>
        </row>
        <row r="254">
          <cell r="A254" t="str">
            <v>FUSEAU SYLVIE</v>
          </cell>
        </row>
        <row r="255">
          <cell r="A255" t="str">
            <v>GADIOUX DENIS</v>
          </cell>
        </row>
        <row r="256">
          <cell r="A256" t="str">
            <v>GAILLARD FRANCIS</v>
          </cell>
        </row>
        <row r="257">
          <cell r="A257" t="str">
            <v>GAILLEDRAT LUDOVIC</v>
          </cell>
        </row>
        <row r="258">
          <cell r="A258" t="str">
            <v>GARCON MALEAUD JEAN MARIE</v>
          </cell>
        </row>
        <row r="259">
          <cell r="A259" t="str">
            <v>GARNIER CHRISTIAN</v>
          </cell>
        </row>
        <row r="260">
          <cell r="A260" t="str">
            <v>GASPAR FILIPE</v>
          </cell>
        </row>
        <row r="261">
          <cell r="A261" t="str">
            <v>GASTELLU ETCHEGORRY PHILIPPE</v>
          </cell>
        </row>
        <row r="262">
          <cell r="A262" t="str">
            <v>GAULTIER ASTRID</v>
          </cell>
        </row>
        <row r="263">
          <cell r="A263" t="str">
            <v>GAULTIER CHRISTOPHE</v>
          </cell>
        </row>
        <row r="264">
          <cell r="A264" t="str">
            <v>GAUTIER PATRICK</v>
          </cell>
        </row>
        <row r="265">
          <cell r="A265" t="str">
            <v>GAUVIN MARIE CHARLOTT</v>
          </cell>
        </row>
        <row r="266">
          <cell r="A266" t="str">
            <v>GEAY PATRICE</v>
          </cell>
        </row>
        <row r="267">
          <cell r="A267" t="str">
            <v>GELLUSSEAU SEBASTIEN</v>
          </cell>
        </row>
        <row r="268">
          <cell r="A268" t="str">
            <v>GENDRON PHILIPPE</v>
          </cell>
        </row>
        <row r="269">
          <cell r="A269" t="str">
            <v>GENET STEPHANE</v>
          </cell>
        </row>
        <row r="270">
          <cell r="A270" t="str">
            <v>GEOFFROY ROMAIN</v>
          </cell>
        </row>
        <row r="271">
          <cell r="A271" t="str">
            <v>GERARD PATRICK</v>
          </cell>
        </row>
        <row r="272">
          <cell r="A272" t="str">
            <v>GERBIER GHISLAINE</v>
          </cell>
        </row>
        <row r="273">
          <cell r="A273" t="str">
            <v>GERVAIS LAURENT</v>
          </cell>
        </row>
        <row r="274">
          <cell r="A274" t="str">
            <v>GERZEAU THIERRY</v>
          </cell>
        </row>
        <row r="275">
          <cell r="A275" t="str">
            <v>GHIRINGHELLI DAMIANO</v>
          </cell>
        </row>
        <row r="276">
          <cell r="A276" t="str">
            <v>GIORDAN RAPHAEL</v>
          </cell>
        </row>
        <row r="277">
          <cell r="A277" t="str">
            <v>GIOT FRANCE</v>
          </cell>
        </row>
        <row r="278">
          <cell r="A278" t="str">
            <v>GIRARDEAU ERIC</v>
          </cell>
        </row>
        <row r="279">
          <cell r="A279" t="str">
            <v>GIRAULT ANITA</v>
          </cell>
        </row>
        <row r="280">
          <cell r="A280" t="str">
            <v>GIRONT CHRISTINE</v>
          </cell>
        </row>
        <row r="281">
          <cell r="A281" t="str">
            <v>GODEFROI SYLVIE</v>
          </cell>
        </row>
        <row r="282">
          <cell r="A282" t="str">
            <v>GODIN SEBASTIEN</v>
          </cell>
        </row>
        <row r="283">
          <cell r="A283" t="str">
            <v>GOUILLET PATRICK</v>
          </cell>
        </row>
        <row r="284">
          <cell r="A284" t="str">
            <v>GOUJET JEROME</v>
          </cell>
        </row>
        <row r="285">
          <cell r="A285" t="str">
            <v>GOULON SIGWALT MICHEL</v>
          </cell>
        </row>
        <row r="286">
          <cell r="A286" t="str">
            <v>GOURDON SYLVIANE</v>
          </cell>
        </row>
        <row r="287">
          <cell r="A287" t="str">
            <v>GRASSI GREGORY</v>
          </cell>
        </row>
        <row r="288">
          <cell r="A288" t="str">
            <v>GRELET MARTINE</v>
          </cell>
        </row>
        <row r="289">
          <cell r="A289" t="str">
            <v>GRELET PHILIPPE</v>
          </cell>
        </row>
        <row r="290">
          <cell r="A290" t="str">
            <v>GRELLIER FABRICE</v>
          </cell>
        </row>
        <row r="291">
          <cell r="A291" t="str">
            <v>GROHANDO CLAUDE</v>
          </cell>
        </row>
        <row r="292">
          <cell r="A292" t="str">
            <v>GUERIN SEVERINE</v>
          </cell>
        </row>
        <row r="293">
          <cell r="A293" t="str">
            <v>GUILLON PATRICK</v>
          </cell>
        </row>
        <row r="294">
          <cell r="A294" t="str">
            <v>GUILLON VERONIQUE</v>
          </cell>
        </row>
        <row r="295">
          <cell r="A295" t="str">
            <v>GUILLOT ALAIN</v>
          </cell>
        </row>
        <row r="296">
          <cell r="A296" t="str">
            <v>HALLAIN HAROLD</v>
          </cell>
        </row>
        <row r="297">
          <cell r="A297" t="str">
            <v>HAMARD ANTOINE</v>
          </cell>
        </row>
        <row r="298">
          <cell r="A298" t="str">
            <v>HAZMOUNE MOUSSA</v>
          </cell>
        </row>
        <row r="299">
          <cell r="A299" t="str">
            <v>HEBERT PHILIPPE</v>
          </cell>
        </row>
        <row r="300">
          <cell r="A300" t="str">
            <v>HENAULT MONIQUE</v>
          </cell>
        </row>
        <row r="301">
          <cell r="A301" t="str">
            <v>HERARD RODOLPHE</v>
          </cell>
        </row>
        <row r="302">
          <cell r="A302" t="str">
            <v>HERBACH SVEN</v>
          </cell>
        </row>
        <row r="303">
          <cell r="A303" t="str">
            <v>HERNANDEZ STEPHANE</v>
          </cell>
        </row>
        <row r="304">
          <cell r="A304" t="str">
            <v>HERSANT MICHELE</v>
          </cell>
        </row>
        <row r="305">
          <cell r="A305" t="str">
            <v>HOARAU FRANCIS</v>
          </cell>
        </row>
        <row r="306">
          <cell r="A306" t="str">
            <v>HOUDIER JACQUELINE</v>
          </cell>
        </row>
        <row r="307">
          <cell r="A307" t="str">
            <v>HOUEIX ANNICK</v>
          </cell>
        </row>
        <row r="308">
          <cell r="A308" t="str">
            <v>HOUSSIN FRANCOIS</v>
          </cell>
        </row>
        <row r="309">
          <cell r="A309" t="str">
            <v>HOUTCHENS PASCAL</v>
          </cell>
        </row>
        <row r="310">
          <cell r="A310" t="str">
            <v>HURAUX PASCAL</v>
          </cell>
        </row>
        <row r="311">
          <cell r="A311" t="str">
            <v>IGOUNET PATRICK</v>
          </cell>
        </row>
        <row r="312">
          <cell r="A312" t="str">
            <v>JALLALI SOPHIANE</v>
          </cell>
        </row>
        <row r="313">
          <cell r="A313" t="str">
            <v>JAMAIN ANTONY-BORIS</v>
          </cell>
        </row>
        <row r="314">
          <cell r="A314" t="str">
            <v>JEAN NICOLAS</v>
          </cell>
        </row>
        <row r="315">
          <cell r="A315" t="str">
            <v>JEAN STEPHANE</v>
          </cell>
        </row>
        <row r="316">
          <cell r="A316" t="str">
            <v>JOUBERT PATRICK</v>
          </cell>
        </row>
        <row r="317">
          <cell r="A317" t="str">
            <v>JUDES ROSELYNE</v>
          </cell>
        </row>
        <row r="318">
          <cell r="A318" t="str">
            <v>KAPIEBE FREDDY</v>
          </cell>
        </row>
        <row r="319">
          <cell r="A319" t="str">
            <v>KOZIMOR BEATRICE</v>
          </cell>
        </row>
        <row r="320">
          <cell r="A320" t="str">
            <v>LAC LAURENT</v>
          </cell>
        </row>
        <row r="321">
          <cell r="A321" t="str">
            <v>LACOSTAZ LAURENT</v>
          </cell>
        </row>
        <row r="322">
          <cell r="A322" t="str">
            <v>LACROIX JEAN PIERRE</v>
          </cell>
        </row>
        <row r="323">
          <cell r="A323" t="str">
            <v>LAFAY ANNE MARIE</v>
          </cell>
        </row>
        <row r="324">
          <cell r="A324" t="str">
            <v>LAGEON EMMANUEL</v>
          </cell>
        </row>
        <row r="325">
          <cell r="A325" t="str">
            <v>LAHOREAU GABRIEL</v>
          </cell>
        </row>
        <row r="326">
          <cell r="A326" t="str">
            <v>LANCEREAU ERIC</v>
          </cell>
        </row>
        <row r="327">
          <cell r="A327" t="str">
            <v>LANDINI DANILO</v>
          </cell>
        </row>
        <row r="328">
          <cell r="A328" t="str">
            <v>LAROCHE DANY</v>
          </cell>
        </row>
        <row r="329">
          <cell r="A329" t="str">
            <v>LASCAUD MICHELE</v>
          </cell>
        </row>
        <row r="330">
          <cell r="A330" t="str">
            <v>LASSAULZAIS ALAIN</v>
          </cell>
        </row>
        <row r="331">
          <cell r="A331" t="str">
            <v>LAURENT MARTINE</v>
          </cell>
        </row>
        <row r="332">
          <cell r="A332" t="str">
            <v>LAVALETTE LILIANE</v>
          </cell>
        </row>
        <row r="333">
          <cell r="A333" t="str">
            <v>LAVIGNE JEAN-RENE</v>
          </cell>
        </row>
        <row r="334">
          <cell r="A334" t="str">
            <v>LAVOCAT NICOLAS</v>
          </cell>
        </row>
        <row r="335">
          <cell r="A335" t="str">
            <v>LE BASTARD LAURENT</v>
          </cell>
        </row>
        <row r="336">
          <cell r="A336" t="str">
            <v>LE BAYON ERIC</v>
          </cell>
        </row>
        <row r="337">
          <cell r="A337" t="str">
            <v>LE CAM LUCETTE</v>
          </cell>
        </row>
        <row r="338">
          <cell r="A338" t="str">
            <v>LE HARZIC ARNAUD</v>
          </cell>
        </row>
        <row r="339">
          <cell r="A339" t="str">
            <v>LE NOUAILLE GERARD</v>
          </cell>
        </row>
        <row r="340">
          <cell r="A340" t="str">
            <v>LEBOUCHER CATHERINE</v>
          </cell>
        </row>
        <row r="341">
          <cell r="A341" t="str">
            <v>LECOMTE CAROLINE</v>
          </cell>
        </row>
        <row r="342">
          <cell r="A342" t="str">
            <v>LECOMTE JEAN-PIERRE</v>
          </cell>
        </row>
        <row r="343">
          <cell r="A343" t="str">
            <v>LECROART CEDRIC</v>
          </cell>
        </row>
        <row r="344">
          <cell r="A344" t="str">
            <v>LECUYER JEAN PAUL</v>
          </cell>
        </row>
        <row r="345">
          <cell r="A345" t="str">
            <v>LEMAITRE ALICE</v>
          </cell>
        </row>
        <row r="346">
          <cell r="A346" t="str">
            <v>LEMOINE DANIELLE</v>
          </cell>
        </row>
        <row r="347">
          <cell r="A347" t="str">
            <v>LENFANT STEPHANIE</v>
          </cell>
        </row>
        <row r="348">
          <cell r="A348" t="str">
            <v>LENOIR LUDOVIC</v>
          </cell>
        </row>
        <row r="349">
          <cell r="A349" t="str">
            <v>LESTER FABIEN</v>
          </cell>
        </row>
        <row r="350">
          <cell r="A350" t="str">
            <v>LEVITE DAVID</v>
          </cell>
        </row>
        <row r="351">
          <cell r="A351" t="str">
            <v>LIMONT BRIGITTE</v>
          </cell>
        </row>
        <row r="352">
          <cell r="A352" t="str">
            <v>LOCHON CHRISTOPHE</v>
          </cell>
        </row>
        <row r="353">
          <cell r="A353" t="str">
            <v>LOCHON DOLORES</v>
          </cell>
        </row>
        <row r="354">
          <cell r="A354" t="str">
            <v>LOCHON OLIVIER</v>
          </cell>
        </row>
        <row r="355">
          <cell r="A355" t="str">
            <v>LOISEAU MATTHIEU</v>
          </cell>
        </row>
        <row r="356">
          <cell r="A356" t="str">
            <v>LOPEZ CHRISTOPHE</v>
          </cell>
        </row>
        <row r="357">
          <cell r="A357" t="str">
            <v>LOPEZ MICHELLE</v>
          </cell>
        </row>
        <row r="358">
          <cell r="A358" t="str">
            <v>LOPEZ NAVARRO JEAN</v>
          </cell>
        </row>
        <row r="359">
          <cell r="A359" t="str">
            <v>LOPEZ Y LASO MANUEL</v>
          </cell>
        </row>
        <row r="360">
          <cell r="A360" t="str">
            <v>LORAIN PASQUERAULT PATRICIA</v>
          </cell>
        </row>
        <row r="361">
          <cell r="A361" t="str">
            <v>LORRAIN FREDERIC</v>
          </cell>
        </row>
        <row r="362">
          <cell r="A362" t="str">
            <v>LOSEGO ERIC</v>
          </cell>
        </row>
        <row r="363">
          <cell r="A363" t="str">
            <v>LUCHINI THOMAS</v>
          </cell>
        </row>
        <row r="364">
          <cell r="A364" t="str">
            <v>MAATOUG KHALIL</v>
          </cell>
        </row>
        <row r="365">
          <cell r="A365" t="str">
            <v>MAILLET ANITA</v>
          </cell>
        </row>
        <row r="366">
          <cell r="A366" t="str">
            <v>MAINGAULT CHRISTINE</v>
          </cell>
        </row>
        <row r="367">
          <cell r="A367" t="str">
            <v>MAISY ANNICK</v>
          </cell>
        </row>
        <row r="368">
          <cell r="A368" t="str">
            <v>MAISY GUYLAINE</v>
          </cell>
        </row>
        <row r="369">
          <cell r="A369" t="str">
            <v>MAISY MICHAEL</v>
          </cell>
        </row>
        <row r="370">
          <cell r="A370" t="str">
            <v>MALLET MICHEL</v>
          </cell>
        </row>
        <row r="371">
          <cell r="A371" t="str">
            <v>MANNAT VALERIE</v>
          </cell>
        </row>
        <row r="372">
          <cell r="A372" t="str">
            <v>MARECHAL DIDIER</v>
          </cell>
        </row>
        <row r="373">
          <cell r="A373" t="str">
            <v>MARIE GUILLAUME</v>
          </cell>
        </row>
        <row r="374">
          <cell r="A374" t="str">
            <v>MARIONNEAU EVELYNE</v>
          </cell>
        </row>
        <row r="375">
          <cell r="A375" t="str">
            <v>MAROLLEAU PASCAL</v>
          </cell>
        </row>
        <row r="376">
          <cell r="A376" t="str">
            <v>MARQUOIS JEAN</v>
          </cell>
        </row>
        <row r="377">
          <cell r="A377" t="str">
            <v>MARTIGNON JEAN LUC</v>
          </cell>
        </row>
        <row r="378">
          <cell r="A378" t="str">
            <v>MARTIN CEDRIC</v>
          </cell>
        </row>
        <row r="379">
          <cell r="A379" t="str">
            <v>MARTIN CYRIL</v>
          </cell>
        </row>
        <row r="380">
          <cell r="A380" t="str">
            <v>MARTIN LYDIA</v>
          </cell>
        </row>
        <row r="381">
          <cell r="A381" t="str">
            <v>MARTIN PHILIPPE</v>
          </cell>
        </row>
        <row r="382">
          <cell r="A382" t="str">
            <v>MARTINI FABIO</v>
          </cell>
        </row>
        <row r="383">
          <cell r="A383" t="str">
            <v>MARTINIERE MARINETTE</v>
          </cell>
        </row>
        <row r="384">
          <cell r="A384" t="str">
            <v>MARTINS JEREMY</v>
          </cell>
        </row>
        <row r="385">
          <cell r="A385" t="str">
            <v>MARTORELL LUDOVIC</v>
          </cell>
        </row>
        <row r="386">
          <cell r="A386" t="str">
            <v>MARTY JEROME</v>
          </cell>
        </row>
        <row r="387">
          <cell r="A387" t="str">
            <v>MASSARD REGIS</v>
          </cell>
        </row>
        <row r="388">
          <cell r="A388" t="str">
            <v>MASSE MICHELE</v>
          </cell>
        </row>
        <row r="389">
          <cell r="A389" t="str">
            <v>MASSE YANNICK</v>
          </cell>
        </row>
        <row r="390">
          <cell r="A390" t="str">
            <v>MATHAS PHILIPPE</v>
          </cell>
        </row>
        <row r="391">
          <cell r="A391" t="str">
            <v>MAUSSERVEY ANDREE</v>
          </cell>
        </row>
        <row r="392">
          <cell r="A392" t="str">
            <v>MEJIA JOSE ALVARO</v>
          </cell>
        </row>
        <row r="393">
          <cell r="A393" t="str">
            <v>MENARD WILFRIED</v>
          </cell>
        </row>
        <row r="394">
          <cell r="A394" t="str">
            <v>MEOT JEAN-MICHEL</v>
          </cell>
        </row>
        <row r="395">
          <cell r="A395" t="str">
            <v>MEREL OLIVIER</v>
          </cell>
        </row>
        <row r="396">
          <cell r="A396" t="str">
            <v>MERIC MARIE CHARLOTT</v>
          </cell>
        </row>
        <row r="397">
          <cell r="A397" t="str">
            <v>MERIGARD ANGELIQUE</v>
          </cell>
        </row>
        <row r="398">
          <cell r="A398" t="str">
            <v>MEUNIER BRIGITTE</v>
          </cell>
        </row>
        <row r="399">
          <cell r="A399" t="str">
            <v>MEUNIER LAURENCE</v>
          </cell>
        </row>
        <row r="400">
          <cell r="A400" t="str">
            <v>MICHILSEN MICHELLE</v>
          </cell>
        </row>
        <row r="401">
          <cell r="A401" t="str">
            <v>MICHO ALEX</v>
          </cell>
        </row>
        <row r="402">
          <cell r="A402" t="str">
            <v>MILLET FRANCINE</v>
          </cell>
        </row>
        <row r="403">
          <cell r="A403" t="str">
            <v>MILLON CRISTINA</v>
          </cell>
        </row>
        <row r="404">
          <cell r="A404" t="str">
            <v>MIRBEAUX MURIELLE</v>
          </cell>
        </row>
        <row r="405">
          <cell r="A405" t="str">
            <v>MISSONNIER LAURENT</v>
          </cell>
        </row>
        <row r="406">
          <cell r="A406" t="str">
            <v>MONCEAUX SABINE</v>
          </cell>
        </row>
        <row r="407">
          <cell r="A407" t="str">
            <v>MONTEIL FRANCIS</v>
          </cell>
        </row>
        <row r="408">
          <cell r="A408" t="str">
            <v>MONTUORI GUILLAUME</v>
          </cell>
        </row>
        <row r="409">
          <cell r="A409" t="str">
            <v>MORAIS DAVID</v>
          </cell>
        </row>
        <row r="410">
          <cell r="A410" t="str">
            <v>MORARA PAOLO</v>
          </cell>
        </row>
        <row r="411">
          <cell r="A411" t="str">
            <v>MOREAU BRIGITTE</v>
          </cell>
        </row>
        <row r="412">
          <cell r="A412" t="str">
            <v>MOREAU JEAN NICOLAS</v>
          </cell>
        </row>
        <row r="413">
          <cell r="A413" t="str">
            <v>MOREAU MARYLINE</v>
          </cell>
        </row>
        <row r="414">
          <cell r="A414" t="str">
            <v>MOREL MIREILLE</v>
          </cell>
        </row>
        <row r="415">
          <cell r="A415" t="str">
            <v>MORGEAU PATRICK</v>
          </cell>
        </row>
        <row r="416">
          <cell r="A416" t="str">
            <v>MORIN MARC</v>
          </cell>
        </row>
        <row r="417">
          <cell r="A417" t="str">
            <v>MORIN PASCAL</v>
          </cell>
        </row>
        <row r="418">
          <cell r="A418" t="str">
            <v>MORTREUIL RICHARD</v>
          </cell>
        </row>
        <row r="419">
          <cell r="A419" t="str">
            <v>MOSCHINI CATHERINE</v>
          </cell>
        </row>
        <row r="420">
          <cell r="A420" t="str">
            <v>MURAT FLORENT</v>
          </cell>
        </row>
        <row r="421">
          <cell r="A421" t="str">
            <v>NABOULET LUCIE</v>
          </cell>
        </row>
        <row r="422">
          <cell r="A422" t="str">
            <v>NAOUR MATHIEU</v>
          </cell>
        </row>
        <row r="423">
          <cell r="A423" t="str">
            <v>NAULEAU SONIA</v>
          </cell>
        </row>
        <row r="424">
          <cell r="A424" t="str">
            <v>NAZOREK OLIVIER</v>
          </cell>
        </row>
        <row r="425">
          <cell r="A425" t="str">
            <v>NEAU FRANCIS</v>
          </cell>
        </row>
        <row r="426">
          <cell r="A426" t="str">
            <v>NESIC JACQUELINE</v>
          </cell>
        </row>
        <row r="427">
          <cell r="A427" t="str">
            <v>NEVE DIDIER</v>
          </cell>
        </row>
        <row r="428">
          <cell r="A428" t="str">
            <v>NICAISE MIE NOELLE</v>
          </cell>
        </row>
        <row r="429">
          <cell r="A429" t="str">
            <v>NIVARD LEA</v>
          </cell>
        </row>
        <row r="430">
          <cell r="A430" t="str">
            <v>NIVELLE FRANCOIS</v>
          </cell>
        </row>
        <row r="431">
          <cell r="A431" t="str">
            <v>NIVELLE JULIEN</v>
          </cell>
        </row>
        <row r="432">
          <cell r="A432" t="str">
            <v>NOUHAUD BRIGITTE</v>
          </cell>
        </row>
        <row r="433">
          <cell r="A433" t="str">
            <v>NOUHAUD NICOLE</v>
          </cell>
        </row>
        <row r="434">
          <cell r="A434" t="str">
            <v>OGIER CHRISTOPHE</v>
          </cell>
        </row>
        <row r="435">
          <cell r="A435" t="str">
            <v>OLIVEIRA DANIEL</v>
          </cell>
        </row>
        <row r="436">
          <cell r="A436" t="str">
            <v>ORLU GILLES</v>
          </cell>
        </row>
        <row r="437">
          <cell r="A437" t="str">
            <v>ORLU MICHELLE</v>
          </cell>
        </row>
        <row r="438">
          <cell r="A438" t="str">
            <v>PAGE YVETTE</v>
          </cell>
        </row>
        <row r="439">
          <cell r="A439" t="str">
            <v>PAGEARD JEAN PAUL</v>
          </cell>
        </row>
        <row r="440">
          <cell r="A440" t="str">
            <v>PAGENAUD YAMINA</v>
          </cell>
        </row>
        <row r="441">
          <cell r="A441" t="str">
            <v>PAILLARD BRUNO</v>
          </cell>
        </row>
        <row r="442">
          <cell r="A442" t="str">
            <v>PAPIN VANESSA</v>
          </cell>
        </row>
        <row r="443">
          <cell r="A443" t="str">
            <v>PARAY LAURENT</v>
          </cell>
        </row>
        <row r="444">
          <cell r="A444" t="str">
            <v>PARCILY FELIX</v>
          </cell>
        </row>
        <row r="445">
          <cell r="A445" t="str">
            <v>PARENTEAU BENOIST</v>
          </cell>
        </row>
        <row r="446">
          <cell r="A446" t="str">
            <v>PARTAUX DAVID</v>
          </cell>
        </row>
        <row r="447">
          <cell r="A447" t="str">
            <v>PASCREAU JEROME</v>
          </cell>
        </row>
        <row r="448">
          <cell r="A448" t="str">
            <v>PATRY MAXENCE</v>
          </cell>
        </row>
        <row r="449">
          <cell r="A449" t="str">
            <v>PATY FREDERIC</v>
          </cell>
        </row>
        <row r="450">
          <cell r="A450" t="str">
            <v>PECOT DAVID</v>
          </cell>
        </row>
        <row r="451">
          <cell r="A451" t="str">
            <v>PELTREAU STEPHANE</v>
          </cell>
        </row>
        <row r="452">
          <cell r="A452" t="str">
            <v>PEREIRA CLARICE</v>
          </cell>
        </row>
        <row r="453">
          <cell r="A453" t="str">
            <v>PEREIRA JOSE</v>
          </cell>
        </row>
        <row r="454">
          <cell r="A454" t="str">
            <v>PERONNET CLAUDINE</v>
          </cell>
        </row>
        <row r="455">
          <cell r="A455" t="str">
            <v>PERRE GWENDOLINE</v>
          </cell>
        </row>
        <row r="456">
          <cell r="A456" t="str">
            <v>PERRIN OLIVIER</v>
          </cell>
        </row>
        <row r="457">
          <cell r="A457" t="str">
            <v>PESSY CAROLINE</v>
          </cell>
        </row>
        <row r="458">
          <cell r="A458" t="str">
            <v>PEUDUPIN CHANTAL</v>
          </cell>
        </row>
        <row r="459">
          <cell r="A459" t="str">
            <v>PEYRELADE GUILLAUME</v>
          </cell>
        </row>
        <row r="460">
          <cell r="A460" t="str">
            <v>PHILIPPE VINCENT</v>
          </cell>
        </row>
        <row r="461">
          <cell r="A461" t="str">
            <v>PHILIPPONNEAU JEROME</v>
          </cell>
        </row>
        <row r="462">
          <cell r="A462" t="str">
            <v>PIC JEAN-MICHEL</v>
          </cell>
        </row>
        <row r="463">
          <cell r="A463" t="str">
            <v>PICHON MICKAEL</v>
          </cell>
        </row>
        <row r="464">
          <cell r="A464" t="str">
            <v>PICOT JULIEN</v>
          </cell>
        </row>
        <row r="465">
          <cell r="A465" t="str">
            <v>PIEL THOMAS</v>
          </cell>
        </row>
        <row r="466">
          <cell r="A466" t="str">
            <v>PIERRE PIERRE YANN</v>
          </cell>
        </row>
        <row r="467">
          <cell r="A467" t="str">
            <v>PINSON-CHAMBRIARD JEAN FRANCOIS</v>
          </cell>
        </row>
        <row r="468">
          <cell r="A468" t="str">
            <v>PIQUEUX ROMAIN</v>
          </cell>
        </row>
        <row r="469">
          <cell r="A469" t="str">
            <v>PIROLLI FRANCA</v>
          </cell>
        </row>
        <row r="470">
          <cell r="A470" t="str">
            <v>PLAIRE CHANTAL</v>
          </cell>
        </row>
        <row r="471">
          <cell r="A471" t="str">
            <v>PLAULT PATRICIA</v>
          </cell>
        </row>
        <row r="472">
          <cell r="A472" t="str">
            <v>PLAULT STEPHANIE</v>
          </cell>
        </row>
        <row r="473">
          <cell r="A473" t="str">
            <v>PLAZIAK CHRISTOPHE</v>
          </cell>
        </row>
        <row r="474">
          <cell r="A474" t="str">
            <v>POIRIER GUILLAUME</v>
          </cell>
        </row>
        <row r="475">
          <cell r="A475" t="str">
            <v>POIRIER MARTINE</v>
          </cell>
        </row>
        <row r="476">
          <cell r="A476" t="str">
            <v>POIRIER PASCAL</v>
          </cell>
        </row>
        <row r="477">
          <cell r="A477" t="str">
            <v>POPOV VALENTIN</v>
          </cell>
        </row>
        <row r="478">
          <cell r="A478" t="str">
            <v>PORTA BENACHE MICHEL</v>
          </cell>
        </row>
        <row r="479">
          <cell r="A479" t="str">
            <v>POULIN PASCAL</v>
          </cell>
        </row>
        <row r="480">
          <cell r="A480" t="str">
            <v>POUPEAU ANNIE</v>
          </cell>
        </row>
        <row r="481">
          <cell r="A481" t="str">
            <v>POUPEAU DOMINIQUE</v>
          </cell>
        </row>
        <row r="482">
          <cell r="A482" t="str">
            <v>PRESTRELLE ALAIN</v>
          </cell>
        </row>
        <row r="483">
          <cell r="A483" t="str">
            <v>PRETESEILLE FREDERIC</v>
          </cell>
        </row>
        <row r="484">
          <cell r="A484" t="str">
            <v>PRINCET DENIS</v>
          </cell>
        </row>
        <row r="485">
          <cell r="A485" t="str">
            <v>PRIOLLAUD DANIEL</v>
          </cell>
        </row>
        <row r="486">
          <cell r="A486" t="str">
            <v>PROUST CLAUDINE</v>
          </cell>
        </row>
        <row r="487">
          <cell r="A487" t="str">
            <v>PROUST PASCAL</v>
          </cell>
        </row>
        <row r="488">
          <cell r="A488" t="str">
            <v>PROUT OLIVIER</v>
          </cell>
        </row>
        <row r="489">
          <cell r="A489" t="str">
            <v>PROUTEAU CLAUDE</v>
          </cell>
        </row>
        <row r="490">
          <cell r="A490" t="str">
            <v>PUPPYNCK MARC-ANTHONY</v>
          </cell>
        </row>
        <row r="491">
          <cell r="A491" t="str">
            <v>QUINTARD FABRICE</v>
          </cell>
        </row>
        <row r="492">
          <cell r="A492" t="str">
            <v>RAHLI NABIL</v>
          </cell>
        </row>
        <row r="493">
          <cell r="A493" t="str">
            <v>RAMDANE ZORHA</v>
          </cell>
        </row>
        <row r="494">
          <cell r="A494" t="str">
            <v>RAYNARD OLIVIER</v>
          </cell>
        </row>
        <row r="495">
          <cell r="A495" t="str">
            <v>REAU JEAN PAUL</v>
          </cell>
        </row>
        <row r="496">
          <cell r="A496" t="str">
            <v>REDON ANNIE</v>
          </cell>
        </row>
        <row r="497">
          <cell r="A497" t="str">
            <v>REITZ GABRIEL</v>
          </cell>
        </row>
        <row r="498">
          <cell r="A498" t="str">
            <v>RENARD FRANCK</v>
          </cell>
        </row>
        <row r="499">
          <cell r="A499" t="str">
            <v>RENOU VIOLETTE</v>
          </cell>
        </row>
        <row r="500">
          <cell r="A500" t="str">
            <v>RIBREAU FRANCOISE</v>
          </cell>
        </row>
        <row r="501">
          <cell r="A501" t="str">
            <v>RIDEAU ROGER</v>
          </cell>
        </row>
        <row r="502">
          <cell r="A502" t="str">
            <v>RIMBAUD DAVID</v>
          </cell>
        </row>
        <row r="503">
          <cell r="A503" t="str">
            <v>RING CORINNE</v>
          </cell>
        </row>
        <row r="504">
          <cell r="A504" t="str">
            <v>RIO GWENDAL</v>
          </cell>
        </row>
        <row r="505">
          <cell r="A505" t="str">
            <v>RION DAMIEN</v>
          </cell>
        </row>
        <row r="506">
          <cell r="A506" t="str">
            <v>RIOUAL VINCENT</v>
          </cell>
        </row>
        <row r="507">
          <cell r="A507" t="str">
            <v>ROBERT ROCHER VALERIE</v>
          </cell>
        </row>
        <row r="508">
          <cell r="A508" t="str">
            <v>ROBIN FRANCOISE</v>
          </cell>
        </row>
        <row r="509">
          <cell r="A509" t="str">
            <v>ROCHER ALEXANDRE</v>
          </cell>
        </row>
        <row r="510">
          <cell r="A510" t="str">
            <v>RODANGE HERVE</v>
          </cell>
        </row>
        <row r="511">
          <cell r="A511" t="str">
            <v>RODANGE LINA</v>
          </cell>
        </row>
        <row r="512">
          <cell r="A512" t="str">
            <v>ROUET MIE CLAUDE</v>
          </cell>
        </row>
        <row r="513">
          <cell r="A513" t="str">
            <v>ROY DELPHINE</v>
          </cell>
        </row>
        <row r="514">
          <cell r="A514" t="str">
            <v>ROY JEAN CHARLES</v>
          </cell>
        </row>
        <row r="515">
          <cell r="A515" t="str">
            <v>ROY JOCELYNE</v>
          </cell>
        </row>
        <row r="516">
          <cell r="A516" t="str">
            <v>ROYER DAVID</v>
          </cell>
        </row>
        <row r="517">
          <cell r="A517" t="str">
            <v>RUSSEIL FLORENT</v>
          </cell>
        </row>
        <row r="518">
          <cell r="A518" t="str">
            <v>SACHET SEBASTIEN</v>
          </cell>
        </row>
        <row r="519">
          <cell r="A519" t="str">
            <v>SAILLARD LIONEL</v>
          </cell>
        </row>
        <row r="520">
          <cell r="A520" t="str">
            <v>SALAUN JOSEPH</v>
          </cell>
        </row>
        <row r="521">
          <cell r="A521" t="str">
            <v>SALMON SYLVAIN</v>
          </cell>
        </row>
        <row r="522">
          <cell r="A522" t="str">
            <v>SALVATORE GEOFFREY</v>
          </cell>
        </row>
        <row r="523">
          <cell r="A523" t="str">
            <v>SAMOYAU BEATRICE</v>
          </cell>
        </row>
        <row r="524">
          <cell r="A524" t="str">
            <v>SAMRI COLETTE</v>
          </cell>
        </row>
        <row r="525">
          <cell r="A525" t="str">
            <v>SARLAT CATHERINE</v>
          </cell>
        </row>
        <row r="526">
          <cell r="A526" t="str">
            <v>SARLAT JEAN-FREDERIC</v>
          </cell>
        </row>
        <row r="527">
          <cell r="A527" t="str">
            <v>SAVARY JEAN PAUL</v>
          </cell>
        </row>
        <row r="528">
          <cell r="A528" t="str">
            <v>SEIGNEURET FABRICE</v>
          </cell>
        </row>
        <row r="529">
          <cell r="A529" t="str">
            <v>SELLIN LOIC</v>
          </cell>
        </row>
        <row r="530">
          <cell r="A530" t="str">
            <v>SENELE CHRISTOPHE</v>
          </cell>
        </row>
        <row r="531">
          <cell r="A531" t="str">
            <v>SERET FABRICE</v>
          </cell>
        </row>
        <row r="532">
          <cell r="A532" t="str">
            <v>SIMONE  YANN</v>
          </cell>
        </row>
        <row r="533">
          <cell r="A533" t="str">
            <v>SIMONNET ERIC</v>
          </cell>
        </row>
        <row r="534">
          <cell r="A534" t="str">
            <v>SIVAULT STEPHANE</v>
          </cell>
        </row>
        <row r="535">
          <cell r="A535" t="str">
            <v>SOULARD FABIENNE</v>
          </cell>
        </row>
        <row r="536">
          <cell r="A536" t="str">
            <v>SURAULT ESTELLE</v>
          </cell>
        </row>
        <row r="537">
          <cell r="A537" t="str">
            <v>TALBART DAVID</v>
          </cell>
        </row>
        <row r="538">
          <cell r="A538" t="str">
            <v>TARPIN JEAN PHILIP</v>
          </cell>
        </row>
        <row r="539">
          <cell r="A539" t="str">
            <v>TARTARIN MONIQUE</v>
          </cell>
        </row>
        <row r="540">
          <cell r="A540" t="str">
            <v>TARTARIN ODILE</v>
          </cell>
        </row>
        <row r="541">
          <cell r="A541" t="str">
            <v>TENAUD CHRISTOPHE</v>
          </cell>
        </row>
        <row r="542">
          <cell r="A542" t="str">
            <v>TERREE ERIC</v>
          </cell>
        </row>
        <row r="543">
          <cell r="A543" t="str">
            <v>TETTAMANTI SYLVAIN</v>
          </cell>
        </row>
        <row r="544">
          <cell r="A544" t="str">
            <v>TEXIER FREDERIQUE</v>
          </cell>
        </row>
        <row r="545">
          <cell r="A545" t="str">
            <v>THEBAULT LAURENT</v>
          </cell>
        </row>
        <row r="546">
          <cell r="A546" t="str">
            <v>THIAUDIERE FRANCK</v>
          </cell>
        </row>
        <row r="547">
          <cell r="A547" t="str">
            <v>THIERRY ANDRE</v>
          </cell>
        </row>
        <row r="548">
          <cell r="A548" t="str">
            <v>THIMONIER PATRICK</v>
          </cell>
        </row>
        <row r="549">
          <cell r="A549" t="str">
            <v>THIRE PATRICK</v>
          </cell>
        </row>
        <row r="550">
          <cell r="A550" t="str">
            <v>THIRIOT HUANG ZOE</v>
          </cell>
        </row>
        <row r="551">
          <cell r="A551" t="str">
            <v>THOMAS ANDRE-PIERRE</v>
          </cell>
        </row>
        <row r="552">
          <cell r="A552" t="str">
            <v>THOUVENIN BRUNO</v>
          </cell>
        </row>
        <row r="553">
          <cell r="A553" t="str">
            <v>THOUVENIN CHRISTOPHE</v>
          </cell>
        </row>
        <row r="554">
          <cell r="A554" t="str">
            <v>TORRES FLORES SEBASTIEN</v>
          </cell>
        </row>
        <row r="555">
          <cell r="A555" t="str">
            <v>TOUCHARD TONY</v>
          </cell>
        </row>
        <row r="556">
          <cell r="A556" t="str">
            <v>TOUCHE JEAN CLEMENT</v>
          </cell>
        </row>
        <row r="557">
          <cell r="A557" t="str">
            <v>TOUZE ARNAUD</v>
          </cell>
        </row>
        <row r="558">
          <cell r="A558" t="str">
            <v>TOUZE SANDRINE</v>
          </cell>
        </row>
        <row r="559">
          <cell r="A559" t="str">
            <v>TRAVOUILLON NATHALIE</v>
          </cell>
        </row>
        <row r="560">
          <cell r="A560" t="str">
            <v>TROUILLET VANESSA</v>
          </cell>
        </row>
        <row r="561">
          <cell r="A561" t="str">
            <v>TURCHETTI MURIEL</v>
          </cell>
        </row>
        <row r="562">
          <cell r="A562" t="str">
            <v>TURPAUD EDDY</v>
          </cell>
        </row>
        <row r="563">
          <cell r="A563" t="str">
            <v>TURPAULT ERIC</v>
          </cell>
        </row>
        <row r="564">
          <cell r="A564" t="str">
            <v>TURQUOIS ANNICK</v>
          </cell>
        </row>
        <row r="565">
          <cell r="A565" t="str">
            <v>VAILLER BRIGITTE</v>
          </cell>
        </row>
        <row r="566">
          <cell r="A566" t="str">
            <v>VAILLER JEAN CHARLES</v>
          </cell>
        </row>
        <row r="567">
          <cell r="A567" t="str">
            <v>VAN ASTEN CYRIL</v>
          </cell>
        </row>
        <row r="568">
          <cell r="A568" t="str">
            <v>VASSEUR PATRICIA</v>
          </cell>
        </row>
        <row r="569">
          <cell r="A569" t="str">
            <v>VENTURA CELINE</v>
          </cell>
        </row>
        <row r="570">
          <cell r="A570" t="str">
            <v>VERDAUD SAMUEL</v>
          </cell>
        </row>
        <row r="571">
          <cell r="A571" t="str">
            <v>VERDY ALAIN</v>
          </cell>
        </row>
        <row r="572">
          <cell r="A572" t="str">
            <v>VERGNAULT MARYSE</v>
          </cell>
        </row>
        <row r="573">
          <cell r="A573" t="str">
            <v>VERNA CHRISTOPHE</v>
          </cell>
        </row>
        <row r="574">
          <cell r="A574" t="str">
            <v>VERNOUX JEAN MANUEL</v>
          </cell>
        </row>
        <row r="575">
          <cell r="A575" t="str">
            <v>VERTALDI GILLES</v>
          </cell>
        </row>
        <row r="576">
          <cell r="A576" t="str">
            <v>VIGIER ODILE</v>
          </cell>
        </row>
        <row r="577">
          <cell r="A577" t="str">
            <v>VIGNERON STEPHANE</v>
          </cell>
        </row>
        <row r="578">
          <cell r="A578" t="str">
            <v>VILAIN MATHIAS</v>
          </cell>
        </row>
        <row r="579">
          <cell r="A579" t="str">
            <v>VILLARROEL RAMON</v>
          </cell>
        </row>
        <row r="580">
          <cell r="A580" t="str">
            <v>VINCENT ETIENNE</v>
          </cell>
        </row>
        <row r="581">
          <cell r="A581" t="str">
            <v>VINCENT RICHARD</v>
          </cell>
        </row>
        <row r="582">
          <cell r="A582" t="str">
            <v>VION FREDERIC</v>
          </cell>
        </row>
        <row r="583">
          <cell r="A583" t="str">
            <v>ZACHARIE FRANCK</v>
          </cell>
        </row>
        <row r="584">
          <cell r="A584" t="str">
            <v>ZIRN CHRISTOPHE</v>
          </cell>
        </row>
      </sheetData>
      <sheetData sheetId="21"/>
      <sheetData sheetId="22"/>
    </sheetDataSet>
  </externalBook>
</externalLink>
</file>

<file path=xl/tables/table1.xml><?xml version="1.0" encoding="utf-8"?>
<table xmlns="http://schemas.openxmlformats.org/spreadsheetml/2006/main" id="2" name="Tableau2" displayName="Tableau2" ref="A1:M1202" totalsRowShown="0" headerRowDxfId="62">
  <autoFilter ref="A1:M1202"/>
  <sortState ref="A2:M1197">
    <sortCondition ref="A1:A1197"/>
  </sortState>
  <tableColumns count="13">
    <tableColumn id="1" name="Nom Prénom" dataDxfId="61"/>
    <tableColumn id="2" name="Structure / MOD">
      <calculatedColumnFormula>VLOOKUP(A2,'Liste salariés'!$C$2:$I$609,4,FALSE)</calculatedColumnFormula>
    </tableColumn>
    <tableColumn id="3" name="Affectation" dataDxfId="60">
      <calculatedColumnFormula>VLOOKUP(A2,'Liste salariés'!$C$2:$R$609,7,FALSE)</calculatedColumnFormula>
    </tableColumn>
    <tableColumn id="12" name="Colonne1" dataDxfId="59">
      <calculatedColumnFormula>VLOOKUP(A2,'Liste salariés'!$C$2:$I$609,3,FALSE)</calculatedColumnFormula>
    </tableColumn>
    <tableColumn id="4" name="Code emploi" dataDxfId="58">
      <calculatedColumnFormula>VLOOKUP(A2,'Liste salariés'!$C$2:$I$609,6,FALSE)</calculatedColumnFormula>
    </tableColumn>
    <tableColumn id="5" name="Intitulé formation"/>
    <tableColumn id="6" name="Nombre de questions" dataDxfId="57">
      <calculatedColumnFormula>VLOOKUP(F2,'Liste formations'!$A$3:$B$31,2,FALSE)</calculatedColumnFormula>
    </tableColumn>
    <tableColumn id="7" name="Réponses justes "/>
    <tableColumn id="8" name="Réponses fausses">
      <calculatedColumnFormula>Tableau2[[#This Row],[Nombre de questions]]-Tableau2[[#This Row],[Réponses justes ]]</calculatedColumnFormula>
    </tableColumn>
    <tableColumn id="9" name="Validation"/>
    <tableColumn id="10" name="Date" dataDxfId="56"/>
    <tableColumn id="11" name="Date test raboutage 6 mois après + validation"/>
    <tableColumn id="13" name="Date formation antérieure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C610" totalsRowCount="1" headerRowDxfId="55">
  <autoFilter ref="A1:AC609"/>
  <tableColumns count="29">
    <tableColumn id="1" name="Nom Prénom" dataDxfId="54" totalsRowDxfId="53"/>
    <tableColumn id="2" name="BENCHMARK QUALITE" totalsRowFunction="count" dataDxfId="52" totalsRowDxfId="51"/>
    <tableColumn id="25" name="EPM STEP 1 à 3" totalsRowFunction="count" dataDxfId="50" totalsRowDxfId="49"/>
    <tableColumn id="3" name="EWO OPERATEUR" totalsRowFunction="count" dataDxfId="48" totalsRowDxfId="47"/>
    <tableColumn id="4" name="EWO TECHNICIEN" totalsRowFunction="count" dataDxfId="46" totalsRowDxfId="45"/>
    <tableColumn id="5" name="F3A" totalsRowFunction="count" dataDxfId="44" totalsRowDxfId="43"/>
    <tableColumn id="6" name="INTRO WCM" totalsRowFunction="count" dataDxfId="42" totalsRowDxfId="41"/>
    <tableColumn id="7" name="MUDA" totalsRowFunction="count" totalsRowDxfId="40"/>
    <tableColumn id="8" name="MURA" totalsRowFunction="count" totalsRowDxfId="39"/>
    <tableColumn id="9" name="MURI" totalsRowFunction="count" totalsRowDxfId="38"/>
    <tableColumn id="10" name="OBSOLESCENCE" totalsRowFunction="count" totalsRowDxfId="37"/>
    <tableColumn id="11" name="OEE" totalsRowFunction="count" dataDxfId="36" totalsRowDxfId="35"/>
    <tableColumn id="12" name="PLASTURGIE M1" totalsRowFunction="count" dataDxfId="34" totalsRowDxfId="33"/>
    <tableColumn id="13" name="PLASTURGIE M2" totalsRowFunction="count" dataDxfId="32" totalsRowDxfId="31"/>
    <tableColumn id="14" name="PLASTURGIE M3" totalsRowFunction="count" dataDxfId="30" totalsRowDxfId="29"/>
    <tableColumn id="15" name="PLASTURGIE M4" totalsRowFunction="count" dataDxfId="28" totalsRowDxfId="27"/>
    <tableColumn id="16" name="TWTTP" totalsRowFunction="count" dataDxfId="26" totalsRowDxfId="25"/>
    <tableColumn id="28" name="CAPITAINE SECURITE" totalsRowFunction="count" dataDxfId="24" totalsRowDxfId="23"/>
    <tableColumn id="21" name="TWTTP ARCA" totalsRowFunction="count" dataDxfId="22" totalsRowDxfId="21"/>
    <tableColumn id="17" name="SENSIBILISATION NVA" totalsRowFunction="count" dataDxfId="20" totalsRowDxfId="19"/>
    <tableColumn id="18" name="RAD" totalsRowFunction="count" dataDxfId="18" totalsRowDxfId="17"/>
    <tableColumn id="19" name="SMED" totalsRowFunction="count" dataDxfId="16" totalsRowDxfId="15"/>
    <tableColumn id="20" name="RABOUTAGE" totalsRowFunction="count" dataDxfId="14" totalsRowDxfId="13"/>
    <tableColumn id="22" name="PORTAIL SCR" totalsRowFunction="count" dataDxfId="12" totalsRowDxfId="11"/>
    <tableColumn id="23" name="EWO 1ER NIVEAU" totalsRowFunction="count" dataDxfId="10" totalsRowDxfId="9"/>
    <tableColumn id="29" name="SECURITE TRONC COMMUN" totalsRowFunction="count" dataDxfId="8" totalsRowDxfId="7"/>
    <tableColumn id="27" name="TAG ETIQUETTE" totalsRowFunction="count" dataDxfId="6" totalsRowDxfId="5"/>
    <tableColumn id="26" name="5S" totalsRowFunction="count" dataDxfId="4" totalsRowDxfId="3"/>
    <tableColumn id="24" name="SMAT" totalsRowFunction="count" dataDxfId="2" totalsRowDxfId="1"/>
  </tableColumns>
  <tableStyleInfo name="TableStyleMedium18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G197" totalsRowShown="0">
  <autoFilter ref="A1:G197">
    <filterColumn colId="1">
      <filters>
        <filter val="SECURITE METHODES &amp; OUTILS"/>
      </filters>
    </filterColumn>
  </autoFilter>
  <sortState ref="A40:G94">
    <sortCondition ref="A1:A186"/>
  </sortState>
  <tableColumns count="7">
    <tableColumn id="1" name="Nom Prénom"/>
    <tableColumn id="2" name="nom formation"/>
    <tableColumn id="5" name="nb questions">
      <calculatedColumnFormula>VLOOKUP(B2,'Liste formations'!$A$3:$B$31,2,FALSE)</calculatedColumnFormula>
    </tableColumn>
    <tableColumn id="3" name="Résultat"/>
    <tableColumn id="4" name="date"/>
    <tableColumn id="7" name="Colonne1" dataDxfId="0"/>
    <tableColumn id="6" name="validation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2:D31" totalsRowShown="0">
  <autoFilter ref="A2:D31"/>
  <tableColumns count="4">
    <tableColumn id="1" name="Intitulé formation"/>
    <tableColumn id="2" name="Nombre de questions"/>
    <tableColumn id="3" name="Lien questionnaire corrigé"/>
    <tableColumn id="4" name="Anciennes version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file:///\\romeo\WCM\modules%20de%20formation\Valise%20formation%20technique%20m&#233;tier\Module%20plasturgie\QCM%20PLASTURGIE%203%20(avec%20les%20r&#233;ponses).doc" TargetMode="External"/><Relationship Id="rId13" Type="http://schemas.openxmlformats.org/officeDocument/2006/relationships/hyperlink" Target="file:///\\romeo\WCM\modules%20de%20formation\Valise%20formation%20WCM\Formation%20WO\MURA%20(Variabilit&#233;)\QCM%20Mura%20(avec%20les%20r&#233;ponses).doc" TargetMode="External"/><Relationship Id="rId18" Type="http://schemas.openxmlformats.org/officeDocument/2006/relationships/hyperlink" Target="file:///\\romeo\WCM\modules%20de%20formation\Valise%20formation%20WCM\Formation%20SAFETY\A%20SMAT\QCM%20LF%2010-016%20A%20(avec%20les%20r&#233;ponses).doc" TargetMode="External"/><Relationship Id="rId26" Type="http://schemas.openxmlformats.org/officeDocument/2006/relationships/printerSettings" Target="../printerSettings/printerSettings3.bin"/><Relationship Id="rId3" Type="http://schemas.openxmlformats.org/officeDocument/2006/relationships/hyperlink" Target="file:///\\romeo\WCM\modules%20de%20formation\Valise%20formation%20WCM\Introduction%20au%20WCM\QCM%20intro%20WCM%20(avec%20les%20r&#233;ponses).doc" TargetMode="External"/><Relationship Id="rId21" Type="http://schemas.openxmlformats.org/officeDocument/2006/relationships/hyperlink" Target="file:///\\romeo\WCM\modules%20de%20formation\Valise%20formation%20WCM\Formation%20AM\QCM%205S%20(Avec%20les%20r&#233;ponses).doc" TargetMode="External"/><Relationship Id="rId7" Type="http://schemas.openxmlformats.org/officeDocument/2006/relationships/hyperlink" Target="file:///\\romeo\WCM\modules%20de%20formation\Valise%20formation%20technique%20m&#233;tier\Module%20plasturgie\QCM%20PLASTURGIE%202%20(avec%20les%20r&#233;ponses).doc" TargetMode="External"/><Relationship Id="rId12" Type="http://schemas.openxmlformats.org/officeDocument/2006/relationships/hyperlink" Target="file:///\\romeo\WCM\modules%20de%20formation\Valise%20formation%20WCM\Formation%20WO\MUDA%20(Non%20Valeur%20ajout&#233;e)\QCM%20Muda%20(avec%20les%20r&#233;ponses).doc" TargetMode="External"/><Relationship Id="rId17" Type="http://schemas.openxmlformats.org/officeDocument/2006/relationships/hyperlink" Target="file:///\\romeo\WCM\modules%20de%20formation\Valise%20formation%20WCM\Formation%20PM\Module%201er%20niveau%20EWO\QCM%20ewo%20%201%20niveau%20(avec%20les%20r&#233;ponses).doc" TargetMode="External"/><Relationship Id="rId25" Type="http://schemas.openxmlformats.org/officeDocument/2006/relationships/hyperlink" Target="file:///\\romeo\WCM\modules%20de%20formation\Valise%20formation%20WCM\Formation%20EPM\QCM_EPM_info%20(avec%20r&#233;ponse).doc" TargetMode="External"/><Relationship Id="rId2" Type="http://schemas.openxmlformats.org/officeDocument/2006/relationships/hyperlink" Target="file:///\\romeo\WCM\modules%20de%20formation\Valise%20formation%20WCM\Formation%20PM\Module%20technicien%20EWO\QCM%20EWO%20technicien(v2)%20(avec%20les%20r&#233;ponses).doc" TargetMode="External"/><Relationship Id="rId16" Type="http://schemas.openxmlformats.org/officeDocument/2006/relationships/hyperlink" Target="file:///\\romeo\WCM\modules%20de%20formation\Valise%20formation%20WCM\Formation%20QC\Portail%20SCR\QCM%20Portail%20SCR(Avec%20les%20r&#233;ponses).doc" TargetMode="External"/><Relationship Id="rId20" Type="http://schemas.openxmlformats.org/officeDocument/2006/relationships/hyperlink" Target="file:///\\romeo\WCM\modules%20de%20formation\Valise%20formation%20WCM\Formation%20PD\Module%20TWTTP%20ARCA\TRAME%20QCM%20luti_TWTTP%20ARCA%20(Avec%20les%20r&#233;ponses).doc" TargetMode="External"/><Relationship Id="rId1" Type="http://schemas.openxmlformats.org/officeDocument/2006/relationships/hyperlink" Target="file:///\\romeo\WCM\modules%20de%20formation\Valise%20formation%20WCM\Formation%20PM\Module%20op&#233;rateur%20EWO\QCM%20ewo%20op&#233;rateur%20(avec%20les%20r&#233;ponses).doc" TargetMode="External"/><Relationship Id="rId6" Type="http://schemas.openxmlformats.org/officeDocument/2006/relationships/hyperlink" Target="file:///\\romeo\WCM\modules%20de%20formation\Valise%20formation%20technique%20m&#233;tier\Module%20plasturgie\QCM%20PLASTURGIE%201%20(avec%20les%20r&#233;ponses).doc" TargetMode="External"/><Relationship Id="rId11" Type="http://schemas.openxmlformats.org/officeDocument/2006/relationships/hyperlink" Target="file:///\\romeo\WCM\modules%20de%20formation\Valise%20formation%20technique%20m&#233;tier\Module%20RAD%20SAP\QCM%20RAD%20(avec%20les%20reponses).pdf" TargetMode="External"/><Relationship Id="rId24" Type="http://schemas.openxmlformats.org/officeDocument/2006/relationships/hyperlink" Target="file:///\\romeo\WCM\modules%20de%20formation\Valise%20formation%20WCM\Formation%20PM\Module%20technicien%20EWO\QCM%20EWO%20technicien%20(avec%20les%20r&#233;ponses).doc" TargetMode="External"/><Relationship Id="rId5" Type="http://schemas.openxmlformats.org/officeDocument/2006/relationships/hyperlink" Target="file:///\\romeo\WCM\modules%20de%20formation\Valise%20formation%20WCM\OEE\QCM%20OEE%20(Avec%20r&#233;ponse)%2020130125.doc" TargetMode="External"/><Relationship Id="rId15" Type="http://schemas.openxmlformats.org/officeDocument/2006/relationships/hyperlink" Target="file:///\\romeo\WCM\modules%20de%20formation\Valise%20formation%20WCM\Formation%20FI\QCM%20SMED%20(Avec%20les%20r&#233;ponses).doc" TargetMode="External"/><Relationship Id="rId23" Type="http://schemas.openxmlformats.org/officeDocument/2006/relationships/hyperlink" Target="file:///\\romeo\WCM\modules%20de%20formation\Valise%20formation%20WCM\Formation%20EPM\QCM_EPM%20step%201&#224;3%20(avec%20r&#233;ponse).doc" TargetMode="External"/><Relationship Id="rId10" Type="http://schemas.openxmlformats.org/officeDocument/2006/relationships/hyperlink" Target="file:///\\romeo\WCM\modules%20de%20formation\Valise%20formation%20WCM\Formation%20PD\Module%20TWTTP\QCM%20TWTTP%20technicien%20(avec%20les%20r&#233;ponses).doc" TargetMode="External"/><Relationship Id="rId19" Type="http://schemas.openxmlformats.org/officeDocument/2006/relationships/hyperlink" Target="file:///\\romeo\WCM\modules%20de%20formation\Valise%20formation%20WCM\Formation%20SAFETY\Module%20pilier%20s&#233;curit&#233;\QCM%20LF%2010-015%20A%20(avec%20les%20r&#233;ponses).doc" TargetMode="External"/><Relationship Id="rId4" Type="http://schemas.openxmlformats.org/officeDocument/2006/relationships/hyperlink" Target="file:///\\romeo\WCM\modules%20de%20formation\Valise%20formation%20WCM\Formation%20LOGISTIQUE\obsolescence\QCM%20Obsolescence%20-%20Corrig&#233;%2020130204.doc" TargetMode="External"/><Relationship Id="rId9" Type="http://schemas.openxmlformats.org/officeDocument/2006/relationships/hyperlink" Target="file:///\\romeo\WCM\modules%20de%20formation\Valise%20formation%20technique%20m&#233;tier\Module%20plasturgie\QCM%20PLASTURGIE%204%20(avec%20les%20r&#233;ponses).doc" TargetMode="External"/><Relationship Id="rId14" Type="http://schemas.openxmlformats.org/officeDocument/2006/relationships/hyperlink" Target="file:///\\romeo\WCM\modules%20de%20formation\Valise%20formation%20WCM\Formation%20WO\MURI%20(Ergonomie)\QCM%20Muri%20(avec%20les%20r&#233;ponses).doc" TargetMode="External"/><Relationship Id="rId22" Type="http://schemas.openxmlformats.org/officeDocument/2006/relationships/hyperlink" Target="file:///\\romeo\WCM\modules%20de%20formation\Valise%20formation%20WCM\Formation%20AM\QCM%20TAG%20(Avec%20les%20r&#233;ponses).doc" TargetMode="External"/><Relationship Id="rId27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202"/>
  <sheetViews>
    <sheetView topLeftCell="A848" zoomScale="86" zoomScaleNormal="86" workbookViewId="0">
      <selection activeCell="K1137" sqref="K1137"/>
    </sheetView>
  </sheetViews>
  <sheetFormatPr baseColWidth="10" defaultRowHeight="15" x14ac:dyDescent="0.25"/>
  <cols>
    <col min="1" max="1" width="35.5703125" style="6" bestFit="1" customWidth="1"/>
    <col min="2" max="2" width="16.28515625" customWidth="1"/>
    <col min="3" max="3" width="26.7109375" customWidth="1"/>
    <col min="4" max="4" width="18.7109375" customWidth="1"/>
    <col min="5" max="5" width="35.42578125" customWidth="1"/>
    <col min="6" max="6" width="28.5703125" bestFit="1" customWidth="1"/>
    <col min="7" max="7" width="13.140625" customWidth="1"/>
    <col min="8" max="8" width="19.42578125" customWidth="1"/>
    <col min="9" max="9" width="14.5703125" customWidth="1"/>
    <col min="10" max="10" width="12.7109375" style="3" customWidth="1"/>
    <col min="11" max="11" width="34.28515625" customWidth="1"/>
    <col min="12" max="12" width="27.28515625" bestFit="1" customWidth="1"/>
    <col min="13" max="13" width="20.42578125" style="10" bestFit="1" customWidth="1"/>
  </cols>
  <sheetData>
    <row r="1" spans="1:14" s="1" customFormat="1" ht="30.75" customHeight="1" x14ac:dyDescent="0.25">
      <c r="A1" s="5" t="s">
        <v>0</v>
      </c>
      <c r="B1" s="1" t="s">
        <v>1</v>
      </c>
      <c r="C1" s="1" t="s">
        <v>2</v>
      </c>
      <c r="D1" s="1" t="s">
        <v>1782</v>
      </c>
      <c r="E1" s="1" t="s">
        <v>3</v>
      </c>
      <c r="F1" s="2" t="s">
        <v>4</v>
      </c>
      <c r="G1" s="2" t="s">
        <v>8</v>
      </c>
      <c r="H1" s="2" t="s">
        <v>5</v>
      </c>
      <c r="I1" s="2" t="s">
        <v>6</v>
      </c>
      <c r="J1" s="1" t="s">
        <v>7</v>
      </c>
      <c r="K1" s="4" t="s">
        <v>1353</v>
      </c>
      <c r="L1" s="2" t="s">
        <v>1684</v>
      </c>
      <c r="M1" s="2" t="s">
        <v>1981</v>
      </c>
      <c r="N1" s="11"/>
    </row>
    <row r="2" spans="1:14" s="1" customFormat="1" x14ac:dyDescent="0.25">
      <c r="A2" s="6" t="s">
        <v>1219</v>
      </c>
      <c r="B2" t="str">
        <f>VLOOKUP(A2,'Liste salariés'!$C$2:$I$609,4,FALSE)</f>
        <v>Ouvrier</v>
      </c>
      <c r="C2" t="str">
        <f>VLOOKUP(A2,'Liste salariés'!$C$2:$R$609,7,FALSE)</f>
        <v>P01-PRODUCTION</v>
      </c>
      <c r="D2" t="str">
        <f>VLOOKUP(A2,'Liste salariés'!$C$2:$I$609,3,FALSE)</f>
        <v>OMAN</v>
      </c>
      <c r="E2" t="str">
        <f>VLOOKUP(A2,'Liste salariés'!$C$2:$I$609,6,FALSE)</f>
        <v>ELM</v>
      </c>
      <c r="F2" t="s">
        <v>11</v>
      </c>
      <c r="G2">
        <f>VLOOKUP(F2,'Liste formations'!$A$3:$B$31,2,FALSE)</f>
        <v>25</v>
      </c>
      <c r="H2">
        <v>25</v>
      </c>
      <c r="I2">
        <f>Tableau2[[#This Row],[Nombre de questions]]-Tableau2[[#This Row],[Réponses justes ]]</f>
        <v>0</v>
      </c>
      <c r="J2" t="s">
        <v>1052</v>
      </c>
      <c r="K2" s="3"/>
      <c r="N2" s="12"/>
    </row>
    <row r="3" spans="1:14" s="1" customFormat="1" x14ac:dyDescent="0.25">
      <c r="A3" s="6" t="s">
        <v>1219</v>
      </c>
      <c r="B3" t="str">
        <f>VLOOKUP(A3,'Liste salariés'!$C$2:$I$609,4,FALSE)</f>
        <v>Ouvrier</v>
      </c>
      <c r="C3" t="str">
        <f>VLOOKUP(A3,'Liste salariés'!$C$2:$R$609,7,FALSE)</f>
        <v>P01-PRODUCTION</v>
      </c>
      <c r="D3" t="str">
        <f>VLOOKUP(A3,'Liste salariés'!$C$2:$I$609,3,FALSE)</f>
        <v>OMAN</v>
      </c>
      <c r="E3" t="str">
        <f>VLOOKUP(A3,'Liste salariés'!$C$2:$I$609,6,FALSE)</f>
        <v>ELM</v>
      </c>
      <c r="F3" t="s">
        <v>1413</v>
      </c>
      <c r="G3">
        <f>VLOOKUP(F3,'Liste formations'!$A$3:$B$31,2,FALSE)</f>
        <v>10</v>
      </c>
      <c r="H3">
        <v>9</v>
      </c>
      <c r="I3">
        <f>Tableau2[[#This Row],[Nombre de questions]]-Tableau2[[#This Row],[Réponses justes ]]</f>
        <v>1</v>
      </c>
      <c r="J3" t="s">
        <v>1052</v>
      </c>
      <c r="K3" s="3">
        <v>41180</v>
      </c>
      <c r="N3" s="12"/>
    </row>
    <row r="4" spans="1:14" s="1" customFormat="1" x14ac:dyDescent="0.25">
      <c r="A4" s="6" t="s">
        <v>1205</v>
      </c>
      <c r="B4" t="str">
        <f>VLOOKUP(A4,'Liste salariés'!$C$2:$I$609,4,FALSE)</f>
        <v>Ouvrier</v>
      </c>
      <c r="C4" t="str">
        <f>VLOOKUP(A4,'Liste salariés'!$C$2:$R$609,7,FALSE)</f>
        <v>P01-PRODUCTION</v>
      </c>
      <c r="D4" t="str">
        <f>VLOOKUP(A4,'Liste salariés'!$C$2:$I$609,3,FALSE)</f>
        <v>OMAC</v>
      </c>
      <c r="E4" t="str">
        <f>VLOOKUP(A4,'Liste salariés'!$C$2:$I$609,6,FALSE)</f>
        <v>ELM</v>
      </c>
      <c r="F4" t="s">
        <v>1413</v>
      </c>
      <c r="G4">
        <f>VLOOKUP(F4,'Liste formations'!$A$3:$B$31,2,FALSE)</f>
        <v>10</v>
      </c>
      <c r="H4">
        <v>10</v>
      </c>
      <c r="I4">
        <f>Tableau2[[#This Row],[Nombre de questions]]-Tableau2[[#This Row],[Réponses justes ]]</f>
        <v>0</v>
      </c>
      <c r="J4" t="s">
        <v>1052</v>
      </c>
      <c r="K4" s="3">
        <v>41171</v>
      </c>
      <c r="N4" s="12"/>
    </row>
    <row r="5" spans="1:14" s="1" customFormat="1" x14ac:dyDescent="0.25">
      <c r="A5" s="6" t="s">
        <v>1205</v>
      </c>
      <c r="B5" t="str">
        <f>VLOOKUP(A5,'Liste salariés'!$C$2:$I$609,4,FALSE)</f>
        <v>Ouvrier</v>
      </c>
      <c r="C5" t="str">
        <f>VLOOKUP(A5,'Liste salariés'!$C$2:$R$609,7,FALSE)</f>
        <v>P01-PRODUCTION</v>
      </c>
      <c r="D5" t="str">
        <f>VLOOKUP(A5,'Liste salariés'!$C$2:$I$609,3,FALSE)</f>
        <v>OMAC</v>
      </c>
      <c r="E5" t="str">
        <f>VLOOKUP(A5,'Liste salariés'!$C$2:$I$609,6,FALSE)</f>
        <v>ELM</v>
      </c>
      <c r="F5" t="s">
        <v>11</v>
      </c>
      <c r="G5">
        <f>VLOOKUP(F5,'Liste formations'!$A$3:$B$31,2,FALSE)</f>
        <v>25</v>
      </c>
      <c r="H5">
        <v>25</v>
      </c>
      <c r="I5">
        <f>Tableau2[[#This Row],[Nombre de questions]]-Tableau2[[#This Row],[Réponses justes ]]</f>
        <v>0</v>
      </c>
      <c r="J5" t="s">
        <v>1052</v>
      </c>
      <c r="K5" s="3">
        <v>41157</v>
      </c>
      <c r="N5" s="12"/>
    </row>
    <row r="6" spans="1:14" s="1" customFormat="1" x14ac:dyDescent="0.25">
      <c r="A6" s="6" t="s">
        <v>1205</v>
      </c>
      <c r="B6" t="str">
        <f>VLOOKUP(A6,'Liste salariés'!$C$2:$I$609,4,FALSE)</f>
        <v>Ouvrier</v>
      </c>
      <c r="C6" t="str">
        <f>VLOOKUP(A6,'Liste salariés'!$C$2:$R$609,7,FALSE)</f>
        <v>P01-PRODUCTION</v>
      </c>
      <c r="D6" t="str">
        <f>VLOOKUP(A6,'Liste salariés'!$C$2:$I$609,3,FALSE)</f>
        <v>OMAC</v>
      </c>
      <c r="E6" t="str">
        <f>VLOOKUP(A6,'Liste salariés'!$C$2:$I$609,6,FALSE)</f>
        <v>ELM</v>
      </c>
      <c r="F6" t="s">
        <v>10</v>
      </c>
      <c r="G6">
        <f>VLOOKUP(F6,'Liste formations'!$A$3:$B$31,2,FALSE)</f>
        <v>6</v>
      </c>
      <c r="H6">
        <v>6</v>
      </c>
      <c r="I6">
        <f>Tableau2[[#This Row],[Nombre de questions]]-Tableau2[[#This Row],[Réponses justes ]]</f>
        <v>0</v>
      </c>
      <c r="J6" t="s">
        <v>1052</v>
      </c>
      <c r="K6" s="3">
        <v>41331</v>
      </c>
      <c r="N6" s="12"/>
    </row>
    <row r="7" spans="1:14" s="1" customFormat="1" x14ac:dyDescent="0.25">
      <c r="A7" s="6" t="s">
        <v>1205</v>
      </c>
      <c r="B7" t="str">
        <f>VLOOKUP(A7,'Liste salariés'!$C$2:$I$609,4,FALSE)</f>
        <v>Ouvrier</v>
      </c>
      <c r="C7" s="8" t="str">
        <f>VLOOKUP(A7,'Liste salariés'!$C$2:$R$609,7,FALSE)</f>
        <v>P01-PRODUCTION</v>
      </c>
      <c r="D7" s="8" t="str">
        <f>VLOOKUP(A7,'Liste salariés'!$C$2:$I$609,3,FALSE)</f>
        <v>OMAC</v>
      </c>
      <c r="E7" s="8" t="str">
        <f>VLOOKUP(A7,'Liste salariés'!$C$2:$I$609,6,FALSE)</f>
        <v>ELM</v>
      </c>
      <c r="F7" t="s">
        <v>1987</v>
      </c>
      <c r="G7" s="8">
        <f>VLOOKUP(F7,'Liste formations'!$A$3:$B$31,2,FALSE)</f>
        <v>15</v>
      </c>
      <c r="H7">
        <v>13</v>
      </c>
      <c r="I7">
        <f>Tableau2[[#This Row],[Nombre de questions]]-Tableau2[[#This Row],[Réponses justes ]]</f>
        <v>2</v>
      </c>
      <c r="J7" t="s">
        <v>1052</v>
      </c>
      <c r="K7" s="3">
        <v>41667</v>
      </c>
      <c r="N7" s="12"/>
    </row>
    <row r="8" spans="1:14" s="1" customFormat="1" x14ac:dyDescent="0.25">
      <c r="A8" s="6" t="s">
        <v>1426</v>
      </c>
      <c r="B8" t="str">
        <f>VLOOKUP(A8,'Liste salariés'!$C$2:$I$609,4,FALSE)</f>
        <v>Cadre</v>
      </c>
      <c r="C8" t="str">
        <f>VLOOKUP(A8,'Liste salariés'!$C$2:$R$609,7,FALSE)</f>
        <v>P02-TECHNICAL SCES</v>
      </c>
      <c r="D8" t="str">
        <f>VLOOKUP(A8,'Liste salariés'!$C$2:$I$609,3,FALSE)</f>
        <v>LP</v>
      </c>
      <c r="E8" t="str">
        <f>VLOOKUP(A8,'Liste salariés'!$C$2:$I$609,6,FALSE)</f>
        <v>ELM</v>
      </c>
      <c r="F8" t="s">
        <v>9</v>
      </c>
      <c r="G8">
        <f>VLOOKUP(F8,'Liste formations'!$A$3:$B$31,2,FALSE)</f>
        <v>10</v>
      </c>
      <c r="H8">
        <v>8</v>
      </c>
      <c r="I8">
        <f>Tableau2[[#This Row],[Nombre de questions]]-Tableau2[[#This Row],[Réponses justes ]]</f>
        <v>2</v>
      </c>
      <c r="J8" t="s">
        <v>1052</v>
      </c>
      <c r="K8" s="3">
        <v>41390</v>
      </c>
      <c r="N8" s="12"/>
    </row>
    <row r="9" spans="1:14" x14ac:dyDescent="0.25">
      <c r="A9" s="6" t="s">
        <v>1069</v>
      </c>
      <c r="B9" t="str">
        <f>VLOOKUP(A9,'Liste salariés'!$C$2:$I$609,4,FALSE)</f>
        <v>Ouvrier</v>
      </c>
      <c r="C9" t="str">
        <f>VLOOKUP(A9,'Liste salariés'!$C$2:$R$609,7,FALSE)</f>
        <v>P01-PRODUCTION</v>
      </c>
      <c r="D9" t="str">
        <f>VLOOKUP(A9,'Liste salariés'!$C$2:$I$609,3,FALSE)</f>
        <v>OMAN</v>
      </c>
      <c r="E9" t="str">
        <f>VLOOKUP(A9,'Liste salariés'!$C$2:$I$609,6,FALSE)</f>
        <v>ELM</v>
      </c>
      <c r="F9" t="s">
        <v>1413</v>
      </c>
      <c r="G9">
        <f>VLOOKUP(F9,'Liste formations'!$A$3:$B$31,2,FALSE)</f>
        <v>10</v>
      </c>
      <c r="H9">
        <v>10</v>
      </c>
      <c r="I9">
        <f>Tableau2[[#This Row],[Nombre de questions]]-Tableau2[[#This Row],[Réponses justes ]]</f>
        <v>0</v>
      </c>
      <c r="J9" t="s">
        <v>1052</v>
      </c>
      <c r="K9" s="3">
        <v>41352</v>
      </c>
      <c r="M9"/>
      <c r="N9" s="12"/>
    </row>
    <row r="10" spans="1:14" x14ac:dyDescent="0.25">
      <c r="A10" s="6" t="s">
        <v>1069</v>
      </c>
      <c r="B10" t="str">
        <f>VLOOKUP(A10,'Liste salariés'!$C$2:$I$609,4,FALSE)</f>
        <v>Ouvrier</v>
      </c>
      <c r="C10" t="str">
        <f>VLOOKUP(A10,'Liste salariés'!$C$2:$R$609,7,FALSE)</f>
        <v>P01-PRODUCTION</v>
      </c>
      <c r="D10" t="str">
        <f>VLOOKUP(A10,'Liste salariés'!$C$2:$I$609,3,FALSE)</f>
        <v>OMAN</v>
      </c>
      <c r="E10" t="str">
        <f>VLOOKUP(A10,'Liste salariés'!$C$2:$I$609,6,FALSE)</f>
        <v>ELM</v>
      </c>
      <c r="F10" t="s">
        <v>11</v>
      </c>
      <c r="G10">
        <f>VLOOKUP(F10,'Liste formations'!$A$3:$B$31,2,FALSE)</f>
        <v>25</v>
      </c>
      <c r="H10">
        <v>18</v>
      </c>
      <c r="I10">
        <f>Tableau2[[#This Row],[Nombre de questions]]-Tableau2[[#This Row],[Réponses justes ]]</f>
        <v>7</v>
      </c>
      <c r="J10" t="s">
        <v>1052</v>
      </c>
      <c r="K10" s="3">
        <v>41352</v>
      </c>
      <c r="M10"/>
      <c r="N10" s="12"/>
    </row>
    <row r="11" spans="1:14" x14ac:dyDescent="0.25">
      <c r="A11" s="6" t="s">
        <v>1050</v>
      </c>
      <c r="B11" t="str">
        <f>VLOOKUP(A11,'Liste salariés'!$C$2:$I$609,4,FALSE)</f>
        <v>ETAM</v>
      </c>
      <c r="C11" t="str">
        <f>VLOOKUP(A11,'Liste salariés'!$C$2:$R$609,7,FALSE)</f>
        <v>P01-PRODUCTION</v>
      </c>
      <c r="D11" t="str">
        <f>VLOOKUP(A11,'Liste salariés'!$C$2:$I$609,3,FALSE)</f>
        <v>CE</v>
      </c>
      <c r="E11" t="str">
        <f>VLOOKUP(A11,'Liste salariés'!$C$2:$I$609,6,FALSE)</f>
        <v>ELM</v>
      </c>
      <c r="F11" t="s">
        <v>1414</v>
      </c>
      <c r="G11">
        <f>VLOOKUP(F11,'Liste formations'!$A$3:$B$31,2,FALSE)</f>
        <v>10</v>
      </c>
      <c r="H11">
        <v>5</v>
      </c>
      <c r="I11">
        <f>Tableau2[[#This Row],[Nombre de questions]]-Tableau2[[#This Row],[Réponses justes ]]</f>
        <v>5</v>
      </c>
      <c r="J11" t="s">
        <v>1052</v>
      </c>
      <c r="K11" s="3">
        <v>41096</v>
      </c>
      <c r="M11"/>
      <c r="N11" s="12"/>
    </row>
    <row r="12" spans="1:14" x14ac:dyDescent="0.25">
      <c r="A12" s="6" t="s">
        <v>1050</v>
      </c>
      <c r="B12" t="str">
        <f>VLOOKUP(A12,'Liste salariés'!$C$2:$I$609,4,FALSE)</f>
        <v>ETAM</v>
      </c>
      <c r="C12" t="str">
        <f>VLOOKUP(A12,'Liste salariés'!$C$2:$R$609,7,FALSE)</f>
        <v>P01-PRODUCTION</v>
      </c>
      <c r="D12" t="str">
        <f>VLOOKUP(A12,'Liste salariés'!$C$2:$I$609,3,FALSE)</f>
        <v>CE</v>
      </c>
      <c r="E12" t="str">
        <f>VLOOKUP(A12,'Liste salariés'!$C$2:$I$609,6,FALSE)</f>
        <v>ELM</v>
      </c>
      <c r="F12" t="s">
        <v>1420</v>
      </c>
      <c r="G12">
        <f>VLOOKUP(F12,'Liste formations'!$A$3:$B$31,2,FALSE)</f>
        <v>10</v>
      </c>
      <c r="H12">
        <v>10</v>
      </c>
      <c r="I12">
        <f>Tableau2[[#This Row],[Nombre de questions]]-Tableau2[[#This Row],[Réponses justes ]]</f>
        <v>0</v>
      </c>
      <c r="J12" t="s">
        <v>1052</v>
      </c>
      <c r="K12" s="3">
        <v>41012</v>
      </c>
      <c r="M12"/>
      <c r="N12" s="12"/>
    </row>
    <row r="13" spans="1:14" x14ac:dyDescent="0.25">
      <c r="A13" s="6" t="s">
        <v>1050</v>
      </c>
      <c r="B13" t="str">
        <f>VLOOKUP(A13,'Liste salariés'!$C$2:$I$609,4,FALSE)</f>
        <v>ETAM</v>
      </c>
      <c r="C13" t="str">
        <f>VLOOKUP(A13,'Liste salariés'!$C$2:$R$609,7,FALSE)</f>
        <v>P01-PRODUCTION</v>
      </c>
      <c r="D13" t="str">
        <f>VLOOKUP(A13,'Liste salariés'!$C$2:$I$609,3,FALSE)</f>
        <v>CE</v>
      </c>
      <c r="E13" t="str">
        <f>VLOOKUP(A13,'Liste salariés'!$C$2:$I$609,6,FALSE)</f>
        <v>ELM</v>
      </c>
      <c r="F13" t="s">
        <v>11</v>
      </c>
      <c r="G13">
        <f>VLOOKUP(F13,'Liste formations'!$A$3:$B$31,2,FALSE)</f>
        <v>25</v>
      </c>
      <c r="H13">
        <v>21</v>
      </c>
      <c r="I13">
        <f>Tableau2[[#This Row],[Nombre de questions]]-Tableau2[[#This Row],[Réponses justes ]]</f>
        <v>4</v>
      </c>
      <c r="J13" t="s">
        <v>1052</v>
      </c>
      <c r="K13" s="3">
        <v>41091</v>
      </c>
      <c r="M13"/>
      <c r="N13" s="12"/>
    </row>
    <row r="14" spans="1:14" x14ac:dyDescent="0.25">
      <c r="A14" s="6" t="s">
        <v>1050</v>
      </c>
      <c r="B14" t="str">
        <f>VLOOKUP(A14,'Liste salariés'!$C$2:$I$609,4,FALSE)</f>
        <v>ETAM</v>
      </c>
      <c r="C14" t="str">
        <f>VLOOKUP(A14,'Liste salariés'!$C$2:$R$609,7,FALSE)</f>
        <v>P01-PRODUCTION</v>
      </c>
      <c r="D14" t="str">
        <f>VLOOKUP(A14,'Liste salariés'!$C$2:$I$609,3,FALSE)</f>
        <v>CE</v>
      </c>
      <c r="E14" t="str">
        <f>VLOOKUP(A14,'Liste salariés'!$C$2:$I$609,6,FALSE)</f>
        <v>ELM</v>
      </c>
      <c r="F14" t="s">
        <v>1422</v>
      </c>
      <c r="G14">
        <f>VLOOKUP(F14,'Liste formations'!$A$3:$B$31,2,FALSE)</f>
        <v>17</v>
      </c>
      <c r="H14">
        <v>17</v>
      </c>
      <c r="I14">
        <f>Tableau2[[#This Row],[Nombre de questions]]-Tableau2[[#This Row],[Réponses justes ]]</f>
        <v>0</v>
      </c>
      <c r="J14" t="s">
        <v>1052</v>
      </c>
      <c r="K14" s="3">
        <v>41383</v>
      </c>
      <c r="M14"/>
      <c r="N14" s="12"/>
    </row>
    <row r="15" spans="1:14" x14ac:dyDescent="0.25">
      <c r="A15" s="6" t="s">
        <v>1220</v>
      </c>
      <c r="B15" t="str">
        <f>VLOOKUP(A15,'Liste salariés'!$C$2:$I$609,4,FALSE)</f>
        <v>Ouvrier</v>
      </c>
      <c r="C15" t="str">
        <f>VLOOKUP(A15,'Liste salariés'!$C$2:$R$609,7,FALSE)</f>
        <v>P01-PRODUCTION</v>
      </c>
      <c r="D15" t="str">
        <f>VLOOKUP(A15,'Liste salariés'!$C$2:$I$609,3,FALSE)</f>
        <v>OMAN</v>
      </c>
      <c r="E15" t="str">
        <f>VLOOKUP(A15,'Liste salariés'!$C$2:$I$609,6,FALSE)</f>
        <v>ELM</v>
      </c>
      <c r="F15" t="s">
        <v>1413</v>
      </c>
      <c r="G15">
        <f>VLOOKUP(F15,'Liste formations'!$A$3:$B$31,2,FALSE)</f>
        <v>10</v>
      </c>
      <c r="H15">
        <v>7</v>
      </c>
      <c r="I15">
        <f>Tableau2[[#This Row],[Nombre de questions]]-Tableau2[[#This Row],[Réponses justes ]]</f>
        <v>3</v>
      </c>
      <c r="J15" t="s">
        <v>1052</v>
      </c>
      <c r="K15" s="3">
        <v>41297</v>
      </c>
      <c r="M15"/>
      <c r="N15" s="12"/>
    </row>
    <row r="16" spans="1:14" x14ac:dyDescent="0.25">
      <c r="A16" s="6" t="s">
        <v>1220</v>
      </c>
      <c r="B16" t="str">
        <f>VLOOKUP(A16,'Liste salariés'!$C$2:$I$609,4,FALSE)</f>
        <v>Ouvrier</v>
      </c>
      <c r="C16" t="str">
        <f>VLOOKUP(A16,'Liste salariés'!$C$2:$R$609,7,FALSE)</f>
        <v>P01-PRODUCTION</v>
      </c>
      <c r="D16" t="str">
        <f>VLOOKUP(A16,'Liste salariés'!$C$2:$I$609,3,FALSE)</f>
        <v>OMAN</v>
      </c>
      <c r="E16" t="str">
        <f>VLOOKUP(A16,'Liste salariés'!$C$2:$I$609,6,FALSE)</f>
        <v>ELM</v>
      </c>
      <c r="F16" t="s">
        <v>11</v>
      </c>
      <c r="G16">
        <f>VLOOKUP(F16,'Liste formations'!$A$3:$B$31,2,FALSE)</f>
        <v>25</v>
      </c>
      <c r="H16">
        <v>20</v>
      </c>
      <c r="I16">
        <f>Tableau2[[#This Row],[Nombre de questions]]-Tableau2[[#This Row],[Réponses justes ]]</f>
        <v>5</v>
      </c>
      <c r="J16" t="s">
        <v>1052</v>
      </c>
      <c r="K16" s="3">
        <v>41361</v>
      </c>
      <c r="M16"/>
      <c r="N16" s="12"/>
    </row>
    <row r="17" spans="1:14" x14ac:dyDescent="0.25">
      <c r="A17" s="6" t="s">
        <v>1221</v>
      </c>
      <c r="B17" t="str">
        <f>VLOOKUP(A17,'Liste salariés'!$C$2:$I$609,4,FALSE)</f>
        <v>Ouvrier</v>
      </c>
      <c r="C17" t="str">
        <f>VLOOKUP(A17,'Liste salariés'!$C$2:$R$609,7,FALSE)</f>
        <v>P01-PRODUCTION</v>
      </c>
      <c r="D17" t="str">
        <f>VLOOKUP(A17,'Liste salariés'!$C$2:$I$609,3,FALSE)</f>
        <v>OMAN</v>
      </c>
      <c r="E17" t="str">
        <f>VLOOKUP(A17,'Liste salariés'!$C$2:$I$609,6,FALSE)</f>
        <v>ELM</v>
      </c>
      <c r="F17" t="s">
        <v>1413</v>
      </c>
      <c r="G17">
        <f>VLOOKUP(F17,'Liste formations'!$A$3:$B$31,2,FALSE)</f>
        <v>10</v>
      </c>
      <c r="H17">
        <v>7</v>
      </c>
      <c r="I17">
        <f>Tableau2[[#This Row],[Nombre de questions]]-Tableau2[[#This Row],[Réponses justes ]]</f>
        <v>3</v>
      </c>
      <c r="J17" t="s">
        <v>1052</v>
      </c>
      <c r="K17" s="3">
        <v>41297</v>
      </c>
      <c r="M17"/>
      <c r="N17" s="12"/>
    </row>
    <row r="18" spans="1:14" x14ac:dyDescent="0.25">
      <c r="A18" s="6" t="s">
        <v>1221</v>
      </c>
      <c r="B18" t="str">
        <f>VLOOKUP(A18,'Liste salariés'!$C$2:$I$609,4,FALSE)</f>
        <v>Ouvrier</v>
      </c>
      <c r="C18" t="str">
        <f>VLOOKUP(A18,'Liste salariés'!$C$2:$R$609,7,FALSE)</f>
        <v>P01-PRODUCTION</v>
      </c>
      <c r="D18" t="str">
        <f>VLOOKUP(A18,'Liste salariés'!$C$2:$I$609,3,FALSE)</f>
        <v>OMAN</v>
      </c>
      <c r="E18" t="str">
        <f>VLOOKUP(A18,'Liste salariés'!$C$2:$I$609,6,FALSE)</f>
        <v>ELM</v>
      </c>
      <c r="F18" t="s">
        <v>11</v>
      </c>
      <c r="G18">
        <f>VLOOKUP(F18,'Liste formations'!$A$3:$B$31,2,FALSE)</f>
        <v>25</v>
      </c>
      <c r="H18">
        <v>21</v>
      </c>
      <c r="I18">
        <f>Tableau2[[#This Row],[Nombre de questions]]-Tableau2[[#This Row],[Réponses justes ]]</f>
        <v>4</v>
      </c>
      <c r="J18" t="s">
        <v>1052</v>
      </c>
      <c r="K18" s="3">
        <v>41211</v>
      </c>
      <c r="M18"/>
      <c r="N18" s="12"/>
    </row>
    <row r="19" spans="1:14" x14ac:dyDescent="0.25">
      <c r="A19" s="34" t="s">
        <v>1221</v>
      </c>
      <c r="B19" t="str">
        <f>VLOOKUP(A19,'Liste salariés'!$C$2:$I$609,4,FALSE)</f>
        <v>Ouvrier</v>
      </c>
      <c r="C19" s="8" t="str">
        <f>VLOOKUP(A19,'Liste salariés'!$C$2:$R$609,7,FALSE)</f>
        <v>P01-PRODUCTION</v>
      </c>
      <c r="D19" s="8" t="str">
        <f>VLOOKUP(A19,'Liste salariés'!$C$2:$I$609,3,FALSE)</f>
        <v>OMAN</v>
      </c>
      <c r="E19" s="8" t="str">
        <f>VLOOKUP(A19,'Liste salariés'!$C$2:$I$609,6,FALSE)</f>
        <v>ELM</v>
      </c>
      <c r="F19" t="s">
        <v>1795</v>
      </c>
      <c r="G19" s="8">
        <f>VLOOKUP(F19,'Liste formations'!$A$3:$B$31,2,FALSE)</f>
        <v>15</v>
      </c>
      <c r="H19" t="s">
        <v>1973</v>
      </c>
      <c r="I19" t="e">
        <f>Tableau2[[#This Row],[Nombre de questions]]-Tableau2[[#This Row],[Réponses justes ]]</f>
        <v>#VALUE!</v>
      </c>
      <c r="J19" t="s">
        <v>1053</v>
      </c>
      <c r="K19" s="3">
        <v>41171</v>
      </c>
      <c r="M19"/>
      <c r="N19" s="12"/>
    </row>
    <row r="20" spans="1:14" x14ac:dyDescent="0.25">
      <c r="A20" s="34" t="s">
        <v>1221</v>
      </c>
      <c r="B20" t="str">
        <f>VLOOKUP(A20,'Liste salariés'!$C$2:$I$609,4,FALSE)</f>
        <v>Ouvrier</v>
      </c>
      <c r="C20" s="8" t="str">
        <f>VLOOKUP(A20,'Liste salariés'!$C$2:$R$609,7,FALSE)</f>
        <v>P01-PRODUCTION</v>
      </c>
      <c r="D20" s="8" t="str">
        <f>VLOOKUP(A20,'Liste salariés'!$C$2:$I$609,3,FALSE)</f>
        <v>OMAN</v>
      </c>
      <c r="E20" s="8" t="str">
        <f>VLOOKUP(A20,'Liste salariés'!$C$2:$I$609,6,FALSE)</f>
        <v>ELM</v>
      </c>
      <c r="F20" t="s">
        <v>1987</v>
      </c>
      <c r="G20" s="8">
        <f>VLOOKUP(F20,'Liste formations'!$A$3:$B$31,2,FALSE)</f>
        <v>15</v>
      </c>
      <c r="H20" t="s">
        <v>1973</v>
      </c>
      <c r="I20" t="e">
        <f>Tableau2[[#This Row],[Nombre de questions]]-Tableau2[[#This Row],[Réponses justes ]]</f>
        <v>#VALUE!</v>
      </c>
      <c r="J20" s="26" t="s">
        <v>1053</v>
      </c>
      <c r="K20" s="40">
        <v>41171</v>
      </c>
      <c r="M20"/>
      <c r="N20" s="12"/>
    </row>
    <row r="21" spans="1:14" x14ac:dyDescent="0.25">
      <c r="A21" s="6" t="s">
        <v>1183</v>
      </c>
      <c r="B21" t="str">
        <f>VLOOKUP(A21,'Liste salariés'!$C$2:$I$609,4,FALSE)</f>
        <v>ETAM</v>
      </c>
      <c r="C21" t="str">
        <f>VLOOKUP(A21,'Liste salariés'!$C$2:$R$609,7,FALSE)</f>
        <v>S08-QUALITY</v>
      </c>
      <c r="D21" t="str">
        <f>VLOOKUP(A21,'Liste salariés'!$C$2:$I$609,3,FALSE)</f>
        <v>ISC</v>
      </c>
      <c r="E21" t="str">
        <f>VLOOKUP(A21,'Liste salariés'!$C$2:$I$609,6,FALSE)</f>
        <v>I&amp;T</v>
      </c>
      <c r="F21" t="s">
        <v>11</v>
      </c>
      <c r="G21">
        <f>VLOOKUP(F21,'Liste formations'!$A$3:$B$31,2,FALSE)</f>
        <v>25</v>
      </c>
      <c r="H21">
        <v>21</v>
      </c>
      <c r="I21">
        <f>Tableau2[[#This Row],[Nombre de questions]]-Tableau2[[#This Row],[Réponses justes ]]</f>
        <v>4</v>
      </c>
      <c r="J21" t="s">
        <v>1052</v>
      </c>
      <c r="K21" s="3">
        <v>40836</v>
      </c>
      <c r="M21"/>
      <c r="N21" s="12"/>
    </row>
    <row r="22" spans="1:14" x14ac:dyDescent="0.25">
      <c r="A22" s="6" t="s">
        <v>1183</v>
      </c>
      <c r="B22" t="str">
        <f>VLOOKUP(A22,'Liste salariés'!$C$2:$I$609,4,FALSE)</f>
        <v>ETAM</v>
      </c>
      <c r="C22" t="str">
        <f>VLOOKUP(A22,'Liste salariés'!$C$2:$R$609,7,FALSE)</f>
        <v>S08-QUALITY</v>
      </c>
      <c r="D22" t="str">
        <f>VLOOKUP(A22,'Liste salariés'!$C$2:$I$609,3,FALSE)</f>
        <v>ISC</v>
      </c>
      <c r="E22" t="str">
        <f>VLOOKUP(A22,'Liste salariés'!$C$2:$I$609,6,FALSE)</f>
        <v>I&amp;T</v>
      </c>
      <c r="F22" t="s">
        <v>9</v>
      </c>
      <c r="G22">
        <f>VLOOKUP(F22,'Liste formations'!$A$3:$B$31,2,FALSE)</f>
        <v>10</v>
      </c>
      <c r="H22">
        <v>8</v>
      </c>
      <c r="I22">
        <f>Tableau2[[#This Row],[Nombre de questions]]-Tableau2[[#This Row],[Réponses justes ]]</f>
        <v>2</v>
      </c>
      <c r="J22" t="s">
        <v>1052</v>
      </c>
      <c r="K22" s="3">
        <v>41396</v>
      </c>
      <c r="M22"/>
      <c r="N22" s="12"/>
    </row>
    <row r="23" spans="1:14" x14ac:dyDescent="0.25">
      <c r="A23" s="6" t="s">
        <v>1222</v>
      </c>
      <c r="B23" t="str">
        <f>VLOOKUP(A23,'Liste salariés'!$C$2:$I$609,4,FALSE)</f>
        <v>Ouvrier</v>
      </c>
      <c r="C23" t="str">
        <f>VLOOKUP(A23,'Liste salariés'!$C$2:$R$609,7,FALSE)</f>
        <v>P01-PRODUCTION</v>
      </c>
      <c r="D23" t="str">
        <f>VLOOKUP(A23,'Liste salariés'!$C$2:$I$609,3,FALSE)</f>
        <v>OMAC</v>
      </c>
      <c r="E23" t="str">
        <f>VLOOKUP(A23,'Liste salariés'!$C$2:$I$609,6,FALSE)</f>
        <v>ELM</v>
      </c>
      <c r="F23" t="s">
        <v>1413</v>
      </c>
      <c r="G23">
        <f>VLOOKUP(F23,'Liste formations'!$A$3:$B$31,2,FALSE)</f>
        <v>10</v>
      </c>
      <c r="H23">
        <v>9</v>
      </c>
      <c r="I23">
        <f>Tableau2[[#This Row],[Nombre de questions]]-Tableau2[[#This Row],[Réponses justes ]]</f>
        <v>1</v>
      </c>
      <c r="J23" t="s">
        <v>1052</v>
      </c>
      <c r="K23" s="3">
        <v>41171</v>
      </c>
      <c r="M23"/>
      <c r="N23" s="12"/>
    </row>
    <row r="24" spans="1:14" x14ac:dyDescent="0.25">
      <c r="A24" s="6" t="s">
        <v>1222</v>
      </c>
      <c r="B24" t="str">
        <f>VLOOKUP(A24,'Liste salariés'!$C$2:$I$609,4,FALSE)</f>
        <v>Ouvrier</v>
      </c>
      <c r="C24" t="str">
        <f>VLOOKUP(A24,'Liste salariés'!$C$2:$R$609,7,FALSE)</f>
        <v>P01-PRODUCTION</v>
      </c>
      <c r="D24" t="str">
        <f>VLOOKUP(A24,'Liste salariés'!$C$2:$I$609,3,FALSE)</f>
        <v>OMAC</v>
      </c>
      <c r="E24" t="str">
        <f>VLOOKUP(A24,'Liste salariés'!$C$2:$I$609,6,FALSE)</f>
        <v>ELM</v>
      </c>
      <c r="F24" t="s">
        <v>11</v>
      </c>
      <c r="G24">
        <f>VLOOKUP(F24,'Liste formations'!$A$3:$B$31,2,FALSE)</f>
        <v>25</v>
      </c>
      <c r="H24">
        <v>22</v>
      </c>
      <c r="I24">
        <f>Tableau2[[#This Row],[Nombre de questions]]-Tableau2[[#This Row],[Réponses justes ]]</f>
        <v>3</v>
      </c>
      <c r="J24" t="s">
        <v>1052</v>
      </c>
      <c r="K24" s="3">
        <v>40940</v>
      </c>
      <c r="M24"/>
      <c r="N24" s="12"/>
    </row>
    <row r="25" spans="1:14" x14ac:dyDescent="0.25">
      <c r="A25" s="6" t="s">
        <v>1222</v>
      </c>
      <c r="B25" t="str">
        <f>VLOOKUP(A25,'Liste salariés'!$C$2:$I$609,4,FALSE)</f>
        <v>Ouvrier</v>
      </c>
      <c r="C25" t="str">
        <f>VLOOKUP(A25,'Liste salariés'!$C$2:$R$609,7,FALSE)</f>
        <v>P01-PRODUCTION</v>
      </c>
      <c r="D25" t="str">
        <f>VLOOKUP(A25,'Liste salariés'!$C$2:$I$609,3,FALSE)</f>
        <v>OMAC</v>
      </c>
      <c r="E25" t="str">
        <f>VLOOKUP(A25,'Liste salariés'!$C$2:$I$609,6,FALSE)</f>
        <v>ELM</v>
      </c>
      <c r="F25" t="s">
        <v>1683</v>
      </c>
      <c r="G25">
        <f>VLOOKUP(F25,'Liste formations'!$A$3:$B$31,2,FALSE)</f>
        <v>0</v>
      </c>
      <c r="H25">
        <v>25</v>
      </c>
      <c r="I25">
        <f>Tableau2[[#This Row],[Nombre de questions]]-Tableau2[[#This Row],[Réponses justes ]]</f>
        <v>-25</v>
      </c>
      <c r="J25" t="s">
        <v>1052</v>
      </c>
      <c r="K25" s="3">
        <v>41075</v>
      </c>
      <c r="L25" t="s">
        <v>1685</v>
      </c>
      <c r="M25"/>
      <c r="N25" s="12"/>
    </row>
    <row r="26" spans="1:14" x14ac:dyDescent="0.25">
      <c r="A26" s="34" t="s">
        <v>1222</v>
      </c>
      <c r="B26" t="str">
        <f>VLOOKUP(A26,'Liste salariés'!$C$2:$I$609,4,FALSE)</f>
        <v>Ouvrier</v>
      </c>
      <c r="C26" s="8" t="str">
        <f>VLOOKUP(A26,'Liste salariés'!$C$2:$R$609,7,FALSE)</f>
        <v>P01-PRODUCTION</v>
      </c>
      <c r="D26" s="8" t="str">
        <f>VLOOKUP(A26,'Liste salariés'!$C$2:$I$609,3,FALSE)</f>
        <v>OMAC</v>
      </c>
      <c r="E26" s="8" t="str">
        <f>VLOOKUP(A26,'Liste salariés'!$C$2:$I$609,6,FALSE)</f>
        <v>ELM</v>
      </c>
      <c r="F26" t="s">
        <v>1987</v>
      </c>
      <c r="G26" s="8">
        <f>VLOOKUP(F26,'Liste formations'!$A$3:$B$31,2,FALSE)</f>
        <v>15</v>
      </c>
      <c r="H26" t="s">
        <v>1973</v>
      </c>
      <c r="I26" t="e">
        <f>Tableau2[[#This Row],[Nombre de questions]]-Tableau2[[#This Row],[Réponses justes ]]</f>
        <v>#VALUE!</v>
      </c>
      <c r="J26" s="26" t="s">
        <v>1053</v>
      </c>
      <c r="K26" s="40">
        <v>41578</v>
      </c>
      <c r="M26"/>
      <c r="N26" s="12"/>
    </row>
    <row r="27" spans="1:14" x14ac:dyDescent="0.25">
      <c r="A27" s="6" t="s">
        <v>1790</v>
      </c>
      <c r="B27" t="str">
        <f>VLOOKUP(A27,'Liste salariés'!$C$2:$I$609,4,FALSE)</f>
        <v>Cadre</v>
      </c>
      <c r="C27" t="str">
        <f>VLOOKUP(A27,'Liste salariés'!$C$2:$R$609,7,FALSE)</f>
        <v>P02-TECHNICAL SCES</v>
      </c>
      <c r="D27" t="str">
        <f>VLOOKUP(A27,'Liste salariés'!$C$2:$I$609,3,FALSE)</f>
        <v>TIE</v>
      </c>
      <c r="E27" t="str">
        <f>VLOOKUP(A27,'Liste salariés'!$C$2:$I$609,6,FALSE)</f>
        <v>ELM</v>
      </c>
      <c r="F27" t="s">
        <v>11</v>
      </c>
      <c r="G27">
        <f>VLOOKUP(F27,'Liste formations'!$A$3:$B$31,2,FALSE)</f>
        <v>25</v>
      </c>
      <c r="H27">
        <v>21</v>
      </c>
      <c r="I27">
        <f>Tableau2[[#This Row],[Nombre de questions]]-Tableau2[[#This Row],[Réponses justes ]]</f>
        <v>4</v>
      </c>
      <c r="J27" t="s">
        <v>1052</v>
      </c>
      <c r="K27" s="3">
        <v>41445</v>
      </c>
      <c r="M27"/>
      <c r="N27" s="12"/>
    </row>
    <row r="28" spans="1:14" x14ac:dyDescent="0.25">
      <c r="A28" s="6" t="s">
        <v>1223</v>
      </c>
      <c r="B28" t="str">
        <f>VLOOKUP(A28,'Liste salariés'!$C$2:$I$609,4,FALSE)</f>
        <v>Ouvrier</v>
      </c>
      <c r="C28" t="str">
        <f>VLOOKUP(A28,'Liste salariés'!$C$2:$R$609,7,FALSE)</f>
        <v>P01-PRODUCTION</v>
      </c>
      <c r="D28" t="str">
        <f>VLOOKUP(A28,'Liste salariés'!$C$2:$I$609,3,FALSE)</f>
        <v>OMAC</v>
      </c>
      <c r="E28" t="str">
        <f>VLOOKUP(A28,'Liste salariés'!$C$2:$I$609,6,FALSE)</f>
        <v>ELM</v>
      </c>
      <c r="F28" t="s">
        <v>1413</v>
      </c>
      <c r="G28">
        <f>VLOOKUP(F28,'Liste formations'!$A$3:$B$31,2,FALSE)</f>
        <v>10</v>
      </c>
      <c r="H28">
        <v>9</v>
      </c>
      <c r="I28">
        <f>Tableau2[[#This Row],[Nombre de questions]]-Tableau2[[#This Row],[Réponses justes ]]</f>
        <v>1</v>
      </c>
      <c r="J28" t="s">
        <v>1052</v>
      </c>
      <c r="K28" s="3">
        <v>41297</v>
      </c>
      <c r="M28"/>
      <c r="N28" s="12"/>
    </row>
    <row r="29" spans="1:14" x14ac:dyDescent="0.25">
      <c r="A29" s="6" t="s">
        <v>1223</v>
      </c>
      <c r="B29" t="str">
        <f>VLOOKUP(A29,'Liste salariés'!$C$2:$I$609,4,FALSE)</f>
        <v>Ouvrier</v>
      </c>
      <c r="C29" t="str">
        <f>VLOOKUP(A29,'Liste salariés'!$C$2:$R$609,7,FALSE)</f>
        <v>P01-PRODUCTION</v>
      </c>
      <c r="D29" t="str">
        <f>VLOOKUP(A29,'Liste salariés'!$C$2:$I$609,3,FALSE)</f>
        <v>OMAC</v>
      </c>
      <c r="E29" t="str">
        <f>VLOOKUP(A29,'Liste salariés'!$C$2:$I$609,6,FALSE)</f>
        <v>ELM</v>
      </c>
      <c r="F29" t="s">
        <v>11</v>
      </c>
      <c r="G29">
        <f>VLOOKUP(F29,'Liste formations'!$A$3:$B$31,2,FALSE)</f>
        <v>25</v>
      </c>
      <c r="H29">
        <v>21</v>
      </c>
      <c r="I29">
        <f>Tableau2[[#This Row],[Nombre de questions]]-Tableau2[[#This Row],[Réponses justes ]]</f>
        <v>4</v>
      </c>
      <c r="J29" t="s">
        <v>1052</v>
      </c>
      <c r="K29" s="3">
        <v>41211</v>
      </c>
      <c r="M29"/>
      <c r="N29" s="12"/>
    </row>
    <row r="30" spans="1:14" x14ac:dyDescent="0.25">
      <c r="A30" s="6" t="s">
        <v>1223</v>
      </c>
      <c r="B30" t="str">
        <f>VLOOKUP(A30,'Liste salariés'!$C$2:$I$609,4,FALSE)</f>
        <v>Ouvrier</v>
      </c>
      <c r="C30" t="str">
        <f>VLOOKUP(A30,'Liste salariés'!$C$2:$R$609,7,FALSE)</f>
        <v>P01-PRODUCTION</v>
      </c>
      <c r="D30" t="str">
        <f>VLOOKUP(A30,'Liste salariés'!$C$2:$I$609,3,FALSE)</f>
        <v>OMAC</v>
      </c>
      <c r="E30" t="str">
        <f>VLOOKUP(A30,'Liste salariés'!$C$2:$I$609,6,FALSE)</f>
        <v>ELM</v>
      </c>
      <c r="F30" t="s">
        <v>1683</v>
      </c>
      <c r="G30">
        <f>VLOOKUP(F30,'Liste formations'!$A$3:$B$31,2,FALSE)</f>
        <v>0</v>
      </c>
      <c r="H30">
        <v>25</v>
      </c>
      <c r="I30">
        <f>Tableau2[[#This Row],[Nombre de questions]]-Tableau2[[#This Row],[Réponses justes ]]</f>
        <v>-25</v>
      </c>
      <c r="J30" t="s">
        <v>1052</v>
      </c>
      <c r="K30" s="3">
        <v>41358</v>
      </c>
      <c r="M30"/>
      <c r="N30" s="12"/>
    </row>
    <row r="31" spans="1:14" x14ac:dyDescent="0.25">
      <c r="A31" s="6" t="s">
        <v>1224</v>
      </c>
      <c r="B31" t="str">
        <f>VLOOKUP(A31,'Liste salariés'!$C$2:$I$609,4,FALSE)</f>
        <v>Ouvrier</v>
      </c>
      <c r="C31" t="str">
        <f>VLOOKUP(A31,'Liste salariés'!$C$2:$R$609,7,FALSE)</f>
        <v>P01-PRODUCTION</v>
      </c>
      <c r="D31" t="str">
        <f>VLOOKUP(A31,'Liste salariés'!$C$2:$I$609,3,FALSE)</f>
        <v>OMAN</v>
      </c>
      <c r="E31" t="str">
        <f>VLOOKUP(A31,'Liste salariés'!$C$2:$I$609,6,FALSE)</f>
        <v>ELM</v>
      </c>
      <c r="F31" t="s">
        <v>1413</v>
      </c>
      <c r="G31">
        <f>VLOOKUP(F31,'Liste formations'!$A$3:$B$31,2,FALSE)</f>
        <v>10</v>
      </c>
      <c r="H31">
        <v>9</v>
      </c>
      <c r="I31">
        <f>Tableau2[[#This Row],[Nombre de questions]]-Tableau2[[#This Row],[Réponses justes ]]</f>
        <v>1</v>
      </c>
      <c r="J31" t="s">
        <v>1052</v>
      </c>
      <c r="K31" s="3">
        <v>41295</v>
      </c>
      <c r="M31"/>
      <c r="N31" s="12"/>
    </row>
    <row r="32" spans="1:14" x14ac:dyDescent="0.25">
      <c r="A32" s="6" t="s">
        <v>1224</v>
      </c>
      <c r="B32" t="str">
        <f>VLOOKUP(A32,'Liste salariés'!$C$2:$I$609,4,FALSE)</f>
        <v>Ouvrier</v>
      </c>
      <c r="C32" t="str">
        <f>VLOOKUP(A32,'Liste salariés'!$C$2:$R$609,7,FALSE)</f>
        <v>P01-PRODUCTION</v>
      </c>
      <c r="D32" t="str">
        <f>VLOOKUP(A32,'Liste salariés'!$C$2:$I$609,3,FALSE)</f>
        <v>OMAN</v>
      </c>
      <c r="E32" t="str">
        <f>VLOOKUP(A32,'Liste salariés'!$C$2:$I$609,6,FALSE)</f>
        <v>ELM</v>
      </c>
      <c r="F32" t="s">
        <v>11</v>
      </c>
      <c r="G32">
        <f>VLOOKUP(F32,'Liste formations'!$A$3:$B$31,2,FALSE)</f>
        <v>25</v>
      </c>
      <c r="H32">
        <v>25</v>
      </c>
      <c r="I32">
        <f>Tableau2[[#This Row],[Nombre de questions]]-Tableau2[[#This Row],[Réponses justes ]]</f>
        <v>0</v>
      </c>
      <c r="J32" t="s">
        <v>1052</v>
      </c>
      <c r="K32" s="3">
        <v>40925</v>
      </c>
      <c r="M32"/>
      <c r="N32" s="12"/>
    </row>
    <row r="33" spans="1:14" x14ac:dyDescent="0.25">
      <c r="A33" s="6" t="s">
        <v>1224</v>
      </c>
      <c r="B33" t="str">
        <f>VLOOKUP(A33,'Liste salariés'!$C$2:$I$609,4,FALSE)</f>
        <v>Ouvrier</v>
      </c>
      <c r="C33" t="str">
        <f>VLOOKUP(A33,'Liste salariés'!$C$2:$R$609,7,FALSE)</f>
        <v>P01-PRODUCTION</v>
      </c>
      <c r="D33" t="str">
        <f>VLOOKUP(A33,'Liste salariés'!$C$2:$I$609,3,FALSE)</f>
        <v>OMAN</v>
      </c>
      <c r="E33" t="str">
        <f>VLOOKUP(A33,'Liste salariés'!$C$2:$I$609,6,FALSE)</f>
        <v>ELM</v>
      </c>
      <c r="F33" t="s">
        <v>1683</v>
      </c>
      <c r="G33">
        <f>VLOOKUP(F33,'Liste formations'!$A$3:$B$31,2,FALSE)</f>
        <v>0</v>
      </c>
      <c r="H33">
        <v>25</v>
      </c>
      <c r="I33">
        <f>Tableau2[[#This Row],[Nombre de questions]]-Tableau2[[#This Row],[Réponses justes ]]</f>
        <v>-25</v>
      </c>
      <c r="J33" t="s">
        <v>1052</v>
      </c>
      <c r="K33" s="3">
        <v>41354</v>
      </c>
      <c r="M33"/>
      <c r="N33" s="12"/>
    </row>
    <row r="34" spans="1:14" x14ac:dyDescent="0.25">
      <c r="A34" s="6" t="s">
        <v>1184</v>
      </c>
      <c r="B34" t="str">
        <f>VLOOKUP(A34,'Liste salariés'!$C$2:$I$609,4,FALSE)</f>
        <v>Cadre</v>
      </c>
      <c r="C34" t="str">
        <f>VLOOKUP(A34,'Liste salariés'!$C$2:$R$609,7,FALSE)</f>
        <v>P02-TECHNICAL SCES</v>
      </c>
      <c r="D34" t="str">
        <f>VLOOKUP(A34,'Liste salariés'!$C$2:$I$609,3,FALSE)</f>
        <v>TIE</v>
      </c>
      <c r="E34" t="str">
        <f>VLOOKUP(A34,'Liste salariés'!$C$2:$I$609,6,FALSE)</f>
        <v>ELM</v>
      </c>
      <c r="F34" t="s">
        <v>1414</v>
      </c>
      <c r="G34">
        <f>VLOOKUP(F34,'Liste formations'!$A$3:$B$31,2,FALSE)</f>
        <v>10</v>
      </c>
      <c r="H34">
        <v>4</v>
      </c>
      <c r="I34">
        <f>Tableau2[[#This Row],[Nombre de questions]]-Tableau2[[#This Row],[Réponses justes ]]</f>
        <v>6</v>
      </c>
      <c r="J34" t="s">
        <v>1052</v>
      </c>
      <c r="K34" s="3">
        <v>41093</v>
      </c>
      <c r="M34"/>
      <c r="N34" s="12"/>
    </row>
    <row r="35" spans="1:14" x14ac:dyDescent="0.25">
      <c r="A35" s="6" t="s">
        <v>1184</v>
      </c>
      <c r="B35" t="str">
        <f>VLOOKUP(A35,'Liste salariés'!$C$2:$I$609,4,FALSE)</f>
        <v>Cadre</v>
      </c>
      <c r="C35" t="str">
        <f>VLOOKUP(A35,'Liste salariés'!$C$2:$R$609,7,FALSE)</f>
        <v>P02-TECHNICAL SCES</v>
      </c>
      <c r="D35" t="str">
        <f>VLOOKUP(A35,'Liste salariés'!$C$2:$I$609,3,FALSE)</f>
        <v>TIE</v>
      </c>
      <c r="E35" t="str">
        <f>VLOOKUP(A35,'Liste salariés'!$C$2:$I$609,6,FALSE)</f>
        <v>ELM</v>
      </c>
      <c r="F35" t="s">
        <v>11</v>
      </c>
      <c r="G35">
        <f>VLOOKUP(F35,'Liste formations'!$A$3:$B$31,2,FALSE)</f>
        <v>25</v>
      </c>
      <c r="H35">
        <v>23</v>
      </c>
      <c r="I35">
        <f>Tableau2[[#This Row],[Nombre de questions]]-Tableau2[[#This Row],[Réponses justes ]]</f>
        <v>2</v>
      </c>
      <c r="J35" t="s">
        <v>1052</v>
      </c>
      <c r="K35" s="3">
        <v>40808</v>
      </c>
      <c r="M35"/>
      <c r="N35" s="12"/>
    </row>
    <row r="36" spans="1:14" x14ac:dyDescent="0.25">
      <c r="A36" s="6" t="s">
        <v>1184</v>
      </c>
      <c r="B36" t="str">
        <f>VLOOKUP(A36,'Liste salariés'!$C$2:$I$609,4,FALSE)</f>
        <v>Cadre</v>
      </c>
      <c r="C36" t="str">
        <f>VLOOKUP(A36,'Liste salariés'!$C$2:$R$609,7,FALSE)</f>
        <v>P02-TECHNICAL SCES</v>
      </c>
      <c r="D36" t="str">
        <f>VLOOKUP(A36,'Liste salariés'!$C$2:$I$609,3,FALSE)</f>
        <v>TIE</v>
      </c>
      <c r="E36" t="str">
        <f>VLOOKUP(A36,'Liste salariés'!$C$2:$I$609,6,FALSE)</f>
        <v>ELM</v>
      </c>
      <c r="F36" t="s">
        <v>1416</v>
      </c>
      <c r="G36">
        <f>VLOOKUP(F36,'Liste formations'!$A$3:$B$31,2,FALSE)</f>
        <v>13</v>
      </c>
      <c r="H36">
        <v>11</v>
      </c>
      <c r="I36">
        <f>Tableau2[[#This Row],[Nombre de questions]]-Tableau2[[#This Row],[Réponses justes ]]</f>
        <v>2</v>
      </c>
      <c r="J36" t="s">
        <v>1052</v>
      </c>
      <c r="K36" s="3">
        <v>41240</v>
      </c>
      <c r="M36"/>
      <c r="N36" s="12"/>
    </row>
    <row r="37" spans="1:14" x14ac:dyDescent="0.25">
      <c r="A37" s="6" t="s">
        <v>1184</v>
      </c>
      <c r="B37" t="str">
        <f>VLOOKUP(A37,'Liste salariés'!$C$2:$I$609,4,FALSE)</f>
        <v>Cadre</v>
      </c>
      <c r="C37" t="str">
        <f>VLOOKUP(A37,'Liste salariés'!$C$2:$R$609,7,FALSE)</f>
        <v>P02-TECHNICAL SCES</v>
      </c>
      <c r="D37" t="str">
        <f>VLOOKUP(A37,'Liste salariés'!$C$2:$I$609,3,FALSE)</f>
        <v>TIE</v>
      </c>
      <c r="E37" t="str">
        <f>VLOOKUP(A37,'Liste salariés'!$C$2:$I$609,6,FALSE)</f>
        <v>ELM</v>
      </c>
      <c r="F37" t="s">
        <v>1418</v>
      </c>
      <c r="G37">
        <f>VLOOKUP(F37,'Liste formations'!$A$3:$B$31,2,FALSE)</f>
        <v>16</v>
      </c>
      <c r="H37">
        <v>15</v>
      </c>
      <c r="I37">
        <f>Tableau2[[#This Row],[Nombre de questions]]-Tableau2[[#This Row],[Réponses justes ]]</f>
        <v>1</v>
      </c>
      <c r="J37" t="s">
        <v>1052</v>
      </c>
      <c r="K37" s="3">
        <v>41247</v>
      </c>
      <c r="M37"/>
      <c r="N37" s="12"/>
    </row>
    <row r="38" spans="1:14" x14ac:dyDescent="0.25">
      <c r="A38" s="6" t="s">
        <v>1184</v>
      </c>
      <c r="B38" t="str">
        <f>VLOOKUP(A38,'Liste salariés'!$C$2:$I$609,4,FALSE)</f>
        <v>Cadre</v>
      </c>
      <c r="C38" t="str">
        <f>VLOOKUP(A38,'Liste salariés'!$C$2:$R$609,7,FALSE)</f>
        <v>P02-TECHNICAL SCES</v>
      </c>
      <c r="D38" t="str">
        <f>VLOOKUP(A38,'Liste salariés'!$C$2:$I$609,3,FALSE)</f>
        <v>TIE</v>
      </c>
      <c r="E38" t="str">
        <f>VLOOKUP(A38,'Liste salariés'!$C$2:$I$609,6,FALSE)</f>
        <v>ELM</v>
      </c>
      <c r="F38" t="s">
        <v>1419</v>
      </c>
      <c r="G38">
        <f>VLOOKUP(F38,'Liste formations'!$A$3:$B$31,2,FALSE)</f>
        <v>15</v>
      </c>
      <c r="H38">
        <v>14</v>
      </c>
      <c r="I38">
        <f>Tableau2[[#This Row],[Nombre de questions]]-Tableau2[[#This Row],[Réponses justes ]]</f>
        <v>1</v>
      </c>
      <c r="J38" t="s">
        <v>1052</v>
      </c>
      <c r="K38" s="3">
        <v>41249</v>
      </c>
      <c r="M38"/>
      <c r="N38" s="12"/>
    </row>
    <row r="39" spans="1:14" x14ac:dyDescent="0.25">
      <c r="A39" s="6" t="s">
        <v>1225</v>
      </c>
      <c r="B39" t="str">
        <f>VLOOKUP(A39,'Liste salariés'!$C$2:$I$609,4,FALSE)</f>
        <v>Ouvrier</v>
      </c>
      <c r="C39" t="str">
        <f>VLOOKUP(A39,'Liste salariés'!$C$2:$R$609,7,FALSE)</f>
        <v>P01-PRODUCTION</v>
      </c>
      <c r="D39" t="str">
        <f>VLOOKUP(A39,'Liste salariés'!$C$2:$I$609,3,FALSE)</f>
        <v>OMAC</v>
      </c>
      <c r="E39" t="str">
        <f>VLOOKUP(A39,'Liste salariés'!$C$2:$I$609,6,FALSE)</f>
        <v>ELM</v>
      </c>
      <c r="F39" t="s">
        <v>1413</v>
      </c>
      <c r="G39">
        <f>VLOOKUP(F39,'Liste formations'!$A$3:$B$31,2,FALSE)</f>
        <v>10</v>
      </c>
      <c r="H39">
        <v>10</v>
      </c>
      <c r="I39">
        <f>Tableau2[[#This Row],[Nombre de questions]]-Tableau2[[#This Row],[Réponses justes ]]</f>
        <v>0</v>
      </c>
      <c r="J39" t="s">
        <v>1052</v>
      </c>
      <c r="K39" s="3">
        <v>41171</v>
      </c>
      <c r="M39"/>
      <c r="N39" s="12"/>
    </row>
    <row r="40" spans="1:14" x14ac:dyDescent="0.25">
      <c r="A40" s="6" t="s">
        <v>1225</v>
      </c>
      <c r="B40" t="str">
        <f>VLOOKUP(A40,'Liste salariés'!$C$2:$I$609,4,FALSE)</f>
        <v>Ouvrier</v>
      </c>
      <c r="C40" t="str">
        <f>VLOOKUP(A40,'Liste salariés'!$C$2:$R$609,7,FALSE)</f>
        <v>P01-PRODUCTION</v>
      </c>
      <c r="D40" t="str">
        <f>VLOOKUP(A40,'Liste salariés'!$C$2:$I$609,3,FALSE)</f>
        <v>OMAC</v>
      </c>
      <c r="E40" t="str">
        <f>VLOOKUP(A40,'Liste salariés'!$C$2:$I$609,6,FALSE)</f>
        <v>ELM</v>
      </c>
      <c r="F40" t="s">
        <v>11</v>
      </c>
      <c r="G40">
        <f>VLOOKUP(F40,'Liste formations'!$A$3:$B$31,2,FALSE)</f>
        <v>25</v>
      </c>
      <c r="H40">
        <v>25</v>
      </c>
      <c r="I40">
        <f>Tableau2[[#This Row],[Nombre de questions]]-Tableau2[[#This Row],[Réponses justes ]]</f>
        <v>0</v>
      </c>
      <c r="J40" t="s">
        <v>1052</v>
      </c>
      <c r="K40" s="3">
        <v>41157</v>
      </c>
      <c r="M40"/>
      <c r="N40" s="12"/>
    </row>
    <row r="41" spans="1:14" x14ac:dyDescent="0.25">
      <c r="A41" s="6" t="s">
        <v>1225</v>
      </c>
      <c r="B41" t="str">
        <f>VLOOKUP(A41,'Liste salariés'!$C$2:$I$609,4,FALSE)</f>
        <v>Ouvrier</v>
      </c>
      <c r="C41" t="str">
        <f>VLOOKUP(A41,'Liste salariés'!$C$2:$R$609,7,FALSE)</f>
        <v>P01-PRODUCTION</v>
      </c>
      <c r="D41" t="str">
        <f>VLOOKUP(A41,'Liste salariés'!$C$2:$I$609,3,FALSE)</f>
        <v>OMAC</v>
      </c>
      <c r="E41" t="str">
        <f>VLOOKUP(A41,'Liste salariés'!$C$2:$I$609,6,FALSE)</f>
        <v>ELM</v>
      </c>
      <c r="F41" t="s">
        <v>1683</v>
      </c>
      <c r="G41">
        <f>VLOOKUP(F41,'Liste formations'!$A$3:$B$31,2,FALSE)</f>
        <v>0</v>
      </c>
      <c r="I41">
        <f>Tableau2[[#This Row],[Nombre de questions]]-Tableau2[[#This Row],[Réponses justes ]]</f>
        <v>0</v>
      </c>
      <c r="J41" t="s">
        <v>1052</v>
      </c>
      <c r="K41" s="3">
        <v>41200</v>
      </c>
      <c r="L41" t="s">
        <v>1686</v>
      </c>
      <c r="M41"/>
      <c r="N41" s="12"/>
    </row>
    <row r="42" spans="1:14" x14ac:dyDescent="0.25">
      <c r="A42" s="6" t="s">
        <v>1225</v>
      </c>
      <c r="B42" t="str">
        <f>VLOOKUP(A42,'Liste salariés'!$C$2:$I$609,4,FALSE)</f>
        <v>Ouvrier</v>
      </c>
      <c r="C42" t="str">
        <f>VLOOKUP(A42,'Liste salariés'!$C$2:$R$609,7,FALSE)</f>
        <v>P01-PRODUCTION</v>
      </c>
      <c r="D42" t="str">
        <f>VLOOKUP(A42,'Liste salariés'!$C$2:$I$609,3,FALSE)</f>
        <v>OMAC</v>
      </c>
      <c r="E42" t="str">
        <f>VLOOKUP(A42,'Liste salariés'!$C$2:$I$609,6,FALSE)</f>
        <v>ELM</v>
      </c>
      <c r="F42" t="s">
        <v>10</v>
      </c>
      <c r="G42">
        <f>VLOOKUP(F42,'Liste formations'!$A$3:$B$31,2,FALSE)</f>
        <v>6</v>
      </c>
      <c r="H42">
        <v>6</v>
      </c>
      <c r="I42">
        <f>Tableau2[[#This Row],[Nombre de questions]]-Tableau2[[#This Row],[Réponses justes ]]</f>
        <v>0</v>
      </c>
      <c r="J42" t="s">
        <v>1052</v>
      </c>
      <c r="K42" s="3">
        <v>41332</v>
      </c>
      <c r="M42"/>
      <c r="N42" s="12"/>
    </row>
    <row r="43" spans="1:14" ht="14.25" customHeight="1" x14ac:dyDescent="0.25">
      <c r="A43" s="34" t="s">
        <v>1225</v>
      </c>
      <c r="B43" t="str">
        <f>VLOOKUP(A43,'Liste salariés'!$C$2:$I$609,4,FALSE)</f>
        <v>Ouvrier</v>
      </c>
      <c r="C43" s="8" t="str">
        <f>VLOOKUP(A43,'Liste salariés'!$C$2:$R$609,7,FALSE)</f>
        <v>P01-PRODUCTION</v>
      </c>
      <c r="D43" s="8" t="str">
        <f>VLOOKUP(A43,'Liste salariés'!$C$2:$I$609,3,FALSE)</f>
        <v>OMAC</v>
      </c>
      <c r="E43" s="8" t="str">
        <f>VLOOKUP(A43,'Liste salariés'!$C$2:$I$609,6,FALSE)</f>
        <v>ELM</v>
      </c>
      <c r="F43" t="s">
        <v>1987</v>
      </c>
      <c r="G43" s="8">
        <f>VLOOKUP(F43,'Liste formations'!$A$3:$B$31,2,FALSE)</f>
        <v>15</v>
      </c>
      <c r="H43" t="s">
        <v>1973</v>
      </c>
      <c r="I43" t="e">
        <f>Tableau2[[#This Row],[Nombre de questions]]-Tableau2[[#This Row],[Réponses justes ]]</f>
        <v>#VALUE!</v>
      </c>
      <c r="J43" s="26" t="s">
        <v>1053</v>
      </c>
      <c r="K43" s="40" t="s">
        <v>1989</v>
      </c>
      <c r="M43"/>
      <c r="N43" s="12"/>
    </row>
    <row r="44" spans="1:14" x14ac:dyDescent="0.25">
      <c r="A44" s="6" t="s">
        <v>1089</v>
      </c>
      <c r="B44" t="str">
        <f>VLOOKUP(A44,'Liste salariés'!$C$2:$I$609,4,FALSE)</f>
        <v>ETAM</v>
      </c>
      <c r="C44" t="str">
        <f>VLOOKUP(A44,'Liste salariés'!$C$2:$R$609,7,FALSE)</f>
        <v>P02-TECHNICAL SCES</v>
      </c>
      <c r="D44" t="str">
        <f>VLOOKUP(A44,'Liste salariés'!$C$2:$I$609,3,FALSE)</f>
        <v>TM</v>
      </c>
      <c r="E44" t="str">
        <f>VLOOKUP(A44,'Liste salariés'!$C$2:$I$609,6,FALSE)</f>
        <v>ELM</v>
      </c>
      <c r="F44" t="s">
        <v>1414</v>
      </c>
      <c r="G44">
        <f>VLOOKUP(F44,'Liste formations'!$A$3:$B$31,2,FALSE)</f>
        <v>10</v>
      </c>
      <c r="H44">
        <v>9</v>
      </c>
      <c r="I44">
        <f>Tableau2[[#This Row],[Nombre de questions]]-Tableau2[[#This Row],[Réponses justes ]]</f>
        <v>1</v>
      </c>
      <c r="J44" t="s">
        <v>1052</v>
      </c>
      <c r="K44" s="3">
        <v>41654</v>
      </c>
      <c r="M44" s="3">
        <v>41093</v>
      </c>
      <c r="N44" s="12"/>
    </row>
    <row r="45" spans="1:14" x14ac:dyDescent="0.25">
      <c r="A45" s="6" t="s">
        <v>1089</v>
      </c>
      <c r="B45" t="str">
        <f>VLOOKUP(A45,'Liste salariés'!$C$2:$I$609,4,FALSE)</f>
        <v>ETAM</v>
      </c>
      <c r="C45" t="str">
        <f>VLOOKUP(A45,'Liste salariés'!$C$2:$R$609,7,FALSE)</f>
        <v>P02-TECHNICAL SCES</v>
      </c>
      <c r="D45" t="str">
        <f>VLOOKUP(A45,'Liste salariés'!$C$2:$I$609,3,FALSE)</f>
        <v>TM</v>
      </c>
      <c r="E45" t="str">
        <f>VLOOKUP(A45,'Liste salariés'!$C$2:$I$609,6,FALSE)</f>
        <v>ELM</v>
      </c>
      <c r="F45" t="s">
        <v>1420</v>
      </c>
      <c r="G45">
        <f>VLOOKUP(F45,'Liste formations'!$A$3:$B$31,2,FALSE)</f>
        <v>10</v>
      </c>
      <c r="H45">
        <v>10</v>
      </c>
      <c r="I45">
        <f>Tableau2[[#This Row],[Nombre de questions]]-Tableau2[[#This Row],[Réponses justes ]]</f>
        <v>0</v>
      </c>
      <c r="J45" t="s">
        <v>1052</v>
      </c>
      <c r="K45" s="3">
        <v>41065</v>
      </c>
      <c r="M45"/>
      <c r="N45" s="12"/>
    </row>
    <row r="46" spans="1:14" x14ac:dyDescent="0.25">
      <c r="A46" s="6" t="s">
        <v>1089</v>
      </c>
      <c r="B46" t="str">
        <f>VLOOKUP(A46,'Liste salariés'!$C$2:$I$609,4,FALSE)</f>
        <v>ETAM</v>
      </c>
      <c r="C46" t="str">
        <f>VLOOKUP(A46,'Liste salariés'!$C$2:$R$609,7,FALSE)</f>
        <v>P02-TECHNICAL SCES</v>
      </c>
      <c r="D46" t="str">
        <f>VLOOKUP(A46,'Liste salariés'!$C$2:$I$609,3,FALSE)</f>
        <v>TM</v>
      </c>
      <c r="E46" t="str">
        <f>VLOOKUP(A46,'Liste salariés'!$C$2:$I$609,6,FALSE)</f>
        <v>ELM</v>
      </c>
      <c r="F46" t="s">
        <v>11</v>
      </c>
      <c r="G46">
        <f>VLOOKUP(F46,'Liste formations'!$A$3:$B$31,2,FALSE)</f>
        <v>25</v>
      </c>
      <c r="H46">
        <v>25</v>
      </c>
      <c r="I46">
        <f>Tableau2[[#This Row],[Nombre de questions]]-Tableau2[[#This Row],[Réponses justes ]]</f>
        <v>0</v>
      </c>
      <c r="J46" t="s">
        <v>1052</v>
      </c>
      <c r="K46" s="3">
        <v>40821</v>
      </c>
      <c r="M46"/>
      <c r="N46" s="12"/>
    </row>
    <row r="47" spans="1:14" x14ac:dyDescent="0.25">
      <c r="A47" s="6" t="s">
        <v>1392</v>
      </c>
      <c r="B47" t="str">
        <f>VLOOKUP(A47,'Liste salariés'!$C$2:$I$609,4,FALSE)</f>
        <v>Ouvrier</v>
      </c>
      <c r="C47" t="str">
        <f>VLOOKUP(A47,'Liste salariés'!$C$2:$R$609,7,FALSE)</f>
        <v>P01-PRODUCTION</v>
      </c>
      <c r="D47" t="str">
        <f>VLOOKUP(A47,'Liste salariés'!$C$2:$I$609,3,FALSE)</f>
        <v>OMAC</v>
      </c>
      <c r="E47" t="str">
        <f>VLOOKUP(A47,'Liste salariés'!$C$2:$I$609,6,FALSE)</f>
        <v>ELM</v>
      </c>
      <c r="F47" t="s">
        <v>1413</v>
      </c>
      <c r="G47">
        <f>VLOOKUP(F47,'Liste formations'!$A$3:$B$31,2,FALSE)</f>
        <v>10</v>
      </c>
      <c r="H47">
        <v>8</v>
      </c>
      <c r="I47">
        <f>Tableau2[[#This Row],[Nombre de questions]]-Tableau2[[#This Row],[Réponses justes ]]</f>
        <v>2</v>
      </c>
      <c r="J47" t="s">
        <v>1052</v>
      </c>
      <c r="K47" s="3">
        <v>41093</v>
      </c>
      <c r="M47"/>
      <c r="N47" s="12"/>
    </row>
    <row r="48" spans="1:14" x14ac:dyDescent="0.25">
      <c r="A48" s="6" t="s">
        <v>1392</v>
      </c>
      <c r="B48" t="str">
        <f>VLOOKUP(A48,'Liste salariés'!$C$2:$I$609,4,FALSE)</f>
        <v>Ouvrier</v>
      </c>
      <c r="C48" t="str">
        <f>VLOOKUP(A48,'Liste salariés'!$C$2:$R$609,7,FALSE)</f>
        <v>P01-PRODUCTION</v>
      </c>
      <c r="D48" t="str">
        <f>VLOOKUP(A48,'Liste salariés'!$C$2:$I$609,3,FALSE)</f>
        <v>OMAC</v>
      </c>
      <c r="E48" t="str">
        <f>VLOOKUP(A48,'Liste salariés'!$C$2:$I$609,6,FALSE)</f>
        <v>ELM</v>
      </c>
      <c r="F48" t="s">
        <v>1683</v>
      </c>
      <c r="G48">
        <f>VLOOKUP(F48,'Liste formations'!$A$3:$B$31,2,FALSE)</f>
        <v>0</v>
      </c>
      <c r="H48">
        <v>4</v>
      </c>
      <c r="I48">
        <f>Tableau2[[#This Row],[Nombre de questions]]-Tableau2[[#This Row],[Réponses justes ]]</f>
        <v>-4</v>
      </c>
      <c r="J48" t="s">
        <v>1052</v>
      </c>
      <c r="K48" s="3">
        <v>41347</v>
      </c>
      <c r="M48"/>
      <c r="N48" s="12"/>
    </row>
    <row r="49" spans="1:14" x14ac:dyDescent="0.25">
      <c r="A49" s="34" t="s">
        <v>1392</v>
      </c>
      <c r="B49" t="str">
        <f>VLOOKUP(A49,'Liste salariés'!$C$2:$I$609,4,FALSE)</f>
        <v>Ouvrier</v>
      </c>
      <c r="C49" s="8" t="str">
        <f>VLOOKUP(A49,'Liste salariés'!$C$2:$R$609,7,FALSE)</f>
        <v>P01-PRODUCTION</v>
      </c>
      <c r="D49" s="8" t="str">
        <f>VLOOKUP(A49,'Liste salariés'!$C$2:$I$609,3,FALSE)</f>
        <v>OMAC</v>
      </c>
      <c r="E49" s="8" t="str">
        <f>VLOOKUP(A49,'Liste salariés'!$C$2:$I$609,6,FALSE)</f>
        <v>ELM</v>
      </c>
      <c r="F49" t="s">
        <v>1987</v>
      </c>
      <c r="G49" s="8">
        <f>VLOOKUP(F49,'Liste formations'!$A$3:$B$31,2,FALSE)</f>
        <v>15</v>
      </c>
      <c r="H49" t="s">
        <v>1973</v>
      </c>
      <c r="I49" t="e">
        <f>Tableau2[[#This Row],[Nombre de questions]]-Tableau2[[#This Row],[Réponses justes ]]</f>
        <v>#VALUE!</v>
      </c>
      <c r="J49" s="26" t="s">
        <v>1053</v>
      </c>
      <c r="K49" s="40" t="s">
        <v>1988</v>
      </c>
      <c r="M49"/>
      <c r="N49" s="12"/>
    </row>
    <row r="50" spans="1:14" x14ac:dyDescent="0.25">
      <c r="A50" s="6" t="s">
        <v>1226</v>
      </c>
      <c r="B50" t="str">
        <f>VLOOKUP(A50,'Liste salariés'!$C$2:$I$609,4,FALSE)</f>
        <v>Ouvrier</v>
      </c>
      <c r="C50" t="str">
        <f>VLOOKUP(A50,'Liste salariés'!$C$2:$R$609,7,FALSE)</f>
        <v>P01-PRODUCTION</v>
      </c>
      <c r="D50" t="str">
        <f>VLOOKUP(A50,'Liste salariés'!$C$2:$I$609,3,FALSE)</f>
        <v>OMAC</v>
      </c>
      <c r="E50" t="str">
        <f>VLOOKUP(A50,'Liste salariés'!$C$2:$I$609,6,FALSE)</f>
        <v>ELM</v>
      </c>
      <c r="F50" t="s">
        <v>11</v>
      </c>
      <c r="G50">
        <f>VLOOKUP(F50,'Liste formations'!$A$3:$B$31,2,FALSE)</f>
        <v>25</v>
      </c>
      <c r="H50">
        <v>24</v>
      </c>
      <c r="I50">
        <f>Tableau2[[#This Row],[Nombre de questions]]-Tableau2[[#This Row],[Réponses justes ]]</f>
        <v>1</v>
      </c>
      <c r="J50" t="s">
        <v>1052</v>
      </c>
      <c r="K50" s="3">
        <v>41368</v>
      </c>
      <c r="M50"/>
      <c r="N50" s="12"/>
    </row>
    <row r="51" spans="1:14" x14ac:dyDescent="0.25">
      <c r="A51" s="6" t="s">
        <v>1226</v>
      </c>
      <c r="B51" t="str">
        <f>VLOOKUP(A51,'Liste salariés'!$C$2:$I$609,4,FALSE)</f>
        <v>Ouvrier</v>
      </c>
      <c r="C51" t="str">
        <f>VLOOKUP(A51,'Liste salariés'!$C$2:$R$609,7,FALSE)</f>
        <v>P01-PRODUCTION</v>
      </c>
      <c r="D51" t="str">
        <f>VLOOKUP(A51,'Liste salariés'!$C$2:$I$609,3,FALSE)</f>
        <v>OMAC</v>
      </c>
      <c r="E51" t="str">
        <f>VLOOKUP(A51,'Liste salariés'!$C$2:$I$609,6,FALSE)</f>
        <v>ELM</v>
      </c>
      <c r="F51" t="s">
        <v>1683</v>
      </c>
      <c r="G51">
        <f>VLOOKUP(F51,'Liste formations'!$A$3:$B$31,2,FALSE)</f>
        <v>0</v>
      </c>
      <c r="I51">
        <f>Tableau2[[#This Row],[Nombre de questions]]-Tableau2[[#This Row],[Réponses justes ]]</f>
        <v>0</v>
      </c>
      <c r="J51"/>
      <c r="K51" s="3">
        <v>41211</v>
      </c>
      <c r="M51"/>
      <c r="N51" s="12"/>
    </row>
    <row r="52" spans="1:14" x14ac:dyDescent="0.25">
      <c r="A52" s="6" t="s">
        <v>1226</v>
      </c>
      <c r="B52" t="str">
        <f>VLOOKUP(A52,'Liste salariés'!$C$2:$I$609,4,FALSE)</f>
        <v>Ouvrier</v>
      </c>
      <c r="C52" t="str">
        <f>VLOOKUP(A52,'Liste salariés'!$C$2:$R$609,7,FALSE)</f>
        <v>P01-PRODUCTION</v>
      </c>
      <c r="D52" t="str">
        <f>VLOOKUP(A52,'Liste salariés'!$C$2:$I$609,3,FALSE)</f>
        <v>OMAC</v>
      </c>
      <c r="E52" t="str">
        <f>VLOOKUP(A52,'Liste salariés'!$C$2:$I$609,6,FALSE)</f>
        <v>ELM</v>
      </c>
      <c r="F52" t="s">
        <v>1413</v>
      </c>
      <c r="G52">
        <f>VLOOKUP(F52,'Liste formations'!$A$3:$B$31,2,FALSE)</f>
        <v>10</v>
      </c>
      <c r="H52">
        <v>10</v>
      </c>
      <c r="I52">
        <f>Tableau2[[#This Row],[Nombre de questions]]-Tableau2[[#This Row],[Réponses justes ]]</f>
        <v>0</v>
      </c>
      <c r="J52" t="s">
        <v>1052</v>
      </c>
      <c r="K52" s="3">
        <v>41458</v>
      </c>
      <c r="M52"/>
      <c r="N52" s="12"/>
    </row>
    <row r="53" spans="1:14" x14ac:dyDescent="0.25">
      <c r="A53" s="6" t="s">
        <v>1226</v>
      </c>
      <c r="B53" t="str">
        <f>VLOOKUP(A53,'Liste salariés'!$C$2:$I$609,4,FALSE)</f>
        <v>Ouvrier</v>
      </c>
      <c r="C53" s="8" t="str">
        <f>VLOOKUP(A53,'Liste salariés'!$C$2:$R$609,7,FALSE)</f>
        <v>P01-PRODUCTION</v>
      </c>
      <c r="D53" s="8" t="str">
        <f>VLOOKUP(A53,'Liste salariés'!$C$2:$I$609,3,FALSE)</f>
        <v>OMAC</v>
      </c>
      <c r="E53" s="8" t="str">
        <f>VLOOKUP(A53,'Liste salariés'!$C$2:$I$609,6,FALSE)</f>
        <v>ELM</v>
      </c>
      <c r="F53" t="s">
        <v>1840</v>
      </c>
      <c r="G53" s="8">
        <f>VLOOKUP(F53,'Liste formations'!$A$3:$B$31,2,FALSE)</f>
        <v>4</v>
      </c>
      <c r="H53">
        <v>4</v>
      </c>
      <c r="I53">
        <f>Tableau2[[#This Row],[Nombre de questions]]-Tableau2[[#This Row],[Réponses justes ]]</f>
        <v>0</v>
      </c>
      <c r="J53" t="s">
        <v>1052</v>
      </c>
      <c r="K53" s="3">
        <v>41569</v>
      </c>
      <c r="M53"/>
      <c r="N53" s="12"/>
    </row>
    <row r="54" spans="1:14" x14ac:dyDescent="0.25">
      <c r="A54" s="6" t="s">
        <v>1226</v>
      </c>
      <c r="B54" t="str">
        <f>VLOOKUP(A54,'Liste salariés'!$C$2:$I$609,4,FALSE)</f>
        <v>Ouvrier</v>
      </c>
      <c r="C54" s="8" t="str">
        <f>VLOOKUP(A54,'Liste salariés'!$C$2:$R$609,7,FALSE)</f>
        <v>P01-PRODUCTION</v>
      </c>
      <c r="D54" s="8" t="str">
        <f>VLOOKUP(A54,'Liste salariés'!$C$2:$I$609,3,FALSE)</f>
        <v>OMAC</v>
      </c>
      <c r="E54" s="8" t="str">
        <f>VLOOKUP(A54,'Liste salariés'!$C$2:$I$609,6,FALSE)</f>
        <v>ELM</v>
      </c>
      <c r="F54" t="s">
        <v>1842</v>
      </c>
      <c r="G54" s="8">
        <f>VLOOKUP(F54,'Liste formations'!$A$3:$B$31,2,FALSE)</f>
        <v>7</v>
      </c>
      <c r="H54">
        <v>7</v>
      </c>
      <c r="I54">
        <f>Tableau2[[#This Row],[Nombre de questions]]-Tableau2[[#This Row],[Réponses justes ]]</f>
        <v>0</v>
      </c>
      <c r="J54" t="s">
        <v>1052</v>
      </c>
      <c r="K54" s="3">
        <v>41569</v>
      </c>
      <c r="M54"/>
      <c r="N54" s="12"/>
    </row>
    <row r="55" spans="1:14" x14ac:dyDescent="0.25">
      <c r="A55" s="34" t="s">
        <v>1226</v>
      </c>
      <c r="B55" t="str">
        <f>VLOOKUP(A55,'Liste salariés'!$C$2:$I$609,4,FALSE)</f>
        <v>Ouvrier</v>
      </c>
      <c r="C55" s="8" t="str">
        <f>VLOOKUP(A55,'Liste salariés'!$C$2:$R$609,7,FALSE)</f>
        <v>P01-PRODUCTION</v>
      </c>
      <c r="D55" s="8" t="str">
        <f>VLOOKUP(A55,'Liste salariés'!$C$2:$I$609,3,FALSE)</f>
        <v>OMAC</v>
      </c>
      <c r="E55" s="8" t="str">
        <f>VLOOKUP(A55,'Liste salariés'!$C$2:$I$609,6,FALSE)</f>
        <v>ELM</v>
      </c>
      <c r="F55" t="s">
        <v>1987</v>
      </c>
      <c r="G55" s="8">
        <f>VLOOKUP(F55,'Liste formations'!$A$3:$B$31,2,FALSE)</f>
        <v>15</v>
      </c>
      <c r="H55" t="s">
        <v>1973</v>
      </c>
      <c r="I55" t="e">
        <f>Tableau2[[#This Row],[Nombre de questions]]-Tableau2[[#This Row],[Réponses justes ]]</f>
        <v>#VALUE!</v>
      </c>
      <c r="J55" s="26" t="s">
        <v>1053</v>
      </c>
      <c r="K55" s="40" t="s">
        <v>2011</v>
      </c>
      <c r="M55"/>
      <c r="N55" s="12"/>
    </row>
    <row r="56" spans="1:14" x14ac:dyDescent="0.25">
      <c r="A56" s="6" t="s">
        <v>1227</v>
      </c>
      <c r="B56" t="str">
        <f>VLOOKUP(A56,'Liste salariés'!$C$2:$I$609,4,FALSE)</f>
        <v>Ouvrier</v>
      </c>
      <c r="C56" t="str">
        <f>VLOOKUP(A56,'Liste salariés'!$C$2:$R$609,7,FALSE)</f>
        <v>P01-PRODUCTION</v>
      </c>
      <c r="D56" t="str">
        <f>VLOOKUP(A56,'Liste salariés'!$C$2:$I$609,3,FALSE)</f>
        <v>OMAN</v>
      </c>
      <c r="E56" t="str">
        <f>VLOOKUP(A56,'Liste salariés'!$C$2:$I$609,6,FALSE)</f>
        <v>ELM</v>
      </c>
      <c r="F56" t="s">
        <v>1413</v>
      </c>
      <c r="G56">
        <f>VLOOKUP(F56,'Liste formations'!$A$3:$B$31,2,FALSE)</f>
        <v>10</v>
      </c>
      <c r="H56">
        <v>8</v>
      </c>
      <c r="I56">
        <f>Tableau2[[#This Row],[Nombre de questions]]-Tableau2[[#This Row],[Réponses justes ]]</f>
        <v>2</v>
      </c>
      <c r="J56" t="s">
        <v>1052</v>
      </c>
      <c r="K56" s="3">
        <v>41171</v>
      </c>
      <c r="M56"/>
      <c r="N56" s="12"/>
    </row>
    <row r="57" spans="1:14" x14ac:dyDescent="0.25">
      <c r="A57" s="6" t="s">
        <v>1227</v>
      </c>
      <c r="B57" t="str">
        <f>VLOOKUP(A57,'Liste salariés'!$C$2:$I$609,4,FALSE)</f>
        <v>Ouvrier</v>
      </c>
      <c r="C57" t="str">
        <f>VLOOKUP(A57,'Liste salariés'!$C$2:$R$609,7,FALSE)</f>
        <v>P01-PRODUCTION</v>
      </c>
      <c r="D57" t="str">
        <f>VLOOKUP(A57,'Liste salariés'!$C$2:$I$609,3,FALSE)</f>
        <v>OMAN</v>
      </c>
      <c r="E57" t="str">
        <f>VLOOKUP(A57,'Liste salariés'!$C$2:$I$609,6,FALSE)</f>
        <v>ELM</v>
      </c>
      <c r="F57" t="s">
        <v>11</v>
      </c>
      <c r="G57">
        <f>VLOOKUP(F57,'Liste formations'!$A$3:$B$31,2,FALSE)</f>
        <v>25</v>
      </c>
      <c r="H57">
        <v>25</v>
      </c>
      <c r="I57">
        <f>Tableau2[[#This Row],[Nombre de questions]]-Tableau2[[#This Row],[Réponses justes ]]</f>
        <v>0</v>
      </c>
      <c r="J57" t="s">
        <v>1052</v>
      </c>
      <c r="K57" s="3">
        <v>41157</v>
      </c>
      <c r="M57"/>
      <c r="N57" s="12"/>
    </row>
    <row r="58" spans="1:14" x14ac:dyDescent="0.25">
      <c r="A58" s="34" t="s">
        <v>1227</v>
      </c>
      <c r="B58" t="str">
        <f>VLOOKUP(A58,'Liste salariés'!$C$2:$I$609,4,FALSE)</f>
        <v>Ouvrier</v>
      </c>
      <c r="C58" s="8" t="str">
        <f>VLOOKUP(A58,'Liste salariés'!$C$2:$R$609,7,FALSE)</f>
        <v>P01-PRODUCTION</v>
      </c>
      <c r="D58" s="8" t="str">
        <f>VLOOKUP(A58,'Liste salariés'!$C$2:$I$609,3,FALSE)</f>
        <v>OMAN</v>
      </c>
      <c r="E58" s="8" t="str">
        <f>VLOOKUP(A58,'Liste salariés'!$C$2:$I$609,6,FALSE)</f>
        <v>ELM</v>
      </c>
      <c r="F58" t="s">
        <v>1987</v>
      </c>
      <c r="G58" s="8">
        <f>VLOOKUP(F58,'Liste formations'!$A$3:$B$31,2,FALSE)</f>
        <v>15</v>
      </c>
      <c r="H58" t="s">
        <v>1973</v>
      </c>
      <c r="I58" t="e">
        <f>Tableau2[[#This Row],[Nombre de questions]]-Tableau2[[#This Row],[Réponses justes ]]</f>
        <v>#VALUE!</v>
      </c>
      <c r="J58" s="26" t="s">
        <v>1053</v>
      </c>
      <c r="K58" s="40" t="s">
        <v>1989</v>
      </c>
      <c r="M58"/>
      <c r="N58" s="12"/>
    </row>
    <row r="59" spans="1:14" x14ac:dyDescent="0.25">
      <c r="A59" s="34" t="s">
        <v>1431</v>
      </c>
      <c r="B59" t="str">
        <f>VLOOKUP(A59,'Liste salariés'!$C$2:$I$609,4,FALSE)</f>
        <v>Ouvrier</v>
      </c>
      <c r="C59" s="8" t="str">
        <f>VLOOKUP(A59,'Liste salariés'!$C$2:$R$609,7,FALSE)</f>
        <v>P01-PRODUCTION</v>
      </c>
      <c r="D59" s="8" t="str">
        <f>VLOOKUP(A59,'Liste salariés'!$C$2:$I$609,3,FALSE)</f>
        <v>OMAN</v>
      </c>
      <c r="E59" s="8" t="str">
        <f>VLOOKUP(A59,'Liste salariés'!$C$2:$I$609,6,FALSE)</f>
        <v>ELM</v>
      </c>
      <c r="F59" t="s">
        <v>1987</v>
      </c>
      <c r="G59" s="8">
        <f>VLOOKUP(F59,'Liste formations'!$A$3:$B$31,2,FALSE)</f>
        <v>15</v>
      </c>
      <c r="H59" t="s">
        <v>1973</v>
      </c>
      <c r="I59" t="e">
        <f>Tableau2[[#This Row],[Nombre de questions]]-Tableau2[[#This Row],[Réponses justes ]]</f>
        <v>#VALUE!</v>
      </c>
      <c r="J59" s="26" t="s">
        <v>1053</v>
      </c>
      <c r="K59" s="40" t="s">
        <v>1988</v>
      </c>
      <c r="M59"/>
      <c r="N59" s="12"/>
    </row>
    <row r="60" spans="1:14" x14ac:dyDescent="0.25">
      <c r="A60" s="6" t="s">
        <v>1357</v>
      </c>
      <c r="B60" t="str">
        <f>VLOOKUP(A60,'Liste salariés'!$C$2:$I$609,4,FALSE)</f>
        <v>Ouvrier</v>
      </c>
      <c r="C60" t="str">
        <f>VLOOKUP(A60,'Liste salariés'!$C$2:$R$609,7,FALSE)</f>
        <v>P01-PRODUCTION</v>
      </c>
      <c r="D60" t="str">
        <f>VLOOKUP(A60,'Liste salariés'!$C$2:$I$609,3,FALSE)</f>
        <v>REPA</v>
      </c>
      <c r="E60" t="str">
        <f>VLOOKUP(A60,'Liste salariés'!$C$2:$I$609,6,FALSE)</f>
        <v>ELM</v>
      </c>
      <c r="F60" t="s">
        <v>11</v>
      </c>
      <c r="G60">
        <f>VLOOKUP(F60,'Liste formations'!$A$3:$B$31,2,FALSE)</f>
        <v>25</v>
      </c>
      <c r="H60">
        <v>21</v>
      </c>
      <c r="I60">
        <f>Tableau2[[#This Row],[Nombre de questions]]-Tableau2[[#This Row],[Réponses justes ]]</f>
        <v>4</v>
      </c>
      <c r="J60" t="s">
        <v>1052</v>
      </c>
      <c r="K60" s="3">
        <v>41361</v>
      </c>
      <c r="M60"/>
      <c r="N60" s="12"/>
    </row>
    <row r="61" spans="1:14" x14ac:dyDescent="0.25">
      <c r="A61" s="6" t="s">
        <v>1357</v>
      </c>
      <c r="B61" t="str">
        <f>VLOOKUP(A61,'Liste salariés'!$C$2:$I$609,4,FALSE)</f>
        <v>Ouvrier</v>
      </c>
      <c r="C61" t="str">
        <f>VLOOKUP(A61,'Liste salariés'!$C$2:$R$609,7,FALSE)</f>
        <v>P01-PRODUCTION</v>
      </c>
      <c r="D61" t="str">
        <f>VLOOKUP(A61,'Liste salariés'!$C$2:$I$609,3,FALSE)</f>
        <v>REPA</v>
      </c>
      <c r="E61" t="str">
        <f>VLOOKUP(A61,'Liste salariés'!$C$2:$I$609,6,FALSE)</f>
        <v>ELM</v>
      </c>
      <c r="F61" t="s">
        <v>1413</v>
      </c>
      <c r="G61">
        <f>VLOOKUP(F61,'Liste formations'!$A$3:$B$31,2,FALSE)</f>
        <v>10</v>
      </c>
      <c r="H61">
        <v>8</v>
      </c>
      <c r="I61">
        <f>Tableau2[[#This Row],[Nombre de questions]]-Tableau2[[#This Row],[Réponses justes ]]</f>
        <v>2</v>
      </c>
      <c r="J61" t="s">
        <v>1052</v>
      </c>
      <c r="K61" s="3">
        <v>41451</v>
      </c>
      <c r="M61"/>
      <c r="N61" s="12"/>
    </row>
    <row r="62" spans="1:14" x14ac:dyDescent="0.25">
      <c r="A62" s="34" t="s">
        <v>1357</v>
      </c>
      <c r="B62" t="str">
        <f>VLOOKUP(A62,'Liste salariés'!$C$2:$I$609,4,FALSE)</f>
        <v>Ouvrier</v>
      </c>
      <c r="C62" s="8" t="str">
        <f>VLOOKUP(A62,'Liste salariés'!$C$2:$R$609,7,FALSE)</f>
        <v>P01-PRODUCTION</v>
      </c>
      <c r="D62" s="8" t="str">
        <f>VLOOKUP(A62,'Liste salariés'!$C$2:$I$609,3,FALSE)</f>
        <v>REPA</v>
      </c>
      <c r="E62" s="8" t="str">
        <f>VLOOKUP(A62,'Liste salariés'!$C$2:$I$609,6,FALSE)</f>
        <v>ELM</v>
      </c>
      <c r="F62" t="s">
        <v>1987</v>
      </c>
      <c r="G62" s="8">
        <f>VLOOKUP(F62,'Liste formations'!$A$3:$B$31,2,FALSE)</f>
        <v>15</v>
      </c>
      <c r="H62" t="s">
        <v>1973</v>
      </c>
      <c r="I62" t="e">
        <f>Tableau2[[#This Row],[Nombre de questions]]-Tableau2[[#This Row],[Réponses justes ]]</f>
        <v>#VALUE!</v>
      </c>
      <c r="J62" s="26" t="s">
        <v>1053</v>
      </c>
      <c r="K62" s="40">
        <v>41578</v>
      </c>
      <c r="M62"/>
      <c r="N62" s="12"/>
    </row>
    <row r="63" spans="1:14" x14ac:dyDescent="0.25">
      <c r="A63" s="6" t="s">
        <v>1185</v>
      </c>
      <c r="B63" t="str">
        <f>VLOOKUP(A63,'Liste salariés'!$C$2:$I$609,4,FALSE)</f>
        <v>ETAM</v>
      </c>
      <c r="C63" t="str">
        <f>VLOOKUP(A63,'Liste salariés'!$C$2:$R$609,7,FALSE)</f>
        <v>P03-MATERIAL MNGT</v>
      </c>
      <c r="D63" t="str">
        <f>VLOOKUP(A63,'Liste salariés'!$C$2:$I$609,3,FALSE)</f>
        <v>GA</v>
      </c>
      <c r="E63" t="str">
        <f>VLOOKUP(A63,'Liste salariés'!$C$2:$I$609,6,FALSE)</f>
        <v>ELM</v>
      </c>
      <c r="F63" t="s">
        <v>11</v>
      </c>
      <c r="G63">
        <f>VLOOKUP(F63,'Liste formations'!$A$3:$B$31,2,FALSE)</f>
        <v>25</v>
      </c>
      <c r="H63">
        <v>19</v>
      </c>
      <c r="I63">
        <f>Tableau2[[#This Row],[Nombre de questions]]-Tableau2[[#This Row],[Réponses justes ]]</f>
        <v>6</v>
      </c>
      <c r="J63" t="s">
        <v>1052</v>
      </c>
      <c r="K63" s="3">
        <v>40709</v>
      </c>
      <c r="M63"/>
      <c r="N63" s="12"/>
    </row>
    <row r="64" spans="1:14" x14ac:dyDescent="0.25">
      <c r="A64" s="6" t="s">
        <v>1185</v>
      </c>
      <c r="B64" t="str">
        <f>VLOOKUP(A64,'Liste salariés'!$C$2:$I$609,4,FALSE)</f>
        <v>ETAM</v>
      </c>
      <c r="C64" t="str">
        <f>VLOOKUP(A64,'Liste salariés'!$C$2:$R$609,7,FALSE)</f>
        <v>P03-MATERIAL MNGT</v>
      </c>
      <c r="D64" t="str">
        <f>VLOOKUP(A64,'Liste salariés'!$C$2:$I$609,3,FALSE)</f>
        <v>GA</v>
      </c>
      <c r="E64" t="str">
        <f>VLOOKUP(A64,'Liste salariés'!$C$2:$I$609,6,FALSE)</f>
        <v>ELM</v>
      </c>
      <c r="F64" t="s">
        <v>9</v>
      </c>
      <c r="G64">
        <f>VLOOKUP(F64,'Liste formations'!$A$3:$B$31,2,FALSE)</f>
        <v>10</v>
      </c>
      <c r="H64">
        <v>6</v>
      </c>
      <c r="I64">
        <f>Tableau2[[#This Row],[Nombre de questions]]-Tableau2[[#This Row],[Réponses justes ]]</f>
        <v>4</v>
      </c>
      <c r="J64" t="s">
        <v>1053</v>
      </c>
      <c r="K64" s="3">
        <v>41359</v>
      </c>
      <c r="M64"/>
      <c r="N64" s="12"/>
    </row>
    <row r="65" spans="1:14" x14ac:dyDescent="0.25">
      <c r="A65" s="34" t="s">
        <v>1185</v>
      </c>
      <c r="B65" t="str">
        <f>VLOOKUP(A65,'Liste salariés'!$C$2:$I$609,4,FALSE)</f>
        <v>ETAM</v>
      </c>
      <c r="C65" t="str">
        <f>VLOOKUP(A65,'Liste salariés'!$C$2:$R$609,7,FALSE)</f>
        <v>P03-MATERIAL MNGT</v>
      </c>
      <c r="D65" t="str">
        <f>VLOOKUP(A65,'Liste salariés'!$C$2:$I$609,3,FALSE)</f>
        <v>GA</v>
      </c>
      <c r="E65" t="str">
        <f>VLOOKUP(A65,'Liste salariés'!$C$2:$I$609,6,FALSE)</f>
        <v>ELM</v>
      </c>
      <c r="F65" t="s">
        <v>1795</v>
      </c>
      <c r="G65">
        <f>VLOOKUP(F65,'Liste formations'!$A$3:$B$31,2,FALSE)</f>
        <v>15</v>
      </c>
      <c r="H65">
        <v>13</v>
      </c>
      <c r="I65">
        <f>Tableau2[[#This Row],[Nombre de questions]]-Tableau2[[#This Row],[Réponses justes ]]</f>
        <v>2</v>
      </c>
      <c r="J65" t="s">
        <v>1052</v>
      </c>
      <c r="K65" s="3">
        <v>41562</v>
      </c>
      <c r="M65"/>
      <c r="N65" s="12"/>
    </row>
    <row r="66" spans="1:14" x14ac:dyDescent="0.25">
      <c r="A66" s="6" t="s">
        <v>1186</v>
      </c>
      <c r="B66" t="str">
        <f>VLOOKUP(A66,'Liste salariés'!$C$2:$I$609,4,FALSE)</f>
        <v>Cadre</v>
      </c>
      <c r="C66" t="str">
        <f>VLOOKUP(A66,'Liste salariés'!$C$2:$R$609,7,FALSE)</f>
        <v>ELM</v>
      </c>
      <c r="D66" t="str">
        <f>VLOOKUP(A66,'Liste salariés'!$C$2:$I$609,3,FALSE)</f>
        <v>GA</v>
      </c>
      <c r="E66" t="str">
        <f>VLOOKUP(A66,'Liste salariés'!$C$2:$I$609,6,FALSE)</f>
        <v>HOLDING</v>
      </c>
      <c r="F66" t="s">
        <v>11</v>
      </c>
      <c r="G66">
        <f>VLOOKUP(F66,'Liste formations'!$A$3:$B$31,2,FALSE)</f>
        <v>25</v>
      </c>
      <c r="H66">
        <v>21</v>
      </c>
      <c r="I66">
        <f>Tableau2[[#This Row],[Nombre de questions]]-Tableau2[[#This Row],[Réponses justes ]]</f>
        <v>4</v>
      </c>
      <c r="J66" t="s">
        <v>1052</v>
      </c>
      <c r="K66" s="3">
        <v>40826</v>
      </c>
      <c r="M66"/>
      <c r="N66" s="12"/>
    </row>
    <row r="67" spans="1:14" x14ac:dyDescent="0.25">
      <c r="A67" s="6" t="s">
        <v>1113</v>
      </c>
      <c r="B67" t="str">
        <f>VLOOKUP(A67,'Liste salariés'!$C$2:$I$609,4,FALSE)</f>
        <v>ETAM</v>
      </c>
      <c r="C67" t="str">
        <f>VLOOKUP(A67,'Liste salariés'!$C$2:$R$609,7,FALSE)</f>
        <v>P04-QUALITY PLANT</v>
      </c>
      <c r="D67" t="str">
        <f>VLOOKUP(A67,'Liste salariés'!$C$2:$I$609,3,FALSE)</f>
        <v>SQE</v>
      </c>
      <c r="E67" t="str">
        <f>VLOOKUP(A67,'Liste salariés'!$C$2:$I$609,6,FALSE)</f>
        <v>ELM</v>
      </c>
      <c r="F67" t="s">
        <v>9</v>
      </c>
      <c r="G67">
        <f>VLOOKUP(F67,'Liste formations'!$A$3:$B$31,2,FALSE)</f>
        <v>10</v>
      </c>
      <c r="H67">
        <v>7</v>
      </c>
      <c r="I67">
        <f>Tableau2[[#This Row],[Nombre de questions]]-Tableau2[[#This Row],[Réponses justes ]]</f>
        <v>3</v>
      </c>
      <c r="J67" t="s">
        <v>1053</v>
      </c>
      <c r="K67" s="3">
        <v>41325</v>
      </c>
      <c r="M67"/>
      <c r="N67" s="12"/>
    </row>
    <row r="68" spans="1:14" x14ac:dyDescent="0.25">
      <c r="A68" s="6" t="s">
        <v>1113</v>
      </c>
      <c r="B68" t="str">
        <f>VLOOKUP(A68,'Liste salariés'!$C$2:$I$609,4,FALSE)</f>
        <v>ETAM</v>
      </c>
      <c r="C68" t="str">
        <f>VLOOKUP(A68,'Liste salariés'!$C$2:$R$609,7,FALSE)</f>
        <v>P04-QUALITY PLANT</v>
      </c>
      <c r="D68" t="str">
        <f>VLOOKUP(A68,'Liste salariés'!$C$2:$I$609,3,FALSE)</f>
        <v>SQE</v>
      </c>
      <c r="E68" t="str">
        <f>VLOOKUP(A68,'Liste salariés'!$C$2:$I$609,6,FALSE)</f>
        <v>ELM</v>
      </c>
      <c r="F68" t="s">
        <v>11</v>
      </c>
      <c r="G68">
        <f>VLOOKUP(F68,'Liste formations'!$A$3:$B$31,2,FALSE)</f>
        <v>25</v>
      </c>
      <c r="H68">
        <v>20</v>
      </c>
      <c r="I68">
        <f>Tableau2[[#This Row],[Nombre de questions]]-Tableau2[[#This Row],[Réponses justes ]]</f>
        <v>5</v>
      </c>
      <c r="J68" t="s">
        <v>1052</v>
      </c>
      <c r="K68" s="3">
        <v>40815</v>
      </c>
      <c r="M68"/>
      <c r="N68" s="12"/>
    </row>
    <row r="69" spans="1:14" x14ac:dyDescent="0.25">
      <c r="A69" s="6" t="s">
        <v>1051</v>
      </c>
      <c r="B69" t="str">
        <f>VLOOKUP(A69,'Liste salariés'!$C$2:$I$609,4,FALSE)</f>
        <v>Cadre</v>
      </c>
      <c r="C69" t="str">
        <f>VLOOKUP(A69,'Liste salariés'!$C$2:$R$609,7,FALSE)</f>
        <v>P02-TECHNICAL SCES</v>
      </c>
      <c r="D69" t="str">
        <f>VLOOKUP(A69,'Liste salariés'!$C$2:$I$609,3,FALSE)</f>
        <v>1N</v>
      </c>
      <c r="E69" t="str">
        <f>VLOOKUP(A69,'Liste salariés'!$C$2:$I$609,6,FALSE)</f>
        <v>ELM</v>
      </c>
      <c r="F69" t="s">
        <v>1412</v>
      </c>
      <c r="G69">
        <f>VLOOKUP(F69,'Liste formations'!$A$3:$B$31,2,FALSE)</f>
        <v>14</v>
      </c>
      <c r="H69">
        <v>12</v>
      </c>
      <c r="I69">
        <f>Tableau2[[#This Row],[Nombre de questions]]-Tableau2[[#This Row],[Réponses justes ]]</f>
        <v>2</v>
      </c>
      <c r="J69" t="s">
        <v>1052</v>
      </c>
      <c r="K69" s="3">
        <v>41295</v>
      </c>
      <c r="M69"/>
      <c r="N69" s="12"/>
    </row>
    <row r="70" spans="1:14" x14ac:dyDescent="0.25">
      <c r="A70" s="6" t="s">
        <v>1051</v>
      </c>
      <c r="B70" t="str">
        <f>VLOOKUP(A70,'Liste salariés'!$C$2:$I$609,4,FALSE)</f>
        <v>Cadre</v>
      </c>
      <c r="C70" t="str">
        <f>VLOOKUP(A70,'Liste salariés'!$C$2:$R$609,7,FALSE)</f>
        <v>P02-TECHNICAL SCES</v>
      </c>
      <c r="D70" t="str">
        <f>VLOOKUP(A70,'Liste salariés'!$C$2:$I$609,3,FALSE)</f>
        <v>1N</v>
      </c>
      <c r="E70" t="str">
        <f>VLOOKUP(A70,'Liste salariés'!$C$2:$I$609,6,FALSE)</f>
        <v>ELM</v>
      </c>
      <c r="F70" t="s">
        <v>1415</v>
      </c>
      <c r="G70">
        <f>VLOOKUP(F70,'Liste formations'!$A$3:$B$31,2,FALSE)</f>
        <v>10</v>
      </c>
      <c r="H70">
        <v>8</v>
      </c>
      <c r="I70">
        <f>Tableau2[[#This Row],[Nombre de questions]]-Tableau2[[#This Row],[Réponses justes ]]</f>
        <v>2</v>
      </c>
      <c r="J70" t="s">
        <v>1052</v>
      </c>
      <c r="K70" s="3">
        <v>41309</v>
      </c>
      <c r="M70"/>
      <c r="N70" s="12"/>
    </row>
    <row r="71" spans="1:14" x14ac:dyDescent="0.25">
      <c r="A71" s="6" t="s">
        <v>1051</v>
      </c>
      <c r="B71" t="str">
        <f>VLOOKUP(A71,'Liste salariés'!$C$2:$I$609,4,FALSE)</f>
        <v>Cadre</v>
      </c>
      <c r="C71" t="str">
        <f>VLOOKUP(A71,'Liste salariés'!$C$2:$R$609,7,FALSE)</f>
        <v>P02-TECHNICAL SCES</v>
      </c>
      <c r="D71" t="str">
        <f>VLOOKUP(A71,'Liste salariés'!$C$2:$I$609,3,FALSE)</f>
        <v>1N</v>
      </c>
      <c r="E71" t="str">
        <f>VLOOKUP(A71,'Liste salariés'!$C$2:$I$609,6,FALSE)</f>
        <v>ELM</v>
      </c>
      <c r="F71" t="s">
        <v>9</v>
      </c>
      <c r="G71">
        <f>VLOOKUP(F71,'Liste formations'!$A$3:$B$31,2,FALSE)</f>
        <v>10</v>
      </c>
      <c r="H71">
        <v>10</v>
      </c>
      <c r="I71">
        <f>Tableau2[[#This Row],[Nombre de questions]]-Tableau2[[#This Row],[Réponses justes ]]</f>
        <v>0</v>
      </c>
      <c r="J71" t="s">
        <v>1052</v>
      </c>
      <c r="K71" s="3">
        <v>41323</v>
      </c>
      <c r="M71"/>
      <c r="N71" s="12"/>
    </row>
    <row r="72" spans="1:14" x14ac:dyDescent="0.25">
      <c r="A72" s="6" t="s">
        <v>1051</v>
      </c>
      <c r="B72" t="str">
        <f>VLOOKUP(A72,'Liste salariés'!$C$2:$I$609,4,FALSE)</f>
        <v>Cadre</v>
      </c>
      <c r="C72" t="str">
        <f>VLOOKUP(A72,'Liste salariés'!$C$2:$R$609,7,FALSE)</f>
        <v>P02-TECHNICAL SCES</v>
      </c>
      <c r="D72" t="str">
        <f>VLOOKUP(A72,'Liste salariés'!$C$2:$I$609,3,FALSE)</f>
        <v>1N</v>
      </c>
      <c r="E72" t="str">
        <f>VLOOKUP(A72,'Liste salariés'!$C$2:$I$609,6,FALSE)</f>
        <v>ELM</v>
      </c>
      <c r="F72" t="s">
        <v>11</v>
      </c>
      <c r="G72">
        <f>VLOOKUP(F72,'Liste formations'!$A$3:$B$31,2,FALSE)</f>
        <v>25</v>
      </c>
      <c r="H72">
        <v>22</v>
      </c>
      <c r="I72">
        <f>Tableau2[[#This Row],[Nombre de questions]]-Tableau2[[#This Row],[Réponses justes ]]</f>
        <v>3</v>
      </c>
      <c r="J72" t="s">
        <v>1052</v>
      </c>
      <c r="K72" s="3">
        <v>40815</v>
      </c>
      <c r="M72"/>
      <c r="N72" s="12"/>
    </row>
    <row r="73" spans="1:14" x14ac:dyDescent="0.25">
      <c r="A73" s="6" t="s">
        <v>1051</v>
      </c>
      <c r="B73" t="str">
        <f>VLOOKUP(A73,'Liste salariés'!$C$2:$I$609,4,FALSE)</f>
        <v>Cadre</v>
      </c>
      <c r="C73" t="str">
        <f>VLOOKUP(A73,'Liste salariés'!$C$2:$R$609,7,FALSE)</f>
        <v>P02-TECHNICAL SCES</v>
      </c>
      <c r="D73" t="str">
        <f>VLOOKUP(A73,'Liste salariés'!$C$2:$I$609,3,FALSE)</f>
        <v>1N</v>
      </c>
      <c r="E73" t="str">
        <f>VLOOKUP(A73,'Liste salariés'!$C$2:$I$609,6,FALSE)</f>
        <v>ELM</v>
      </c>
      <c r="F73" t="s">
        <v>10</v>
      </c>
      <c r="G73">
        <f>VLOOKUP(F73,'Liste formations'!$A$3:$B$31,2,FALSE)</f>
        <v>6</v>
      </c>
      <c r="H73">
        <v>6</v>
      </c>
      <c r="I73">
        <f>Tableau2[[#This Row],[Nombre de questions]]-Tableau2[[#This Row],[Réponses justes ]]</f>
        <v>0</v>
      </c>
      <c r="J73" t="s">
        <v>1052</v>
      </c>
      <c r="K73" s="3">
        <v>41302</v>
      </c>
      <c r="M73"/>
      <c r="N73" s="12"/>
    </row>
    <row r="74" spans="1:14" x14ac:dyDescent="0.25">
      <c r="A74" s="6" t="s">
        <v>1051</v>
      </c>
      <c r="B74" t="str">
        <f>VLOOKUP(A74,'Liste salariés'!$C$2:$I$609,4,FALSE)</f>
        <v>Cadre</v>
      </c>
      <c r="C74" t="str">
        <f>VLOOKUP(A74,'Liste salariés'!$C$2:$R$609,7,FALSE)</f>
        <v>P02-TECHNICAL SCES</v>
      </c>
      <c r="D74" t="str">
        <f>VLOOKUP(A74,'Liste salariés'!$C$2:$I$609,3,FALSE)</f>
        <v>1N</v>
      </c>
      <c r="E74" t="str">
        <f>VLOOKUP(A74,'Liste salariés'!$C$2:$I$609,6,FALSE)</f>
        <v>ELM</v>
      </c>
      <c r="F74" t="s">
        <v>1788</v>
      </c>
      <c r="G74">
        <f>VLOOKUP(F74,'Liste formations'!$A$3:$B$31,2,FALSE)</f>
        <v>10</v>
      </c>
      <c r="H74">
        <v>9</v>
      </c>
      <c r="I74">
        <f>Tableau2[[#This Row],[Nombre de questions]]-Tableau2[[#This Row],[Réponses justes ]]</f>
        <v>1</v>
      </c>
      <c r="J74" t="s">
        <v>1052</v>
      </c>
      <c r="K74" s="3">
        <v>41442</v>
      </c>
      <c r="M74"/>
      <c r="N74" s="12"/>
    </row>
    <row r="75" spans="1:14" x14ac:dyDescent="0.25">
      <c r="A75" s="34" t="s">
        <v>1051</v>
      </c>
      <c r="B75" t="str">
        <f>VLOOKUP(A75,'Liste salariés'!$C$2:$I$609,4,FALSE)</f>
        <v>Cadre</v>
      </c>
      <c r="C75" t="str">
        <f>VLOOKUP(A75,'Liste salariés'!$C$2:$R$609,7,FALSE)</f>
        <v>P02-TECHNICAL SCES</v>
      </c>
      <c r="D75" t="str">
        <f>VLOOKUP(A75,'Liste salariés'!$C$2:$I$609,3,FALSE)</f>
        <v>1N</v>
      </c>
      <c r="E75" t="str">
        <f>VLOOKUP(A75,'Liste salariés'!$C$2:$I$609,6,FALSE)</f>
        <v>ELM</v>
      </c>
      <c r="F75" t="s">
        <v>1795</v>
      </c>
      <c r="G75">
        <f>VLOOKUP(F75,'Liste formations'!$A$3:$B$31,2,FALSE)</f>
        <v>15</v>
      </c>
      <c r="H75">
        <v>13</v>
      </c>
      <c r="I75">
        <f>Tableau2[[#This Row],[Nombre de questions]]-Tableau2[[#This Row],[Réponses justes ]]</f>
        <v>2</v>
      </c>
      <c r="J75" t="s">
        <v>1052</v>
      </c>
      <c r="K75" s="3">
        <v>41456</v>
      </c>
      <c r="M75"/>
      <c r="N75" s="12"/>
    </row>
    <row r="76" spans="1:14" x14ac:dyDescent="0.25">
      <c r="A76" s="6" t="s">
        <v>1433</v>
      </c>
      <c r="B76" t="str">
        <f>VLOOKUP(A76,'Liste salariés'!$C$2:$I$609,4,FALSE)</f>
        <v>Cadre</v>
      </c>
      <c r="C76" t="str">
        <f>VLOOKUP(A76,'Liste salariés'!$C$2:$R$609,7,FALSE)</f>
        <v>S04-ICT</v>
      </c>
      <c r="D76" t="str">
        <f>VLOOKUP(A76,'Liste salariés'!$C$2:$I$609,3,FALSE)</f>
        <v>SI</v>
      </c>
      <c r="E76" t="str">
        <f>VLOOKUP(A76,'Liste salariés'!$C$2:$I$609,6,FALSE)</f>
        <v>ELM</v>
      </c>
      <c r="F76" t="s">
        <v>11</v>
      </c>
      <c r="G76">
        <f>VLOOKUP(F76,'Liste formations'!$A$3:$B$31,2,FALSE)</f>
        <v>25</v>
      </c>
      <c r="H76">
        <v>23</v>
      </c>
      <c r="I76">
        <f>Tableau2[[#This Row],[Nombre de questions]]-Tableau2[[#This Row],[Réponses justes ]]</f>
        <v>2</v>
      </c>
      <c r="J76" t="s">
        <v>1052</v>
      </c>
      <c r="K76" s="3">
        <v>40826</v>
      </c>
      <c r="M76"/>
      <c r="N76" s="12"/>
    </row>
    <row r="77" spans="1:14" x14ac:dyDescent="0.25">
      <c r="A77" s="6" t="s">
        <v>1228</v>
      </c>
      <c r="B77" t="str">
        <f>VLOOKUP(A77,'Liste salariés'!$C$2:$I$609,4,FALSE)</f>
        <v>Ouvrier</v>
      </c>
      <c r="C77" t="str">
        <f>VLOOKUP(A77,'Liste salariés'!$C$2:$R$609,7,FALSE)</f>
        <v>P01-PRODUCTION</v>
      </c>
      <c r="D77" t="str">
        <f>VLOOKUP(A77,'Liste salariés'!$C$2:$I$609,3,FALSE)</f>
        <v>TL</v>
      </c>
      <c r="E77" t="str">
        <f>VLOOKUP(A77,'Liste salariés'!$C$2:$I$609,6,FALSE)</f>
        <v>ELM</v>
      </c>
      <c r="F77" t="s">
        <v>11</v>
      </c>
      <c r="G77">
        <f>VLOOKUP(F77,'Liste formations'!$A$3:$B$31,2,FALSE)</f>
        <v>25</v>
      </c>
      <c r="H77">
        <v>25</v>
      </c>
      <c r="I77">
        <f>Tableau2[[#This Row],[Nombre de questions]]-Tableau2[[#This Row],[Réponses justes ]]</f>
        <v>0</v>
      </c>
      <c r="J77" t="s">
        <v>1052</v>
      </c>
      <c r="K77" s="3">
        <v>41283</v>
      </c>
      <c r="M77"/>
      <c r="N77" s="12"/>
    </row>
    <row r="78" spans="1:14" x14ac:dyDescent="0.25">
      <c r="A78" s="6" t="s">
        <v>1228</v>
      </c>
      <c r="B78" t="str">
        <f>VLOOKUP(A78,'Liste salariés'!$C$2:$I$609,4,FALSE)</f>
        <v>Ouvrier</v>
      </c>
      <c r="C78" t="str">
        <f>VLOOKUP(A78,'Liste salariés'!$C$2:$R$609,7,FALSE)</f>
        <v>P01-PRODUCTION</v>
      </c>
      <c r="D78" t="str">
        <f>VLOOKUP(A78,'Liste salariés'!$C$2:$I$609,3,FALSE)</f>
        <v>TL</v>
      </c>
      <c r="E78" t="str">
        <f>VLOOKUP(A78,'Liste salariés'!$C$2:$I$609,6,FALSE)</f>
        <v>ELM</v>
      </c>
      <c r="F78" t="s">
        <v>1413</v>
      </c>
      <c r="G78">
        <f>VLOOKUP(F78,'Liste formations'!$A$3:$B$31,2,FALSE)</f>
        <v>10</v>
      </c>
      <c r="H78">
        <v>9</v>
      </c>
      <c r="I78">
        <f>Tableau2[[#This Row],[Nombre de questions]]-Tableau2[[#This Row],[Réponses justes ]]</f>
        <v>1</v>
      </c>
      <c r="J78" t="s">
        <v>1052</v>
      </c>
      <c r="K78" s="3">
        <v>41457</v>
      </c>
      <c r="M78"/>
      <c r="N78" s="12"/>
    </row>
    <row r="79" spans="1:14" x14ac:dyDescent="0.25">
      <c r="A79" s="34" t="s">
        <v>1228</v>
      </c>
      <c r="B79" t="str">
        <f>VLOOKUP(A79,'Liste salariés'!$C$2:$I$609,4,FALSE)</f>
        <v>Ouvrier</v>
      </c>
      <c r="C79" s="8" t="str">
        <f>VLOOKUP(A79,'Liste salariés'!$C$2:$R$609,7,FALSE)</f>
        <v>P01-PRODUCTION</v>
      </c>
      <c r="D79" s="8" t="str">
        <f>VLOOKUP(A79,'Liste salariés'!$C$2:$I$609,3,FALSE)</f>
        <v>TL</v>
      </c>
      <c r="E79" s="8" t="str">
        <f>VLOOKUP(A79,'Liste salariés'!$C$2:$I$609,6,FALSE)</f>
        <v>ELM</v>
      </c>
      <c r="F79" t="s">
        <v>1987</v>
      </c>
      <c r="G79" s="8">
        <f>VLOOKUP(F79,'Liste formations'!$A$3:$B$31,2,FALSE)</f>
        <v>15</v>
      </c>
      <c r="H79" t="s">
        <v>1973</v>
      </c>
      <c r="I79" t="e">
        <f>Tableau2[[#This Row],[Nombre de questions]]-Tableau2[[#This Row],[Réponses justes ]]</f>
        <v>#VALUE!</v>
      </c>
      <c r="J79" s="26" t="s">
        <v>1053</v>
      </c>
      <c r="K79" s="40" t="s">
        <v>1988</v>
      </c>
      <c r="M79"/>
      <c r="N79" s="12"/>
    </row>
    <row r="80" spans="1:14" x14ac:dyDescent="0.25">
      <c r="A80" s="6" t="s">
        <v>1229</v>
      </c>
      <c r="B80" t="str">
        <f>VLOOKUP(A80,'Liste salariés'!$C$2:$I$609,4,FALSE)</f>
        <v>Ouvrier</v>
      </c>
      <c r="C80" t="str">
        <f>VLOOKUP(A80,'Liste salariés'!$C$2:$R$609,7,FALSE)</f>
        <v>P01-PRODUCTION</v>
      </c>
      <c r="D80" t="str">
        <f>VLOOKUP(A80,'Liste salariés'!$C$2:$I$609,3,FALSE)</f>
        <v>OMAN</v>
      </c>
      <c r="E80" t="str">
        <f>VLOOKUP(A80,'Liste salariés'!$C$2:$I$609,6,FALSE)</f>
        <v>ELM</v>
      </c>
      <c r="F80" t="s">
        <v>11</v>
      </c>
      <c r="G80">
        <f>VLOOKUP(F80,'Liste formations'!$A$3:$B$31,2,FALSE)</f>
        <v>25</v>
      </c>
      <c r="H80">
        <v>22</v>
      </c>
      <c r="I80">
        <f>Tableau2[[#This Row],[Nombre de questions]]-Tableau2[[#This Row],[Réponses justes ]]</f>
        <v>3</v>
      </c>
      <c r="J80" t="s">
        <v>1052</v>
      </c>
      <c r="K80" s="3">
        <v>41352</v>
      </c>
      <c r="M80"/>
      <c r="N80" s="12"/>
    </row>
    <row r="81" spans="1:14" x14ac:dyDescent="0.25">
      <c r="A81" s="6" t="s">
        <v>1229</v>
      </c>
      <c r="B81" t="str">
        <f>VLOOKUP(A81,'Liste salariés'!$C$2:$I$609,4,FALSE)</f>
        <v>Ouvrier</v>
      </c>
      <c r="C81" t="str">
        <f>VLOOKUP(A81,'Liste salariés'!$C$2:$R$609,7,FALSE)</f>
        <v>P01-PRODUCTION</v>
      </c>
      <c r="D81" t="str">
        <f>VLOOKUP(A81,'Liste salariés'!$C$2:$I$609,3,FALSE)</f>
        <v>OMAN</v>
      </c>
      <c r="E81" t="str">
        <f>VLOOKUP(A81,'Liste salariés'!$C$2:$I$609,6,FALSE)</f>
        <v>ELM</v>
      </c>
      <c r="F81" t="s">
        <v>1413</v>
      </c>
      <c r="G81">
        <f>VLOOKUP(F81,'Liste formations'!$A$3:$B$31,2,FALSE)</f>
        <v>10</v>
      </c>
      <c r="H81">
        <v>10</v>
      </c>
      <c r="I81">
        <f>Tableau2[[#This Row],[Nombre de questions]]-Tableau2[[#This Row],[Réponses justes ]]</f>
        <v>0</v>
      </c>
      <c r="J81" t="s">
        <v>1052</v>
      </c>
      <c r="K81" s="3">
        <v>41458</v>
      </c>
      <c r="M81"/>
      <c r="N81" s="12"/>
    </row>
    <row r="82" spans="1:14" x14ac:dyDescent="0.25">
      <c r="A82" s="34" t="s">
        <v>1229</v>
      </c>
      <c r="B82" t="str">
        <f>VLOOKUP(A82,'Liste salariés'!$C$2:$I$609,4,FALSE)</f>
        <v>Ouvrier</v>
      </c>
      <c r="C82" s="8" t="str">
        <f>VLOOKUP(A82,'Liste salariés'!$C$2:$R$609,7,FALSE)</f>
        <v>P01-PRODUCTION</v>
      </c>
      <c r="D82" s="8" t="str">
        <f>VLOOKUP(A82,'Liste salariés'!$C$2:$I$609,3,FALSE)</f>
        <v>OMAN</v>
      </c>
      <c r="E82" s="8" t="str">
        <f>VLOOKUP(A82,'Liste salariés'!$C$2:$I$609,6,FALSE)</f>
        <v>ELM</v>
      </c>
      <c r="F82" t="s">
        <v>1987</v>
      </c>
      <c r="G82" s="8">
        <f>VLOOKUP(F82,'Liste formations'!$A$3:$B$31,2,FALSE)</f>
        <v>15</v>
      </c>
      <c r="H82" t="s">
        <v>1973</v>
      </c>
      <c r="I82" t="e">
        <f>Tableau2[[#This Row],[Nombre de questions]]-Tableau2[[#This Row],[Réponses justes ]]</f>
        <v>#VALUE!</v>
      </c>
      <c r="J82" s="26" t="s">
        <v>1053</v>
      </c>
      <c r="K82" s="40">
        <v>41591</v>
      </c>
      <c r="M82"/>
      <c r="N82" s="12"/>
    </row>
    <row r="83" spans="1:14" x14ac:dyDescent="0.25">
      <c r="A83" s="6" t="s">
        <v>1144</v>
      </c>
      <c r="B83" t="str">
        <f>VLOOKUP(A83,'Liste salariés'!$C$2:$I$609,4,FALSE)</f>
        <v>ETAM</v>
      </c>
      <c r="C83" t="str">
        <f>VLOOKUP(A83,'Liste salariés'!$C$2:$R$609,7,FALSE)</f>
        <v>P04-QUALITY PLANT</v>
      </c>
      <c r="D83" t="str">
        <f>VLOOKUP(A83,'Liste salariés'!$C$2:$I$609,3,FALSE)</f>
        <v>SQE</v>
      </c>
      <c r="E83" t="str">
        <f>VLOOKUP(A83,'Liste salariés'!$C$2:$I$609,6,FALSE)</f>
        <v>ELM</v>
      </c>
      <c r="F83" t="s">
        <v>9</v>
      </c>
      <c r="G83">
        <f>VLOOKUP(F83,'Liste formations'!$A$3:$B$31,2,FALSE)</f>
        <v>10</v>
      </c>
      <c r="H83">
        <v>6</v>
      </c>
      <c r="I83">
        <f>Tableau2[[#This Row],[Nombre de questions]]-Tableau2[[#This Row],[Réponses justes ]]</f>
        <v>4</v>
      </c>
      <c r="J83" t="s">
        <v>1053</v>
      </c>
      <c r="K83" s="3">
        <v>41325</v>
      </c>
      <c r="M83"/>
      <c r="N83" s="12"/>
    </row>
    <row r="84" spans="1:14" x14ac:dyDescent="0.25">
      <c r="A84" s="6" t="s">
        <v>1144</v>
      </c>
      <c r="B84" t="str">
        <f>VLOOKUP(A84,'Liste salariés'!$C$2:$I$609,4,FALSE)</f>
        <v>ETAM</v>
      </c>
      <c r="C84" t="str">
        <f>VLOOKUP(A84,'Liste salariés'!$C$2:$R$609,7,FALSE)</f>
        <v>P04-QUALITY PLANT</v>
      </c>
      <c r="D84" t="str">
        <f>VLOOKUP(A84,'Liste salariés'!$C$2:$I$609,3,FALSE)</f>
        <v>SQE</v>
      </c>
      <c r="E84" t="str">
        <f>VLOOKUP(A84,'Liste salariés'!$C$2:$I$609,6,FALSE)</f>
        <v>ELM</v>
      </c>
      <c r="F84" t="s">
        <v>11</v>
      </c>
      <c r="G84">
        <f>VLOOKUP(F84,'Liste formations'!$A$3:$B$31,2,FALSE)</f>
        <v>25</v>
      </c>
      <c r="H84">
        <v>21</v>
      </c>
      <c r="I84">
        <f>Tableau2[[#This Row],[Nombre de questions]]-Tableau2[[#This Row],[Réponses justes ]]</f>
        <v>4</v>
      </c>
      <c r="J84" t="s">
        <v>1052</v>
      </c>
      <c r="K84" s="3">
        <v>40815</v>
      </c>
      <c r="M84"/>
      <c r="N84" s="12"/>
    </row>
    <row r="85" spans="1:14" x14ac:dyDescent="0.25">
      <c r="A85" s="6" t="s">
        <v>1144</v>
      </c>
      <c r="B85" t="str">
        <f>VLOOKUP(A85,'Liste salariés'!$C$2:$I$609,4,FALSE)</f>
        <v>ETAM</v>
      </c>
      <c r="C85" t="str">
        <f>VLOOKUP(A85,'Liste salariés'!$C$2:$R$609,7,FALSE)</f>
        <v>P04-QUALITY PLANT</v>
      </c>
      <c r="D85" t="str">
        <f>VLOOKUP(A85,'Liste salariés'!$C$2:$I$609,3,FALSE)</f>
        <v>SQE</v>
      </c>
      <c r="E85" t="str">
        <f>VLOOKUP(A85,'Liste salariés'!$C$2:$I$609,6,FALSE)</f>
        <v>ELM</v>
      </c>
      <c r="F85" t="s">
        <v>1416</v>
      </c>
      <c r="G85">
        <f>VLOOKUP(F85,'Liste formations'!$A$3:$B$31,2,FALSE)</f>
        <v>13</v>
      </c>
      <c r="H85">
        <v>9</v>
      </c>
      <c r="I85">
        <f>Tableau2[[#This Row],[Nombre de questions]]-Tableau2[[#This Row],[Réponses justes ]]</f>
        <v>4</v>
      </c>
      <c r="J85" t="s">
        <v>1052</v>
      </c>
      <c r="K85" s="3">
        <v>41240</v>
      </c>
      <c r="M85"/>
      <c r="N85" s="12"/>
    </row>
    <row r="86" spans="1:14" x14ac:dyDescent="0.25">
      <c r="A86" s="6" t="s">
        <v>1144</v>
      </c>
      <c r="B86" t="str">
        <f>VLOOKUP(A86,'Liste salariés'!$C$2:$I$609,4,FALSE)</f>
        <v>ETAM</v>
      </c>
      <c r="C86" t="str">
        <f>VLOOKUP(A86,'Liste salariés'!$C$2:$R$609,7,FALSE)</f>
        <v>P04-QUALITY PLANT</v>
      </c>
      <c r="D86" t="str">
        <f>VLOOKUP(A86,'Liste salariés'!$C$2:$I$609,3,FALSE)</f>
        <v>SQE</v>
      </c>
      <c r="E86" t="str">
        <f>VLOOKUP(A86,'Liste salariés'!$C$2:$I$609,6,FALSE)</f>
        <v>ELM</v>
      </c>
      <c r="F86" t="s">
        <v>1417</v>
      </c>
      <c r="G86">
        <f>VLOOKUP(F86,'Liste formations'!$A$3:$B$31,2,FALSE)</f>
        <v>10</v>
      </c>
      <c r="H86">
        <v>9</v>
      </c>
      <c r="I86">
        <f>Tableau2[[#This Row],[Nombre de questions]]-Tableau2[[#This Row],[Réponses justes ]]</f>
        <v>1</v>
      </c>
      <c r="J86" t="s">
        <v>1052</v>
      </c>
      <c r="K86" s="3">
        <v>41242</v>
      </c>
      <c r="M86"/>
      <c r="N86" s="12"/>
    </row>
    <row r="87" spans="1:14" x14ac:dyDescent="0.25">
      <c r="A87" s="6" t="s">
        <v>1144</v>
      </c>
      <c r="B87" t="str">
        <f>VLOOKUP(A87,'Liste salariés'!$C$2:$I$609,4,FALSE)</f>
        <v>ETAM</v>
      </c>
      <c r="C87" t="str">
        <f>VLOOKUP(A87,'Liste salariés'!$C$2:$R$609,7,FALSE)</f>
        <v>P04-QUALITY PLANT</v>
      </c>
      <c r="D87" t="str">
        <f>VLOOKUP(A87,'Liste salariés'!$C$2:$I$609,3,FALSE)</f>
        <v>SQE</v>
      </c>
      <c r="E87" t="str">
        <f>VLOOKUP(A87,'Liste salariés'!$C$2:$I$609,6,FALSE)</f>
        <v>ELM</v>
      </c>
      <c r="F87" t="s">
        <v>1418</v>
      </c>
      <c r="G87">
        <f>VLOOKUP(F87,'Liste formations'!$A$3:$B$31,2,FALSE)</f>
        <v>16</v>
      </c>
      <c r="H87">
        <v>12</v>
      </c>
      <c r="I87">
        <f>Tableau2[[#This Row],[Nombre de questions]]-Tableau2[[#This Row],[Réponses justes ]]</f>
        <v>4</v>
      </c>
      <c r="J87" t="s">
        <v>1052</v>
      </c>
      <c r="K87" s="3">
        <v>41247</v>
      </c>
      <c r="M87"/>
      <c r="N87" s="12"/>
    </row>
    <row r="88" spans="1:14" x14ac:dyDescent="0.25">
      <c r="A88" s="6" t="s">
        <v>1144</v>
      </c>
      <c r="B88" t="str">
        <f>VLOOKUP(A88,'Liste salariés'!$C$2:$I$609,4,FALSE)</f>
        <v>ETAM</v>
      </c>
      <c r="C88" t="str">
        <f>VLOOKUP(A88,'Liste salariés'!$C$2:$R$609,7,FALSE)</f>
        <v>P04-QUALITY PLANT</v>
      </c>
      <c r="D88" t="str">
        <f>VLOOKUP(A88,'Liste salariés'!$C$2:$I$609,3,FALSE)</f>
        <v>SQE</v>
      </c>
      <c r="E88" t="str">
        <f>VLOOKUP(A88,'Liste salariés'!$C$2:$I$609,6,FALSE)</f>
        <v>ELM</v>
      </c>
      <c r="F88" t="s">
        <v>1419</v>
      </c>
      <c r="G88">
        <f>VLOOKUP(F88,'Liste formations'!$A$3:$B$31,2,FALSE)</f>
        <v>15</v>
      </c>
      <c r="H88">
        <v>14</v>
      </c>
      <c r="I88">
        <f>Tableau2[[#This Row],[Nombre de questions]]-Tableau2[[#This Row],[Réponses justes ]]</f>
        <v>1</v>
      </c>
      <c r="J88" t="s">
        <v>1052</v>
      </c>
      <c r="K88" s="3">
        <v>41249</v>
      </c>
      <c r="M88"/>
      <c r="N88" s="12"/>
    </row>
    <row r="89" spans="1:14" x14ac:dyDescent="0.25">
      <c r="A89" s="6" t="s">
        <v>1144</v>
      </c>
      <c r="B89" t="str">
        <f>VLOOKUP(A89,'Liste salariés'!$C$2:$I$609,4,FALSE)</f>
        <v>ETAM</v>
      </c>
      <c r="C89" t="str">
        <f>VLOOKUP(A89,'Liste salariés'!$C$2:$R$609,7,FALSE)</f>
        <v>P04-QUALITY PLANT</v>
      </c>
      <c r="D89" t="str">
        <f>VLOOKUP(A89,'Liste salariés'!$C$2:$I$609,3,FALSE)</f>
        <v>SQE</v>
      </c>
      <c r="E89" t="str">
        <f>VLOOKUP(A89,'Liste salariés'!$C$2:$I$609,6,FALSE)</f>
        <v>ELM</v>
      </c>
      <c r="F89" t="s">
        <v>1783</v>
      </c>
      <c r="G89">
        <f>VLOOKUP(F89,'Liste formations'!$A$3:$B$31,2,FALSE)</f>
        <v>4</v>
      </c>
      <c r="H89">
        <v>4</v>
      </c>
      <c r="I89">
        <f>Tableau2[[#This Row],[Nombre de questions]]-Tableau2[[#This Row],[Réponses justes ]]</f>
        <v>0</v>
      </c>
      <c r="J89" t="s">
        <v>1052</v>
      </c>
      <c r="K89" s="3">
        <v>41444</v>
      </c>
      <c r="M89"/>
      <c r="N89" s="12"/>
    </row>
    <row r="90" spans="1:14" x14ac:dyDescent="0.25">
      <c r="A90" s="6" t="s">
        <v>1144</v>
      </c>
      <c r="B90" t="str">
        <f>VLOOKUP(A90,'Liste salariés'!$C$2:$I$609,4,FALSE)</f>
        <v>ETAM</v>
      </c>
      <c r="C90" s="8" t="str">
        <f>VLOOKUP(A90,'Liste salariés'!$C$2:$R$609,7,FALSE)</f>
        <v>P04-QUALITY PLANT</v>
      </c>
      <c r="D90" s="8" t="str">
        <f>VLOOKUP(A90,'Liste salariés'!$C$2:$I$609,3,FALSE)</f>
        <v>SQE</v>
      </c>
      <c r="E90" s="8" t="str">
        <f>VLOOKUP(A90,'Liste salariés'!$C$2:$I$609,6,FALSE)</f>
        <v>ELM</v>
      </c>
      <c r="F90" t="s">
        <v>1982</v>
      </c>
      <c r="G90" s="8">
        <f>VLOOKUP(F90,'Liste formations'!$A$3:$B$31,2,FALSE)</f>
        <v>8</v>
      </c>
      <c r="H90">
        <v>8</v>
      </c>
      <c r="I90">
        <f>Tableau2[[#This Row],[Nombre de questions]]-Tableau2[[#This Row],[Réponses justes ]]</f>
        <v>0</v>
      </c>
      <c r="J90" t="s">
        <v>1052</v>
      </c>
      <c r="K90" s="3">
        <v>41649</v>
      </c>
      <c r="M90"/>
      <c r="N90" s="12"/>
    </row>
    <row r="91" spans="1:14" x14ac:dyDescent="0.25">
      <c r="A91" s="6" t="s">
        <v>1230</v>
      </c>
      <c r="B91" t="str">
        <f>VLOOKUP(A91,'Liste salariés'!$C$2:$I$609,4,FALSE)</f>
        <v>Ouvrier</v>
      </c>
      <c r="C91" t="str">
        <f>VLOOKUP(A91,'Liste salariés'!$C$2:$R$609,7,FALSE)</f>
        <v>P01-PRODUCTION</v>
      </c>
      <c r="D91" t="str">
        <f>VLOOKUP(A91,'Liste salariés'!$C$2:$I$609,3,FALSE)</f>
        <v>TL</v>
      </c>
      <c r="E91" t="str">
        <f>VLOOKUP(A91,'Liste salariés'!$C$2:$I$609,6,FALSE)</f>
        <v>ELM</v>
      </c>
      <c r="F91" t="s">
        <v>1413</v>
      </c>
      <c r="G91">
        <f>VLOOKUP(F91,'Liste formations'!$A$3:$B$31,2,FALSE)</f>
        <v>10</v>
      </c>
      <c r="H91">
        <v>9</v>
      </c>
      <c r="I91">
        <f>Tableau2[[#This Row],[Nombre de questions]]-Tableau2[[#This Row],[Réponses justes ]]</f>
        <v>1</v>
      </c>
      <c r="J91" t="s">
        <v>1052</v>
      </c>
      <c r="K91" s="3">
        <v>41288</v>
      </c>
      <c r="M91"/>
      <c r="N91" s="12"/>
    </row>
    <row r="92" spans="1:14" x14ac:dyDescent="0.25">
      <c r="A92" s="6" t="s">
        <v>1230</v>
      </c>
      <c r="B92" t="str">
        <f>VLOOKUP(A92,'Liste salariés'!$C$2:$I$609,4,FALSE)</f>
        <v>Ouvrier</v>
      </c>
      <c r="C92" t="str">
        <f>VLOOKUP(A92,'Liste salariés'!$C$2:$R$609,7,FALSE)</f>
        <v>P01-PRODUCTION</v>
      </c>
      <c r="D92" t="str">
        <f>VLOOKUP(A92,'Liste salariés'!$C$2:$I$609,3,FALSE)</f>
        <v>TL</v>
      </c>
      <c r="E92" t="str">
        <f>VLOOKUP(A92,'Liste salariés'!$C$2:$I$609,6,FALSE)</f>
        <v>ELM</v>
      </c>
      <c r="F92" t="s">
        <v>1420</v>
      </c>
      <c r="G92">
        <f>VLOOKUP(F92,'Liste formations'!$A$3:$B$31,2,FALSE)</f>
        <v>10</v>
      </c>
      <c r="H92">
        <v>10</v>
      </c>
      <c r="I92">
        <f>Tableau2[[#This Row],[Nombre de questions]]-Tableau2[[#This Row],[Réponses justes ]]</f>
        <v>0</v>
      </c>
      <c r="J92" t="s">
        <v>1052</v>
      </c>
      <c r="K92" s="3">
        <v>41065</v>
      </c>
      <c r="M92"/>
      <c r="N92" s="12"/>
    </row>
    <row r="93" spans="1:14" x14ac:dyDescent="0.25">
      <c r="A93" s="6" t="s">
        <v>1230</v>
      </c>
      <c r="B93" t="str">
        <f>VLOOKUP(A93,'Liste salariés'!$C$2:$I$609,4,FALSE)</f>
        <v>Ouvrier</v>
      </c>
      <c r="C93" t="str">
        <f>VLOOKUP(A93,'Liste salariés'!$C$2:$R$609,7,FALSE)</f>
        <v>P01-PRODUCTION</v>
      </c>
      <c r="D93" t="str">
        <f>VLOOKUP(A93,'Liste salariés'!$C$2:$I$609,3,FALSE)</f>
        <v>TL</v>
      </c>
      <c r="E93" t="str">
        <f>VLOOKUP(A93,'Liste salariés'!$C$2:$I$609,6,FALSE)</f>
        <v>ELM</v>
      </c>
      <c r="F93" t="s">
        <v>11</v>
      </c>
      <c r="G93">
        <f>VLOOKUP(F93,'Liste formations'!$A$3:$B$31,2,FALSE)</f>
        <v>25</v>
      </c>
      <c r="H93">
        <v>23</v>
      </c>
      <c r="I93">
        <f>Tableau2[[#This Row],[Nombre de questions]]-Tableau2[[#This Row],[Réponses justes ]]</f>
        <v>2</v>
      </c>
      <c r="J93" t="s">
        <v>1052</v>
      </c>
      <c r="K93" s="3">
        <v>40925</v>
      </c>
      <c r="M93"/>
      <c r="N93" s="12"/>
    </row>
    <row r="94" spans="1:14" x14ac:dyDescent="0.25">
      <c r="A94" s="6" t="s">
        <v>1230</v>
      </c>
      <c r="B94" t="str">
        <f>VLOOKUP(A94,'Liste salariés'!$C$2:$I$609,4,FALSE)</f>
        <v>Ouvrier</v>
      </c>
      <c r="C94" t="str">
        <f>VLOOKUP(A94,'Liste salariés'!$C$2:$R$609,7,FALSE)</f>
        <v>P01-PRODUCTION</v>
      </c>
      <c r="D94" t="str">
        <f>VLOOKUP(A94,'Liste salariés'!$C$2:$I$609,3,FALSE)</f>
        <v>TL</v>
      </c>
      <c r="E94" t="str">
        <f>VLOOKUP(A94,'Liste salariés'!$C$2:$I$609,6,FALSE)</f>
        <v>ELM</v>
      </c>
      <c r="F94" t="s">
        <v>1422</v>
      </c>
      <c r="G94">
        <f>VLOOKUP(F94,'Liste formations'!$A$3:$B$31,2,FALSE)</f>
        <v>17</v>
      </c>
      <c r="H94">
        <v>17</v>
      </c>
      <c r="I94">
        <f>Tableau2[[#This Row],[Nombre de questions]]-Tableau2[[#This Row],[Réponses justes ]]</f>
        <v>0</v>
      </c>
      <c r="J94" t="s">
        <v>1052</v>
      </c>
      <c r="K94" s="3">
        <v>41380</v>
      </c>
      <c r="M94"/>
      <c r="N94" s="12"/>
    </row>
    <row r="95" spans="1:14" x14ac:dyDescent="0.25">
      <c r="A95" s="34" t="s">
        <v>1230</v>
      </c>
      <c r="B95" t="str">
        <f>VLOOKUP(A95,'Liste salariés'!$C$2:$I$609,4,FALSE)</f>
        <v>Ouvrier</v>
      </c>
      <c r="C95" s="8" t="str">
        <f>VLOOKUP(A95,'Liste salariés'!$C$2:$R$609,7,FALSE)</f>
        <v>P01-PRODUCTION</v>
      </c>
      <c r="D95" s="8" t="str">
        <f>VLOOKUP(A95,'Liste salariés'!$C$2:$I$609,3,FALSE)</f>
        <v>TL</v>
      </c>
      <c r="E95" s="8" t="str">
        <f>VLOOKUP(A95,'Liste salariés'!$C$2:$I$609,6,FALSE)</f>
        <v>ELM</v>
      </c>
      <c r="F95" t="s">
        <v>1987</v>
      </c>
      <c r="G95" s="8">
        <f>VLOOKUP(F95,'Liste formations'!$A$3:$B$31,2,FALSE)</f>
        <v>15</v>
      </c>
      <c r="H95" t="s">
        <v>1973</v>
      </c>
      <c r="I95" t="e">
        <f>Tableau2[[#This Row],[Nombre de questions]]-Tableau2[[#This Row],[Réponses justes ]]</f>
        <v>#VALUE!</v>
      </c>
      <c r="J95" s="26" t="s">
        <v>1053</v>
      </c>
      <c r="K95" s="40" t="s">
        <v>1992</v>
      </c>
      <c r="M95"/>
      <c r="N95" s="12"/>
    </row>
    <row r="96" spans="1:14" x14ac:dyDescent="0.25">
      <c r="A96" s="6" t="s">
        <v>1145</v>
      </c>
      <c r="B96" t="str">
        <f>VLOOKUP(A96,'Liste salariés'!$C$2:$I$609,4,FALSE)</f>
        <v>Ouvrier</v>
      </c>
      <c r="C96" t="str">
        <f>VLOOKUP(A96,'Liste salariés'!$C$2:$R$609,7,FALSE)</f>
        <v>P04-QUALITY PLANT</v>
      </c>
      <c r="D96" t="str">
        <f>VLOOKUP(A96,'Liste salariés'!$C$2:$I$609,3,FALSE)</f>
        <v>APP</v>
      </c>
      <c r="E96" t="str">
        <f>VLOOKUP(A96,'Liste salariés'!$C$2:$I$609,6,FALSE)</f>
        <v>ELM</v>
      </c>
      <c r="F96" t="s">
        <v>9</v>
      </c>
      <c r="G96">
        <f>VLOOKUP(F96,'Liste formations'!$A$3:$B$31,2,FALSE)</f>
        <v>10</v>
      </c>
      <c r="H96">
        <v>9</v>
      </c>
      <c r="I96">
        <f>Tableau2[[#This Row],[Nombre de questions]]-Tableau2[[#This Row],[Réponses justes ]]</f>
        <v>1</v>
      </c>
      <c r="J96" t="s">
        <v>1052</v>
      </c>
      <c r="K96" s="3">
        <v>41325</v>
      </c>
      <c r="M96"/>
      <c r="N96" s="12"/>
    </row>
    <row r="97" spans="1:14" x14ac:dyDescent="0.25">
      <c r="A97" s="6" t="s">
        <v>1145</v>
      </c>
      <c r="B97" t="str">
        <f>VLOOKUP(A97,'Liste salariés'!$C$2:$I$609,4,FALSE)</f>
        <v>Ouvrier</v>
      </c>
      <c r="C97" t="str">
        <f>VLOOKUP(A97,'Liste salariés'!$C$2:$R$609,7,FALSE)</f>
        <v>P04-QUALITY PLANT</v>
      </c>
      <c r="D97" t="str">
        <f>VLOOKUP(A97,'Liste salariés'!$C$2:$I$609,3,FALSE)</f>
        <v>APP</v>
      </c>
      <c r="E97" t="str">
        <f>VLOOKUP(A97,'Liste salariés'!$C$2:$I$609,6,FALSE)</f>
        <v>ELM</v>
      </c>
      <c r="F97" t="s">
        <v>11</v>
      </c>
      <c r="G97">
        <f>VLOOKUP(F97,'Liste formations'!$A$3:$B$31,2,FALSE)</f>
        <v>25</v>
      </c>
      <c r="H97">
        <v>20</v>
      </c>
      <c r="I97">
        <f>Tableau2[[#This Row],[Nombre de questions]]-Tableau2[[#This Row],[Réponses justes ]]</f>
        <v>5</v>
      </c>
      <c r="J97" t="s">
        <v>1052</v>
      </c>
      <c r="K97" s="3">
        <v>40968</v>
      </c>
      <c r="M97"/>
      <c r="N97" s="12"/>
    </row>
    <row r="98" spans="1:14" x14ac:dyDescent="0.25">
      <c r="A98" s="34" t="s">
        <v>1946</v>
      </c>
      <c r="B98" t="str">
        <f>VLOOKUP(A98,'Liste salariés'!$C$2:$I$609,4,FALSE)</f>
        <v>Cadre</v>
      </c>
      <c r="C98" s="8" t="str">
        <f>VLOOKUP(A98,'Liste salariés'!$C$2:$R$609,7,FALSE)</f>
        <v>S02-FINANCE</v>
      </c>
      <c r="D98" s="8" t="str">
        <f>VLOOKUP(A98,'Liste salariés'!$C$2:$I$609,3,FALSE)</f>
        <v>CG</v>
      </c>
      <c r="E98" s="8" t="str">
        <f>VLOOKUP(A98,'Liste salariés'!$C$2:$I$609,6,FALSE)</f>
        <v>ELM</v>
      </c>
      <c r="F98" t="s">
        <v>1795</v>
      </c>
      <c r="G98" s="8">
        <f>VLOOKUP(F98,'Liste formations'!$A$3:$B$31,2,FALSE)</f>
        <v>15</v>
      </c>
      <c r="H98">
        <v>13</v>
      </c>
      <c r="I98">
        <f>Tableau2[[#This Row],[Nombre de questions]]-Tableau2[[#This Row],[Réponses justes ]]</f>
        <v>2</v>
      </c>
      <c r="J98" t="s">
        <v>1052</v>
      </c>
      <c r="K98" s="3">
        <v>41614</v>
      </c>
      <c r="M98"/>
      <c r="N98" s="12"/>
    </row>
    <row r="99" spans="1:14" x14ac:dyDescent="0.25">
      <c r="A99" s="6" t="s">
        <v>1369</v>
      </c>
      <c r="B99" t="str">
        <f>VLOOKUP(A99,'Liste salariés'!$C$2:$I$609,4,FALSE)</f>
        <v>Ouvrier</v>
      </c>
      <c r="C99" t="str">
        <f>VLOOKUP(A99,'Liste salariés'!$C$2:$R$609,7,FALSE)</f>
        <v>P01-PRODUCTION</v>
      </c>
      <c r="D99" t="str">
        <f>VLOOKUP(A99,'Liste salariés'!$C$2:$I$609,3,FALSE)</f>
        <v>OMAN</v>
      </c>
      <c r="E99" t="str">
        <f>VLOOKUP(A99,'Liste salariés'!$C$2:$I$609,6,FALSE)</f>
        <v>ELM</v>
      </c>
      <c r="F99" t="s">
        <v>11</v>
      </c>
      <c r="G99">
        <f>VLOOKUP(F99,'Liste formations'!$A$3:$B$31,2,FALSE)</f>
        <v>25</v>
      </c>
      <c r="H99">
        <v>22</v>
      </c>
      <c r="I99">
        <f>Tableau2[[#This Row],[Nombre de questions]]-Tableau2[[#This Row],[Réponses justes ]]</f>
        <v>3</v>
      </c>
      <c r="J99" t="s">
        <v>1052</v>
      </c>
      <c r="K99" s="3">
        <v>41373</v>
      </c>
      <c r="M99"/>
      <c r="N99" s="12"/>
    </row>
    <row r="100" spans="1:14" x14ac:dyDescent="0.25">
      <c r="A100" s="6" t="s">
        <v>1102</v>
      </c>
      <c r="B100" t="str">
        <f>VLOOKUP(A100,'Liste salariés'!$C$2:$I$609,4,FALSE)</f>
        <v>ETAM</v>
      </c>
      <c r="C100" t="str">
        <f>VLOOKUP(A100,'Liste salariés'!$C$2:$R$609,7,FALSE)</f>
        <v>P03-MATERIAL MNGT</v>
      </c>
      <c r="D100" t="str">
        <f>VLOOKUP(A100,'Liste salariés'!$C$2:$I$609,3,FALSE)</f>
        <v>GP</v>
      </c>
      <c r="E100" t="str">
        <f>VLOOKUP(A100,'Liste salariés'!$C$2:$I$609,6,FALSE)</f>
        <v>ELM</v>
      </c>
      <c r="F100" t="s">
        <v>1416</v>
      </c>
      <c r="G100">
        <f>VLOOKUP(F100,'Liste formations'!$A$3:$B$31,2,FALSE)</f>
        <v>13</v>
      </c>
      <c r="H100">
        <v>8</v>
      </c>
      <c r="I100">
        <f>Tableau2[[#This Row],[Nombre de questions]]-Tableau2[[#This Row],[Réponses justes ]]</f>
        <v>5</v>
      </c>
      <c r="J100" t="s">
        <v>1053</v>
      </c>
      <c r="K100" s="3">
        <v>41283</v>
      </c>
      <c r="M100"/>
      <c r="N100" s="12"/>
    </row>
    <row r="101" spans="1:14" x14ac:dyDescent="0.25">
      <c r="A101" s="6" t="s">
        <v>1102</v>
      </c>
      <c r="B101" t="str">
        <f>VLOOKUP(A101,'Liste salariés'!$C$2:$I$609,4,FALSE)</f>
        <v>ETAM</v>
      </c>
      <c r="C101" t="str">
        <f>VLOOKUP(A101,'Liste salariés'!$C$2:$R$609,7,FALSE)</f>
        <v>P03-MATERIAL MNGT</v>
      </c>
      <c r="D101" t="str">
        <f>VLOOKUP(A101,'Liste salariés'!$C$2:$I$609,3,FALSE)</f>
        <v>GP</v>
      </c>
      <c r="E101" t="str">
        <f>VLOOKUP(A101,'Liste salariés'!$C$2:$I$609,6,FALSE)</f>
        <v>ELM</v>
      </c>
      <c r="F101" t="s">
        <v>1417</v>
      </c>
      <c r="G101">
        <f>VLOOKUP(F101,'Liste formations'!$A$3:$B$31,2,FALSE)</f>
        <v>10</v>
      </c>
      <c r="H101">
        <v>10</v>
      </c>
      <c r="I101">
        <f>Tableau2[[#This Row],[Nombre de questions]]-Tableau2[[#This Row],[Réponses justes ]]</f>
        <v>0</v>
      </c>
      <c r="J101" t="s">
        <v>1052</v>
      </c>
      <c r="K101" s="3">
        <v>41290</v>
      </c>
      <c r="M101"/>
      <c r="N101" s="12"/>
    </row>
    <row r="102" spans="1:14" x14ac:dyDescent="0.25">
      <c r="A102" s="6" t="s">
        <v>1102</v>
      </c>
      <c r="B102" t="str">
        <f>VLOOKUP(A102,'Liste salariés'!$C$2:$I$609,4,FALSE)</f>
        <v>ETAM</v>
      </c>
      <c r="C102" t="str">
        <f>VLOOKUP(A102,'Liste salariés'!$C$2:$R$609,7,FALSE)</f>
        <v>P03-MATERIAL MNGT</v>
      </c>
      <c r="D102" t="str">
        <f>VLOOKUP(A102,'Liste salariés'!$C$2:$I$609,3,FALSE)</f>
        <v>GP</v>
      </c>
      <c r="E102" t="str">
        <f>VLOOKUP(A102,'Liste salariés'!$C$2:$I$609,6,FALSE)</f>
        <v>ELM</v>
      </c>
      <c r="F102" t="s">
        <v>1420</v>
      </c>
      <c r="G102">
        <f>VLOOKUP(F102,'Liste formations'!$A$3:$B$31,2,FALSE)</f>
        <v>10</v>
      </c>
      <c r="H102">
        <v>9</v>
      </c>
      <c r="I102">
        <f>Tableau2[[#This Row],[Nombre de questions]]-Tableau2[[#This Row],[Réponses justes ]]</f>
        <v>1</v>
      </c>
      <c r="J102" t="s">
        <v>1052</v>
      </c>
      <c r="K102" s="3">
        <v>41023</v>
      </c>
      <c r="M102"/>
      <c r="N102" s="12"/>
    </row>
    <row r="103" spans="1:14" x14ac:dyDescent="0.25">
      <c r="A103" s="6" t="s">
        <v>1102</v>
      </c>
      <c r="B103" t="str">
        <f>VLOOKUP(A103,'Liste salariés'!$C$2:$I$609,4,FALSE)</f>
        <v>ETAM</v>
      </c>
      <c r="C103" t="str">
        <f>VLOOKUP(A103,'Liste salariés'!$C$2:$R$609,7,FALSE)</f>
        <v>P03-MATERIAL MNGT</v>
      </c>
      <c r="D103" t="str">
        <f>VLOOKUP(A103,'Liste salariés'!$C$2:$I$609,3,FALSE)</f>
        <v>GP</v>
      </c>
      <c r="E103" t="str">
        <f>VLOOKUP(A103,'Liste salariés'!$C$2:$I$609,6,FALSE)</f>
        <v>ELM</v>
      </c>
      <c r="F103" t="s">
        <v>9</v>
      </c>
      <c r="G103">
        <f>VLOOKUP(F103,'Liste formations'!$A$3:$B$31,2,FALSE)</f>
        <v>10</v>
      </c>
      <c r="H103">
        <v>8</v>
      </c>
      <c r="I103">
        <f>Tableau2[[#This Row],[Nombre de questions]]-Tableau2[[#This Row],[Réponses justes ]]</f>
        <v>2</v>
      </c>
      <c r="J103" t="s">
        <v>1052</v>
      </c>
      <c r="K103" s="3">
        <v>41359</v>
      </c>
      <c r="M103"/>
      <c r="N103" s="12"/>
    </row>
    <row r="104" spans="1:14" x14ac:dyDescent="0.25">
      <c r="A104" s="6" t="s">
        <v>1102</v>
      </c>
      <c r="B104" t="str">
        <f>VLOOKUP(A104,'Liste salariés'!$C$2:$I$609,4,FALSE)</f>
        <v>ETAM</v>
      </c>
      <c r="C104" t="str">
        <f>VLOOKUP(A104,'Liste salariés'!$C$2:$R$609,7,FALSE)</f>
        <v>P03-MATERIAL MNGT</v>
      </c>
      <c r="D104" t="str">
        <f>VLOOKUP(A104,'Liste salariés'!$C$2:$I$609,3,FALSE)</f>
        <v>GP</v>
      </c>
      <c r="E104" t="str">
        <f>VLOOKUP(A104,'Liste salariés'!$C$2:$I$609,6,FALSE)</f>
        <v>ELM</v>
      </c>
      <c r="F104" t="s">
        <v>11</v>
      </c>
      <c r="G104">
        <f>VLOOKUP(F104,'Liste formations'!$A$3:$B$31,2,FALSE)</f>
        <v>25</v>
      </c>
      <c r="H104">
        <v>23</v>
      </c>
      <c r="I104">
        <f>Tableau2[[#This Row],[Nombre de questions]]-Tableau2[[#This Row],[Réponses justes ]]</f>
        <v>2</v>
      </c>
      <c r="J104" t="s">
        <v>1052</v>
      </c>
      <c r="K104" s="3">
        <v>40826</v>
      </c>
      <c r="M104"/>
      <c r="N104" s="12"/>
    </row>
    <row r="105" spans="1:14" x14ac:dyDescent="0.25">
      <c r="A105" s="6" t="s">
        <v>1102</v>
      </c>
      <c r="B105" t="str">
        <f>VLOOKUP(A105,'Liste salariés'!$C$2:$I$609,4,FALSE)</f>
        <v>ETAM</v>
      </c>
      <c r="C105" t="str">
        <f>VLOOKUP(A105,'Liste salariés'!$C$2:$R$609,7,FALSE)</f>
        <v>P03-MATERIAL MNGT</v>
      </c>
      <c r="D105" t="str">
        <f>VLOOKUP(A105,'Liste salariés'!$C$2:$I$609,3,FALSE)</f>
        <v>GP</v>
      </c>
      <c r="E105" t="str">
        <f>VLOOKUP(A105,'Liste salariés'!$C$2:$I$609,6,FALSE)</f>
        <v>ELM</v>
      </c>
      <c r="F105" t="s">
        <v>1422</v>
      </c>
      <c r="G105">
        <f>VLOOKUP(F105,'Liste formations'!$A$3:$B$31,2,FALSE)</f>
        <v>17</v>
      </c>
      <c r="H105">
        <v>17</v>
      </c>
      <c r="I105">
        <f>Tableau2[[#This Row],[Nombre de questions]]-Tableau2[[#This Row],[Réponses justes ]]</f>
        <v>0</v>
      </c>
      <c r="J105" t="s">
        <v>1052</v>
      </c>
      <c r="K105" s="3">
        <v>41393</v>
      </c>
      <c r="M105"/>
      <c r="N105" s="12"/>
    </row>
    <row r="106" spans="1:14" x14ac:dyDescent="0.25">
      <c r="A106" s="6" t="s">
        <v>1232</v>
      </c>
      <c r="B106" t="str">
        <f>VLOOKUP(A106,'Liste salariés'!$C$2:$I$609,4,FALSE)</f>
        <v>Ouvrier</v>
      </c>
      <c r="C106" t="str">
        <f>VLOOKUP(A106,'Liste salariés'!$C$2:$R$609,7,FALSE)</f>
        <v>P01-PRODUCTION</v>
      </c>
      <c r="D106" t="str">
        <f>VLOOKUP(A106,'Liste salariés'!$C$2:$I$609,3,FALSE)</f>
        <v>MAG</v>
      </c>
      <c r="E106" t="str">
        <f>VLOOKUP(A106,'Liste salariés'!$C$2:$I$609,6,FALSE)</f>
        <v>ELM</v>
      </c>
      <c r="F106" t="s">
        <v>11</v>
      </c>
      <c r="G106">
        <f>VLOOKUP(F106,'Liste formations'!$A$3:$B$31,2,FALSE)</f>
        <v>25</v>
      </c>
      <c r="H106">
        <v>20</v>
      </c>
      <c r="I106">
        <f>Tableau2[[#This Row],[Nombre de questions]]-Tableau2[[#This Row],[Réponses justes ]]</f>
        <v>5</v>
      </c>
      <c r="J106" t="s">
        <v>1052</v>
      </c>
      <c r="K106" s="3">
        <v>41319</v>
      </c>
      <c r="M106"/>
      <c r="N106" s="12"/>
    </row>
    <row r="107" spans="1:14" x14ac:dyDescent="0.25">
      <c r="A107" s="6" t="s">
        <v>1231</v>
      </c>
      <c r="B107" t="str">
        <f>VLOOKUP(A107,'Liste salariés'!$C$2:$I$609,4,FALSE)</f>
        <v>Ouvrier</v>
      </c>
      <c r="C107" t="str">
        <f>VLOOKUP(A107,'Liste salariés'!$C$2:$R$609,7,FALSE)</f>
        <v>P01-PRODUCTION</v>
      </c>
      <c r="D107" t="str">
        <f>VLOOKUP(A107,'Liste salariés'!$C$2:$I$609,3,FALSE)</f>
        <v>OMAC</v>
      </c>
      <c r="E107" t="str">
        <f>VLOOKUP(A107,'Liste salariés'!$C$2:$I$609,6,FALSE)</f>
        <v>ELM</v>
      </c>
      <c r="F107" t="s">
        <v>11</v>
      </c>
      <c r="G107">
        <f>VLOOKUP(F107,'Liste formations'!$A$3:$B$31,2,FALSE)</f>
        <v>25</v>
      </c>
      <c r="H107">
        <v>24</v>
      </c>
      <c r="I107">
        <f>Tableau2[[#This Row],[Nombre de questions]]-Tableau2[[#This Row],[Réponses justes ]]</f>
        <v>1</v>
      </c>
      <c r="J107" t="s">
        <v>1052</v>
      </c>
      <c r="K107" s="3">
        <v>41319</v>
      </c>
      <c r="M107"/>
      <c r="N107" s="12"/>
    </row>
    <row r="108" spans="1:14" x14ac:dyDescent="0.25">
      <c r="A108" s="6" t="s">
        <v>1231</v>
      </c>
      <c r="B108" t="str">
        <f>VLOOKUP(A108,'Liste salariés'!$C$2:$I$609,4,FALSE)</f>
        <v>Ouvrier</v>
      </c>
      <c r="C108" t="str">
        <f>VLOOKUP(A108,'Liste salariés'!$C$2:$R$609,7,FALSE)</f>
        <v>P01-PRODUCTION</v>
      </c>
      <c r="D108" t="str">
        <f>VLOOKUP(A108,'Liste salariés'!$C$2:$I$609,3,FALSE)</f>
        <v>OMAC</v>
      </c>
      <c r="E108" t="str">
        <f>VLOOKUP(A108,'Liste salariés'!$C$2:$I$609,6,FALSE)</f>
        <v>ELM</v>
      </c>
      <c r="F108" t="s">
        <v>1413</v>
      </c>
      <c r="G108">
        <f>VLOOKUP(F108,'Liste formations'!$A$3:$B$31,2,FALSE)</f>
        <v>10</v>
      </c>
      <c r="H108">
        <v>10</v>
      </c>
      <c r="I108">
        <f>Tableau2[[#This Row],[Nombre de questions]]-Tableau2[[#This Row],[Réponses justes ]]</f>
        <v>0</v>
      </c>
      <c r="J108" t="s">
        <v>1052</v>
      </c>
      <c r="K108" s="3">
        <v>41450</v>
      </c>
      <c r="M108"/>
      <c r="N108" s="12"/>
    </row>
    <row r="109" spans="1:14" x14ac:dyDescent="0.25">
      <c r="A109" s="6" t="s">
        <v>1231</v>
      </c>
      <c r="B109" t="str">
        <f>VLOOKUP(A109,'Liste salariés'!$C$2:$I$609,4,FALSE)</f>
        <v>Ouvrier</v>
      </c>
      <c r="C109" s="8" t="str">
        <f>VLOOKUP(A109,'Liste salariés'!$C$2:$R$609,7,FALSE)</f>
        <v>P01-PRODUCTION</v>
      </c>
      <c r="D109" s="8" t="str">
        <f>VLOOKUP(A109,'Liste salariés'!$C$2:$I$609,3,FALSE)</f>
        <v>OMAC</v>
      </c>
      <c r="E109" s="8" t="str">
        <f>VLOOKUP(A109,'Liste salariés'!$C$2:$I$609,6,FALSE)</f>
        <v>ELM</v>
      </c>
      <c r="F109" t="s">
        <v>1840</v>
      </c>
      <c r="G109" s="8">
        <f>VLOOKUP(F109,'Liste formations'!$A$3:$B$31,2,FALSE)</f>
        <v>4</v>
      </c>
      <c r="H109">
        <v>4</v>
      </c>
      <c r="I109">
        <f>Tableau2[[#This Row],[Nombre de questions]]-Tableau2[[#This Row],[Réponses justes ]]</f>
        <v>0</v>
      </c>
      <c r="J109" t="s">
        <v>1052</v>
      </c>
      <c r="K109" s="3">
        <v>41568</v>
      </c>
      <c r="M109"/>
      <c r="N109" s="12"/>
    </row>
    <row r="110" spans="1:14" x14ac:dyDescent="0.25">
      <c r="A110" s="6" t="s">
        <v>1231</v>
      </c>
      <c r="B110" t="str">
        <f>VLOOKUP(A110,'Liste salariés'!$C$2:$I$609,4,FALSE)</f>
        <v>Ouvrier</v>
      </c>
      <c r="C110" s="8" t="str">
        <f>VLOOKUP(A110,'Liste salariés'!$C$2:$R$609,7,FALSE)</f>
        <v>P01-PRODUCTION</v>
      </c>
      <c r="D110" s="8" t="str">
        <f>VLOOKUP(A110,'Liste salariés'!$C$2:$I$609,3,FALSE)</f>
        <v>OMAC</v>
      </c>
      <c r="E110" s="8" t="str">
        <f>VLOOKUP(A110,'Liste salariés'!$C$2:$I$609,6,FALSE)</f>
        <v>ELM</v>
      </c>
      <c r="F110" t="s">
        <v>1842</v>
      </c>
      <c r="G110" s="8">
        <f>VLOOKUP(F110,'Liste formations'!$A$3:$B$31,2,FALSE)</f>
        <v>7</v>
      </c>
      <c r="H110">
        <v>7</v>
      </c>
      <c r="I110">
        <f>Tableau2[[#This Row],[Nombre de questions]]-Tableau2[[#This Row],[Réponses justes ]]</f>
        <v>0</v>
      </c>
      <c r="J110" t="s">
        <v>1052</v>
      </c>
      <c r="K110" s="3">
        <v>41568</v>
      </c>
      <c r="M110"/>
      <c r="N110" s="12"/>
    </row>
    <row r="111" spans="1:14" x14ac:dyDescent="0.25">
      <c r="A111" s="6" t="s">
        <v>1233</v>
      </c>
      <c r="B111" t="str">
        <f>VLOOKUP(A111,'Liste salariés'!$C$2:$I$609,4,FALSE)</f>
        <v>Ouvrier</v>
      </c>
      <c r="C111" t="str">
        <f>VLOOKUP(A111,'Liste salariés'!$C$2:$R$609,7,FALSE)</f>
        <v>P01-PRODUCTION</v>
      </c>
      <c r="D111" t="str">
        <f>VLOOKUP(A111,'Liste salariés'!$C$2:$I$609,3,FALSE)</f>
        <v>MAG</v>
      </c>
      <c r="E111" t="str">
        <f>VLOOKUP(A111,'Liste salariés'!$C$2:$I$609,6,FALSE)</f>
        <v>ELM</v>
      </c>
      <c r="F111" t="s">
        <v>11</v>
      </c>
      <c r="G111">
        <f>VLOOKUP(F111,'Liste formations'!$A$3:$B$31,2,FALSE)</f>
        <v>25</v>
      </c>
      <c r="H111">
        <v>19</v>
      </c>
      <c r="I111">
        <f>Tableau2[[#This Row],[Nombre de questions]]-Tableau2[[#This Row],[Réponses justes ]]</f>
        <v>6</v>
      </c>
      <c r="J111" t="s">
        <v>1052</v>
      </c>
      <c r="K111" s="3">
        <v>41158</v>
      </c>
      <c r="M111"/>
      <c r="N111" s="12"/>
    </row>
    <row r="112" spans="1:14" x14ac:dyDescent="0.25">
      <c r="A112" s="34" t="s">
        <v>1233</v>
      </c>
      <c r="B112" t="str">
        <f>VLOOKUP(A112,'Liste salariés'!$C$2:$I$609,4,FALSE)</f>
        <v>Ouvrier</v>
      </c>
      <c r="C112" s="8" t="str">
        <f>VLOOKUP(A112,'Liste salariés'!$C$2:$R$609,7,FALSE)</f>
        <v>P01-PRODUCTION</v>
      </c>
      <c r="D112" s="8" t="str">
        <f>VLOOKUP(A112,'Liste salariés'!$C$2:$I$609,3,FALSE)</f>
        <v>MAG</v>
      </c>
      <c r="E112" s="8" t="str">
        <f>VLOOKUP(A112,'Liste salariés'!$C$2:$I$609,6,FALSE)</f>
        <v>ELM</v>
      </c>
      <c r="F112" t="s">
        <v>1987</v>
      </c>
      <c r="G112" s="8">
        <f>VLOOKUP(F112,'Liste formations'!$A$3:$B$31,2,FALSE)</f>
        <v>15</v>
      </c>
      <c r="H112" t="s">
        <v>1973</v>
      </c>
      <c r="I112" t="e">
        <f>Tableau2[[#This Row],[Nombre de questions]]-Tableau2[[#This Row],[Réponses justes ]]</f>
        <v>#VALUE!</v>
      </c>
      <c r="J112" s="26" t="s">
        <v>1053</v>
      </c>
      <c r="K112" s="40">
        <v>41071</v>
      </c>
      <c r="M112"/>
      <c r="N112" s="12"/>
    </row>
    <row r="113" spans="1:14" x14ac:dyDescent="0.25">
      <c r="A113" s="6" t="s">
        <v>1112</v>
      </c>
      <c r="B113" t="str">
        <f>VLOOKUP(A113,'Liste salariés'!$C$2:$I$609,4,FALSE)</f>
        <v>Ouvrier</v>
      </c>
      <c r="C113" t="str">
        <f>VLOOKUP(A113,'Liste salariés'!$C$2:$R$609,7,FALSE)</f>
        <v>P01-PRODUCTION</v>
      </c>
      <c r="D113" t="str">
        <f>VLOOKUP(A113,'Liste salariés'!$C$2:$I$609,3,FALSE)</f>
        <v>TL</v>
      </c>
      <c r="E113" t="str">
        <f>VLOOKUP(A113,'Liste salariés'!$C$2:$I$609,6,FALSE)</f>
        <v>ELM</v>
      </c>
      <c r="F113" t="s">
        <v>1419</v>
      </c>
      <c r="G113">
        <f>VLOOKUP(F113,'Liste formations'!$A$3:$B$31,2,FALSE)</f>
        <v>15</v>
      </c>
      <c r="H113">
        <v>12</v>
      </c>
      <c r="I113">
        <f>Tableau2[[#This Row],[Nombre de questions]]-Tableau2[[#This Row],[Réponses justes ]]</f>
        <v>3</v>
      </c>
      <c r="J113" t="s">
        <v>1052</v>
      </c>
      <c r="K113" s="3">
        <v>41298</v>
      </c>
      <c r="M113"/>
      <c r="N113" s="12"/>
    </row>
    <row r="114" spans="1:14" x14ac:dyDescent="0.25">
      <c r="A114" s="6" t="s">
        <v>1112</v>
      </c>
      <c r="B114" t="str">
        <f>VLOOKUP(A114,'Liste salariés'!$C$2:$I$609,4,FALSE)</f>
        <v>Ouvrier</v>
      </c>
      <c r="C114" t="str">
        <f>VLOOKUP(A114,'Liste salariés'!$C$2:$R$609,7,FALSE)</f>
        <v>P01-PRODUCTION</v>
      </c>
      <c r="D114" t="str">
        <f>VLOOKUP(A114,'Liste salariés'!$C$2:$I$609,3,FALSE)</f>
        <v>TL</v>
      </c>
      <c r="E114" t="str">
        <f>VLOOKUP(A114,'Liste salariés'!$C$2:$I$609,6,FALSE)</f>
        <v>ELM</v>
      </c>
      <c r="F114" t="s">
        <v>1420</v>
      </c>
      <c r="G114">
        <f>VLOOKUP(F114,'Liste formations'!$A$3:$B$31,2,FALSE)</f>
        <v>10</v>
      </c>
      <c r="H114">
        <v>8</v>
      </c>
      <c r="I114">
        <f>Tableau2[[#This Row],[Nombre de questions]]-Tableau2[[#This Row],[Réponses justes ]]</f>
        <v>2</v>
      </c>
      <c r="J114" t="s">
        <v>1052</v>
      </c>
      <c r="K114" s="3">
        <v>41024</v>
      </c>
      <c r="M114"/>
      <c r="N114" s="12"/>
    </row>
    <row r="115" spans="1:14" x14ac:dyDescent="0.25">
      <c r="A115" s="6" t="s">
        <v>1112</v>
      </c>
      <c r="B115" t="str">
        <f>VLOOKUP(A115,'Liste salariés'!$C$2:$I$609,4,FALSE)</f>
        <v>Ouvrier</v>
      </c>
      <c r="C115" t="str">
        <f>VLOOKUP(A115,'Liste salariés'!$C$2:$R$609,7,FALSE)</f>
        <v>P01-PRODUCTION</v>
      </c>
      <c r="D115" t="str">
        <f>VLOOKUP(A115,'Liste salariés'!$C$2:$I$609,3,FALSE)</f>
        <v>TL</v>
      </c>
      <c r="E115" t="str">
        <f>VLOOKUP(A115,'Liste salariés'!$C$2:$I$609,6,FALSE)</f>
        <v>ELM</v>
      </c>
      <c r="F115" t="s">
        <v>9</v>
      </c>
      <c r="G115">
        <f>VLOOKUP(F115,'Liste formations'!$A$3:$B$31,2,FALSE)</f>
        <v>10</v>
      </c>
      <c r="H115">
        <v>5</v>
      </c>
      <c r="I115">
        <f>Tableau2[[#This Row],[Nombre de questions]]-Tableau2[[#This Row],[Réponses justes ]]</f>
        <v>5</v>
      </c>
      <c r="J115" t="s">
        <v>1053</v>
      </c>
      <c r="K115" s="3">
        <v>41359</v>
      </c>
      <c r="M115"/>
      <c r="N115" s="12"/>
    </row>
    <row r="116" spans="1:14" x14ac:dyDescent="0.25">
      <c r="A116" s="6" t="s">
        <v>1112</v>
      </c>
      <c r="B116" t="str">
        <f>VLOOKUP(A116,'Liste salariés'!$C$2:$I$609,4,FALSE)</f>
        <v>Ouvrier</v>
      </c>
      <c r="C116" t="str">
        <f>VLOOKUP(A116,'Liste salariés'!$C$2:$R$609,7,FALSE)</f>
        <v>P01-PRODUCTION</v>
      </c>
      <c r="D116" t="str">
        <f>VLOOKUP(A116,'Liste salariés'!$C$2:$I$609,3,FALSE)</f>
        <v>TL</v>
      </c>
      <c r="E116" t="str">
        <f>VLOOKUP(A116,'Liste salariés'!$C$2:$I$609,6,FALSE)</f>
        <v>ELM</v>
      </c>
      <c r="F116" t="s">
        <v>11</v>
      </c>
      <c r="G116">
        <f>VLOOKUP(F116,'Liste formations'!$A$3:$B$31,2,FALSE)</f>
        <v>25</v>
      </c>
      <c r="H116">
        <v>16</v>
      </c>
      <c r="I116">
        <f>Tableau2[[#This Row],[Nombre de questions]]-Tableau2[[#This Row],[Réponses justes ]]</f>
        <v>9</v>
      </c>
      <c r="J116" t="s">
        <v>1053</v>
      </c>
      <c r="K116" s="3">
        <v>40826</v>
      </c>
      <c r="M116"/>
      <c r="N116" s="12"/>
    </row>
    <row r="117" spans="1:14" x14ac:dyDescent="0.25">
      <c r="A117" s="6" t="s">
        <v>1112</v>
      </c>
      <c r="B117" t="str">
        <f>VLOOKUP(A117,'Liste salariés'!$C$2:$I$609,4,FALSE)</f>
        <v>Ouvrier</v>
      </c>
      <c r="C117" t="str">
        <f>VLOOKUP(A117,'Liste salariés'!$C$2:$R$609,7,FALSE)</f>
        <v>P01-PRODUCTION</v>
      </c>
      <c r="D117" t="str">
        <f>VLOOKUP(A117,'Liste salariés'!$C$2:$I$609,3,FALSE)</f>
        <v>TL</v>
      </c>
      <c r="E117" t="str">
        <f>VLOOKUP(A117,'Liste salariés'!$C$2:$I$609,6,FALSE)</f>
        <v>ELM</v>
      </c>
      <c r="F117" t="s">
        <v>1422</v>
      </c>
      <c r="G117">
        <f>VLOOKUP(F117,'Liste formations'!$A$3:$B$31,2,FALSE)</f>
        <v>17</v>
      </c>
      <c r="H117">
        <v>12</v>
      </c>
      <c r="I117">
        <f>Tableau2[[#This Row],[Nombre de questions]]-Tableau2[[#This Row],[Réponses justes ]]</f>
        <v>5</v>
      </c>
      <c r="J117" t="s">
        <v>1052</v>
      </c>
      <c r="K117" s="3">
        <v>41382</v>
      </c>
      <c r="M117"/>
      <c r="N117" s="12"/>
    </row>
    <row r="118" spans="1:14" x14ac:dyDescent="0.25">
      <c r="A118" s="6" t="s">
        <v>1112</v>
      </c>
      <c r="B118" t="str">
        <f>VLOOKUP(A118,'Liste salariés'!$C$2:$I$609,4,FALSE)</f>
        <v>Ouvrier</v>
      </c>
      <c r="C118" t="str">
        <f>VLOOKUP(A118,'Liste salariés'!$C$2:$R$609,7,FALSE)</f>
        <v>P01-PRODUCTION</v>
      </c>
      <c r="D118" t="str">
        <f>VLOOKUP(A118,'Liste salariés'!$C$2:$I$609,3,FALSE)</f>
        <v>TL</v>
      </c>
      <c r="E118" t="str">
        <f>VLOOKUP(A118,'Liste salariés'!$C$2:$I$609,6,FALSE)</f>
        <v>ELM</v>
      </c>
      <c r="F118" t="s">
        <v>1416</v>
      </c>
      <c r="G118">
        <f>VLOOKUP(F118,'Liste formations'!$A$3:$B$31,2,FALSE)</f>
        <v>13</v>
      </c>
      <c r="H118">
        <v>10</v>
      </c>
      <c r="I118">
        <f>Tableau2[[#This Row],[Nombre de questions]]-Tableau2[[#This Row],[Réponses justes ]]</f>
        <v>3</v>
      </c>
      <c r="J118" t="s">
        <v>1052</v>
      </c>
      <c r="K118" s="3">
        <v>41240</v>
      </c>
      <c r="M118"/>
      <c r="N118" s="12"/>
    </row>
    <row r="119" spans="1:14" x14ac:dyDescent="0.25">
      <c r="A119" s="6" t="s">
        <v>1112</v>
      </c>
      <c r="B119" t="str">
        <f>VLOOKUP(A119,'Liste salariés'!$C$2:$I$609,4,FALSE)</f>
        <v>Ouvrier</v>
      </c>
      <c r="C119" t="str">
        <f>VLOOKUP(A119,'Liste salariés'!$C$2:$R$609,7,FALSE)</f>
        <v>P01-PRODUCTION</v>
      </c>
      <c r="D119" t="str">
        <f>VLOOKUP(A119,'Liste salariés'!$C$2:$I$609,3,FALSE)</f>
        <v>TL</v>
      </c>
      <c r="E119" t="str">
        <f>VLOOKUP(A119,'Liste salariés'!$C$2:$I$609,6,FALSE)</f>
        <v>ELM</v>
      </c>
      <c r="F119" t="s">
        <v>1417</v>
      </c>
      <c r="G119">
        <f>VLOOKUP(F119,'Liste formations'!$A$3:$B$31,2,FALSE)</f>
        <v>10</v>
      </c>
      <c r="H119">
        <v>6</v>
      </c>
      <c r="I119">
        <f>Tableau2[[#This Row],[Nombre de questions]]-Tableau2[[#This Row],[Réponses justes ]]</f>
        <v>4</v>
      </c>
      <c r="J119" t="s">
        <v>1052</v>
      </c>
      <c r="K119" s="3">
        <v>41242</v>
      </c>
      <c r="M119"/>
      <c r="N119" s="12"/>
    </row>
    <row r="120" spans="1:14" x14ac:dyDescent="0.25">
      <c r="A120" s="6" t="s">
        <v>1112</v>
      </c>
      <c r="B120" t="str">
        <f>VLOOKUP(A120,'Liste salariés'!$C$2:$I$609,4,FALSE)</f>
        <v>Ouvrier</v>
      </c>
      <c r="C120" t="str">
        <f>VLOOKUP(A120,'Liste salariés'!$C$2:$R$609,7,FALSE)</f>
        <v>P01-PRODUCTION</v>
      </c>
      <c r="D120" t="str">
        <f>VLOOKUP(A120,'Liste salariés'!$C$2:$I$609,3,FALSE)</f>
        <v>TL</v>
      </c>
      <c r="E120" t="str">
        <f>VLOOKUP(A120,'Liste salariés'!$C$2:$I$609,6,FALSE)</f>
        <v>ELM</v>
      </c>
      <c r="F120" t="s">
        <v>1418</v>
      </c>
      <c r="G120">
        <f>VLOOKUP(F120,'Liste formations'!$A$3:$B$31,2,FALSE)</f>
        <v>16</v>
      </c>
      <c r="H120">
        <v>12</v>
      </c>
      <c r="I120">
        <f>Tableau2[[#This Row],[Nombre de questions]]-Tableau2[[#This Row],[Réponses justes ]]</f>
        <v>4</v>
      </c>
      <c r="J120" t="s">
        <v>1052</v>
      </c>
      <c r="K120" s="3">
        <v>41247</v>
      </c>
      <c r="M120"/>
      <c r="N120" s="12"/>
    </row>
    <row r="121" spans="1:14" x14ac:dyDescent="0.25">
      <c r="A121" s="6" t="s">
        <v>1103</v>
      </c>
      <c r="B121" t="str">
        <f>VLOOKUP(A121,'Liste salariés'!$C$2:$I$609,4,FALSE)</f>
        <v>ETAM</v>
      </c>
      <c r="C121" t="str">
        <f>VLOOKUP(A121,'Liste salariés'!$C$2:$R$609,7,FALSE)</f>
        <v>S08-QUALITY</v>
      </c>
      <c r="D121" t="str">
        <f>VLOOKUP(A121,'Liste salariés'!$C$2:$I$609,3,FALSE)</f>
        <v>TVAL</v>
      </c>
      <c r="E121" t="str">
        <f>VLOOKUP(A121,'Liste salariés'!$C$2:$I$609,6,FALSE)</f>
        <v>ELC</v>
      </c>
      <c r="F121" t="s">
        <v>1416</v>
      </c>
      <c r="G121">
        <f>VLOOKUP(F121,'Liste formations'!$A$3:$B$31,2,FALSE)</f>
        <v>13</v>
      </c>
      <c r="H121">
        <v>10</v>
      </c>
      <c r="I121">
        <f>Tableau2[[#This Row],[Nombre de questions]]-Tableau2[[#This Row],[Réponses justes ]]</f>
        <v>3</v>
      </c>
      <c r="J121" t="s">
        <v>1052</v>
      </c>
      <c r="K121" s="3">
        <v>41283</v>
      </c>
      <c r="M121"/>
      <c r="N121" s="12"/>
    </row>
    <row r="122" spans="1:14" x14ac:dyDescent="0.25">
      <c r="A122" s="6" t="s">
        <v>1103</v>
      </c>
      <c r="B122" t="str">
        <f>VLOOKUP(A122,'Liste salariés'!$C$2:$I$609,4,FALSE)</f>
        <v>ETAM</v>
      </c>
      <c r="C122" t="str">
        <f>VLOOKUP(A122,'Liste salariés'!$C$2:$R$609,7,FALSE)</f>
        <v>S08-QUALITY</v>
      </c>
      <c r="D122" t="str">
        <f>VLOOKUP(A122,'Liste salariés'!$C$2:$I$609,3,FALSE)</f>
        <v>TVAL</v>
      </c>
      <c r="E122" t="str">
        <f>VLOOKUP(A122,'Liste salariés'!$C$2:$I$609,6,FALSE)</f>
        <v>ELC</v>
      </c>
      <c r="F122" t="s">
        <v>1417</v>
      </c>
      <c r="G122">
        <f>VLOOKUP(F122,'Liste formations'!$A$3:$B$31,2,FALSE)</f>
        <v>10</v>
      </c>
      <c r="H122">
        <v>9</v>
      </c>
      <c r="I122">
        <f>Tableau2[[#This Row],[Nombre de questions]]-Tableau2[[#This Row],[Réponses justes ]]</f>
        <v>1</v>
      </c>
      <c r="J122" t="s">
        <v>1052</v>
      </c>
      <c r="K122" s="3">
        <v>41290</v>
      </c>
      <c r="M122"/>
      <c r="N122" s="12"/>
    </row>
    <row r="123" spans="1:14" x14ac:dyDescent="0.25">
      <c r="A123" s="6" t="s">
        <v>1103</v>
      </c>
      <c r="B123" t="str">
        <f>VLOOKUP(A123,'Liste salariés'!$C$2:$I$609,4,FALSE)</f>
        <v>ETAM</v>
      </c>
      <c r="C123" t="str">
        <f>VLOOKUP(A123,'Liste salariés'!$C$2:$R$609,7,FALSE)</f>
        <v>S08-QUALITY</v>
      </c>
      <c r="D123" t="str">
        <f>VLOOKUP(A123,'Liste salariés'!$C$2:$I$609,3,FALSE)</f>
        <v>TVAL</v>
      </c>
      <c r="E123" t="str">
        <f>VLOOKUP(A123,'Liste salariés'!$C$2:$I$609,6,FALSE)</f>
        <v>ELC</v>
      </c>
      <c r="F123" t="s">
        <v>1418</v>
      </c>
      <c r="G123">
        <f>VLOOKUP(F123,'Liste formations'!$A$3:$B$31,2,FALSE)</f>
        <v>16</v>
      </c>
      <c r="H123">
        <v>12</v>
      </c>
      <c r="I123">
        <f>Tableau2[[#This Row],[Nombre de questions]]-Tableau2[[#This Row],[Réponses justes ]]</f>
        <v>4</v>
      </c>
      <c r="J123" t="s">
        <v>1052</v>
      </c>
      <c r="K123" s="3">
        <v>41296</v>
      </c>
      <c r="M123"/>
      <c r="N123" s="12"/>
    </row>
    <row r="124" spans="1:14" x14ac:dyDescent="0.25">
      <c r="A124" s="6" t="s">
        <v>1103</v>
      </c>
      <c r="B124" t="str">
        <f>VLOOKUP(A124,'Liste salariés'!$C$2:$I$609,4,FALSE)</f>
        <v>ETAM</v>
      </c>
      <c r="C124" t="str">
        <f>VLOOKUP(A124,'Liste salariés'!$C$2:$R$609,7,FALSE)</f>
        <v>S08-QUALITY</v>
      </c>
      <c r="D124" t="str">
        <f>VLOOKUP(A124,'Liste salariés'!$C$2:$I$609,3,FALSE)</f>
        <v>TVAL</v>
      </c>
      <c r="E124" t="str">
        <f>VLOOKUP(A124,'Liste salariés'!$C$2:$I$609,6,FALSE)</f>
        <v>ELC</v>
      </c>
      <c r="F124" t="s">
        <v>1419</v>
      </c>
      <c r="G124">
        <f>VLOOKUP(F124,'Liste formations'!$A$3:$B$31,2,FALSE)</f>
        <v>15</v>
      </c>
      <c r="H124">
        <v>13</v>
      </c>
      <c r="I124">
        <f>Tableau2[[#This Row],[Nombre de questions]]-Tableau2[[#This Row],[Réponses justes ]]</f>
        <v>2</v>
      </c>
      <c r="J124" t="s">
        <v>1052</v>
      </c>
      <c r="K124" s="3">
        <v>41298</v>
      </c>
      <c r="M124"/>
      <c r="N124" s="12"/>
    </row>
    <row r="125" spans="1:14" x14ac:dyDescent="0.25">
      <c r="A125" s="6" t="s">
        <v>1054</v>
      </c>
      <c r="B125" t="str">
        <f>VLOOKUP(A125,'Liste salariés'!$C$2:$I$609,4,FALSE)</f>
        <v>Cadre</v>
      </c>
      <c r="C125" t="str">
        <f>VLOOKUP(A125,'Liste salariés'!$C$2:$R$609,7,FALSE)</f>
        <v>P01-PRODUCTION</v>
      </c>
      <c r="D125" t="str">
        <f>VLOOKUP(A125,'Liste salariés'!$C$2:$I$609,3,FALSE)</f>
        <v>UTE</v>
      </c>
      <c r="E125" t="str">
        <f>VLOOKUP(A125,'Liste salariés'!$C$2:$I$609,6,FALSE)</f>
        <v>ELM</v>
      </c>
      <c r="F125" t="s">
        <v>1412</v>
      </c>
      <c r="G125">
        <f>VLOOKUP(F125,'Liste formations'!$A$3:$B$31,2,FALSE)</f>
        <v>14</v>
      </c>
      <c r="H125">
        <v>11</v>
      </c>
      <c r="I125">
        <f>Tableau2[[#This Row],[Nombre de questions]]-Tableau2[[#This Row],[Réponses justes ]]</f>
        <v>3</v>
      </c>
      <c r="J125" t="s">
        <v>1052</v>
      </c>
      <c r="K125" s="3">
        <v>41295</v>
      </c>
      <c r="M125"/>
      <c r="N125" s="12"/>
    </row>
    <row r="126" spans="1:14" x14ac:dyDescent="0.25">
      <c r="A126" s="6" t="s">
        <v>1054</v>
      </c>
      <c r="B126" t="str">
        <f>VLOOKUP(A126,'Liste salariés'!$C$2:$I$609,4,FALSE)</f>
        <v>Cadre</v>
      </c>
      <c r="C126" t="str">
        <f>VLOOKUP(A126,'Liste salariés'!$C$2:$R$609,7,FALSE)</f>
        <v>P01-PRODUCTION</v>
      </c>
      <c r="D126" t="str">
        <f>VLOOKUP(A126,'Liste salariés'!$C$2:$I$609,3,FALSE)</f>
        <v>UTE</v>
      </c>
      <c r="E126" t="str">
        <f>VLOOKUP(A126,'Liste salariés'!$C$2:$I$609,6,FALSE)</f>
        <v>ELM</v>
      </c>
      <c r="F126" t="s">
        <v>1415</v>
      </c>
      <c r="G126">
        <f>VLOOKUP(F126,'Liste formations'!$A$3:$B$31,2,FALSE)</f>
        <v>10</v>
      </c>
      <c r="H126">
        <v>8</v>
      </c>
      <c r="I126">
        <f>Tableau2[[#This Row],[Nombre de questions]]-Tableau2[[#This Row],[Réponses justes ]]</f>
        <v>2</v>
      </c>
      <c r="J126" t="s">
        <v>1052</v>
      </c>
      <c r="K126" s="3">
        <v>41309</v>
      </c>
      <c r="M126"/>
      <c r="N126" s="12"/>
    </row>
    <row r="127" spans="1:14" x14ac:dyDescent="0.25">
      <c r="A127" s="6" t="s">
        <v>1054</v>
      </c>
      <c r="B127" t="str">
        <f>VLOOKUP(A127,'Liste salariés'!$C$2:$I$609,4,FALSE)</f>
        <v>Cadre</v>
      </c>
      <c r="C127" t="str">
        <f>VLOOKUP(A127,'Liste salariés'!$C$2:$R$609,7,FALSE)</f>
        <v>P01-PRODUCTION</v>
      </c>
      <c r="D127" t="str">
        <f>VLOOKUP(A127,'Liste salariés'!$C$2:$I$609,3,FALSE)</f>
        <v>UTE</v>
      </c>
      <c r="E127" t="str">
        <f>VLOOKUP(A127,'Liste salariés'!$C$2:$I$609,6,FALSE)</f>
        <v>ELM</v>
      </c>
      <c r="F127" t="s">
        <v>11</v>
      </c>
      <c r="G127">
        <f>VLOOKUP(F127,'Liste formations'!$A$3:$B$31,2,FALSE)</f>
        <v>25</v>
      </c>
      <c r="J127" t="s">
        <v>1052</v>
      </c>
      <c r="K127" s="3">
        <v>40673</v>
      </c>
      <c r="M127"/>
      <c r="N127" s="12"/>
    </row>
    <row r="128" spans="1:14" x14ac:dyDescent="0.25">
      <c r="A128" s="6" t="s">
        <v>1054</v>
      </c>
      <c r="B128" t="str">
        <f>VLOOKUP(A128,'Liste salariés'!$C$2:$I$609,4,FALSE)</f>
        <v>Cadre</v>
      </c>
      <c r="C128" t="str">
        <f>VLOOKUP(A128,'Liste salariés'!$C$2:$R$609,7,FALSE)</f>
        <v>P01-PRODUCTION</v>
      </c>
      <c r="D128" t="str">
        <f>VLOOKUP(A128,'Liste salariés'!$C$2:$I$609,3,FALSE)</f>
        <v>UTE</v>
      </c>
      <c r="E128" t="str">
        <f>VLOOKUP(A128,'Liste salariés'!$C$2:$I$609,6,FALSE)</f>
        <v>ELM</v>
      </c>
      <c r="F128" t="s">
        <v>1788</v>
      </c>
      <c r="G128">
        <f>VLOOKUP(F128,'Liste formations'!$A$3:$B$31,2,FALSE)</f>
        <v>10</v>
      </c>
      <c r="H128">
        <v>10</v>
      </c>
      <c r="I128">
        <f>Tableau2[[#This Row],[Nombre de questions]]-Tableau2[[#This Row],[Réponses justes ]]</f>
        <v>0</v>
      </c>
      <c r="J128" t="s">
        <v>1052</v>
      </c>
      <c r="K128" s="3">
        <v>41442</v>
      </c>
      <c r="M128"/>
      <c r="N128" s="12"/>
    </row>
    <row r="129" spans="1:14" x14ac:dyDescent="0.25">
      <c r="A129" s="34" t="s">
        <v>1054</v>
      </c>
      <c r="B129" t="str">
        <f>VLOOKUP(A129,'Liste salariés'!$C$2:$I$609,4,FALSE)</f>
        <v>Cadre</v>
      </c>
      <c r="C129" t="str">
        <f>VLOOKUP(A129,'Liste salariés'!$C$2:$R$609,7,FALSE)</f>
        <v>P01-PRODUCTION</v>
      </c>
      <c r="D129" t="str">
        <f>VLOOKUP(A129,'Liste salariés'!$C$2:$I$609,3,FALSE)</f>
        <v>UTE</v>
      </c>
      <c r="E129" t="str">
        <f>VLOOKUP(A129,'Liste salariés'!$C$2:$I$609,6,FALSE)</f>
        <v>ELM</v>
      </c>
      <c r="F129" t="s">
        <v>1795</v>
      </c>
      <c r="G129">
        <f>VLOOKUP(F129,'Liste formations'!$A$3:$B$31,2,FALSE)</f>
        <v>15</v>
      </c>
      <c r="H129">
        <v>13</v>
      </c>
      <c r="I129">
        <f>Tableau2[[#This Row],[Nombre de questions]]-Tableau2[[#This Row],[Réponses justes ]]</f>
        <v>2</v>
      </c>
      <c r="J129" t="s">
        <v>1052</v>
      </c>
      <c r="K129" s="3">
        <v>41456</v>
      </c>
      <c r="M129"/>
      <c r="N129" s="12"/>
    </row>
    <row r="130" spans="1:14" x14ac:dyDescent="0.25">
      <c r="A130" s="6" t="s">
        <v>1054</v>
      </c>
      <c r="B130" t="str">
        <f>VLOOKUP(A130,'Liste salariés'!$C$2:$I$609,4,FALSE)</f>
        <v>Cadre</v>
      </c>
      <c r="C130" t="str">
        <f>VLOOKUP(A130,'Liste salariés'!$C$2:$R$609,7,FALSE)</f>
        <v>P01-PRODUCTION</v>
      </c>
      <c r="D130" t="str">
        <f>VLOOKUP(A130,'Liste salariés'!$C$2:$I$609,3,FALSE)</f>
        <v>UTE</v>
      </c>
      <c r="E130" t="str">
        <f>VLOOKUP(A130,'Liste salariés'!$C$2:$I$609,6,FALSE)</f>
        <v>ELM</v>
      </c>
      <c r="F130" t="s">
        <v>1839</v>
      </c>
      <c r="G130">
        <f>VLOOKUP(F130,'Liste formations'!$A$3:$B$31,2,FALSE)</f>
        <v>4</v>
      </c>
      <c r="H130">
        <v>4</v>
      </c>
      <c r="I130">
        <f>Tableau2[[#This Row],[Nombre de questions]]-Tableau2[[#This Row],[Réponses justes ]]</f>
        <v>0</v>
      </c>
      <c r="J130" t="s">
        <v>1052</v>
      </c>
      <c r="K130" s="3">
        <v>41547</v>
      </c>
      <c r="M130"/>
      <c r="N130" s="12"/>
    </row>
    <row r="131" spans="1:14" x14ac:dyDescent="0.25">
      <c r="A131" s="34" t="s">
        <v>1054</v>
      </c>
      <c r="B131" t="str">
        <f>VLOOKUP(A131,'Liste salariés'!$C$2:$I$609,4,FALSE)</f>
        <v>Cadre</v>
      </c>
      <c r="C131" s="8" t="str">
        <f>VLOOKUP(A131,'Liste salariés'!$C$2:$R$609,7,FALSE)</f>
        <v>P01-PRODUCTION</v>
      </c>
      <c r="D131" s="8" t="str">
        <f>VLOOKUP(A131,'Liste salariés'!$C$2:$I$609,3,FALSE)</f>
        <v>UTE</v>
      </c>
      <c r="E131" s="8" t="str">
        <f>VLOOKUP(A131,'Liste salariés'!$C$2:$I$609,6,FALSE)</f>
        <v>ELM</v>
      </c>
      <c r="F131" t="s">
        <v>1795</v>
      </c>
      <c r="G131" s="8">
        <f>VLOOKUP(F131,'Liste formations'!$A$3:$B$31,2,FALSE)</f>
        <v>15</v>
      </c>
      <c r="H131" t="s">
        <v>1973</v>
      </c>
      <c r="I131" t="e">
        <f>Tableau2[[#This Row],[Nombre de questions]]-Tableau2[[#This Row],[Réponses justes ]]</f>
        <v>#VALUE!</v>
      </c>
      <c r="J131" t="s">
        <v>1053</v>
      </c>
      <c r="K131" s="3">
        <v>41151</v>
      </c>
      <c r="M131"/>
      <c r="N131" s="12"/>
    </row>
    <row r="132" spans="1:14" x14ac:dyDescent="0.25">
      <c r="A132" s="6" t="s">
        <v>1389</v>
      </c>
      <c r="B132" t="str">
        <f>VLOOKUP(A132,'Liste salariés'!$C$2:$I$609,4,FALSE)</f>
        <v>Ouvrier</v>
      </c>
      <c r="C132" t="str">
        <f>VLOOKUP(A132,'Liste salariés'!$C$2:$R$609,7,FALSE)</f>
        <v>P01-PRODUCTION</v>
      </c>
      <c r="D132" t="str">
        <f>VLOOKUP(A132,'Liste salariés'!$C$2:$I$609,3,FALSE)</f>
        <v>OMAN</v>
      </c>
      <c r="E132" t="str">
        <f>VLOOKUP(A132,'Liste salariés'!$C$2:$I$609,6,FALSE)</f>
        <v>ELM</v>
      </c>
      <c r="F132" t="s">
        <v>11</v>
      </c>
      <c r="G132">
        <f>VLOOKUP(F132,'Liste formations'!$A$3:$B$31,2,FALSE)</f>
        <v>25</v>
      </c>
      <c r="H132">
        <v>23</v>
      </c>
      <c r="I132">
        <f>Tableau2[[#This Row],[Nombre de questions]]-Tableau2[[#This Row],[Réponses justes ]]</f>
        <v>2</v>
      </c>
      <c r="J132" t="s">
        <v>1052</v>
      </c>
      <c r="K132" s="3">
        <v>40939</v>
      </c>
      <c r="M132"/>
      <c r="N132" s="12"/>
    </row>
    <row r="133" spans="1:14" x14ac:dyDescent="0.25">
      <c r="A133" s="6" t="s">
        <v>1389</v>
      </c>
      <c r="B133" t="str">
        <f>VLOOKUP(A133,'Liste salariés'!$C$2:$I$609,4,FALSE)</f>
        <v>Ouvrier</v>
      </c>
      <c r="C133" t="str">
        <f>VLOOKUP(A133,'Liste salariés'!$C$2:$R$609,7,FALSE)</f>
        <v>P01-PRODUCTION</v>
      </c>
      <c r="D133" t="str">
        <f>VLOOKUP(A133,'Liste salariés'!$C$2:$I$609,3,FALSE)</f>
        <v>OMAN</v>
      </c>
      <c r="E133" t="str">
        <f>VLOOKUP(A133,'Liste salariés'!$C$2:$I$609,6,FALSE)</f>
        <v>ELM</v>
      </c>
      <c r="F133" t="s">
        <v>1413</v>
      </c>
      <c r="G133">
        <f>VLOOKUP(F133,'Liste formations'!$A$3:$B$31,2,FALSE)</f>
        <v>10</v>
      </c>
      <c r="H133">
        <v>9</v>
      </c>
      <c r="I133">
        <f>Tableau2[[#This Row],[Nombre de questions]]-Tableau2[[#This Row],[Réponses justes ]]</f>
        <v>1</v>
      </c>
      <c r="J133" t="s">
        <v>1052</v>
      </c>
      <c r="K133" s="3">
        <v>41457</v>
      </c>
      <c r="M133"/>
      <c r="N133" s="12"/>
    </row>
    <row r="134" spans="1:14" x14ac:dyDescent="0.25">
      <c r="A134" s="6" t="s">
        <v>1115</v>
      </c>
      <c r="B134" t="str">
        <f>VLOOKUP(A134,'Liste salariés'!$C$2:$I$609,4,FALSE)</f>
        <v>ETAM</v>
      </c>
      <c r="C134" t="str">
        <f>VLOOKUP(A134,'Liste salariés'!$C$2:$R$609,7,FALSE)</f>
        <v>P04-QUALITY PLANT</v>
      </c>
      <c r="D134" t="str">
        <f>VLOOKUP(A134,'Liste salariés'!$C$2:$I$609,3,FALSE)</f>
        <v>TQ</v>
      </c>
      <c r="E134" t="str">
        <f>VLOOKUP(A134,'Liste salariés'!$C$2:$I$609,6,FALSE)</f>
        <v>ELM</v>
      </c>
      <c r="F134" t="s">
        <v>1420</v>
      </c>
      <c r="G134">
        <f>VLOOKUP(F134,'Liste formations'!$A$3:$B$31,2,FALSE)</f>
        <v>10</v>
      </c>
      <c r="H134">
        <v>10</v>
      </c>
      <c r="I134">
        <f>Tableau2[[#This Row],[Nombre de questions]]-Tableau2[[#This Row],[Réponses justes ]]</f>
        <v>0</v>
      </c>
      <c r="J134" t="s">
        <v>1052</v>
      </c>
      <c r="K134" s="3">
        <v>41024</v>
      </c>
      <c r="M134"/>
      <c r="N134" s="12"/>
    </row>
    <row r="135" spans="1:14" x14ac:dyDescent="0.25">
      <c r="A135" s="6" t="s">
        <v>1115</v>
      </c>
      <c r="B135" t="str">
        <f>VLOOKUP(A135,'Liste salariés'!$C$2:$I$609,4,FALSE)</f>
        <v>ETAM</v>
      </c>
      <c r="C135" t="str">
        <f>VLOOKUP(A135,'Liste salariés'!$C$2:$R$609,7,FALSE)</f>
        <v>P04-QUALITY PLANT</v>
      </c>
      <c r="D135" t="str">
        <f>VLOOKUP(A135,'Liste salariés'!$C$2:$I$609,3,FALSE)</f>
        <v>TQ</v>
      </c>
      <c r="E135" t="str">
        <f>VLOOKUP(A135,'Liste salariés'!$C$2:$I$609,6,FALSE)</f>
        <v>ELM</v>
      </c>
      <c r="F135" t="s">
        <v>11</v>
      </c>
      <c r="G135">
        <f>VLOOKUP(F135,'Liste formations'!$A$3:$B$31,2,FALSE)</f>
        <v>25</v>
      </c>
      <c r="H135">
        <v>25</v>
      </c>
      <c r="I135">
        <f>Tableau2[[#This Row],[Nombre de questions]]-Tableau2[[#This Row],[Réponses justes ]]</f>
        <v>0</v>
      </c>
      <c r="J135" t="s">
        <v>1052</v>
      </c>
      <c r="K135" s="3">
        <v>40835</v>
      </c>
      <c r="M135"/>
      <c r="N135" s="12"/>
    </row>
    <row r="136" spans="1:14" x14ac:dyDescent="0.25">
      <c r="A136" s="6" t="s">
        <v>1115</v>
      </c>
      <c r="B136" t="str">
        <f>VLOOKUP(A136,'Liste salariés'!$C$2:$I$609,4,FALSE)</f>
        <v>ETAM</v>
      </c>
      <c r="C136" t="str">
        <f>VLOOKUP(A136,'Liste salariés'!$C$2:$R$609,7,FALSE)</f>
        <v>P04-QUALITY PLANT</v>
      </c>
      <c r="D136" t="str">
        <f>VLOOKUP(A136,'Liste salariés'!$C$2:$I$609,3,FALSE)</f>
        <v>TQ</v>
      </c>
      <c r="E136" t="str">
        <f>VLOOKUP(A136,'Liste salariés'!$C$2:$I$609,6,FALSE)</f>
        <v>ELM</v>
      </c>
      <c r="F136" t="s">
        <v>1101</v>
      </c>
      <c r="G136">
        <f>VLOOKUP(F136,'Liste formations'!$A$3:$B$31,2,FALSE)</f>
        <v>6</v>
      </c>
      <c r="I136">
        <f>Tableau2[[#This Row],[Nombre de questions]]-Tableau2[[#This Row],[Réponses justes ]]</f>
        <v>6</v>
      </c>
      <c r="J136"/>
      <c r="K136" s="3">
        <v>40952</v>
      </c>
      <c r="M136"/>
      <c r="N136" s="12"/>
    </row>
    <row r="137" spans="1:14" x14ac:dyDescent="0.25">
      <c r="A137" s="6" t="s">
        <v>1443</v>
      </c>
      <c r="B137" t="str">
        <f>VLOOKUP(A137,'Liste salariés'!$C$2:$I$609,4,FALSE)</f>
        <v>Ouvrier</v>
      </c>
      <c r="C137" t="str">
        <f>VLOOKUP(A137,'Liste salariés'!$C$2:$R$609,7,FALSE)</f>
        <v>P01-PRODUCTION</v>
      </c>
      <c r="D137" t="str">
        <f>VLOOKUP(A137,'Liste salariés'!$C$2:$I$609,3,FALSE)</f>
        <v>OMAN</v>
      </c>
      <c r="E137" t="str">
        <f>VLOOKUP(A137,'Liste salariés'!$C$2:$I$609,6,FALSE)</f>
        <v>ELM</v>
      </c>
      <c r="F137" t="s">
        <v>1413</v>
      </c>
      <c r="G137">
        <f>VLOOKUP(F137,'Liste formations'!$A$3:$B$31,2,FALSE)</f>
        <v>10</v>
      </c>
      <c r="H137">
        <v>9</v>
      </c>
      <c r="I137">
        <f>Tableau2[[#This Row],[Nombre de questions]]-Tableau2[[#This Row],[Réponses justes ]]</f>
        <v>1</v>
      </c>
      <c r="J137" t="s">
        <v>1052</v>
      </c>
      <c r="K137" s="3">
        <v>41460</v>
      </c>
      <c r="M137"/>
      <c r="N137" s="12"/>
    </row>
    <row r="138" spans="1:14" x14ac:dyDescent="0.25">
      <c r="A138" s="6" t="s">
        <v>1104</v>
      </c>
      <c r="B138" t="str">
        <f>VLOOKUP(A138,'Liste salariés'!$C$2:$I$609,4,FALSE)</f>
        <v>Cadre</v>
      </c>
      <c r="C138" t="str">
        <f>VLOOKUP(A138,'Liste salariés'!$C$2:$R$609,7,FALSE)</f>
        <v>S11-CLUSTER PL</v>
      </c>
      <c r="D138" t="str">
        <f>VLOOKUP(A138,'Liste salariés'!$C$2:$I$609,3,FALSE)</f>
        <v>LCD</v>
      </c>
      <c r="E138" t="str">
        <f>VLOOKUP(A138,'Liste salariés'!$C$2:$I$609,6,FALSE)</f>
        <v>ELC</v>
      </c>
      <c r="F138" t="s">
        <v>1416</v>
      </c>
      <c r="G138">
        <f>VLOOKUP(F138,'Liste formations'!$A$3:$B$31,2,FALSE)</f>
        <v>13</v>
      </c>
      <c r="H138">
        <v>9</v>
      </c>
      <c r="I138">
        <f>Tableau2[[#This Row],[Nombre de questions]]-Tableau2[[#This Row],[Réponses justes ]]</f>
        <v>4</v>
      </c>
      <c r="J138" t="s">
        <v>1052</v>
      </c>
      <c r="K138" s="3">
        <v>41283</v>
      </c>
      <c r="M138"/>
      <c r="N138" s="12"/>
    </row>
    <row r="139" spans="1:14" x14ac:dyDescent="0.25">
      <c r="A139" s="6" t="s">
        <v>1104</v>
      </c>
      <c r="B139" t="str">
        <f>VLOOKUP(A139,'Liste salariés'!$C$2:$I$609,4,FALSE)</f>
        <v>Cadre</v>
      </c>
      <c r="C139" t="str">
        <f>VLOOKUP(A139,'Liste salariés'!$C$2:$R$609,7,FALSE)</f>
        <v>S11-CLUSTER PL</v>
      </c>
      <c r="D139" t="str">
        <f>VLOOKUP(A139,'Liste salariés'!$C$2:$I$609,3,FALSE)</f>
        <v>LCD</v>
      </c>
      <c r="E139" t="str">
        <f>VLOOKUP(A139,'Liste salariés'!$C$2:$I$609,6,FALSE)</f>
        <v>ELC</v>
      </c>
      <c r="F139" t="s">
        <v>1417</v>
      </c>
      <c r="G139">
        <f>VLOOKUP(F139,'Liste formations'!$A$3:$B$31,2,FALSE)</f>
        <v>10</v>
      </c>
      <c r="H139">
        <v>8</v>
      </c>
      <c r="I139">
        <f>Tableau2[[#This Row],[Nombre de questions]]-Tableau2[[#This Row],[Réponses justes ]]</f>
        <v>2</v>
      </c>
      <c r="J139" t="s">
        <v>1053</v>
      </c>
      <c r="K139" s="3">
        <v>41290</v>
      </c>
      <c r="M139"/>
      <c r="N139" s="12"/>
    </row>
    <row r="140" spans="1:14" x14ac:dyDescent="0.25">
      <c r="A140" s="6" t="s">
        <v>1104</v>
      </c>
      <c r="B140" t="str">
        <f>VLOOKUP(A140,'Liste salariés'!$C$2:$I$609,4,FALSE)</f>
        <v>Cadre</v>
      </c>
      <c r="C140" t="str">
        <f>VLOOKUP(A140,'Liste salariés'!$C$2:$R$609,7,FALSE)</f>
        <v>S11-CLUSTER PL</v>
      </c>
      <c r="D140" t="str">
        <f>VLOOKUP(A140,'Liste salariés'!$C$2:$I$609,3,FALSE)</f>
        <v>LCD</v>
      </c>
      <c r="E140" t="str">
        <f>VLOOKUP(A140,'Liste salariés'!$C$2:$I$609,6,FALSE)</f>
        <v>ELC</v>
      </c>
      <c r="F140" t="s">
        <v>1418</v>
      </c>
      <c r="G140">
        <f>VLOOKUP(F140,'Liste formations'!$A$3:$B$31,2,FALSE)</f>
        <v>16</v>
      </c>
      <c r="H140">
        <v>14</v>
      </c>
      <c r="I140">
        <f>Tableau2[[#This Row],[Nombre de questions]]-Tableau2[[#This Row],[Réponses justes ]]</f>
        <v>2</v>
      </c>
      <c r="J140" t="s">
        <v>1052</v>
      </c>
      <c r="K140" s="3">
        <v>41296</v>
      </c>
      <c r="M140"/>
      <c r="N140" s="12"/>
    </row>
    <row r="141" spans="1:14" x14ac:dyDescent="0.25">
      <c r="A141" s="6" t="s">
        <v>1104</v>
      </c>
      <c r="B141" t="str">
        <f>VLOOKUP(A141,'Liste salariés'!$C$2:$I$609,4,FALSE)</f>
        <v>Cadre</v>
      </c>
      <c r="C141" t="str">
        <f>VLOOKUP(A141,'Liste salariés'!$C$2:$R$609,7,FALSE)</f>
        <v>S11-CLUSTER PL</v>
      </c>
      <c r="D141" t="str">
        <f>VLOOKUP(A141,'Liste salariés'!$C$2:$I$609,3,FALSE)</f>
        <v>LCD</v>
      </c>
      <c r="E141" t="str">
        <f>VLOOKUP(A141,'Liste salariés'!$C$2:$I$609,6,FALSE)</f>
        <v>ELC</v>
      </c>
      <c r="F141" t="s">
        <v>1419</v>
      </c>
      <c r="G141">
        <f>VLOOKUP(F141,'Liste formations'!$A$3:$B$31,2,FALSE)</f>
        <v>15</v>
      </c>
      <c r="H141">
        <v>13</v>
      </c>
      <c r="I141">
        <f>Tableau2[[#This Row],[Nombre de questions]]-Tableau2[[#This Row],[Réponses justes ]]</f>
        <v>2</v>
      </c>
      <c r="J141" t="s">
        <v>1052</v>
      </c>
      <c r="K141" s="3">
        <v>41298</v>
      </c>
      <c r="M141"/>
      <c r="N141" s="12"/>
    </row>
    <row r="142" spans="1:14" x14ac:dyDescent="0.25">
      <c r="A142" s="6" t="s">
        <v>1234</v>
      </c>
      <c r="B142" t="str">
        <f>VLOOKUP(A142,'Liste salariés'!$C$2:$I$609,4,FALSE)</f>
        <v>MOI</v>
      </c>
      <c r="C142" t="str">
        <f>VLOOKUP(A142,'Liste salariés'!$C$2:$R$609,7,FALSE)</f>
        <v>P01-PRODUCTION</v>
      </c>
      <c r="D142" t="str">
        <f>VLOOKUP(A142,'Liste salariés'!$C$2:$I$609,3,FALSE)</f>
        <v>CE</v>
      </c>
      <c r="E142" t="str">
        <f>VLOOKUP(A142,'Liste salariés'!$C$2:$I$609,6,FALSE)</f>
        <v>ELM</v>
      </c>
      <c r="F142" t="s">
        <v>11</v>
      </c>
      <c r="G142">
        <f>VLOOKUP(F142,'Liste formations'!$A$3:$B$31,2,FALSE)</f>
        <v>25</v>
      </c>
      <c r="H142">
        <v>21</v>
      </c>
      <c r="I142">
        <f>Tableau2[[#This Row],[Nombre de questions]]-Tableau2[[#This Row],[Réponses justes ]]</f>
        <v>4</v>
      </c>
      <c r="J142" t="s">
        <v>1052</v>
      </c>
      <c r="K142" s="3">
        <v>41352</v>
      </c>
      <c r="M142"/>
      <c r="N142" s="12"/>
    </row>
    <row r="143" spans="1:14" x14ac:dyDescent="0.25">
      <c r="A143" s="6" t="s">
        <v>1234</v>
      </c>
      <c r="B143" t="str">
        <f>VLOOKUP(A143,'Liste salariés'!$C$2:$I$609,4,FALSE)</f>
        <v>MOI</v>
      </c>
      <c r="C143" t="str">
        <f>VLOOKUP(A143,'Liste salariés'!$C$2:$R$609,7,FALSE)</f>
        <v>P01-PRODUCTION</v>
      </c>
      <c r="D143" t="str">
        <f>VLOOKUP(A143,'Liste salariés'!$C$2:$I$609,3,FALSE)</f>
        <v>CE</v>
      </c>
      <c r="E143" t="str">
        <f>VLOOKUP(A143,'Liste salariés'!$C$2:$I$609,6,FALSE)</f>
        <v>ELM</v>
      </c>
      <c r="F143" t="s">
        <v>1422</v>
      </c>
      <c r="G143">
        <f>VLOOKUP(F143,'Liste formations'!$A$3:$B$31,2,FALSE)</f>
        <v>17</v>
      </c>
      <c r="H143">
        <v>17</v>
      </c>
      <c r="I143">
        <f>Tableau2[[#This Row],[Nombre de questions]]-Tableau2[[#This Row],[Réponses justes ]]</f>
        <v>0</v>
      </c>
      <c r="J143" t="s">
        <v>1052</v>
      </c>
      <c r="K143" s="3">
        <v>41380</v>
      </c>
      <c r="M143"/>
      <c r="N143" s="12"/>
    </row>
    <row r="144" spans="1:14" x14ac:dyDescent="0.25">
      <c r="A144" s="6" t="s">
        <v>1234</v>
      </c>
      <c r="B144" t="str">
        <f>VLOOKUP(A144,'Liste salariés'!$C$2:$I$609,4,FALSE)</f>
        <v>MOI</v>
      </c>
      <c r="C144" t="str">
        <f>VLOOKUP(A144,'Liste salariés'!$C$2:$R$609,7,FALSE)</f>
        <v>P01-PRODUCTION</v>
      </c>
      <c r="D144" t="str">
        <f>VLOOKUP(A144,'Liste salariés'!$C$2:$I$609,3,FALSE)</f>
        <v>CE</v>
      </c>
      <c r="E144" t="str">
        <f>VLOOKUP(A144,'Liste salariés'!$C$2:$I$609,6,FALSE)</f>
        <v>ELM</v>
      </c>
      <c r="F144" t="s">
        <v>1413</v>
      </c>
      <c r="G144">
        <f>VLOOKUP(F144,'Liste formations'!$A$3:$B$31,2,FALSE)</f>
        <v>10</v>
      </c>
      <c r="H144">
        <v>7</v>
      </c>
      <c r="I144">
        <f>Tableau2[[#This Row],[Nombre de questions]]-Tableau2[[#This Row],[Réponses justes ]]</f>
        <v>3</v>
      </c>
      <c r="J144" t="s">
        <v>1052</v>
      </c>
      <c r="K144" s="3">
        <v>41451</v>
      </c>
      <c r="M144"/>
      <c r="N144" s="12"/>
    </row>
    <row r="145" spans="1:14" x14ac:dyDescent="0.25">
      <c r="A145" s="34" t="s">
        <v>1234</v>
      </c>
      <c r="B145" t="str">
        <f>VLOOKUP(A145,'Liste salariés'!$C$2:$I$609,4,FALSE)</f>
        <v>MOI</v>
      </c>
      <c r="C145" t="str">
        <f>VLOOKUP(A145,'Liste salariés'!$C$2:$R$609,7,FALSE)</f>
        <v>P01-PRODUCTION</v>
      </c>
      <c r="D145" t="str">
        <f>VLOOKUP(A145,'Liste salariés'!$C$2:$I$609,3,FALSE)</f>
        <v>CE</v>
      </c>
      <c r="E145" t="str">
        <f>VLOOKUP(A145,'Liste salariés'!$C$2:$I$609,6,FALSE)</f>
        <v>ELM</v>
      </c>
      <c r="F145" t="s">
        <v>1795</v>
      </c>
      <c r="G145">
        <f>VLOOKUP(F145,'Liste formations'!$A$3:$B$31,2,FALSE)</f>
        <v>15</v>
      </c>
      <c r="H145">
        <v>10</v>
      </c>
      <c r="I145">
        <f>Tableau2[[#This Row],[Nombre de questions]]-Tableau2[[#This Row],[Réponses justes ]]</f>
        <v>5</v>
      </c>
      <c r="J145" t="s">
        <v>1052</v>
      </c>
      <c r="K145" s="3">
        <v>41471</v>
      </c>
      <c r="M145"/>
      <c r="N145" s="12"/>
    </row>
    <row r="146" spans="1:14" x14ac:dyDescent="0.25">
      <c r="A146" s="34" t="s">
        <v>1234</v>
      </c>
      <c r="B146" t="str">
        <f>VLOOKUP(A146,'Liste salariés'!$C$2:$I$609,4,FALSE)</f>
        <v>MOI</v>
      </c>
      <c r="C146" t="str">
        <f>VLOOKUP(A146,'Liste salariés'!$C$2:$R$609,7,FALSE)</f>
        <v>P01-PRODUCTION</v>
      </c>
      <c r="D146" t="str">
        <f>VLOOKUP(A146,'Liste salariés'!$C$2:$I$609,3,FALSE)</f>
        <v>CE</v>
      </c>
      <c r="E146" t="str">
        <f>VLOOKUP(A146,'Liste salariés'!$C$2:$I$609,6,FALSE)</f>
        <v>ELM</v>
      </c>
      <c r="F146" t="s">
        <v>1987</v>
      </c>
      <c r="G146">
        <f>VLOOKUP(F146,'Liste formations'!$A$3:$B$31,2,FALSE)</f>
        <v>15</v>
      </c>
      <c r="H146" t="s">
        <v>1973</v>
      </c>
      <c r="I146" t="e">
        <f>Tableau2[[#This Row],[Nombre de questions]]-Tableau2[[#This Row],[Réponses justes ]]</f>
        <v>#VALUE!</v>
      </c>
      <c r="J146" s="26" t="s">
        <v>1052</v>
      </c>
      <c r="K146" s="40">
        <v>41464</v>
      </c>
      <c r="M146"/>
      <c r="N146" s="12"/>
    </row>
    <row r="147" spans="1:14" x14ac:dyDescent="0.25">
      <c r="A147" s="6" t="s">
        <v>1371</v>
      </c>
      <c r="B147" t="str">
        <f>VLOOKUP(A147,'Liste salariés'!$C$2:$I$609,4,FALSE)</f>
        <v>Ouvrier</v>
      </c>
      <c r="C147" t="str">
        <f>VLOOKUP(A147,'Liste salariés'!$C$2:$R$609,7,FALSE)</f>
        <v>P01-PRODUCTION</v>
      </c>
      <c r="D147" t="str">
        <f>VLOOKUP(A147,'Liste salariés'!$C$2:$I$609,3,FALSE)</f>
        <v>OMAN</v>
      </c>
      <c r="E147" t="str">
        <f>VLOOKUP(A147,'Liste salariés'!$C$2:$I$609,6,FALSE)</f>
        <v>ELM</v>
      </c>
      <c r="F147" t="s">
        <v>11</v>
      </c>
      <c r="G147">
        <f>VLOOKUP(F147,'Liste formations'!$A$3:$B$31,2,FALSE)</f>
        <v>25</v>
      </c>
      <c r="H147">
        <v>20</v>
      </c>
      <c r="I147">
        <f>Tableau2[[#This Row],[Nombre de questions]]-Tableau2[[#This Row],[Réponses justes ]]</f>
        <v>5</v>
      </c>
      <c r="J147" t="s">
        <v>1052</v>
      </c>
      <c r="K147" s="3">
        <v>41373</v>
      </c>
      <c r="M147"/>
      <c r="N147" s="12"/>
    </row>
    <row r="148" spans="1:14" x14ac:dyDescent="0.25">
      <c r="A148" s="34" t="s">
        <v>1371</v>
      </c>
      <c r="B148" t="str">
        <f>VLOOKUP(A148,'Liste salariés'!$C$2:$I$609,4,FALSE)</f>
        <v>Ouvrier</v>
      </c>
      <c r="C148" s="8" t="str">
        <f>VLOOKUP(A148,'Liste salariés'!$C$2:$R$609,7,FALSE)</f>
        <v>P01-PRODUCTION</v>
      </c>
      <c r="D148" s="8" t="str">
        <f>VLOOKUP(A148,'Liste salariés'!$C$2:$I$609,3,FALSE)</f>
        <v>OMAN</v>
      </c>
      <c r="E148" s="8" t="str">
        <f>VLOOKUP(A148,'Liste salariés'!$C$2:$I$609,6,FALSE)</f>
        <v>ELM</v>
      </c>
      <c r="F148" t="s">
        <v>1987</v>
      </c>
      <c r="G148" s="8">
        <f>VLOOKUP(F148,'Liste formations'!$A$3:$B$31,2,FALSE)</f>
        <v>15</v>
      </c>
      <c r="H148" t="s">
        <v>1973</v>
      </c>
      <c r="I148" t="e">
        <f>Tableau2[[#This Row],[Nombre de questions]]-Tableau2[[#This Row],[Réponses justes ]]</f>
        <v>#VALUE!</v>
      </c>
      <c r="J148" s="26" t="s">
        <v>1053</v>
      </c>
      <c r="K148" s="40" t="s">
        <v>1988</v>
      </c>
      <c r="M148"/>
      <c r="N148" s="12"/>
    </row>
    <row r="149" spans="1:14" x14ac:dyDescent="0.25">
      <c r="A149" s="6" t="s">
        <v>1146</v>
      </c>
      <c r="B149" t="str">
        <f>VLOOKUP(A149,'Liste salariés'!$C$2:$I$609,4,FALSE)</f>
        <v>ETAM</v>
      </c>
      <c r="C149" t="str">
        <f>VLOOKUP(A149,'Liste salariés'!$C$2:$R$609,7,FALSE)</f>
        <v>P01-PRODUCTION</v>
      </c>
      <c r="D149" t="str">
        <f>VLOOKUP(A149,'Liste salariés'!$C$2:$I$609,3,FALSE)</f>
        <v>CE</v>
      </c>
      <c r="E149" t="str">
        <f>VLOOKUP(A149,'Liste salariés'!$C$2:$I$609,6,FALSE)</f>
        <v>ELM</v>
      </c>
      <c r="F149" t="s">
        <v>9</v>
      </c>
      <c r="G149">
        <f>VLOOKUP(F149,'Liste formations'!$A$3:$B$31,2,FALSE)</f>
        <v>10</v>
      </c>
      <c r="H149">
        <v>9</v>
      </c>
      <c r="I149">
        <f>Tableau2[[#This Row],[Nombre de questions]]-Tableau2[[#This Row],[Réponses justes ]]</f>
        <v>1</v>
      </c>
      <c r="J149" t="s">
        <v>1052</v>
      </c>
      <c r="K149" s="3">
        <v>41325</v>
      </c>
      <c r="M149"/>
      <c r="N149" s="12"/>
    </row>
    <row r="150" spans="1:14" x14ac:dyDescent="0.25">
      <c r="A150" s="6" t="s">
        <v>1146</v>
      </c>
      <c r="B150" t="str">
        <f>VLOOKUP(A150,'Liste salariés'!$C$2:$I$609,4,FALSE)</f>
        <v>ETAM</v>
      </c>
      <c r="C150" t="str">
        <f>VLOOKUP(A150,'Liste salariés'!$C$2:$R$609,7,FALSE)</f>
        <v>P01-PRODUCTION</v>
      </c>
      <c r="D150" t="str">
        <f>VLOOKUP(A150,'Liste salariés'!$C$2:$I$609,3,FALSE)</f>
        <v>CE</v>
      </c>
      <c r="E150" t="str">
        <f>VLOOKUP(A150,'Liste salariés'!$C$2:$I$609,6,FALSE)</f>
        <v>ELM</v>
      </c>
      <c r="F150" t="s">
        <v>11</v>
      </c>
      <c r="G150">
        <f>VLOOKUP(F150,'Liste formations'!$A$3:$B$31,2,FALSE)</f>
        <v>25</v>
      </c>
      <c r="H150">
        <v>23</v>
      </c>
      <c r="I150">
        <f>Tableau2[[#This Row],[Nombre de questions]]-Tableau2[[#This Row],[Réponses justes ]]</f>
        <v>2</v>
      </c>
      <c r="J150" t="s">
        <v>1052</v>
      </c>
      <c r="K150" s="3">
        <v>40710</v>
      </c>
      <c r="M150"/>
      <c r="N150" s="12"/>
    </row>
    <row r="151" spans="1:14" x14ac:dyDescent="0.25">
      <c r="A151" s="6" t="s">
        <v>1146</v>
      </c>
      <c r="B151" t="str">
        <f>VLOOKUP(A151,'Liste salariés'!$C$2:$I$609,4,FALSE)</f>
        <v>ETAM</v>
      </c>
      <c r="C151" t="str">
        <f>VLOOKUP(A151,'Liste salariés'!$C$2:$R$609,7,FALSE)</f>
        <v>P01-PRODUCTION</v>
      </c>
      <c r="D151" t="str">
        <f>VLOOKUP(A151,'Liste salariés'!$C$2:$I$609,3,FALSE)</f>
        <v>CE</v>
      </c>
      <c r="E151" t="str">
        <f>VLOOKUP(A151,'Liste salariés'!$C$2:$I$609,6,FALSE)</f>
        <v>ELM</v>
      </c>
      <c r="F151" t="s">
        <v>1422</v>
      </c>
      <c r="G151">
        <f>VLOOKUP(F151,'Liste formations'!$A$3:$B$31,2,FALSE)</f>
        <v>17</v>
      </c>
      <c r="H151">
        <v>17</v>
      </c>
      <c r="I151">
        <f>Tableau2[[#This Row],[Nombre de questions]]-Tableau2[[#This Row],[Réponses justes ]]</f>
        <v>0</v>
      </c>
      <c r="J151" t="s">
        <v>1052</v>
      </c>
      <c r="K151" s="3">
        <v>41379</v>
      </c>
      <c r="M151"/>
      <c r="N151" s="12"/>
    </row>
    <row r="152" spans="1:14" x14ac:dyDescent="0.25">
      <c r="A152" s="6" t="s">
        <v>1146</v>
      </c>
      <c r="B152" t="str">
        <f>VLOOKUP(A152,'Liste salariés'!$C$2:$I$609,4,FALSE)</f>
        <v>ETAM</v>
      </c>
      <c r="C152" t="str">
        <f>VLOOKUP(A152,'Liste salariés'!$C$2:$R$609,7,FALSE)</f>
        <v>P01-PRODUCTION</v>
      </c>
      <c r="D152" t="str">
        <f>VLOOKUP(A152,'Liste salariés'!$C$2:$I$609,3,FALSE)</f>
        <v>CE</v>
      </c>
      <c r="E152" t="str">
        <f>VLOOKUP(A152,'Liste salariés'!$C$2:$I$609,6,FALSE)</f>
        <v>ELM</v>
      </c>
      <c r="F152" t="s">
        <v>13</v>
      </c>
      <c r="G152">
        <f>VLOOKUP(F152,'Liste formations'!$A$3:$B$31,2,FALSE)</f>
        <v>10</v>
      </c>
      <c r="H152">
        <f ca="1">Tableau2[[#This Row],[Nombre de questions]]-Tableau2[[#This Row],[Réponses justes ]]</f>
        <v>10</v>
      </c>
      <c r="J152"/>
      <c r="K152" s="3">
        <v>40980</v>
      </c>
      <c r="M152"/>
      <c r="N152" s="12"/>
    </row>
    <row r="153" spans="1:14" x14ac:dyDescent="0.25">
      <c r="A153" s="6" t="s">
        <v>1146</v>
      </c>
      <c r="B153" t="str">
        <f>VLOOKUP(A153,'Liste salariés'!$C$2:$I$609,4,FALSE)</f>
        <v>ETAM</v>
      </c>
      <c r="C153" t="str">
        <f>VLOOKUP(A153,'Liste salariés'!$C$2:$R$609,7,FALSE)</f>
        <v>P01-PRODUCTION</v>
      </c>
      <c r="D153" t="str">
        <f>VLOOKUP(A153,'Liste salariés'!$C$2:$I$609,3,FALSE)</f>
        <v>CE</v>
      </c>
      <c r="E153" t="str">
        <f>VLOOKUP(A153,'Liste salariés'!$C$2:$I$609,6,FALSE)</f>
        <v>ELM</v>
      </c>
      <c r="F153" t="s">
        <v>14</v>
      </c>
      <c r="G153">
        <f>VLOOKUP(F153,'Liste formations'!$A$3:$B$31,2,FALSE)</f>
        <v>11</v>
      </c>
      <c r="H153">
        <f ca="1">Tableau2[[#This Row],[Nombre de questions]]-Tableau2[[#This Row],[Réponses justes ]]</f>
        <v>11</v>
      </c>
      <c r="J153"/>
      <c r="K153" s="3">
        <v>40981</v>
      </c>
      <c r="M153"/>
      <c r="N153" s="12"/>
    </row>
    <row r="154" spans="1:14" x14ac:dyDescent="0.25">
      <c r="A154" s="6" t="s">
        <v>1146</v>
      </c>
      <c r="B154" t="str">
        <f>VLOOKUP(A154,'Liste salariés'!$C$2:$I$609,4,FALSE)</f>
        <v>ETAM</v>
      </c>
      <c r="C154" t="str">
        <f>VLOOKUP(A154,'Liste salariés'!$C$2:$R$609,7,FALSE)</f>
        <v>P01-PRODUCTION</v>
      </c>
      <c r="D154" t="str">
        <f>VLOOKUP(A154,'Liste salariés'!$C$2:$I$609,3,FALSE)</f>
        <v>CE</v>
      </c>
      <c r="E154" t="str">
        <f>VLOOKUP(A154,'Liste salariés'!$C$2:$I$609,6,FALSE)</f>
        <v>ELM</v>
      </c>
      <c r="F154" t="s">
        <v>12</v>
      </c>
      <c r="G154">
        <f>VLOOKUP(F154,'Liste formations'!$A$3:$B$31,2,FALSE)</f>
        <v>10</v>
      </c>
      <c r="H154">
        <f ca="1">Tableau2[[#This Row],[Nombre de questions]]-Tableau2[[#This Row],[Réponses justes ]]</f>
        <v>10</v>
      </c>
      <c r="J154"/>
      <c r="K154" s="3">
        <v>41002</v>
      </c>
      <c r="M154"/>
      <c r="N154" s="12"/>
    </row>
    <row r="155" spans="1:14" x14ac:dyDescent="0.25">
      <c r="A155" s="6" t="s">
        <v>1146</v>
      </c>
      <c r="B155" t="str">
        <f>VLOOKUP(A155,'Liste salariés'!$C$2:$I$609,4,FALSE)</f>
        <v>ETAM</v>
      </c>
      <c r="C155" t="str">
        <f>VLOOKUP(A155,'Liste salariés'!$C$2:$R$609,7,FALSE)</f>
        <v>P01-PRODUCTION</v>
      </c>
      <c r="D155" t="str">
        <f>VLOOKUP(A155,'Liste salariés'!$C$2:$I$609,3,FALSE)</f>
        <v>CE</v>
      </c>
      <c r="E155" t="str">
        <f>VLOOKUP(A155,'Liste salariés'!$C$2:$I$609,6,FALSE)</f>
        <v>ELM</v>
      </c>
      <c r="F155" t="s">
        <v>1101</v>
      </c>
      <c r="G155">
        <f>VLOOKUP(F155,'Liste formations'!$A$3:$B$31,2,FALSE)</f>
        <v>6</v>
      </c>
      <c r="H155">
        <f ca="1">Tableau2[[#This Row],[Nombre de questions]]-Tableau2[[#This Row],[Réponses justes ]]</f>
        <v>6</v>
      </c>
      <c r="J155"/>
      <c r="K155" s="3">
        <v>40952</v>
      </c>
      <c r="M155"/>
      <c r="N155" s="12"/>
    </row>
    <row r="156" spans="1:14" x14ac:dyDescent="0.25">
      <c r="A156" s="34" t="s">
        <v>1146</v>
      </c>
      <c r="B156" t="str">
        <f>VLOOKUP(A156,'Liste salariés'!$C$2:$I$609,4,FALSE)</f>
        <v>ETAM</v>
      </c>
      <c r="C156" t="str">
        <f>VLOOKUP(A156,'Liste salariés'!$C$2:$R$609,7,FALSE)</f>
        <v>P01-PRODUCTION</v>
      </c>
      <c r="D156" t="str">
        <f>VLOOKUP(A156,'Liste salariés'!$C$2:$I$609,3,FALSE)</f>
        <v>CE</v>
      </c>
      <c r="E156" t="str">
        <f>VLOOKUP(A156,'Liste salariés'!$C$2:$I$609,6,FALSE)</f>
        <v>ELM</v>
      </c>
      <c r="F156" t="s">
        <v>1795</v>
      </c>
      <c r="G156">
        <f>VLOOKUP(F156,'Liste formations'!$A$3:$B$31,2,FALSE)</f>
        <v>15</v>
      </c>
      <c r="H156">
        <v>14</v>
      </c>
      <c r="I156">
        <f>Tableau2[[#This Row],[Nombre de questions]]-Tableau2[[#This Row],[Réponses justes ]]</f>
        <v>1</v>
      </c>
      <c r="J156" t="s">
        <v>1052</v>
      </c>
      <c r="K156" s="3">
        <v>41471</v>
      </c>
      <c r="M156"/>
      <c r="N156" s="12"/>
    </row>
    <row r="157" spans="1:14" x14ac:dyDescent="0.25">
      <c r="A157" s="34" t="s">
        <v>1146</v>
      </c>
      <c r="B157" t="str">
        <f>VLOOKUP(A157,'Liste salariés'!$C$2:$I$609,4,FALSE)</f>
        <v>ETAM</v>
      </c>
      <c r="C157" t="str">
        <f>VLOOKUP(A157,'Liste salariés'!$C$2:$R$609,7,FALSE)</f>
        <v>P01-PRODUCTION</v>
      </c>
      <c r="D157" t="str">
        <f>VLOOKUP(A157,'Liste salariés'!$C$2:$I$609,3,FALSE)</f>
        <v>CE</v>
      </c>
      <c r="E157" t="str">
        <f>VLOOKUP(A157,'Liste salariés'!$C$2:$I$609,6,FALSE)</f>
        <v>ELM</v>
      </c>
      <c r="F157" t="s">
        <v>1987</v>
      </c>
      <c r="G157">
        <f>VLOOKUP(F157,'Liste formations'!$A$3:$B$31,2,FALSE)</f>
        <v>15</v>
      </c>
      <c r="H157">
        <v>10</v>
      </c>
      <c r="I157">
        <f>Tableau2[[#This Row],[Nombre de questions]]-Tableau2[[#This Row],[Réponses justes ]]</f>
        <v>5</v>
      </c>
      <c r="J157" s="26" t="s">
        <v>1052</v>
      </c>
      <c r="K157" s="40" t="s">
        <v>1993</v>
      </c>
      <c r="M157"/>
      <c r="N157" s="12"/>
    </row>
    <row r="158" spans="1:14" x14ac:dyDescent="0.25">
      <c r="A158" s="6" t="s">
        <v>1444</v>
      </c>
      <c r="B158" t="str">
        <f>VLOOKUP(A158,'Liste salariés'!$C$2:$I$609,4,FALSE)</f>
        <v>Ouvrier</v>
      </c>
      <c r="C158" t="str">
        <f>VLOOKUP(A158,'Liste salariés'!$C$2:$R$609,7,FALSE)</f>
        <v>P01-PRODUCTION</v>
      </c>
      <c r="D158" t="str">
        <f>VLOOKUP(A158,'Liste salariés'!$C$2:$I$609,3,FALSE)</f>
        <v>OMAC</v>
      </c>
      <c r="E158" t="str">
        <f>VLOOKUP(A158,'Liste salariés'!$C$2:$I$609,6,FALSE)</f>
        <v>ELM</v>
      </c>
      <c r="F158" t="s">
        <v>1413</v>
      </c>
      <c r="G158">
        <f>VLOOKUP(F158,'Liste formations'!$A$3:$B$31,2,FALSE)</f>
        <v>10</v>
      </c>
      <c r="H158">
        <v>10</v>
      </c>
      <c r="I158">
        <f>Tableau2[[#This Row],[Nombre de questions]]-Tableau2[[#This Row],[Réponses justes ]]</f>
        <v>0</v>
      </c>
      <c r="J158" t="s">
        <v>1052</v>
      </c>
      <c r="K158" s="3">
        <v>41460</v>
      </c>
      <c r="M158"/>
      <c r="N158" s="12"/>
    </row>
    <row r="159" spans="1:14" x14ac:dyDescent="0.25">
      <c r="A159" s="34" t="s">
        <v>1444</v>
      </c>
      <c r="B159" t="str">
        <f>VLOOKUP(A159,'Liste salariés'!$C$2:$I$609,4,FALSE)</f>
        <v>Ouvrier</v>
      </c>
      <c r="C159" s="8" t="str">
        <f>VLOOKUP(A159,'Liste salariés'!$C$2:$R$609,7,FALSE)</f>
        <v>P01-PRODUCTION</v>
      </c>
      <c r="D159" s="8" t="str">
        <f>VLOOKUP(A159,'Liste salariés'!$C$2:$I$609,3,FALSE)</f>
        <v>OMAC</v>
      </c>
      <c r="E159" s="8" t="str">
        <f>VLOOKUP(A159,'Liste salariés'!$C$2:$I$609,6,FALSE)</f>
        <v>ELM</v>
      </c>
      <c r="F159" t="s">
        <v>1987</v>
      </c>
      <c r="G159" s="8">
        <f>VLOOKUP(F159,'Liste formations'!$A$3:$B$31,2,FALSE)</f>
        <v>15</v>
      </c>
      <c r="H159" t="s">
        <v>1973</v>
      </c>
      <c r="I159" t="e">
        <f>Tableau2[[#This Row],[Nombre de questions]]-Tableau2[[#This Row],[Réponses justes ]]</f>
        <v>#VALUE!</v>
      </c>
      <c r="J159" s="26" t="s">
        <v>1053</v>
      </c>
      <c r="K159" s="40" t="s">
        <v>1994</v>
      </c>
      <c r="M159"/>
      <c r="N159" s="12"/>
    </row>
    <row r="160" spans="1:14" x14ac:dyDescent="0.25">
      <c r="A160" s="6" t="s">
        <v>1116</v>
      </c>
      <c r="B160" t="str">
        <f>VLOOKUP(A160,'Liste salariés'!$C$2:$I$609,4,FALSE)</f>
        <v>ETAM</v>
      </c>
      <c r="C160" t="str">
        <f>VLOOKUP(A160,'Liste salariés'!$C$2:$R$609,7,FALSE)</f>
        <v>P02-TECHNICAL SCES</v>
      </c>
      <c r="D160" t="str">
        <f>VLOOKUP(A160,'Liste salariés'!$C$2:$I$609,3,FALSE)</f>
        <v>TM</v>
      </c>
      <c r="E160" t="str">
        <f>VLOOKUP(A160,'Liste salariés'!$C$2:$I$609,6,FALSE)</f>
        <v>ELM</v>
      </c>
      <c r="F160" t="s">
        <v>1414</v>
      </c>
      <c r="G160">
        <f>VLOOKUP(F160,'Liste formations'!$A$3:$B$31,2,FALSE)</f>
        <v>10</v>
      </c>
      <c r="H160">
        <v>4</v>
      </c>
      <c r="I160">
        <f>Tableau2[[#This Row],[Nombre de questions]]-Tableau2[[#This Row],[Réponses justes ]]</f>
        <v>6</v>
      </c>
      <c r="J160" t="s">
        <v>1052</v>
      </c>
      <c r="K160" s="3">
        <v>41093</v>
      </c>
      <c r="M160"/>
      <c r="N160" s="12"/>
    </row>
    <row r="161" spans="1:14" x14ac:dyDescent="0.25">
      <c r="A161" s="6" t="s">
        <v>1116</v>
      </c>
      <c r="B161" t="str">
        <f>VLOOKUP(A161,'Liste salariés'!$C$2:$I$609,4,FALSE)</f>
        <v>ETAM</v>
      </c>
      <c r="C161" t="str">
        <f>VLOOKUP(A161,'Liste salariés'!$C$2:$R$609,7,FALSE)</f>
        <v>P02-TECHNICAL SCES</v>
      </c>
      <c r="D161" t="str">
        <f>VLOOKUP(A161,'Liste salariés'!$C$2:$I$609,3,FALSE)</f>
        <v>TM</v>
      </c>
      <c r="E161" t="str">
        <f>VLOOKUP(A161,'Liste salariés'!$C$2:$I$609,6,FALSE)</f>
        <v>ELM</v>
      </c>
      <c r="F161" t="s">
        <v>1420</v>
      </c>
      <c r="G161">
        <f>VLOOKUP(F161,'Liste formations'!$A$3:$B$31,2,FALSE)</f>
        <v>10</v>
      </c>
      <c r="H161">
        <v>9</v>
      </c>
      <c r="I161">
        <f>Tableau2[[#This Row],[Nombre de questions]]-Tableau2[[#This Row],[Réponses justes ]]</f>
        <v>1</v>
      </c>
      <c r="J161" t="s">
        <v>1052</v>
      </c>
      <c r="K161" s="3">
        <v>41024</v>
      </c>
      <c r="M161"/>
      <c r="N161" s="12"/>
    </row>
    <row r="162" spans="1:14" x14ac:dyDescent="0.25">
      <c r="A162" s="6" t="s">
        <v>1116</v>
      </c>
      <c r="B162" t="str">
        <f>VLOOKUP(A162,'Liste salariés'!$C$2:$I$609,4,FALSE)</f>
        <v>ETAM</v>
      </c>
      <c r="C162" t="str">
        <f>VLOOKUP(A162,'Liste salariés'!$C$2:$R$609,7,FALSE)</f>
        <v>P02-TECHNICAL SCES</v>
      </c>
      <c r="D162" t="str">
        <f>VLOOKUP(A162,'Liste salariés'!$C$2:$I$609,3,FALSE)</f>
        <v>TM</v>
      </c>
      <c r="E162" t="str">
        <f>VLOOKUP(A162,'Liste salariés'!$C$2:$I$609,6,FALSE)</f>
        <v>ELM</v>
      </c>
      <c r="F162" t="s">
        <v>11</v>
      </c>
      <c r="G162">
        <f>VLOOKUP(F162,'Liste formations'!$A$3:$B$31,2,FALSE)</f>
        <v>25</v>
      </c>
      <c r="H162">
        <v>22</v>
      </c>
      <c r="I162">
        <f>Tableau2[[#This Row],[Nombre de questions]]-Tableau2[[#This Row],[Réponses justes ]]</f>
        <v>3</v>
      </c>
      <c r="J162" t="s">
        <v>1052</v>
      </c>
      <c r="K162" s="3">
        <v>40799</v>
      </c>
      <c r="M162"/>
      <c r="N162" s="12"/>
    </row>
    <row r="163" spans="1:14" x14ac:dyDescent="0.25">
      <c r="A163" s="6" t="s">
        <v>1116</v>
      </c>
      <c r="B163" t="str">
        <f>VLOOKUP(A163,'Liste salariés'!$C$2:$I$609,4,FALSE)</f>
        <v>ETAM</v>
      </c>
      <c r="C163" t="str">
        <f>VLOOKUP(A163,'Liste salariés'!$C$2:$R$609,7,FALSE)</f>
        <v>P02-TECHNICAL SCES</v>
      </c>
      <c r="D163" t="str">
        <f>VLOOKUP(A163,'Liste salariés'!$C$2:$I$609,3,FALSE)</f>
        <v>TM</v>
      </c>
      <c r="E163" t="str">
        <f>VLOOKUP(A163,'Liste salariés'!$C$2:$I$609,6,FALSE)</f>
        <v>ELM</v>
      </c>
      <c r="F163" t="s">
        <v>9</v>
      </c>
      <c r="G163">
        <f>VLOOKUP(F163,'Liste formations'!$A$3:$B$31,2,FALSE)</f>
        <v>10</v>
      </c>
      <c r="H163">
        <v>9</v>
      </c>
      <c r="I163">
        <f>Tableau2[[#This Row],[Nombre de questions]]-Tableau2[[#This Row],[Réponses justes ]]</f>
        <v>1</v>
      </c>
      <c r="J163" t="s">
        <v>1052</v>
      </c>
      <c r="K163" s="3">
        <v>41390</v>
      </c>
      <c r="M163"/>
      <c r="N163" s="12"/>
    </row>
    <row r="164" spans="1:14" x14ac:dyDescent="0.25">
      <c r="A164" s="6" t="s">
        <v>1105</v>
      </c>
      <c r="B164" t="str">
        <f>VLOOKUP(A164,'Liste salariés'!$C$2:$I$609,4,FALSE)</f>
        <v>Ouvrier</v>
      </c>
      <c r="C164" t="str">
        <f>VLOOKUP(A164,'Liste salariés'!$C$2:$R$609,7,FALSE)</f>
        <v>P02-TECHNICAL SCES</v>
      </c>
      <c r="D164" t="str">
        <f>VLOOKUP(A164,'Liste salariés'!$C$2:$I$609,3,FALSE)</f>
        <v>APP</v>
      </c>
      <c r="E164" t="str">
        <f>VLOOKUP(A164,'Liste salariés'!$C$2:$I$609,6,FALSE)</f>
        <v>ELM</v>
      </c>
      <c r="F164" t="s">
        <v>1416</v>
      </c>
      <c r="G164">
        <f>VLOOKUP(F164,'Liste formations'!$A$3:$B$31,2,FALSE)</f>
        <v>13</v>
      </c>
      <c r="H164">
        <v>9</v>
      </c>
      <c r="I164">
        <f>Tableau2[[#This Row],[Nombre de questions]]-Tableau2[[#This Row],[Réponses justes ]]</f>
        <v>4</v>
      </c>
      <c r="J164" t="s">
        <v>1052</v>
      </c>
      <c r="K164" s="3">
        <v>41283</v>
      </c>
      <c r="M164"/>
      <c r="N164" s="12"/>
    </row>
    <row r="165" spans="1:14" x14ac:dyDescent="0.25">
      <c r="A165" s="6" t="s">
        <v>1105</v>
      </c>
      <c r="B165" t="str">
        <f>VLOOKUP(A165,'Liste salariés'!$C$2:$I$609,4,FALSE)</f>
        <v>Ouvrier</v>
      </c>
      <c r="C165" t="str">
        <f>VLOOKUP(A165,'Liste salariés'!$C$2:$R$609,7,FALSE)</f>
        <v>P02-TECHNICAL SCES</v>
      </c>
      <c r="D165" t="str">
        <f>VLOOKUP(A165,'Liste salariés'!$C$2:$I$609,3,FALSE)</f>
        <v>APP</v>
      </c>
      <c r="E165" t="str">
        <f>VLOOKUP(A165,'Liste salariés'!$C$2:$I$609,6,FALSE)</f>
        <v>ELM</v>
      </c>
      <c r="F165" t="s">
        <v>1417</v>
      </c>
      <c r="G165">
        <f>VLOOKUP(F165,'Liste formations'!$A$3:$B$31,2,FALSE)</f>
        <v>10</v>
      </c>
      <c r="H165">
        <v>11</v>
      </c>
      <c r="I165">
        <f>Tableau2[[#This Row],[Nombre de questions]]-Tableau2[[#This Row],[Réponses justes ]]</f>
        <v>-1</v>
      </c>
      <c r="J165" t="s">
        <v>1052</v>
      </c>
      <c r="K165" s="3">
        <v>41290</v>
      </c>
      <c r="M165"/>
      <c r="N165" s="12"/>
    </row>
    <row r="166" spans="1:14" x14ac:dyDescent="0.25">
      <c r="A166" s="6" t="s">
        <v>1105</v>
      </c>
      <c r="B166" t="str">
        <f>VLOOKUP(A166,'Liste salariés'!$C$2:$I$609,4,FALSE)</f>
        <v>Ouvrier</v>
      </c>
      <c r="C166" t="str">
        <f>VLOOKUP(A166,'Liste salariés'!$C$2:$R$609,7,FALSE)</f>
        <v>P02-TECHNICAL SCES</v>
      </c>
      <c r="D166" t="str">
        <f>VLOOKUP(A166,'Liste salariés'!$C$2:$I$609,3,FALSE)</f>
        <v>APP</v>
      </c>
      <c r="E166" t="str">
        <f>VLOOKUP(A166,'Liste salariés'!$C$2:$I$609,6,FALSE)</f>
        <v>ELM</v>
      </c>
      <c r="F166" t="s">
        <v>9</v>
      </c>
      <c r="G166">
        <f>VLOOKUP(F166,'Liste formations'!$A$3:$B$31,2,FALSE)</f>
        <v>10</v>
      </c>
      <c r="H166">
        <v>5</v>
      </c>
      <c r="I166">
        <f>Tableau2[[#This Row],[Nombre de questions]]-Tableau2[[#This Row],[Réponses justes ]]</f>
        <v>5</v>
      </c>
      <c r="J166" t="s">
        <v>1053</v>
      </c>
      <c r="K166" s="3">
        <v>41347</v>
      </c>
      <c r="M166"/>
      <c r="N166" s="12"/>
    </row>
    <row r="167" spans="1:14" x14ac:dyDescent="0.25">
      <c r="A167" s="6" t="s">
        <v>1187</v>
      </c>
      <c r="B167" t="str">
        <f>VLOOKUP(A167,'Liste salariés'!$C$2:$I$609,4,FALSE)</f>
        <v>Cadre</v>
      </c>
      <c r="C167" t="str">
        <f>VLOOKUP(A167,'Liste salariés'!$C$2:$R$609,7,FALSE)</f>
        <v>S02-FINANCE</v>
      </c>
      <c r="D167" t="str">
        <f>VLOOKUP(A167,'Liste salariés'!$C$2:$I$609,3,FALSE)</f>
        <v>CG</v>
      </c>
      <c r="E167" t="str">
        <f>VLOOKUP(A167,'Liste salariés'!$C$2:$I$609,6,FALSE)</f>
        <v>I&amp;T</v>
      </c>
      <c r="F167" t="s">
        <v>11</v>
      </c>
      <c r="G167">
        <f>VLOOKUP(F167,'Liste formations'!$A$3:$B$31,2,FALSE)</f>
        <v>25</v>
      </c>
      <c r="H167">
        <v>22</v>
      </c>
      <c r="I167">
        <f>Tableau2[[#This Row],[Nombre de questions]]-Tableau2[[#This Row],[Réponses justes ]]</f>
        <v>3</v>
      </c>
      <c r="J167" t="s">
        <v>1052</v>
      </c>
      <c r="K167" s="3">
        <v>40813</v>
      </c>
      <c r="M167"/>
      <c r="N167" s="12"/>
    </row>
    <row r="168" spans="1:14" x14ac:dyDescent="0.25">
      <c r="A168" s="6" t="s">
        <v>1187</v>
      </c>
      <c r="B168" t="str">
        <f>VLOOKUP(A168,'Liste salariés'!$C$2:$I$609,4,FALSE)</f>
        <v>Cadre</v>
      </c>
      <c r="C168" t="str">
        <f>VLOOKUP(A168,'Liste salariés'!$C$2:$R$609,7,FALSE)</f>
        <v>S02-FINANCE</v>
      </c>
      <c r="D168" t="str">
        <f>VLOOKUP(A168,'Liste salariés'!$C$2:$I$609,3,FALSE)</f>
        <v>CG</v>
      </c>
      <c r="E168" t="str">
        <f>VLOOKUP(A168,'Liste salariés'!$C$2:$I$609,6,FALSE)</f>
        <v>I&amp;T</v>
      </c>
      <c r="F168" t="s">
        <v>9</v>
      </c>
      <c r="G168">
        <f>VLOOKUP(F168,'Liste formations'!$A$3:$B$31,2,FALSE)</f>
        <v>10</v>
      </c>
      <c r="H168">
        <v>6</v>
      </c>
      <c r="I168">
        <f>Tableau2[[#This Row],[Nombre de questions]]-Tableau2[[#This Row],[Réponses justes ]]</f>
        <v>4</v>
      </c>
      <c r="J168" t="s">
        <v>1053</v>
      </c>
      <c r="K168" s="3">
        <v>41396</v>
      </c>
      <c r="M168"/>
      <c r="N168" s="12"/>
    </row>
    <row r="169" spans="1:14" x14ac:dyDescent="0.25">
      <c r="A169" s="6" t="s">
        <v>1235</v>
      </c>
      <c r="B169" t="str">
        <f>VLOOKUP(A169,'Liste salariés'!$C$2:$I$609,4,FALSE)</f>
        <v>Ouvrier</v>
      </c>
      <c r="C169" t="str">
        <f>VLOOKUP(A169,'Liste salariés'!$C$2:$R$609,7,FALSE)</f>
        <v>P01-PRODUCTION</v>
      </c>
      <c r="D169" t="str">
        <f>VLOOKUP(A169,'Liste salariés'!$C$2:$I$609,3,FALSE)</f>
        <v>OMAC</v>
      </c>
      <c r="E169" t="str">
        <f>VLOOKUP(A169,'Liste salariés'!$C$2:$I$609,6,FALSE)</f>
        <v>ELM</v>
      </c>
      <c r="F169" t="s">
        <v>1413</v>
      </c>
      <c r="G169">
        <f>VLOOKUP(F169,'Liste formations'!$A$3:$B$31,2,FALSE)</f>
        <v>10</v>
      </c>
      <c r="H169">
        <v>8</v>
      </c>
      <c r="I169">
        <f>Tableau2[[#This Row],[Nombre de questions]]-Tableau2[[#This Row],[Réponses justes ]]</f>
        <v>2</v>
      </c>
      <c r="J169" t="s">
        <v>1052</v>
      </c>
      <c r="K169" s="3">
        <v>41297</v>
      </c>
      <c r="M169"/>
      <c r="N169" s="12"/>
    </row>
    <row r="170" spans="1:14" x14ac:dyDescent="0.25">
      <c r="A170" s="6" t="s">
        <v>1235</v>
      </c>
      <c r="B170" t="str">
        <f>VLOOKUP(A170,'Liste salariés'!$C$2:$I$609,4,FALSE)</f>
        <v>Ouvrier</v>
      </c>
      <c r="C170" t="str">
        <f>VLOOKUP(A170,'Liste salariés'!$C$2:$R$609,7,FALSE)</f>
        <v>P01-PRODUCTION</v>
      </c>
      <c r="D170" t="str">
        <f>VLOOKUP(A170,'Liste salariés'!$C$2:$I$609,3,FALSE)</f>
        <v>OMAC</v>
      </c>
      <c r="E170" t="str">
        <f>VLOOKUP(A170,'Liste salariés'!$C$2:$I$609,6,FALSE)</f>
        <v>ELM</v>
      </c>
      <c r="F170" t="s">
        <v>11</v>
      </c>
      <c r="G170">
        <f>VLOOKUP(F170,'Liste formations'!$A$3:$B$31,2,FALSE)</f>
        <v>25</v>
      </c>
      <c r="H170">
        <v>20</v>
      </c>
      <c r="I170">
        <f>Tableau2[[#This Row],[Nombre de questions]]-Tableau2[[#This Row],[Réponses justes ]]</f>
        <v>5</v>
      </c>
      <c r="J170" t="s">
        <v>1052</v>
      </c>
      <c r="K170" s="3">
        <v>41352</v>
      </c>
      <c r="M170"/>
      <c r="N170" s="12"/>
    </row>
    <row r="171" spans="1:14" x14ac:dyDescent="0.25">
      <c r="A171" s="6" t="s">
        <v>1235</v>
      </c>
      <c r="B171" t="str">
        <f>VLOOKUP(A171,'Liste salariés'!$C$2:$I$609,4,FALSE)</f>
        <v>Ouvrier</v>
      </c>
      <c r="C171" t="str">
        <f>VLOOKUP(A171,'Liste salariés'!$C$2:$R$609,7,FALSE)</f>
        <v>P01-PRODUCTION</v>
      </c>
      <c r="D171" t="str">
        <f>VLOOKUP(A171,'Liste salariés'!$C$2:$I$609,3,FALSE)</f>
        <v>OMAC</v>
      </c>
      <c r="E171" t="str">
        <f>VLOOKUP(A171,'Liste salariés'!$C$2:$I$609,6,FALSE)</f>
        <v>ELM</v>
      </c>
      <c r="F171" t="s">
        <v>1681</v>
      </c>
      <c r="G171">
        <f>VLOOKUP(F171,'Liste formations'!$A$3:$B$31,2,FALSE)</f>
        <v>5</v>
      </c>
      <c r="H171">
        <v>4</v>
      </c>
      <c r="I171">
        <f>Tableau2[[#This Row],[Nombre de questions]]-Tableau2[[#This Row],[Réponses justes ]]</f>
        <v>1</v>
      </c>
      <c r="J171" t="s">
        <v>1052</v>
      </c>
      <c r="K171" s="3">
        <v>41411</v>
      </c>
      <c r="M171"/>
      <c r="N171" s="12"/>
    </row>
    <row r="172" spans="1:14" x14ac:dyDescent="0.25">
      <c r="A172" s="6" t="s">
        <v>1235</v>
      </c>
      <c r="B172" t="str">
        <f>VLOOKUP(A172,'Liste salariés'!$C$2:$I$609,4,FALSE)</f>
        <v>Ouvrier</v>
      </c>
      <c r="C172" t="str">
        <f>VLOOKUP(A172,'Liste salariés'!$C$2:$R$609,7,FALSE)</f>
        <v>P01-PRODUCTION</v>
      </c>
      <c r="D172" t="str">
        <f>VLOOKUP(A172,'Liste salariés'!$C$2:$I$609,3,FALSE)</f>
        <v>OMAC</v>
      </c>
      <c r="E172" t="str">
        <f>VLOOKUP(A172,'Liste salariés'!$C$2:$I$609,6,FALSE)</f>
        <v>ELM</v>
      </c>
      <c r="F172" t="s">
        <v>1683</v>
      </c>
      <c r="G172">
        <f>VLOOKUP(F172,'Liste formations'!$A$3:$B$31,2,FALSE)</f>
        <v>0</v>
      </c>
      <c r="H172">
        <v>6</v>
      </c>
      <c r="I172">
        <f>Tableau2[[#This Row],[Nombre de questions]]-Tableau2[[#This Row],[Réponses justes ]]</f>
        <v>-6</v>
      </c>
      <c r="J172" t="s">
        <v>1053</v>
      </c>
      <c r="K172" s="3">
        <v>41359</v>
      </c>
      <c r="M172"/>
      <c r="N172" s="12"/>
    </row>
    <row r="173" spans="1:14" x14ac:dyDescent="0.25">
      <c r="A173" s="6" t="s">
        <v>2061</v>
      </c>
      <c r="B173" t="str">
        <f>VLOOKUP(A173,'Liste salariés'!$C$2:$I$609,4,FALSE)</f>
        <v>Cadre</v>
      </c>
      <c r="C173" s="8" t="str">
        <f>VLOOKUP(A173,'Liste salariés'!$C$2:$R$609,7,FALSE)</f>
        <v>S03-HUMAN RESOURCE</v>
      </c>
      <c r="D173" s="8" t="str">
        <f>VLOOKUP(A173,'Liste salariés'!$C$2:$I$609,3,FALSE)</f>
        <v>RH</v>
      </c>
      <c r="E173" s="8" t="str">
        <f>VLOOKUP(A173,'Liste salariés'!$C$2:$I$609,6,FALSE)</f>
        <v>ELM</v>
      </c>
      <c r="F173" t="s">
        <v>1795</v>
      </c>
      <c r="G173" s="8">
        <f>VLOOKUP(F173,'Liste formations'!$A$3:$B$31,2,FALSE)</f>
        <v>15</v>
      </c>
      <c r="H173">
        <v>15</v>
      </c>
      <c r="I173">
        <f>Tableau2[[#This Row],[Nombre de questions]]-Tableau2[[#This Row],[Réponses justes ]]</f>
        <v>0</v>
      </c>
      <c r="J173" t="s">
        <v>1052</v>
      </c>
      <c r="K173" s="3">
        <v>41675</v>
      </c>
      <c r="M173"/>
      <c r="N173" s="12"/>
    </row>
    <row r="174" spans="1:14" x14ac:dyDescent="0.25">
      <c r="A174" s="34" t="s">
        <v>1448</v>
      </c>
      <c r="B174" s="26" t="str">
        <f>VLOOKUP(A174,'Liste salariés'!$C$2:$I$609,4,FALSE)</f>
        <v>Ouvrier</v>
      </c>
      <c r="C174" s="36" t="str">
        <f>VLOOKUP(A174,'Liste salariés'!$C$2:$R$609,7,FALSE)</f>
        <v>P01-PRODUCTION</v>
      </c>
      <c r="D174" s="36" t="str">
        <f>VLOOKUP(A174,'Liste salariés'!$C$2:$I$609,3,FALSE)</f>
        <v>OMAN</v>
      </c>
      <c r="E174" s="36" t="str">
        <f>VLOOKUP(A174,'Liste salariés'!$C$2:$I$609,6,FALSE)</f>
        <v>ELM</v>
      </c>
      <c r="F174" t="s">
        <v>1987</v>
      </c>
      <c r="G174" s="36">
        <f>VLOOKUP(F174,'Liste formations'!$A$3:$B$31,2,FALSE)</f>
        <v>15</v>
      </c>
      <c r="H174" s="26" t="s">
        <v>1973</v>
      </c>
      <c r="I174" s="26" t="e">
        <f>Tableau2[[#This Row],[Nombre de questions]]-Tableau2[[#This Row],[Réponses justes ]]</f>
        <v>#VALUE!</v>
      </c>
      <c r="J174" s="26" t="s">
        <v>1053</v>
      </c>
      <c r="K174" s="41">
        <v>41222</v>
      </c>
      <c r="L174" s="26"/>
      <c r="M174" s="26"/>
      <c r="N174" s="12"/>
    </row>
    <row r="175" spans="1:14" x14ac:dyDescent="0.25">
      <c r="A175" s="6" t="s">
        <v>1409</v>
      </c>
      <c r="B175" t="str">
        <f>VLOOKUP(A175,'Liste salariés'!$C$2:$I$609,4,FALSE)</f>
        <v>Ouvrier</v>
      </c>
      <c r="C175" t="str">
        <f>VLOOKUP(A175,'Liste salariés'!$C$2:$R$609,7,FALSE)</f>
        <v>P01-PRODUCTION</v>
      </c>
      <c r="D175" t="str">
        <f>VLOOKUP(A175,'Liste salariés'!$C$2:$I$609,3,FALSE)</f>
        <v>OMAN</v>
      </c>
      <c r="E175" t="str">
        <f>VLOOKUP(A175,'Liste salariés'!$C$2:$I$609,6,FALSE)</f>
        <v>ELM</v>
      </c>
      <c r="F175" t="s">
        <v>1413</v>
      </c>
      <c r="G175">
        <f>VLOOKUP(F175,'Liste formations'!$A$3:$B$31,2,FALSE)</f>
        <v>10</v>
      </c>
      <c r="H175">
        <v>10</v>
      </c>
      <c r="I175">
        <f>Tableau2[[#This Row],[Nombre de questions]]-Tableau2[[#This Row],[Réponses justes ]]</f>
        <v>0</v>
      </c>
      <c r="J175" t="s">
        <v>1052</v>
      </c>
      <c r="K175" s="3">
        <v>41297</v>
      </c>
      <c r="M175"/>
      <c r="N175" s="12"/>
    </row>
    <row r="176" spans="1:14" x14ac:dyDescent="0.25">
      <c r="A176" s="6" t="s">
        <v>1409</v>
      </c>
      <c r="B176" t="str">
        <f>VLOOKUP(A176,'Liste salariés'!$C$2:$I$609,4,FALSE)</f>
        <v>Ouvrier</v>
      </c>
      <c r="C176" t="str">
        <f>VLOOKUP(A176,'Liste salariés'!$C$2:$R$609,7,FALSE)</f>
        <v>P01-PRODUCTION</v>
      </c>
      <c r="D176" t="str">
        <f>VLOOKUP(A176,'Liste salariés'!$C$2:$I$609,3,FALSE)</f>
        <v>OMAN</v>
      </c>
      <c r="E176" t="str">
        <f>VLOOKUP(A176,'Liste salariés'!$C$2:$I$609,6,FALSE)</f>
        <v>ELM</v>
      </c>
      <c r="F176" t="s">
        <v>11</v>
      </c>
      <c r="G176">
        <f>VLOOKUP(F176,'Liste formations'!$A$3:$B$31,2,FALSE)</f>
        <v>25</v>
      </c>
      <c r="H176">
        <v>20</v>
      </c>
      <c r="I176">
        <f>Tableau2[[#This Row],[Nombre de questions]]-Tableau2[[#This Row],[Réponses justes ]]</f>
        <v>5</v>
      </c>
      <c r="J176" t="s">
        <v>1052</v>
      </c>
      <c r="K176" s="3">
        <v>41445</v>
      </c>
      <c r="M176"/>
      <c r="N176" s="12"/>
    </row>
    <row r="177" spans="1:14" x14ac:dyDescent="0.25">
      <c r="A177" s="6" t="s">
        <v>1188</v>
      </c>
      <c r="B177" t="str">
        <f>VLOOKUP(A177,'Liste salariés'!$C$2:$I$609,4,FALSE)</f>
        <v>ETAM</v>
      </c>
      <c r="C177" t="str">
        <f>VLOOKUP(A177,'Liste salariés'!$C$2:$R$609,7,FALSE)</f>
        <v>S02-FINANCE</v>
      </c>
      <c r="D177" t="str">
        <f>VLOOKUP(A177,'Liste salariés'!$C$2:$I$609,3,FALSE)</f>
        <v>CG</v>
      </c>
      <c r="E177" t="str">
        <f>VLOOKUP(A177,'Liste salariés'!$C$2:$I$609,6,FALSE)</f>
        <v>ELM</v>
      </c>
      <c r="F177" t="s">
        <v>11</v>
      </c>
      <c r="G177">
        <f>VLOOKUP(F177,'Liste formations'!$A$3:$B$31,2,FALSE)</f>
        <v>25</v>
      </c>
      <c r="H177">
        <v>20</v>
      </c>
      <c r="I177">
        <f>Tableau2[[#This Row],[Nombre de questions]]-Tableau2[[#This Row],[Réponses justes ]]</f>
        <v>5</v>
      </c>
      <c r="J177" t="s">
        <v>1052</v>
      </c>
      <c r="K177" s="3">
        <v>40813</v>
      </c>
      <c r="M177"/>
      <c r="N177" s="12"/>
    </row>
    <row r="178" spans="1:14" x14ac:dyDescent="0.25">
      <c r="A178" s="6" t="s">
        <v>1827</v>
      </c>
      <c r="B178" t="str">
        <f>VLOOKUP(A178,'Liste salariés'!$C$2:$I$609,4,FALSE)</f>
        <v>Ouvrier</v>
      </c>
      <c r="C178" t="str">
        <f>VLOOKUP(A178,'Liste salariés'!$C$2:$R$609,7,FALSE)</f>
        <v>P03-MATERIAL MNGT</v>
      </c>
      <c r="D178" t="str">
        <f>VLOOKUP(A178,'Liste salariés'!$C$2:$I$609,3,FALSE)</f>
        <v>APP</v>
      </c>
      <c r="E178" t="str">
        <f>VLOOKUP(A178,'Liste salariés'!$C$2:$I$609,6,FALSE)</f>
        <v>ELM</v>
      </c>
      <c r="F178" t="s">
        <v>11</v>
      </c>
      <c r="G178">
        <f>VLOOKUP(F178,'Liste formations'!$A$3:$B$31,2,FALSE)</f>
        <v>25</v>
      </c>
      <c r="H178">
        <v>24</v>
      </c>
      <c r="I178">
        <f>Tableau2[[#This Row],[Nombre de questions]]-Tableau2[[#This Row],[Réponses justes ]]</f>
        <v>1</v>
      </c>
      <c r="J178" t="s">
        <v>1052</v>
      </c>
      <c r="K178" s="3">
        <v>41514</v>
      </c>
      <c r="M178"/>
      <c r="N178" s="12"/>
    </row>
    <row r="179" spans="1:14" x14ac:dyDescent="0.25">
      <c r="A179" s="6" t="s">
        <v>1236</v>
      </c>
      <c r="B179" t="str">
        <f>VLOOKUP(A179,'Liste salariés'!$C$2:$I$609,4,FALSE)</f>
        <v>Ouvrier</v>
      </c>
      <c r="C179" t="str">
        <f>VLOOKUP(A179,'Liste salariés'!$C$2:$R$609,7,FALSE)</f>
        <v>P01-PRODUCTION</v>
      </c>
      <c r="D179" t="str">
        <f>VLOOKUP(A179,'Liste salariés'!$C$2:$I$609,3,FALSE)</f>
        <v>OMAN</v>
      </c>
      <c r="E179" t="str">
        <f>VLOOKUP(A179,'Liste salariés'!$C$2:$I$609,6,FALSE)</f>
        <v>ELM</v>
      </c>
      <c r="F179" t="s">
        <v>1413</v>
      </c>
      <c r="G179">
        <f>VLOOKUP(F179,'Liste formations'!$A$3:$B$31,2,FALSE)</f>
        <v>10</v>
      </c>
      <c r="H179">
        <v>8</v>
      </c>
      <c r="I179">
        <f>Tableau2[[#This Row],[Nombre de questions]]-Tableau2[[#This Row],[Réponses justes ]]</f>
        <v>2</v>
      </c>
      <c r="J179" t="s">
        <v>1052</v>
      </c>
      <c r="K179" s="3">
        <v>41299</v>
      </c>
      <c r="M179"/>
      <c r="N179" s="12"/>
    </row>
    <row r="180" spans="1:14" x14ac:dyDescent="0.25">
      <c r="A180" s="6" t="s">
        <v>1236</v>
      </c>
      <c r="B180" t="str">
        <f>VLOOKUP(A180,'Liste salariés'!$C$2:$I$609,4,FALSE)</f>
        <v>Ouvrier</v>
      </c>
      <c r="C180" t="str">
        <f>VLOOKUP(A180,'Liste salariés'!$C$2:$R$609,7,FALSE)</f>
        <v>P01-PRODUCTION</v>
      </c>
      <c r="D180" t="str">
        <f>VLOOKUP(A180,'Liste salariés'!$C$2:$I$609,3,FALSE)</f>
        <v>OMAN</v>
      </c>
      <c r="E180" t="str">
        <f>VLOOKUP(A180,'Liste salariés'!$C$2:$I$609,6,FALSE)</f>
        <v>ELM</v>
      </c>
      <c r="F180" t="s">
        <v>11</v>
      </c>
      <c r="G180">
        <f>VLOOKUP(F180,'Liste formations'!$A$3:$B$31,2,FALSE)</f>
        <v>25</v>
      </c>
      <c r="H180">
        <v>18</v>
      </c>
      <c r="I180">
        <f>Tableau2[[#This Row],[Nombre de questions]]-Tableau2[[#This Row],[Réponses justes ]]</f>
        <v>7</v>
      </c>
      <c r="J180" t="s">
        <v>1052</v>
      </c>
      <c r="K180" s="3">
        <v>41229</v>
      </c>
      <c r="M180"/>
      <c r="N180" s="12"/>
    </row>
    <row r="181" spans="1:14" x14ac:dyDescent="0.25">
      <c r="A181" s="6" t="s">
        <v>1451</v>
      </c>
      <c r="B181" t="str">
        <f>VLOOKUP(A181,'Liste salariés'!$C$2:$I$609,4,FALSE)</f>
        <v>Ouvrier</v>
      </c>
      <c r="C181" t="str">
        <f>VLOOKUP(A181,'Liste salariés'!$C$2:$R$609,7,FALSE)</f>
        <v>P01-PRODUCTION</v>
      </c>
      <c r="D181" t="str">
        <f>VLOOKUP(A181,'Liste salariés'!$C$2:$I$609,3,FALSE)</f>
        <v>OMAC</v>
      </c>
      <c r="E181" t="str">
        <f>VLOOKUP(A181,'Liste salariés'!$C$2:$I$609,6,FALSE)</f>
        <v>ELM</v>
      </c>
      <c r="F181" t="s">
        <v>1413</v>
      </c>
      <c r="G181">
        <f>VLOOKUP(F181,'Liste formations'!$A$3:$B$31,2,FALSE)</f>
        <v>10</v>
      </c>
      <c r="H181" s="8">
        <v>10</v>
      </c>
      <c r="I181">
        <f>Tableau2[[#This Row],[Nombre de questions]]-Tableau2[[#This Row],[Réponses justes ]]</f>
        <v>0</v>
      </c>
      <c r="J181" t="s">
        <v>1052</v>
      </c>
      <c r="K181" s="3">
        <v>41460</v>
      </c>
      <c r="M181"/>
      <c r="N181" s="12"/>
    </row>
    <row r="182" spans="1:14" x14ac:dyDescent="0.25">
      <c r="A182" s="34" t="s">
        <v>1451</v>
      </c>
      <c r="B182" t="str">
        <f>VLOOKUP(A182,'Liste salariés'!$C$2:$I$609,4,FALSE)</f>
        <v>Ouvrier</v>
      </c>
      <c r="C182" s="8" t="str">
        <f>VLOOKUP(A182,'Liste salariés'!$C$2:$R$609,7,FALSE)</f>
        <v>P01-PRODUCTION</v>
      </c>
      <c r="D182" s="8" t="str">
        <f>VLOOKUP(A182,'Liste salariés'!$C$2:$I$609,3,FALSE)</f>
        <v>OMAC</v>
      </c>
      <c r="E182" s="8" t="str">
        <f>VLOOKUP(A182,'Liste salariés'!$C$2:$I$609,6,FALSE)</f>
        <v>ELM</v>
      </c>
      <c r="F182" t="s">
        <v>1987</v>
      </c>
      <c r="G182" s="8">
        <f>VLOOKUP(F182,'Liste formations'!$A$3:$B$31,2,FALSE)</f>
        <v>15</v>
      </c>
      <c r="H182" t="s">
        <v>1973</v>
      </c>
      <c r="I182" t="e">
        <f>Tableau2[[#This Row],[Nombre de questions]]-Tableau2[[#This Row],[Réponses justes ]]</f>
        <v>#VALUE!</v>
      </c>
      <c r="J182" s="26" t="s">
        <v>1053</v>
      </c>
      <c r="K182" s="40" t="s">
        <v>1994</v>
      </c>
      <c r="M182"/>
      <c r="N182" s="12"/>
    </row>
    <row r="183" spans="1:14" x14ac:dyDescent="0.25">
      <c r="A183" s="6" t="s">
        <v>1237</v>
      </c>
      <c r="B183" t="str">
        <f>VLOOKUP(A183,'Liste salariés'!$C$2:$I$609,4,FALSE)</f>
        <v>Ouvrier</v>
      </c>
      <c r="C183" t="str">
        <f>VLOOKUP(A183,'Liste salariés'!$C$2:$R$609,7,FALSE)</f>
        <v>P01-PRODUCTION</v>
      </c>
      <c r="D183" t="str">
        <f>VLOOKUP(A183,'Liste salariés'!$C$2:$I$609,3,FALSE)</f>
        <v>OMAN</v>
      </c>
      <c r="E183" t="str">
        <f>VLOOKUP(A183,'Liste salariés'!$C$2:$I$609,6,FALSE)</f>
        <v>ELM</v>
      </c>
      <c r="F183" t="s">
        <v>11</v>
      </c>
      <c r="G183">
        <f>VLOOKUP(F183,'Liste formations'!$A$3:$B$31,2,FALSE)</f>
        <v>25</v>
      </c>
      <c r="H183">
        <v>24</v>
      </c>
      <c r="I183">
        <f>Tableau2[[#This Row],[Nombre de questions]]-Tableau2[[#This Row],[Réponses justes ]]</f>
        <v>1</v>
      </c>
      <c r="J183" t="s">
        <v>1052</v>
      </c>
      <c r="K183" s="3">
        <v>41368</v>
      </c>
      <c r="M183"/>
      <c r="N183" s="12"/>
    </row>
    <row r="184" spans="1:14" x14ac:dyDescent="0.25">
      <c r="A184" s="6" t="s">
        <v>1237</v>
      </c>
      <c r="B184" t="str">
        <f>VLOOKUP(A184,'Liste salariés'!$C$2:$I$609,4,FALSE)</f>
        <v>Ouvrier</v>
      </c>
      <c r="C184" t="str">
        <f>VLOOKUP(A184,'Liste salariés'!$C$2:$R$609,7,FALSE)</f>
        <v>P01-PRODUCTION</v>
      </c>
      <c r="D184" t="str">
        <f>VLOOKUP(A184,'Liste salariés'!$C$2:$I$609,3,FALSE)</f>
        <v>OMAN</v>
      </c>
      <c r="E184" t="str">
        <f>VLOOKUP(A184,'Liste salariés'!$C$2:$I$609,6,FALSE)</f>
        <v>ELM</v>
      </c>
      <c r="F184" t="s">
        <v>1413</v>
      </c>
      <c r="G184">
        <f>VLOOKUP(F184,'Liste formations'!$A$3:$B$31,2,FALSE)</f>
        <v>10</v>
      </c>
      <c r="H184">
        <v>9</v>
      </c>
      <c r="I184">
        <f>Tableau2[[#This Row],[Nombre de questions]]-Tableau2[[#This Row],[Réponses justes ]]</f>
        <v>1</v>
      </c>
      <c r="J184" t="s">
        <v>1052</v>
      </c>
      <c r="K184" s="3">
        <v>41458</v>
      </c>
      <c r="M184"/>
      <c r="N184" s="12"/>
    </row>
    <row r="185" spans="1:14" x14ac:dyDescent="0.25">
      <c r="A185" s="34" t="s">
        <v>1237</v>
      </c>
      <c r="B185" t="str">
        <f>VLOOKUP(A185,'Liste salariés'!$C$2:$I$609,4,FALSE)</f>
        <v>Ouvrier</v>
      </c>
      <c r="C185" s="8" t="str">
        <f>VLOOKUP(A185,'Liste salariés'!$C$2:$R$609,7,FALSE)</f>
        <v>P01-PRODUCTION</v>
      </c>
      <c r="D185" s="8" t="str">
        <f>VLOOKUP(A185,'Liste salariés'!$C$2:$I$609,3,FALSE)</f>
        <v>OMAN</v>
      </c>
      <c r="E185" s="8" t="str">
        <f>VLOOKUP(A185,'Liste salariés'!$C$2:$I$609,6,FALSE)</f>
        <v>ELM</v>
      </c>
      <c r="F185" t="s">
        <v>1795</v>
      </c>
      <c r="G185" s="8">
        <f>VLOOKUP(F185,'Liste formations'!$A$3:$B$31,2,FALSE)</f>
        <v>15</v>
      </c>
      <c r="H185" t="s">
        <v>1966</v>
      </c>
      <c r="I185" t="e">
        <f>Tableau2[[#This Row],[Nombre de questions]]-Tableau2[[#This Row],[Réponses justes ]]</f>
        <v>#VALUE!</v>
      </c>
      <c r="J185" t="s">
        <v>1053</v>
      </c>
      <c r="K185" s="3">
        <v>41562</v>
      </c>
      <c r="M185"/>
      <c r="N185" s="12"/>
    </row>
    <row r="186" spans="1:14" x14ac:dyDescent="0.25">
      <c r="A186" s="34" t="s">
        <v>1237</v>
      </c>
      <c r="B186" t="str">
        <f>VLOOKUP(A186,'Liste salariés'!$C$2:$I$609,4,FALSE)</f>
        <v>Ouvrier</v>
      </c>
      <c r="C186" s="8" t="str">
        <f>VLOOKUP(A186,'Liste salariés'!$C$2:$R$609,7,FALSE)</f>
        <v>P01-PRODUCTION</v>
      </c>
      <c r="D186" s="8" t="str">
        <f>VLOOKUP(A186,'Liste salariés'!$C$2:$I$609,3,FALSE)</f>
        <v>OMAN</v>
      </c>
      <c r="E186" s="8" t="str">
        <f>VLOOKUP(A186,'Liste salariés'!$C$2:$I$609,6,FALSE)</f>
        <v>ELM</v>
      </c>
      <c r="F186" t="s">
        <v>1987</v>
      </c>
      <c r="G186" s="8">
        <f>VLOOKUP(F186,'Liste formations'!$A$3:$B$31,2,FALSE)</f>
        <v>15</v>
      </c>
      <c r="H186" t="s">
        <v>1973</v>
      </c>
      <c r="I186" t="e">
        <f>Tableau2[[#This Row],[Nombre de questions]]-Tableau2[[#This Row],[Réponses justes ]]</f>
        <v>#VALUE!</v>
      </c>
      <c r="J186" s="26" t="s">
        <v>1053</v>
      </c>
      <c r="K186" s="40" t="s">
        <v>2018</v>
      </c>
      <c r="M186"/>
      <c r="N186" s="12"/>
    </row>
    <row r="187" spans="1:14" x14ac:dyDescent="0.25">
      <c r="A187" s="6" t="s">
        <v>1452</v>
      </c>
      <c r="B187" t="str">
        <f>VLOOKUP(A187,'Liste salariés'!$C$2:$I$609,4,FALSE)</f>
        <v>Ouvrier</v>
      </c>
      <c r="C187" t="str">
        <f>VLOOKUP(A187,'Liste salariés'!$C$2:$R$609,7,FALSE)</f>
        <v>P01-PRODUCTION</v>
      </c>
      <c r="D187" t="str">
        <f>VLOOKUP(A187,'Liste salariés'!$C$2:$I$609,3,FALSE)</f>
        <v>OMAC</v>
      </c>
      <c r="E187" t="str">
        <f>VLOOKUP(A187,'Liste salariés'!$C$2:$I$609,6,FALSE)</f>
        <v>ELM</v>
      </c>
      <c r="F187" t="s">
        <v>1413</v>
      </c>
      <c r="G187">
        <f>VLOOKUP(F187,'Liste formations'!$A$3:$B$31,2,FALSE)</f>
        <v>10</v>
      </c>
      <c r="H187">
        <v>9</v>
      </c>
      <c r="I187">
        <f>Tableau2[[#This Row],[Nombre de questions]]-Tableau2[[#This Row],[Réponses justes ]]</f>
        <v>1</v>
      </c>
      <c r="J187" t="s">
        <v>1052</v>
      </c>
      <c r="K187" s="3">
        <v>41460</v>
      </c>
      <c r="M187"/>
      <c r="N187" s="12"/>
    </row>
    <row r="188" spans="1:14" x14ac:dyDescent="0.25">
      <c r="A188" s="34" t="s">
        <v>1453</v>
      </c>
      <c r="B188" s="26" t="str">
        <f>VLOOKUP(A188,'Liste salariés'!$C$2:$I$609,4,FALSE)</f>
        <v>Ouvrier</v>
      </c>
      <c r="C188" s="36" t="str">
        <f>VLOOKUP(A188,'Liste salariés'!$C$2:$R$609,7,FALSE)</f>
        <v>P01-PRODUCTION</v>
      </c>
      <c r="D188" s="36" t="str">
        <f>VLOOKUP(A188,'Liste salariés'!$C$2:$I$609,3,FALSE)</f>
        <v>TL</v>
      </c>
      <c r="E188" s="36" t="str">
        <f>VLOOKUP(A188,'Liste salariés'!$C$2:$I$609,6,FALSE)</f>
        <v>ELM</v>
      </c>
      <c r="F188" t="s">
        <v>1987</v>
      </c>
      <c r="G188" s="36">
        <f>VLOOKUP(F188,'Liste formations'!$A$3:$B$31,2,FALSE)</f>
        <v>15</v>
      </c>
      <c r="H188" s="26" t="s">
        <v>1973</v>
      </c>
      <c r="I188" s="26" t="e">
        <f>Tableau2[[#This Row],[Nombre de questions]]-Tableau2[[#This Row],[Réponses justes ]]</f>
        <v>#VALUE!</v>
      </c>
      <c r="J188" s="26" t="s">
        <v>1053</v>
      </c>
      <c r="K188" s="41">
        <v>41071</v>
      </c>
      <c r="L188" s="26"/>
      <c r="M188" s="26"/>
      <c r="N188" s="12"/>
    </row>
    <row r="189" spans="1:14" x14ac:dyDescent="0.25">
      <c r="A189" s="6" t="s">
        <v>1241</v>
      </c>
      <c r="B189" t="str">
        <f>VLOOKUP(A189,'Liste salariés'!$C$2:$I$609,4,FALSE)</f>
        <v>Ouvrier</v>
      </c>
      <c r="C189" t="str">
        <f>VLOOKUP(A189,'Liste salariés'!$C$2:$R$609,7,FALSE)</f>
        <v>P01-PRODUCTION</v>
      </c>
      <c r="D189" t="str">
        <f>VLOOKUP(A189,'Liste salariés'!$C$2:$I$609,3,FALSE)</f>
        <v>OMAN</v>
      </c>
      <c r="E189" t="str">
        <f>VLOOKUP(A189,'Liste salariés'!$C$2:$I$609,6,FALSE)</f>
        <v>ELM</v>
      </c>
      <c r="F189" t="s">
        <v>1413</v>
      </c>
      <c r="G189">
        <f>VLOOKUP(F189,'Liste formations'!$A$3:$B$31,2,FALSE)</f>
        <v>10</v>
      </c>
      <c r="H189">
        <v>7</v>
      </c>
      <c r="I189">
        <f>Tableau2[[#This Row],[Nombre de questions]]-Tableau2[[#This Row],[Réponses justes ]]</f>
        <v>3</v>
      </c>
      <c r="J189" t="s">
        <v>1052</v>
      </c>
      <c r="K189" s="3">
        <v>41295</v>
      </c>
      <c r="M189"/>
      <c r="N189" s="12"/>
    </row>
    <row r="190" spans="1:14" x14ac:dyDescent="0.25">
      <c r="A190" s="6" t="s">
        <v>1241</v>
      </c>
      <c r="B190" t="str">
        <f>VLOOKUP(A190,'Liste salariés'!$C$2:$I$609,4,FALSE)</f>
        <v>Ouvrier</v>
      </c>
      <c r="C190" t="str">
        <f>VLOOKUP(A190,'Liste salariés'!$C$2:$R$609,7,FALSE)</f>
        <v>P01-PRODUCTION</v>
      </c>
      <c r="D190" t="str">
        <f>VLOOKUP(A190,'Liste salariés'!$C$2:$I$609,3,FALSE)</f>
        <v>OMAN</v>
      </c>
      <c r="E190" t="str">
        <f>VLOOKUP(A190,'Liste salariés'!$C$2:$I$609,6,FALSE)</f>
        <v>ELM</v>
      </c>
      <c r="F190" t="s">
        <v>11</v>
      </c>
      <c r="G190">
        <f>VLOOKUP(F190,'Liste formations'!$A$3:$B$31,2,FALSE)</f>
        <v>25</v>
      </c>
      <c r="H190">
        <v>22</v>
      </c>
      <c r="I190">
        <f>Tableau2[[#This Row],[Nombre de questions]]-Tableau2[[#This Row],[Réponses justes ]]</f>
        <v>3</v>
      </c>
      <c r="J190" t="s">
        <v>1052</v>
      </c>
      <c r="K190" s="3">
        <v>41368</v>
      </c>
      <c r="M190"/>
      <c r="N190" s="12"/>
    </row>
    <row r="191" spans="1:14" x14ac:dyDescent="0.25">
      <c r="A191" s="34" t="s">
        <v>1241</v>
      </c>
      <c r="B191" t="str">
        <f>VLOOKUP(A191,'Liste salariés'!$C$2:$I$609,4,FALSE)</f>
        <v>Ouvrier</v>
      </c>
      <c r="C191" s="8" t="str">
        <f>VLOOKUP(A191,'Liste salariés'!$C$2:$R$609,7,FALSE)</f>
        <v>P01-PRODUCTION</v>
      </c>
      <c r="D191" s="8" t="str">
        <f>VLOOKUP(A191,'Liste salariés'!$C$2:$I$609,3,FALSE)</f>
        <v>OMAN</v>
      </c>
      <c r="E191" s="8" t="str">
        <f>VLOOKUP(A191,'Liste salariés'!$C$2:$I$609,6,FALSE)</f>
        <v>ELM</v>
      </c>
      <c r="F191" t="s">
        <v>1987</v>
      </c>
      <c r="G191" s="8">
        <f>VLOOKUP(F191,'Liste formations'!$A$3:$B$31,2,FALSE)</f>
        <v>15</v>
      </c>
      <c r="H191" t="s">
        <v>1973</v>
      </c>
      <c r="I191" t="e">
        <f>Tableau2[[#This Row],[Nombre de questions]]-Tableau2[[#This Row],[Réponses justes ]]</f>
        <v>#VALUE!</v>
      </c>
      <c r="J191" s="26" t="s">
        <v>1053</v>
      </c>
      <c r="K191" s="40">
        <v>41591</v>
      </c>
      <c r="M191"/>
      <c r="N191" s="12"/>
    </row>
    <row r="192" spans="1:14" x14ac:dyDescent="0.25">
      <c r="A192" s="6" t="s">
        <v>1238</v>
      </c>
      <c r="B192" t="str">
        <f>VLOOKUP(A192,'Liste salariés'!$C$2:$I$609,4,FALSE)</f>
        <v>Ouvrier</v>
      </c>
      <c r="C192" t="str">
        <f>VLOOKUP(A192,'Liste salariés'!$C$2:$R$609,7,FALSE)</f>
        <v>P01-PRODUCTION</v>
      </c>
      <c r="D192" t="str">
        <f>VLOOKUP(A192,'Liste salariés'!$C$2:$I$609,3,FALSE)</f>
        <v>OMAN</v>
      </c>
      <c r="E192" t="str">
        <f>VLOOKUP(A192,'Liste salariés'!$C$2:$I$609,6,FALSE)</f>
        <v>ELM</v>
      </c>
      <c r="F192" t="s">
        <v>1413</v>
      </c>
      <c r="G192">
        <f>VLOOKUP(F192,'Liste formations'!$A$3:$B$31,2,FALSE)</f>
        <v>10</v>
      </c>
      <c r="H192">
        <v>8</v>
      </c>
      <c r="I192">
        <f>Tableau2[[#This Row],[Nombre de questions]]-Tableau2[[#This Row],[Réponses justes ]]</f>
        <v>2</v>
      </c>
      <c r="J192" t="s">
        <v>1052</v>
      </c>
      <c r="K192" s="3">
        <v>41288</v>
      </c>
      <c r="M192"/>
      <c r="N192" s="12"/>
    </row>
    <row r="193" spans="1:14" x14ac:dyDescent="0.25">
      <c r="A193" s="6" t="s">
        <v>1238</v>
      </c>
      <c r="B193" t="str">
        <f>VLOOKUP(A193,'Liste salariés'!$C$2:$I$609,4,FALSE)</f>
        <v>Ouvrier</v>
      </c>
      <c r="C193" t="str">
        <f>VLOOKUP(A193,'Liste salariés'!$C$2:$R$609,7,FALSE)</f>
        <v>P01-PRODUCTION</v>
      </c>
      <c r="D193" t="str">
        <f>VLOOKUP(A193,'Liste salariés'!$C$2:$I$609,3,FALSE)</f>
        <v>OMAN</v>
      </c>
      <c r="E193" t="str">
        <f>VLOOKUP(A193,'Liste salariés'!$C$2:$I$609,6,FALSE)</f>
        <v>ELM</v>
      </c>
      <c r="F193" t="s">
        <v>11</v>
      </c>
      <c r="G193">
        <f>VLOOKUP(F193,'Liste formations'!$A$3:$B$31,2,FALSE)</f>
        <v>25</v>
      </c>
      <c r="H193">
        <v>21</v>
      </c>
      <c r="I193">
        <f>Tableau2[[#This Row],[Nombre de questions]]-Tableau2[[#This Row],[Réponses justes ]]</f>
        <v>4</v>
      </c>
      <c r="J193" t="s">
        <v>1052</v>
      </c>
      <c r="K193" s="3">
        <v>41368</v>
      </c>
      <c r="M193"/>
      <c r="N193" s="12"/>
    </row>
    <row r="194" spans="1:14" x14ac:dyDescent="0.25">
      <c r="A194" s="34" t="s">
        <v>1238</v>
      </c>
      <c r="B194" s="26" t="str">
        <f>VLOOKUP(A194,'Liste salariés'!$C$2:$I$609,4,FALSE)</f>
        <v>Ouvrier</v>
      </c>
      <c r="C194" s="36" t="str">
        <f>VLOOKUP(A194,'Liste salariés'!$C$2:$R$609,7,FALSE)</f>
        <v>P01-PRODUCTION</v>
      </c>
      <c r="D194" s="36" t="str">
        <f>VLOOKUP(A194,'Liste salariés'!$C$2:$I$609,3,FALSE)</f>
        <v>OMAN</v>
      </c>
      <c r="E194" s="36" t="str">
        <f>VLOOKUP(A194,'Liste salariés'!$C$2:$I$609,6,FALSE)</f>
        <v>ELM</v>
      </c>
      <c r="F194" t="s">
        <v>1987</v>
      </c>
      <c r="G194" s="36">
        <f>VLOOKUP(F194,'Liste formations'!$A$3:$B$31,2,FALSE)</f>
        <v>15</v>
      </c>
      <c r="H194" s="26" t="s">
        <v>1973</v>
      </c>
      <c r="I194" s="26" t="e">
        <f>Tableau2[[#This Row],[Nombre de questions]]-Tableau2[[#This Row],[Réponses justes ]]</f>
        <v>#VALUE!</v>
      </c>
      <c r="J194" s="26" t="s">
        <v>1053</v>
      </c>
      <c r="K194" s="41" t="s">
        <v>1995</v>
      </c>
      <c r="L194" s="26"/>
      <c r="M194" s="26"/>
      <c r="N194" s="12"/>
    </row>
    <row r="195" spans="1:14" x14ac:dyDescent="0.25">
      <c r="A195" s="6" t="s">
        <v>1147</v>
      </c>
      <c r="B195" t="str">
        <f>VLOOKUP(A195,'Liste salariés'!$C$2:$I$609,4,FALSE)</f>
        <v>Cadre</v>
      </c>
      <c r="C195" s="8" t="str">
        <f>VLOOKUP(A195,'Liste salariés'!$C$2:$R$609,7,FALSE)</f>
        <v>S15-TESTING R&amp;D</v>
      </c>
      <c r="D195" s="8" t="str">
        <f>VLOOKUP(A195,'Liste salariés'!$C$2:$I$609,3,FALSE)</f>
        <v>TS</v>
      </c>
      <c r="E195" s="8" t="str">
        <f>VLOOKUP(A195,'Liste salariés'!$C$2:$I$609,6,FALSE)</f>
        <v>I&amp;T</v>
      </c>
      <c r="F195" t="s">
        <v>1795</v>
      </c>
      <c r="G195" s="8">
        <f>VLOOKUP(F195,'Liste formations'!$A$3:$B$31,2,FALSE)</f>
        <v>15</v>
      </c>
      <c r="H195">
        <v>15</v>
      </c>
      <c r="I195">
        <f>Tableau2[[#This Row],[Nombre de questions]]-Tableau2[[#This Row],[Réponses justes ]]</f>
        <v>0</v>
      </c>
      <c r="J195" t="s">
        <v>1052</v>
      </c>
      <c r="K195" s="3">
        <v>41674</v>
      </c>
      <c r="M195"/>
      <c r="N195" s="12"/>
    </row>
    <row r="196" spans="1:14" x14ac:dyDescent="0.25">
      <c r="A196" s="6" t="s">
        <v>1147</v>
      </c>
      <c r="B196" t="str">
        <f>VLOOKUP(A196,'Liste salariés'!$C$2:$I$609,4,FALSE)</f>
        <v>Cadre</v>
      </c>
      <c r="C196" t="str">
        <f>VLOOKUP(A196,'Liste salariés'!$C$2:$R$609,7,FALSE)</f>
        <v>S15-TESTING R&amp;D</v>
      </c>
      <c r="D196" t="str">
        <f>VLOOKUP(A196,'Liste salariés'!$C$2:$I$609,3,FALSE)</f>
        <v>TS</v>
      </c>
      <c r="E196" t="str">
        <f>VLOOKUP(A196,'Liste salariés'!$C$2:$I$609,6,FALSE)</f>
        <v>I&amp;T</v>
      </c>
      <c r="F196" t="s">
        <v>9</v>
      </c>
      <c r="G196">
        <f>VLOOKUP(F196,'Liste formations'!$A$3:$B$31,2,FALSE)</f>
        <v>10</v>
      </c>
      <c r="H196">
        <v>9</v>
      </c>
      <c r="I196">
        <f>Tableau2[[#This Row],[Nombre de questions]]-Tableau2[[#This Row],[Réponses justes ]]</f>
        <v>1</v>
      </c>
      <c r="J196" t="s">
        <v>1052</v>
      </c>
      <c r="K196" s="3">
        <v>41348</v>
      </c>
      <c r="M196"/>
      <c r="N196" s="12"/>
    </row>
    <row r="197" spans="1:14" x14ac:dyDescent="0.25">
      <c r="A197" s="6" t="s">
        <v>1070</v>
      </c>
      <c r="B197" t="str">
        <f>VLOOKUP(A197,'Liste salariés'!$C$2:$I$609,4,FALSE)</f>
        <v>Ouvrier</v>
      </c>
      <c r="C197" t="str">
        <f>VLOOKUP(A197,'Liste salariés'!$C$2:$R$609,7,FALSE)</f>
        <v>P01-PRODUCTION</v>
      </c>
      <c r="D197" t="str">
        <f>VLOOKUP(A197,'Liste salariés'!$C$2:$I$609,3,FALSE)</f>
        <v>OMAN</v>
      </c>
      <c r="E197" t="str">
        <f>VLOOKUP(A197,'Liste salariés'!$C$2:$I$609,6,FALSE)</f>
        <v>ELM</v>
      </c>
      <c r="F197" t="s">
        <v>1413</v>
      </c>
      <c r="G197">
        <f>VLOOKUP(F197,'Liste formations'!$A$3:$B$31,2,FALSE)</f>
        <v>10</v>
      </c>
      <c r="H197">
        <v>10</v>
      </c>
      <c r="I197">
        <f>Tableau2[[#This Row],[Nombre de questions]]-Tableau2[[#This Row],[Réponses justes ]]</f>
        <v>0</v>
      </c>
      <c r="J197" t="s">
        <v>1052</v>
      </c>
      <c r="K197" s="3">
        <v>41352</v>
      </c>
      <c r="M197"/>
      <c r="N197" s="12"/>
    </row>
    <row r="198" spans="1:14" x14ac:dyDescent="0.25">
      <c r="A198" s="6" t="s">
        <v>1070</v>
      </c>
      <c r="B198" t="str">
        <f>VLOOKUP(A198,'Liste salariés'!$C$2:$I$609,4,FALSE)</f>
        <v>Ouvrier</v>
      </c>
      <c r="C198" t="str">
        <f>VLOOKUP(A198,'Liste salariés'!$C$2:$R$609,7,FALSE)</f>
        <v>P01-PRODUCTION</v>
      </c>
      <c r="D198" t="str">
        <f>VLOOKUP(A198,'Liste salariés'!$C$2:$I$609,3,FALSE)</f>
        <v>OMAN</v>
      </c>
      <c r="E198" t="str">
        <f>VLOOKUP(A198,'Liste salariés'!$C$2:$I$609,6,FALSE)</f>
        <v>ELM</v>
      </c>
      <c r="F198" t="s">
        <v>11</v>
      </c>
      <c r="G198">
        <f>VLOOKUP(F198,'Liste formations'!$A$3:$B$31,2,FALSE)</f>
        <v>25</v>
      </c>
      <c r="H198">
        <v>19</v>
      </c>
      <c r="I198">
        <f>Tableau2[[#This Row],[Nombre de questions]]-Tableau2[[#This Row],[Réponses justes ]]</f>
        <v>6</v>
      </c>
      <c r="J198" t="s">
        <v>1052</v>
      </c>
      <c r="K198" s="3">
        <v>41352</v>
      </c>
      <c r="M198"/>
      <c r="N198" s="12"/>
    </row>
    <row r="199" spans="1:14" x14ac:dyDescent="0.25">
      <c r="A199" s="34" t="s">
        <v>1070</v>
      </c>
      <c r="B199" t="str">
        <f>VLOOKUP(A199,'Liste salariés'!$C$2:$I$609,4,FALSE)</f>
        <v>Ouvrier</v>
      </c>
      <c r="C199" s="8" t="str">
        <f>VLOOKUP(A199,'Liste salariés'!$C$2:$R$609,7,FALSE)</f>
        <v>P01-PRODUCTION</v>
      </c>
      <c r="D199" s="8" t="str">
        <f>VLOOKUP(A199,'Liste salariés'!$C$2:$I$609,3,FALSE)</f>
        <v>OMAN</v>
      </c>
      <c r="E199" s="8" t="str">
        <f>VLOOKUP(A199,'Liste salariés'!$C$2:$I$609,6,FALSE)</f>
        <v>ELM</v>
      </c>
      <c r="F199" t="s">
        <v>1978</v>
      </c>
      <c r="G199" s="8">
        <f>VLOOKUP(F199,'Liste formations'!$A$3:$B$31,2,FALSE)</f>
        <v>0</v>
      </c>
      <c r="H199" t="s">
        <v>1966</v>
      </c>
      <c r="I199" t="e">
        <f>Tableau2[[#This Row],[Nombre de questions]]-Tableau2[[#This Row],[Réponses justes ]]</f>
        <v>#VALUE!</v>
      </c>
      <c r="J199" t="s">
        <v>1052</v>
      </c>
      <c r="K199" s="3">
        <v>41565</v>
      </c>
      <c r="M199"/>
      <c r="N199" s="12"/>
    </row>
    <row r="200" spans="1:14" x14ac:dyDescent="0.25">
      <c r="A200" s="34" t="s">
        <v>1070</v>
      </c>
      <c r="B200" s="26" t="str">
        <f>VLOOKUP(A200,'Liste salariés'!$C$2:$I$609,4,FALSE)</f>
        <v>Ouvrier</v>
      </c>
      <c r="C200" s="36" t="str">
        <f>VLOOKUP(A200,'Liste salariés'!$C$2:$R$609,7,FALSE)</f>
        <v>P01-PRODUCTION</v>
      </c>
      <c r="D200" s="36" t="str">
        <f>VLOOKUP(A200,'Liste salariés'!$C$2:$I$609,3,FALSE)</f>
        <v>OMAN</v>
      </c>
      <c r="E200" s="36" t="str">
        <f>VLOOKUP(A200,'Liste salariés'!$C$2:$I$609,6,FALSE)</f>
        <v>ELM</v>
      </c>
      <c r="F200" t="s">
        <v>1987</v>
      </c>
      <c r="G200" s="36">
        <f>VLOOKUP(F200,'Liste formations'!$A$3:$B$31,2,FALSE)</f>
        <v>15</v>
      </c>
      <c r="H200" s="26">
        <v>10</v>
      </c>
      <c r="I200" s="26">
        <f>Tableau2[[#This Row],[Nombre de questions]]-Tableau2[[#This Row],[Réponses justes ]]</f>
        <v>5</v>
      </c>
      <c r="J200" s="26" t="s">
        <v>1052</v>
      </c>
      <c r="K200" s="41">
        <v>41667</v>
      </c>
      <c r="L200" s="26"/>
      <c r="M200" s="41">
        <v>40926</v>
      </c>
      <c r="N200" s="12"/>
    </row>
    <row r="201" spans="1:14" x14ac:dyDescent="0.25">
      <c r="A201" s="6" t="s">
        <v>1242</v>
      </c>
      <c r="B201" t="str">
        <f>VLOOKUP(A201,'Liste salariés'!$C$2:$I$609,4,FALSE)</f>
        <v>Ouvrier</v>
      </c>
      <c r="C201" t="str">
        <f>VLOOKUP(A201,'Liste salariés'!$C$2:$R$609,7,FALSE)</f>
        <v>P01-PRODUCTION</v>
      </c>
      <c r="D201" t="str">
        <f>VLOOKUP(A201,'Liste salariés'!$C$2:$I$609,3,FALSE)</f>
        <v>OMAN</v>
      </c>
      <c r="E201" t="str">
        <f>VLOOKUP(A201,'Liste salariés'!$C$2:$I$609,6,FALSE)</f>
        <v>ELM</v>
      </c>
      <c r="F201" t="s">
        <v>1413</v>
      </c>
      <c r="G201">
        <f>VLOOKUP(F201,'Liste formations'!$A$3:$B$31,2,FALSE)</f>
        <v>10</v>
      </c>
      <c r="H201">
        <v>9</v>
      </c>
      <c r="I201">
        <f>Tableau2[[#This Row],[Nombre de questions]]-Tableau2[[#This Row],[Réponses justes ]]</f>
        <v>1</v>
      </c>
      <c r="J201" t="s">
        <v>1052</v>
      </c>
      <c r="K201" s="3">
        <v>41295</v>
      </c>
      <c r="M201"/>
      <c r="N201" s="12"/>
    </row>
    <row r="202" spans="1:14" x14ac:dyDescent="0.25">
      <c r="A202" s="6" t="s">
        <v>1242</v>
      </c>
      <c r="B202" t="str">
        <f>VLOOKUP(A202,'Liste salariés'!$C$2:$I$609,4,FALSE)</f>
        <v>Ouvrier</v>
      </c>
      <c r="C202" t="str">
        <f>VLOOKUP(A202,'Liste salariés'!$C$2:$R$609,7,FALSE)</f>
        <v>P01-PRODUCTION</v>
      </c>
      <c r="D202" t="str">
        <f>VLOOKUP(A202,'Liste salariés'!$C$2:$I$609,3,FALSE)</f>
        <v>OMAN</v>
      </c>
      <c r="E202" t="str">
        <f>VLOOKUP(A202,'Liste salariés'!$C$2:$I$609,6,FALSE)</f>
        <v>ELM</v>
      </c>
      <c r="F202" t="s">
        <v>11</v>
      </c>
      <c r="G202">
        <f>VLOOKUP(F202,'Liste formations'!$A$3:$B$31,2,FALSE)</f>
        <v>25</v>
      </c>
      <c r="H202">
        <v>20</v>
      </c>
      <c r="I202">
        <f>Tableau2[[#This Row],[Nombre de questions]]-Tableau2[[#This Row],[Réponses justes ]]</f>
        <v>5</v>
      </c>
      <c r="J202" t="s">
        <v>1052</v>
      </c>
      <c r="K202" s="3">
        <v>41283</v>
      </c>
      <c r="M202"/>
      <c r="N202" s="12"/>
    </row>
    <row r="203" spans="1:14" x14ac:dyDescent="0.25">
      <c r="A203" s="6" t="s">
        <v>1239</v>
      </c>
      <c r="B203" t="str">
        <f>VLOOKUP(A203,'Liste salariés'!$C$2:$I$609,4,FALSE)</f>
        <v>Ouvrier</v>
      </c>
      <c r="C203" t="str">
        <f>VLOOKUP(A203,'Liste salariés'!$C$2:$R$609,7,FALSE)</f>
        <v>P01-PRODUCTION</v>
      </c>
      <c r="D203" t="str">
        <f>VLOOKUP(A203,'Liste salariés'!$C$2:$I$609,3,FALSE)</f>
        <v>OMAN</v>
      </c>
      <c r="E203" t="str">
        <f>VLOOKUP(A203,'Liste salariés'!$C$2:$I$609,6,FALSE)</f>
        <v>ELM</v>
      </c>
      <c r="F203" t="s">
        <v>11</v>
      </c>
      <c r="G203">
        <f>VLOOKUP(F203,'Liste formations'!$A$3:$B$31,2,FALSE)</f>
        <v>25</v>
      </c>
      <c r="H203">
        <v>19</v>
      </c>
      <c r="I203">
        <f>Tableau2[[#This Row],[Nombre de questions]]-Tableau2[[#This Row],[Réponses justes ]]</f>
        <v>6</v>
      </c>
      <c r="J203" t="s">
        <v>1052</v>
      </c>
      <c r="K203" s="3">
        <v>41211</v>
      </c>
      <c r="M203"/>
      <c r="N203" s="12"/>
    </row>
    <row r="204" spans="1:14" x14ac:dyDescent="0.25">
      <c r="A204" s="34" t="s">
        <v>1239</v>
      </c>
      <c r="B204" t="str">
        <f>VLOOKUP(A204,'Liste salariés'!$C$2:$I$609,4,FALSE)</f>
        <v>Ouvrier</v>
      </c>
      <c r="C204" s="8" t="str">
        <f>VLOOKUP(A204,'Liste salariés'!$C$2:$R$609,7,FALSE)</f>
        <v>P01-PRODUCTION</v>
      </c>
      <c r="D204" s="8" t="str">
        <f>VLOOKUP(A204,'Liste salariés'!$C$2:$I$609,3,FALSE)</f>
        <v>OMAN</v>
      </c>
      <c r="E204" s="8" t="str">
        <f>VLOOKUP(A204,'Liste salariés'!$C$2:$I$609,6,FALSE)</f>
        <v>ELM</v>
      </c>
      <c r="F204" t="s">
        <v>1795</v>
      </c>
      <c r="G204" s="8">
        <f>VLOOKUP(F204,'Liste formations'!$A$3:$B$31,2,FALSE)</f>
        <v>15</v>
      </c>
      <c r="H204" t="s">
        <v>1973</v>
      </c>
      <c r="I204" t="e">
        <f>Tableau2[[#This Row],[Nombre de questions]]-Tableau2[[#This Row],[Réponses justes ]]</f>
        <v>#VALUE!</v>
      </c>
      <c r="J204" t="s">
        <v>1053</v>
      </c>
      <c r="K204" s="3">
        <v>41171</v>
      </c>
      <c r="M204"/>
      <c r="N204" s="12"/>
    </row>
    <row r="205" spans="1:14" x14ac:dyDescent="0.25">
      <c r="A205" s="34" t="s">
        <v>1239</v>
      </c>
      <c r="B205" s="26" t="str">
        <f>VLOOKUP(A205,'Liste salariés'!$C$2:$I$609,4,FALSE)</f>
        <v>Ouvrier</v>
      </c>
      <c r="C205" s="36" t="str">
        <f>VLOOKUP(A205,'Liste salariés'!$C$2:$R$609,7,FALSE)</f>
        <v>P01-PRODUCTION</v>
      </c>
      <c r="D205" s="36" t="str">
        <f>VLOOKUP(A205,'Liste salariés'!$C$2:$I$609,3,FALSE)</f>
        <v>OMAN</v>
      </c>
      <c r="E205" s="36" t="str">
        <f>VLOOKUP(A205,'Liste salariés'!$C$2:$I$609,6,FALSE)</f>
        <v>ELM</v>
      </c>
      <c r="F205" t="s">
        <v>1987</v>
      </c>
      <c r="G205" s="36">
        <f>VLOOKUP(F205,'Liste formations'!$A$3:$B$31,2,FALSE)</f>
        <v>15</v>
      </c>
      <c r="H205" s="26" t="s">
        <v>1973</v>
      </c>
      <c r="I205" s="26" t="e">
        <f>Tableau2[[#This Row],[Nombre de questions]]-Tableau2[[#This Row],[Réponses justes ]]</f>
        <v>#VALUE!</v>
      </c>
      <c r="J205" s="26" t="s">
        <v>1053</v>
      </c>
      <c r="K205" s="41">
        <v>41171</v>
      </c>
      <c r="L205" s="26"/>
      <c r="M205" s="26"/>
      <c r="N205" s="12"/>
    </row>
    <row r="206" spans="1:14" x14ac:dyDescent="0.25">
      <c r="A206" s="6" t="s">
        <v>1090</v>
      </c>
      <c r="B206" t="str">
        <f>VLOOKUP(A206,'Liste salariés'!$C$2:$I$609,4,FALSE)</f>
        <v>Cadre</v>
      </c>
      <c r="C206" t="str">
        <f>VLOOKUP(A206,'Liste salariés'!$C$2:$R$609,7,FALSE)</f>
        <v>S02-FINANCE</v>
      </c>
      <c r="D206" t="str">
        <f>VLOOKUP(A206,'Liste salariés'!$C$2:$I$609,3,FALSE)</f>
        <v>CG</v>
      </c>
      <c r="E206" t="str">
        <f>VLOOKUP(A206,'Liste salariés'!$C$2:$I$609,6,FALSE)</f>
        <v>ELM</v>
      </c>
      <c r="F206" t="s">
        <v>1414</v>
      </c>
      <c r="G206">
        <f>VLOOKUP(F206,'Liste formations'!$A$3:$B$31,2,FALSE)</f>
        <v>10</v>
      </c>
      <c r="H206">
        <v>4</v>
      </c>
      <c r="I206">
        <f>Tableau2[[#This Row],[Nombre de questions]]-Tableau2[[#This Row],[Réponses justes ]]</f>
        <v>6</v>
      </c>
      <c r="J206" t="s">
        <v>1052</v>
      </c>
      <c r="K206" s="3"/>
      <c r="M206"/>
      <c r="N206" s="12"/>
    </row>
    <row r="207" spans="1:14" x14ac:dyDescent="0.25">
      <c r="A207" s="6" t="s">
        <v>1090</v>
      </c>
      <c r="B207" t="str">
        <f>VLOOKUP(A207,'Liste salariés'!$C$2:$I$609,4,FALSE)</f>
        <v>Cadre</v>
      </c>
      <c r="C207" t="str">
        <f>VLOOKUP(A207,'Liste salariés'!$C$2:$R$609,7,FALSE)</f>
        <v>S02-FINANCE</v>
      </c>
      <c r="D207" t="str">
        <f>VLOOKUP(A207,'Liste salariés'!$C$2:$I$609,3,FALSE)</f>
        <v>CG</v>
      </c>
      <c r="E207" t="str">
        <f>VLOOKUP(A207,'Liste salariés'!$C$2:$I$609,6,FALSE)</f>
        <v>ELM</v>
      </c>
      <c r="F207" t="s">
        <v>1420</v>
      </c>
      <c r="G207">
        <f>VLOOKUP(F207,'Liste formations'!$A$3:$B$31,2,FALSE)</f>
        <v>10</v>
      </c>
      <c r="H207">
        <v>10</v>
      </c>
      <c r="I207">
        <f>Tableau2[[#This Row],[Nombre de questions]]-Tableau2[[#This Row],[Réponses justes ]]</f>
        <v>0</v>
      </c>
      <c r="J207" t="s">
        <v>1052</v>
      </c>
      <c r="K207" s="3">
        <v>41018</v>
      </c>
      <c r="M207"/>
      <c r="N207" s="12"/>
    </row>
    <row r="208" spans="1:14" x14ac:dyDescent="0.25">
      <c r="A208" s="6" t="s">
        <v>1090</v>
      </c>
      <c r="B208" t="str">
        <f>VLOOKUP(A208,'Liste salariés'!$C$2:$I$609,4,FALSE)</f>
        <v>Cadre</v>
      </c>
      <c r="C208" t="str">
        <f>VLOOKUP(A208,'Liste salariés'!$C$2:$R$609,7,FALSE)</f>
        <v>S02-FINANCE</v>
      </c>
      <c r="D208" t="str">
        <f>VLOOKUP(A208,'Liste salariés'!$C$2:$I$609,3,FALSE)</f>
        <v>CG</v>
      </c>
      <c r="E208" t="str">
        <f>VLOOKUP(A208,'Liste salariés'!$C$2:$I$609,6,FALSE)</f>
        <v>ELM</v>
      </c>
      <c r="F208" t="s">
        <v>11</v>
      </c>
      <c r="G208">
        <f>VLOOKUP(F208,'Liste formations'!$A$3:$B$31,2,FALSE)</f>
        <v>25</v>
      </c>
      <c r="H208">
        <v>22</v>
      </c>
      <c r="I208">
        <f>Tableau2[[#This Row],[Nombre de questions]]-Tableau2[[#This Row],[Réponses justes ]]</f>
        <v>3</v>
      </c>
      <c r="J208" t="s">
        <v>1052</v>
      </c>
      <c r="K208" s="3">
        <v>40709</v>
      </c>
      <c r="M208"/>
      <c r="N208" s="12"/>
    </row>
    <row r="209" spans="1:14" x14ac:dyDescent="0.25">
      <c r="A209" s="6" t="s">
        <v>1090</v>
      </c>
      <c r="B209" t="str">
        <f>VLOOKUP(A209,'Liste salariés'!$C$2:$I$609,4,FALSE)</f>
        <v>Cadre</v>
      </c>
      <c r="C209" t="str">
        <f>VLOOKUP(A209,'Liste salariés'!$C$2:$R$609,7,FALSE)</f>
        <v>S02-FINANCE</v>
      </c>
      <c r="D209" t="str">
        <f>VLOOKUP(A209,'Liste salariés'!$C$2:$I$609,3,FALSE)</f>
        <v>CG</v>
      </c>
      <c r="E209" t="str">
        <f>VLOOKUP(A209,'Liste salariés'!$C$2:$I$609,6,FALSE)</f>
        <v>ELM</v>
      </c>
      <c r="F209" t="s">
        <v>1783</v>
      </c>
      <c r="G209">
        <f>VLOOKUP(F209,'Liste formations'!$A$3:$B$31,2,FALSE)</f>
        <v>4</v>
      </c>
      <c r="H209">
        <v>4</v>
      </c>
      <c r="I209">
        <f>Tableau2[[#This Row],[Nombre de questions]]-Tableau2[[#This Row],[Réponses justes ]]</f>
        <v>0</v>
      </c>
      <c r="J209" t="s">
        <v>1052</v>
      </c>
      <c r="K209" s="3">
        <v>41444</v>
      </c>
      <c r="M209"/>
      <c r="N209" s="12"/>
    </row>
    <row r="210" spans="1:14" x14ac:dyDescent="0.25">
      <c r="A210" s="6" t="s">
        <v>1090</v>
      </c>
      <c r="B210" t="str">
        <f>VLOOKUP(A210,'Liste salariés'!$C$2:$I$609,4,FALSE)</f>
        <v>Cadre</v>
      </c>
      <c r="C210" t="str">
        <f>VLOOKUP(A210,'Liste salariés'!$C$2:$R$609,7,FALSE)</f>
        <v>S02-FINANCE</v>
      </c>
      <c r="D210" t="str">
        <f>VLOOKUP(A210,'Liste salariés'!$C$2:$I$609,3,FALSE)</f>
        <v>CG</v>
      </c>
      <c r="E210" t="str">
        <f>VLOOKUP(A210,'Liste salariés'!$C$2:$I$609,6,FALSE)</f>
        <v>ELM</v>
      </c>
      <c r="F210" t="s">
        <v>9</v>
      </c>
      <c r="G210">
        <f>VLOOKUP(F210,'Liste formations'!$A$3:$B$31,2,FALSE)</f>
        <v>10</v>
      </c>
      <c r="H210">
        <v>8</v>
      </c>
      <c r="I210">
        <f>Tableau2[[#This Row],[Nombre de questions]]-Tableau2[[#This Row],[Réponses justes ]]</f>
        <v>2</v>
      </c>
      <c r="J210" t="s">
        <v>1053</v>
      </c>
      <c r="K210" s="3">
        <v>41396</v>
      </c>
      <c r="M210"/>
      <c r="N210" s="12"/>
    </row>
    <row r="211" spans="1:14" x14ac:dyDescent="0.25">
      <c r="A211" s="6" t="s">
        <v>1240</v>
      </c>
      <c r="B211" t="str">
        <f>VLOOKUP(A211,'Liste salariés'!$C$2:$I$609,4,FALSE)</f>
        <v>Ouvrier</v>
      </c>
      <c r="C211" t="str">
        <f>VLOOKUP(A211,'Liste salariés'!$C$2:$R$609,7,FALSE)</f>
        <v>P01-PRODUCTION</v>
      </c>
      <c r="D211" t="str">
        <f>VLOOKUP(A211,'Liste salariés'!$C$2:$I$609,3,FALSE)</f>
        <v>OMAC</v>
      </c>
      <c r="E211" t="str">
        <f>VLOOKUP(A211,'Liste salariés'!$C$2:$I$609,6,FALSE)</f>
        <v>ELM</v>
      </c>
      <c r="F211" t="s">
        <v>1413</v>
      </c>
      <c r="G211">
        <f>VLOOKUP(F211,'Liste formations'!$A$3:$B$31,2,FALSE)</f>
        <v>10</v>
      </c>
      <c r="H211">
        <v>10</v>
      </c>
      <c r="I211">
        <f>Tableau2[[#This Row],[Nombre de questions]]-Tableau2[[#This Row],[Réponses justes ]]</f>
        <v>0</v>
      </c>
      <c r="J211" t="s">
        <v>1052</v>
      </c>
      <c r="K211" s="3">
        <v>41171</v>
      </c>
      <c r="M211"/>
      <c r="N211" s="12"/>
    </row>
    <row r="212" spans="1:14" x14ac:dyDescent="0.25">
      <c r="A212" s="6" t="s">
        <v>1240</v>
      </c>
      <c r="B212" t="str">
        <f>VLOOKUP(A212,'Liste salariés'!$C$2:$I$609,4,FALSE)</f>
        <v>Ouvrier</v>
      </c>
      <c r="C212" t="str">
        <f>VLOOKUP(A212,'Liste salariés'!$C$2:$R$609,7,FALSE)</f>
        <v>P01-PRODUCTION</v>
      </c>
      <c r="D212" t="str">
        <f>VLOOKUP(A212,'Liste salariés'!$C$2:$I$609,3,FALSE)</f>
        <v>OMAC</v>
      </c>
      <c r="E212" t="str">
        <f>VLOOKUP(A212,'Liste salariés'!$C$2:$I$609,6,FALSE)</f>
        <v>ELM</v>
      </c>
      <c r="F212" t="s">
        <v>11</v>
      </c>
      <c r="G212">
        <f>VLOOKUP(F212,'Liste formations'!$A$3:$B$31,2,FALSE)</f>
        <v>25</v>
      </c>
      <c r="H212">
        <v>21</v>
      </c>
      <c r="I212">
        <f>Tableau2[[#This Row],[Nombre de questions]]-Tableau2[[#This Row],[Réponses justes ]]</f>
        <v>4</v>
      </c>
      <c r="J212" t="s">
        <v>1052</v>
      </c>
      <c r="K212" s="3">
        <v>40968</v>
      </c>
      <c r="M212"/>
      <c r="N212" s="12"/>
    </row>
    <row r="213" spans="1:14" x14ac:dyDescent="0.25">
      <c r="A213" s="6" t="s">
        <v>1240</v>
      </c>
      <c r="B213" t="str">
        <f>VLOOKUP(A213,'Liste salariés'!$C$2:$I$609,4,FALSE)</f>
        <v>Ouvrier</v>
      </c>
      <c r="C213" t="str">
        <f>VLOOKUP(A213,'Liste salariés'!$C$2:$R$609,7,FALSE)</f>
        <v>P01-PRODUCTION</v>
      </c>
      <c r="D213" t="str">
        <f>VLOOKUP(A213,'Liste salariés'!$C$2:$I$609,3,FALSE)</f>
        <v>OMAC</v>
      </c>
      <c r="E213" t="str">
        <f>VLOOKUP(A213,'Liste salariés'!$C$2:$I$609,6,FALSE)</f>
        <v>ELM</v>
      </c>
      <c r="F213" t="s">
        <v>10</v>
      </c>
      <c r="G213">
        <f>VLOOKUP(F213,'Liste formations'!$A$3:$B$31,2,FALSE)</f>
        <v>6</v>
      </c>
      <c r="H213">
        <v>6</v>
      </c>
      <c r="I213">
        <f>Tableau2[[#This Row],[Nombre de questions]]-Tableau2[[#This Row],[Réponses justes ]]</f>
        <v>0</v>
      </c>
      <c r="J213" t="s">
        <v>1052</v>
      </c>
      <c r="K213" s="3">
        <v>41332</v>
      </c>
      <c r="M213"/>
      <c r="N213" s="12"/>
    </row>
    <row r="214" spans="1:14" x14ac:dyDescent="0.25">
      <c r="A214" s="6" t="s">
        <v>1240</v>
      </c>
      <c r="B214" t="str">
        <f>VLOOKUP(A214,'Liste salariés'!$C$2:$I$609,4,FALSE)</f>
        <v>Ouvrier</v>
      </c>
      <c r="C214" t="str">
        <f>VLOOKUP(A214,'Liste salariés'!$C$2:$R$609,7,FALSE)</f>
        <v>P01-PRODUCTION</v>
      </c>
      <c r="D214" t="str">
        <f>VLOOKUP(A214,'Liste salariés'!$C$2:$I$609,3,FALSE)</f>
        <v>OMAC</v>
      </c>
      <c r="E214" t="str">
        <f>VLOOKUP(A214,'Liste salariés'!$C$2:$I$609,6,FALSE)</f>
        <v>ELM</v>
      </c>
      <c r="F214" t="s">
        <v>1683</v>
      </c>
      <c r="G214">
        <f>VLOOKUP(F214,'Liste formations'!$A$3:$B$31,2,FALSE)</f>
        <v>0</v>
      </c>
      <c r="H214">
        <v>25</v>
      </c>
      <c r="I214">
        <f>Tableau2[[#This Row],[Nombre de questions]]-Tableau2[[#This Row],[Réponses justes ]]</f>
        <v>-25</v>
      </c>
      <c r="J214" t="s">
        <v>1052</v>
      </c>
      <c r="K214" s="3">
        <v>41041</v>
      </c>
      <c r="L214" t="s">
        <v>1687</v>
      </c>
      <c r="M214"/>
      <c r="N214" s="12"/>
    </row>
    <row r="215" spans="1:14" x14ac:dyDescent="0.25">
      <c r="A215" s="34" t="s">
        <v>1240</v>
      </c>
      <c r="B215" t="str">
        <f>VLOOKUP(A215,'Liste salariés'!$C$2:$I$609,4,FALSE)</f>
        <v>Ouvrier</v>
      </c>
      <c r="C215" s="8" t="str">
        <f>VLOOKUP(A215,'Liste salariés'!$C$2:$R$609,7,FALSE)</f>
        <v>P01-PRODUCTION</v>
      </c>
      <c r="D215" s="8" t="str">
        <f>VLOOKUP(A215,'Liste salariés'!$C$2:$I$609,3,FALSE)</f>
        <v>OMAC</v>
      </c>
      <c r="E215" s="8" t="str">
        <f>VLOOKUP(A215,'Liste salariés'!$C$2:$I$609,6,FALSE)</f>
        <v>ELM</v>
      </c>
      <c r="F215" t="s">
        <v>1987</v>
      </c>
      <c r="G215" s="8">
        <f>VLOOKUP(F215,'Liste formations'!$A$3:$B$31,2,FALSE)</f>
        <v>15</v>
      </c>
      <c r="H215">
        <v>11</v>
      </c>
      <c r="I215">
        <f>Tableau2[[#This Row],[Nombre de questions]]-Tableau2[[#This Row],[Réponses justes ]]</f>
        <v>4</v>
      </c>
      <c r="J215" s="26" t="s">
        <v>1052</v>
      </c>
      <c r="K215" s="40" t="s">
        <v>1989</v>
      </c>
      <c r="M215"/>
      <c r="N215" s="12"/>
    </row>
    <row r="216" spans="1:14" x14ac:dyDescent="0.25">
      <c r="A216" s="6" t="s">
        <v>1243</v>
      </c>
      <c r="B216" t="str">
        <f>VLOOKUP(A216,'Liste salariés'!$C$2:$I$609,4,FALSE)</f>
        <v>Ouvrier</v>
      </c>
      <c r="C216" t="str">
        <f>VLOOKUP(A216,'Liste salariés'!$C$2:$R$609,7,FALSE)</f>
        <v>P01-PRODUCTION</v>
      </c>
      <c r="D216" t="str">
        <f>VLOOKUP(A216,'Liste salariés'!$C$2:$I$609,3,FALSE)</f>
        <v>OMAN</v>
      </c>
      <c r="E216" t="str">
        <f>VLOOKUP(A216,'Liste salariés'!$C$2:$I$609,6,FALSE)</f>
        <v>ELM</v>
      </c>
      <c r="F216" t="s">
        <v>11</v>
      </c>
      <c r="G216">
        <f>VLOOKUP(F216,'Liste formations'!$A$3:$B$31,2,FALSE)</f>
        <v>25</v>
      </c>
      <c r="H216">
        <v>19</v>
      </c>
      <c r="I216">
        <f>Tableau2[[#This Row],[Nombre de questions]]-Tableau2[[#This Row],[Réponses justes ]]</f>
        <v>6</v>
      </c>
      <c r="J216" t="s">
        <v>1052</v>
      </c>
      <c r="K216" s="3">
        <v>41283</v>
      </c>
      <c r="M216"/>
      <c r="N216" s="12"/>
    </row>
    <row r="217" spans="1:14" x14ac:dyDescent="0.25">
      <c r="A217" s="34" t="s">
        <v>1243</v>
      </c>
      <c r="B217" t="str">
        <f>VLOOKUP(A217,'Liste salariés'!$C$2:$I$609,4,FALSE)</f>
        <v>Ouvrier</v>
      </c>
      <c r="C217" s="8" t="str">
        <f>VLOOKUP(A217,'Liste salariés'!$C$2:$R$609,7,FALSE)</f>
        <v>P01-PRODUCTION</v>
      </c>
      <c r="D217" s="8" t="str">
        <f>VLOOKUP(A217,'Liste salariés'!$C$2:$I$609,3,FALSE)</f>
        <v>OMAN</v>
      </c>
      <c r="E217" s="8" t="str">
        <f>VLOOKUP(A217,'Liste salariés'!$C$2:$I$609,6,FALSE)</f>
        <v>ELM</v>
      </c>
      <c r="F217" t="s">
        <v>1987</v>
      </c>
      <c r="G217" s="8">
        <f>VLOOKUP(F217,'Liste formations'!$A$3:$B$31,2,FALSE)</f>
        <v>15</v>
      </c>
      <c r="H217" t="s">
        <v>1973</v>
      </c>
      <c r="I217" t="e">
        <f>Tableau2[[#This Row],[Nombre de questions]]-Tableau2[[#This Row],[Réponses justes ]]</f>
        <v>#VALUE!</v>
      </c>
      <c r="J217" s="26" t="s">
        <v>1053</v>
      </c>
      <c r="K217" s="40" t="s">
        <v>1988</v>
      </c>
      <c r="M217"/>
      <c r="N217" s="12"/>
    </row>
    <row r="218" spans="1:14" x14ac:dyDescent="0.25">
      <c r="A218" s="6" t="s">
        <v>1936</v>
      </c>
      <c r="B218" t="str">
        <f>VLOOKUP(A218,'Liste salariés'!$C$2:$I$609,4,FALSE)</f>
        <v>ETAM</v>
      </c>
      <c r="C218" t="str">
        <f>VLOOKUP(A218,'Liste salariés'!$C$2:$R$609,7,FALSE)</f>
        <v>P04-QUALITY PLANT</v>
      </c>
      <c r="D218" t="str">
        <f>VLOOKUP(A218,'Liste salariés'!$C$2:$I$609,3,FALSE)</f>
        <v>TQ</v>
      </c>
      <c r="E218" t="str">
        <f>VLOOKUP(A218,'Liste salariés'!$C$2:$I$609,6,FALSE)</f>
        <v>ELM</v>
      </c>
      <c r="F218" t="s">
        <v>1681</v>
      </c>
      <c r="G218">
        <f>VLOOKUP(F218,'Liste formations'!$A$3:$B$31,2,FALSE)</f>
        <v>5</v>
      </c>
      <c r="H218">
        <v>5</v>
      </c>
      <c r="I218">
        <f>Tableau2[[#This Row],[Nombre de questions]]-Tableau2[[#This Row],[Réponses justes ]]</f>
        <v>0</v>
      </c>
      <c r="J218" t="s">
        <v>1052</v>
      </c>
      <c r="K218" s="3">
        <v>41415</v>
      </c>
      <c r="M218"/>
      <c r="N218" s="12"/>
    </row>
    <row r="219" spans="1:14" x14ac:dyDescent="0.25">
      <c r="A219" s="6" t="s">
        <v>1936</v>
      </c>
      <c r="B219" t="str">
        <f>VLOOKUP(A219,'Liste salariés'!$C$2:$I$609,4,FALSE)</f>
        <v>ETAM</v>
      </c>
      <c r="C219" t="str">
        <f>VLOOKUP(A219,'Liste salariés'!$C$2:$R$609,7,FALSE)</f>
        <v>P04-QUALITY PLANT</v>
      </c>
      <c r="D219" t="str">
        <f>VLOOKUP(A219,'Liste salariés'!$C$2:$I$609,3,FALSE)</f>
        <v>TQ</v>
      </c>
      <c r="E219" t="str">
        <f>VLOOKUP(A219,'Liste salariés'!$C$2:$I$609,6,FALSE)</f>
        <v>ELM</v>
      </c>
      <c r="F219" t="s">
        <v>11</v>
      </c>
      <c r="G219">
        <f>VLOOKUP(F219,'Liste formations'!$A$3:$B$31,2,FALSE)</f>
        <v>25</v>
      </c>
      <c r="H219">
        <v>22</v>
      </c>
      <c r="I219">
        <f>Tableau2[[#This Row],[Nombre de questions]]-Tableau2[[#This Row],[Réponses justes ]]</f>
        <v>3</v>
      </c>
      <c r="J219" t="s">
        <v>1052</v>
      </c>
      <c r="K219" s="3">
        <v>41445</v>
      </c>
      <c r="M219"/>
      <c r="N219" s="12"/>
    </row>
    <row r="220" spans="1:14" x14ac:dyDescent="0.25">
      <c r="A220" s="6" t="s">
        <v>1117</v>
      </c>
      <c r="B220" t="str">
        <f>VLOOKUP(A220,'Liste salariés'!$C$2:$I$609,4,FALSE)</f>
        <v>ETAM</v>
      </c>
      <c r="C220" t="str">
        <f>VLOOKUP(A220,'Liste salariés'!$C$2:$R$609,7,FALSE)</f>
        <v>P02-TECHNICAL SCES</v>
      </c>
      <c r="D220" t="str">
        <f>VLOOKUP(A220,'Liste salariés'!$C$2:$I$609,3,FALSE)</f>
        <v>TM</v>
      </c>
      <c r="E220" t="str">
        <f>VLOOKUP(A220,'Liste salariés'!$C$2:$I$609,6,FALSE)</f>
        <v>ELM</v>
      </c>
      <c r="F220" t="s">
        <v>1414</v>
      </c>
      <c r="G220">
        <f>VLOOKUP(F220,'Liste formations'!$A$3:$B$31,2,FALSE)</f>
        <v>10</v>
      </c>
      <c r="H220">
        <v>10</v>
      </c>
      <c r="I220">
        <f>Tableau2[[#This Row],[Nombre de questions]]-Tableau2[[#This Row],[Réponses justes ]]</f>
        <v>0</v>
      </c>
      <c r="J220" t="s">
        <v>1052</v>
      </c>
      <c r="K220" s="3">
        <v>41654</v>
      </c>
      <c r="M220" s="3">
        <v>41093</v>
      </c>
      <c r="N220" s="12"/>
    </row>
    <row r="221" spans="1:14" x14ac:dyDescent="0.25">
      <c r="A221" s="6" t="s">
        <v>1117</v>
      </c>
      <c r="B221" t="str">
        <f>VLOOKUP(A221,'Liste salariés'!$C$2:$I$609,4,FALSE)</f>
        <v>ETAM</v>
      </c>
      <c r="C221" t="str">
        <f>VLOOKUP(A221,'Liste salariés'!$C$2:$R$609,7,FALSE)</f>
        <v>P02-TECHNICAL SCES</v>
      </c>
      <c r="D221" t="str">
        <f>VLOOKUP(A221,'Liste salariés'!$C$2:$I$609,3,FALSE)</f>
        <v>TM</v>
      </c>
      <c r="E221" t="str">
        <f>VLOOKUP(A221,'Liste salariés'!$C$2:$I$609,6,FALSE)</f>
        <v>ELM</v>
      </c>
      <c r="F221" t="s">
        <v>1420</v>
      </c>
      <c r="G221">
        <f>VLOOKUP(F221,'Liste formations'!$A$3:$B$31,2,FALSE)</f>
        <v>10</v>
      </c>
      <c r="H221">
        <v>10</v>
      </c>
      <c r="I221">
        <f>Tableau2[[#This Row],[Nombre de questions]]-Tableau2[[#This Row],[Réponses justes ]]</f>
        <v>0</v>
      </c>
      <c r="J221" t="s">
        <v>1052</v>
      </c>
      <c r="K221" s="3">
        <v>41018</v>
      </c>
      <c r="M221"/>
      <c r="N221" s="12"/>
    </row>
    <row r="222" spans="1:14" x14ac:dyDescent="0.25">
      <c r="A222" s="6" t="s">
        <v>1117</v>
      </c>
      <c r="B222" t="str">
        <f>VLOOKUP(A222,'Liste salariés'!$C$2:$I$609,4,FALSE)</f>
        <v>ETAM</v>
      </c>
      <c r="C222" t="str">
        <f>VLOOKUP(A222,'Liste salariés'!$C$2:$R$609,7,FALSE)</f>
        <v>P02-TECHNICAL SCES</v>
      </c>
      <c r="D222" t="str">
        <f>VLOOKUP(A222,'Liste salariés'!$C$2:$I$609,3,FALSE)</f>
        <v>TM</v>
      </c>
      <c r="E222" t="str">
        <f>VLOOKUP(A222,'Liste salariés'!$C$2:$I$609,6,FALSE)</f>
        <v>ELM</v>
      </c>
      <c r="F222" t="s">
        <v>11</v>
      </c>
      <c r="G222">
        <f>VLOOKUP(F222,'Liste formations'!$A$3:$B$31,2,FALSE)</f>
        <v>25</v>
      </c>
      <c r="H222">
        <v>20</v>
      </c>
      <c r="I222">
        <f>Tableau2[[#This Row],[Nombre de questions]]-Tableau2[[#This Row],[Réponses justes ]]</f>
        <v>5</v>
      </c>
      <c r="J222" t="s">
        <v>1052</v>
      </c>
      <c r="K222" s="3">
        <v>41092</v>
      </c>
      <c r="M222"/>
      <c r="N222" s="12"/>
    </row>
    <row r="223" spans="1:14" x14ac:dyDescent="0.25">
      <c r="A223" s="6" t="s">
        <v>1189</v>
      </c>
      <c r="B223" t="str">
        <f>VLOOKUP(A223,'Liste salariés'!$C$2:$I$609,4,FALSE)</f>
        <v>ETAM</v>
      </c>
      <c r="C223" t="str">
        <f>VLOOKUP(A223,'Liste salariés'!$C$2:$R$609,7,FALSE)</f>
        <v>P02-TECHNICAL SCES</v>
      </c>
      <c r="D223" t="str">
        <f>VLOOKUP(A223,'Liste salariés'!$C$2:$I$609,3,FALSE)</f>
        <v>TM</v>
      </c>
      <c r="E223" t="str">
        <f>VLOOKUP(A223,'Liste salariés'!$C$2:$I$609,6,FALSE)</f>
        <v>ELM</v>
      </c>
      <c r="F223" t="s">
        <v>11</v>
      </c>
      <c r="G223">
        <f>VLOOKUP(F223,'Liste formations'!$A$3:$B$31,2,FALSE)</f>
        <v>25</v>
      </c>
      <c r="H223">
        <v>17</v>
      </c>
      <c r="I223">
        <f>Tableau2[[#This Row],[Nombre de questions]]-Tableau2[[#This Row],[Réponses justes ]]</f>
        <v>8</v>
      </c>
      <c r="J223" t="s">
        <v>1052</v>
      </c>
      <c r="K223" s="3">
        <v>40648</v>
      </c>
      <c r="M223"/>
      <c r="N223" s="12"/>
    </row>
    <row r="224" spans="1:14" x14ac:dyDescent="0.25">
      <c r="A224" s="6" t="s">
        <v>1244</v>
      </c>
      <c r="B224" t="str">
        <f>VLOOKUP(A224,'Liste salariés'!$C$2:$I$609,4,FALSE)</f>
        <v>Ouvrier</v>
      </c>
      <c r="C224" t="str">
        <f>VLOOKUP(A224,'Liste salariés'!$C$2:$R$609,7,FALSE)</f>
        <v>P01-PRODUCTION</v>
      </c>
      <c r="D224" t="str">
        <f>VLOOKUP(A224,'Liste salariés'!$C$2:$I$609,3,FALSE)</f>
        <v>MAG</v>
      </c>
      <c r="E224" t="str">
        <f>VLOOKUP(A224,'Liste salariés'!$C$2:$I$609,6,FALSE)</f>
        <v>ELM</v>
      </c>
      <c r="F224" t="s">
        <v>11</v>
      </c>
      <c r="G224">
        <f>VLOOKUP(F224,'Liste formations'!$A$3:$B$31,2,FALSE)</f>
        <v>25</v>
      </c>
      <c r="H224">
        <v>25</v>
      </c>
      <c r="I224">
        <f>Tableau2[[#This Row],[Nombre de questions]]-Tableau2[[#This Row],[Réponses justes ]]</f>
        <v>0</v>
      </c>
      <c r="J224" t="s">
        <v>1052</v>
      </c>
      <c r="K224" s="3">
        <v>40968</v>
      </c>
      <c r="M224"/>
      <c r="N224" s="12"/>
    </row>
    <row r="225" spans="1:14" x14ac:dyDescent="0.25">
      <c r="A225" s="34" t="s">
        <v>1244</v>
      </c>
      <c r="B225" s="26" t="str">
        <f>VLOOKUP(A225,'Liste salariés'!$C$2:$I$609,4,FALSE)</f>
        <v>Ouvrier</v>
      </c>
      <c r="C225" s="36" t="str">
        <f>VLOOKUP(A225,'Liste salariés'!$C$2:$R$609,7,FALSE)</f>
        <v>P01-PRODUCTION</v>
      </c>
      <c r="D225" s="36" t="str">
        <f>VLOOKUP(A225,'Liste salariés'!$C$2:$I$609,3,FALSE)</f>
        <v>MAG</v>
      </c>
      <c r="E225" s="36" t="str">
        <f>VLOOKUP(A225,'Liste salariés'!$C$2:$I$609,6,FALSE)</f>
        <v>ELM</v>
      </c>
      <c r="F225" t="s">
        <v>1987</v>
      </c>
      <c r="G225" s="36">
        <f>VLOOKUP(F225,'Liste formations'!$A$3:$B$31,2,FALSE)</f>
        <v>15</v>
      </c>
      <c r="H225" s="26" t="s">
        <v>1973</v>
      </c>
      <c r="I225" s="26" t="e">
        <f>Tableau2[[#This Row],[Nombre de questions]]-Tableau2[[#This Row],[Réponses justes ]]</f>
        <v>#VALUE!</v>
      </c>
      <c r="J225" s="26" t="s">
        <v>1053</v>
      </c>
      <c r="K225" s="41">
        <v>41066</v>
      </c>
      <c r="L225" s="26"/>
      <c r="M225" s="26"/>
      <c r="N225" s="12"/>
    </row>
    <row r="226" spans="1:14" x14ac:dyDescent="0.25">
      <c r="A226" s="6" t="s">
        <v>1384</v>
      </c>
      <c r="B226" t="str">
        <f>VLOOKUP(A226,'Liste salariés'!$C$2:$I$609,4,FALSE)</f>
        <v>Ouvrier</v>
      </c>
      <c r="C226" t="str">
        <f>VLOOKUP(A226,'Liste salariés'!$C$2:$R$609,7,FALSE)</f>
        <v>P01-PRODUCTION</v>
      </c>
      <c r="D226" t="str">
        <f>VLOOKUP(A226,'Liste salariés'!$C$2:$I$609,3,FALSE)</f>
        <v>OMAN</v>
      </c>
      <c r="E226" t="str">
        <f>VLOOKUP(A226,'Liste salariés'!$C$2:$I$609,6,FALSE)</f>
        <v>ELM</v>
      </c>
      <c r="F226" t="s">
        <v>11</v>
      </c>
      <c r="G226">
        <f>VLOOKUP(F226,'Liste formations'!$A$3:$B$31,2,FALSE)</f>
        <v>25</v>
      </c>
      <c r="H226">
        <v>22</v>
      </c>
      <c r="I226">
        <f>Tableau2[[#This Row],[Nombre de questions]]-Tableau2[[#This Row],[Réponses justes ]]</f>
        <v>3</v>
      </c>
      <c r="J226" t="s">
        <v>1052</v>
      </c>
      <c r="K226" s="3">
        <v>41373</v>
      </c>
      <c r="M226"/>
      <c r="N226" s="12"/>
    </row>
    <row r="227" spans="1:14" x14ac:dyDescent="0.25">
      <c r="A227" s="6" t="s">
        <v>1384</v>
      </c>
      <c r="B227" t="str">
        <f>VLOOKUP(A227,'Liste salariés'!$C$2:$I$609,4,FALSE)</f>
        <v>Ouvrier</v>
      </c>
      <c r="C227" t="str">
        <f>VLOOKUP(A227,'Liste salariés'!$C$2:$R$609,7,FALSE)</f>
        <v>P01-PRODUCTION</v>
      </c>
      <c r="D227" t="str">
        <f>VLOOKUP(A227,'Liste salariés'!$C$2:$I$609,3,FALSE)</f>
        <v>OMAN</v>
      </c>
      <c r="E227" t="str">
        <f>VLOOKUP(A227,'Liste salariés'!$C$2:$I$609,6,FALSE)</f>
        <v>ELM</v>
      </c>
      <c r="F227" t="s">
        <v>1413</v>
      </c>
      <c r="G227">
        <f>VLOOKUP(F227,'Liste formations'!$A$3:$B$31,2,FALSE)</f>
        <v>10</v>
      </c>
      <c r="H227">
        <v>9</v>
      </c>
      <c r="I227">
        <f>Tableau2[[#This Row],[Nombre de questions]]-Tableau2[[#This Row],[Réponses justes ]]</f>
        <v>1</v>
      </c>
      <c r="J227" t="s">
        <v>1052</v>
      </c>
      <c r="K227" s="3">
        <v>41389</v>
      </c>
      <c r="M227"/>
      <c r="N227" s="12"/>
    </row>
    <row r="228" spans="1:14" x14ac:dyDescent="0.25">
      <c r="A228" s="6" t="s">
        <v>1056</v>
      </c>
      <c r="B228" t="str">
        <f>VLOOKUP(A228,'Liste salariés'!$C$2:$I$609,4,FALSE)</f>
        <v>Cadre</v>
      </c>
      <c r="C228" t="str">
        <f>VLOOKUP(A228,'Liste salariés'!$C$2:$R$609,7,FALSE)</f>
        <v>S08-QUALITY</v>
      </c>
      <c r="D228" t="str">
        <f>VLOOKUP(A228,'Liste salariés'!$C$2:$I$609,3,FALSE)</f>
        <v>LP</v>
      </c>
      <c r="E228" t="str">
        <f>VLOOKUP(A228,'Liste salariés'!$C$2:$I$609,6,FALSE)</f>
        <v>I&amp;T</v>
      </c>
      <c r="F228" t="s">
        <v>1412</v>
      </c>
      <c r="G228">
        <f>VLOOKUP(F228,'Liste formations'!$A$3:$B$31,2,FALSE)</f>
        <v>14</v>
      </c>
      <c r="H228">
        <v>14</v>
      </c>
      <c r="I228">
        <f>Tableau2[[#This Row],[Nombre de questions]]-Tableau2[[#This Row],[Réponses justes ]]</f>
        <v>0</v>
      </c>
      <c r="J228" t="s">
        <v>1052</v>
      </c>
      <c r="K228" s="3"/>
      <c r="M228"/>
      <c r="N228" s="12"/>
    </row>
    <row r="229" spans="1:14" x14ac:dyDescent="0.25">
      <c r="A229" s="6" t="s">
        <v>1056</v>
      </c>
      <c r="B229" t="str">
        <f>VLOOKUP(A229,'Liste salariés'!$C$2:$I$609,4,FALSE)</f>
        <v>Cadre</v>
      </c>
      <c r="C229" t="str">
        <f>VLOOKUP(A229,'Liste salariés'!$C$2:$R$609,7,FALSE)</f>
        <v>S08-QUALITY</v>
      </c>
      <c r="D229" t="str">
        <f>VLOOKUP(A229,'Liste salariés'!$C$2:$I$609,3,FALSE)</f>
        <v>LP</v>
      </c>
      <c r="E229" t="str">
        <f>VLOOKUP(A229,'Liste salariés'!$C$2:$I$609,6,FALSE)</f>
        <v>I&amp;T</v>
      </c>
      <c r="F229" t="s">
        <v>11</v>
      </c>
      <c r="G229">
        <f>VLOOKUP(F229,'Liste formations'!$A$3:$B$31,2,FALSE)</f>
        <v>25</v>
      </c>
      <c r="H229">
        <v>21</v>
      </c>
      <c r="I229">
        <f>Tableau2[[#This Row],[Nombre de questions]]-Tableau2[[#This Row],[Réponses justes ]]</f>
        <v>4</v>
      </c>
      <c r="J229" t="s">
        <v>1052</v>
      </c>
      <c r="K229" s="3">
        <v>40814</v>
      </c>
      <c r="M229"/>
      <c r="N229" s="12"/>
    </row>
    <row r="230" spans="1:14" x14ac:dyDescent="0.25">
      <c r="A230" s="6" t="s">
        <v>1056</v>
      </c>
      <c r="B230" t="str">
        <f>VLOOKUP(A230,'Liste salariés'!$C$2:$I$609,4,FALSE)</f>
        <v>Cadre</v>
      </c>
      <c r="C230" t="str">
        <f>VLOOKUP(A230,'Liste salariés'!$C$2:$R$609,7,FALSE)</f>
        <v>S08-QUALITY</v>
      </c>
      <c r="D230" t="str">
        <f>VLOOKUP(A230,'Liste salariés'!$C$2:$I$609,3,FALSE)</f>
        <v>LP</v>
      </c>
      <c r="E230" t="str">
        <f>VLOOKUP(A230,'Liste salariés'!$C$2:$I$609,6,FALSE)</f>
        <v>I&amp;T</v>
      </c>
      <c r="F230" t="s">
        <v>9</v>
      </c>
      <c r="G230">
        <f>VLOOKUP(F230,'Liste formations'!$A$3:$B$31,2,FALSE)</f>
        <v>10</v>
      </c>
      <c r="H230">
        <v>8</v>
      </c>
      <c r="I230">
        <f>Tableau2[[#This Row],[Nombre de questions]]-Tableau2[[#This Row],[Réponses justes ]]</f>
        <v>2</v>
      </c>
      <c r="J230" t="s">
        <v>1052</v>
      </c>
      <c r="K230" s="3">
        <v>41396</v>
      </c>
      <c r="M230"/>
      <c r="N230" s="12"/>
    </row>
    <row r="231" spans="1:14" x14ac:dyDescent="0.25">
      <c r="A231" s="6" t="s">
        <v>1245</v>
      </c>
      <c r="B231" t="str">
        <f>VLOOKUP(A231,'Liste salariés'!$C$2:$I$609,4,FALSE)</f>
        <v>Ouvrier</v>
      </c>
      <c r="C231" t="str">
        <f>VLOOKUP(A231,'Liste salariés'!$C$2:$R$609,7,FALSE)</f>
        <v>P01-PRODUCTION</v>
      </c>
      <c r="D231" t="str">
        <f>VLOOKUP(A231,'Liste salariés'!$C$2:$I$609,3,FALSE)</f>
        <v>OMAN</v>
      </c>
      <c r="E231" t="str">
        <f>VLOOKUP(A231,'Liste salariés'!$C$2:$I$609,6,FALSE)</f>
        <v>ELM</v>
      </c>
      <c r="F231" t="s">
        <v>1413</v>
      </c>
      <c r="G231">
        <f>VLOOKUP(F231,'Liste formations'!$A$3:$B$31,2,FALSE)</f>
        <v>10</v>
      </c>
      <c r="H231">
        <v>8</v>
      </c>
      <c r="I231">
        <f>Tableau2[[#This Row],[Nombre de questions]]-Tableau2[[#This Row],[Réponses justes ]]</f>
        <v>2</v>
      </c>
      <c r="J231" t="s">
        <v>1052</v>
      </c>
      <c r="K231" s="3">
        <v>41288</v>
      </c>
      <c r="M231"/>
      <c r="N231" s="12"/>
    </row>
    <row r="232" spans="1:14" x14ac:dyDescent="0.25">
      <c r="A232" s="6" t="s">
        <v>1245</v>
      </c>
      <c r="B232" t="str">
        <f>VLOOKUP(A232,'Liste salariés'!$C$2:$I$609,4,FALSE)</f>
        <v>Ouvrier</v>
      </c>
      <c r="C232" t="str">
        <f>VLOOKUP(A232,'Liste salariés'!$C$2:$R$609,7,FALSE)</f>
        <v>P01-PRODUCTION</v>
      </c>
      <c r="D232" t="str">
        <f>VLOOKUP(A232,'Liste salariés'!$C$2:$I$609,3,FALSE)</f>
        <v>OMAN</v>
      </c>
      <c r="E232" t="str">
        <f>VLOOKUP(A232,'Liste salariés'!$C$2:$I$609,6,FALSE)</f>
        <v>ELM</v>
      </c>
      <c r="F232" t="s">
        <v>11</v>
      </c>
      <c r="G232">
        <f>VLOOKUP(F232,'Liste formations'!$A$3:$B$31,2,FALSE)</f>
        <v>25</v>
      </c>
      <c r="H232">
        <v>20</v>
      </c>
      <c r="I232">
        <f>Tableau2[[#This Row],[Nombre de questions]]-Tableau2[[#This Row],[Réponses justes ]]</f>
        <v>5</v>
      </c>
      <c r="J232" t="s">
        <v>1052</v>
      </c>
      <c r="K232" s="3">
        <v>41319</v>
      </c>
      <c r="M232"/>
      <c r="N232" s="12"/>
    </row>
    <row r="233" spans="1:14" x14ac:dyDescent="0.25">
      <c r="A233" s="34" t="s">
        <v>1245</v>
      </c>
      <c r="B233" t="str">
        <f>VLOOKUP(A233,'Liste salariés'!$C$2:$I$609,4,FALSE)</f>
        <v>Ouvrier</v>
      </c>
      <c r="C233" s="8" t="str">
        <f>VLOOKUP(A233,'Liste salariés'!$C$2:$R$609,7,FALSE)</f>
        <v>P01-PRODUCTION</v>
      </c>
      <c r="D233" s="8" t="str">
        <f>VLOOKUP(A233,'Liste salariés'!$C$2:$I$609,3,FALSE)</f>
        <v>OMAN</v>
      </c>
      <c r="E233" s="8" t="str">
        <f>VLOOKUP(A233,'Liste salariés'!$C$2:$I$609,6,FALSE)</f>
        <v>ELM</v>
      </c>
      <c r="F233" t="s">
        <v>1987</v>
      </c>
      <c r="G233" s="8">
        <f>VLOOKUP(F233,'Liste formations'!$A$3:$B$31,2,FALSE)</f>
        <v>15</v>
      </c>
      <c r="H233" t="s">
        <v>1973</v>
      </c>
      <c r="I233" t="e">
        <f>Tableau2[[#This Row],[Nombre de questions]]-Tableau2[[#This Row],[Réponses justes ]]</f>
        <v>#VALUE!</v>
      </c>
      <c r="J233" s="26" t="s">
        <v>1053</v>
      </c>
      <c r="K233" s="40">
        <v>41591</v>
      </c>
      <c r="M233"/>
      <c r="N233" s="12"/>
    </row>
    <row r="234" spans="1:14" x14ac:dyDescent="0.25">
      <c r="A234" s="34" t="s">
        <v>1457</v>
      </c>
      <c r="B234" s="26" t="str">
        <f>VLOOKUP(A234,'Liste salariés'!$C$2:$I$609,4,FALSE)</f>
        <v>Ouvrier</v>
      </c>
      <c r="C234" s="36" t="str">
        <f>VLOOKUP(A234,'Liste salariés'!$C$2:$R$609,7,FALSE)</f>
        <v>P01-PRODUCTION</v>
      </c>
      <c r="D234" s="36" t="str">
        <f>VLOOKUP(A234,'Liste salariés'!$C$2:$I$609,3,FALSE)</f>
        <v>MAG</v>
      </c>
      <c r="E234" s="36" t="str">
        <f>VLOOKUP(A234,'Liste salariés'!$C$2:$I$609,6,FALSE)</f>
        <v>ELM</v>
      </c>
      <c r="F234" t="s">
        <v>1987</v>
      </c>
      <c r="G234" s="36">
        <f>VLOOKUP(F234,'Liste formations'!$A$3:$B$31,2,FALSE)</f>
        <v>15</v>
      </c>
      <c r="H234" s="26" t="s">
        <v>1973</v>
      </c>
      <c r="I234" s="26" t="e">
        <f>Tableau2[[#This Row],[Nombre de questions]]-Tableau2[[#This Row],[Réponses justes ]]</f>
        <v>#VALUE!</v>
      </c>
      <c r="J234" s="26" t="s">
        <v>1053</v>
      </c>
      <c r="K234" s="41">
        <v>41066</v>
      </c>
      <c r="L234" s="26"/>
      <c r="M234" s="26"/>
      <c r="N234" s="12"/>
    </row>
    <row r="235" spans="1:14" x14ac:dyDescent="0.25">
      <c r="A235" s="6" t="s">
        <v>1410</v>
      </c>
      <c r="B235" t="str">
        <f>VLOOKUP(A235,'Liste salariés'!$C$2:$I$609,4,FALSE)</f>
        <v>Ouvrier</v>
      </c>
      <c r="C235" t="str">
        <f>VLOOKUP(A235,'Liste salariés'!$C$2:$R$609,7,FALSE)</f>
        <v>P01-PRODUCTION</v>
      </c>
      <c r="D235" t="str">
        <f>VLOOKUP(A235,'Liste salariés'!$C$2:$I$609,3,FALSE)</f>
        <v>OMAN</v>
      </c>
      <c r="E235" t="str">
        <f>VLOOKUP(A235,'Liste salariés'!$C$2:$I$609,6,FALSE)</f>
        <v>ELM</v>
      </c>
      <c r="F235" t="s">
        <v>1413</v>
      </c>
      <c r="G235">
        <f>VLOOKUP(F235,'Liste formations'!$A$3:$B$31,2,FALSE)</f>
        <v>10</v>
      </c>
      <c r="H235">
        <v>9</v>
      </c>
      <c r="I235">
        <f>Tableau2[[#This Row],[Nombre de questions]]-Tableau2[[#This Row],[Réponses justes ]]</f>
        <v>1</v>
      </c>
      <c r="J235" t="s">
        <v>1052</v>
      </c>
      <c r="K235" s="3">
        <v>41299</v>
      </c>
      <c r="M235"/>
      <c r="N235" s="12"/>
    </row>
    <row r="236" spans="1:14" x14ac:dyDescent="0.25">
      <c r="A236" s="6" t="s">
        <v>1410</v>
      </c>
      <c r="B236" t="str">
        <f>VLOOKUP(A236,'Liste salariés'!$C$2:$I$609,4,FALSE)</f>
        <v>Ouvrier</v>
      </c>
      <c r="C236" t="str">
        <f>VLOOKUP(A236,'Liste salariés'!$C$2:$R$609,7,FALSE)</f>
        <v>P01-PRODUCTION</v>
      </c>
      <c r="D236" t="str">
        <f>VLOOKUP(A236,'Liste salariés'!$C$2:$I$609,3,FALSE)</f>
        <v>OMAN</v>
      </c>
      <c r="E236" t="str">
        <f>VLOOKUP(A236,'Liste salariés'!$C$2:$I$609,6,FALSE)</f>
        <v>ELM</v>
      </c>
      <c r="F236" t="s">
        <v>11</v>
      </c>
      <c r="G236">
        <f>VLOOKUP(F236,'Liste formations'!$A$3:$B$31,2,FALSE)</f>
        <v>25</v>
      </c>
      <c r="H236">
        <v>15</v>
      </c>
      <c r="I236">
        <f>Tableau2[[#This Row],[Nombre de questions]]-Tableau2[[#This Row],[Réponses justes ]]</f>
        <v>10</v>
      </c>
      <c r="J236" t="s">
        <v>1052</v>
      </c>
      <c r="K236" s="3">
        <v>41445</v>
      </c>
      <c r="M236"/>
      <c r="N236" s="12"/>
    </row>
    <row r="237" spans="1:14" x14ac:dyDescent="0.25">
      <c r="A237" s="6" t="s">
        <v>1246</v>
      </c>
      <c r="B237" t="str">
        <f>VLOOKUP(A237,'Liste salariés'!$C$2:$I$609,4,FALSE)</f>
        <v>Ouvrier</v>
      </c>
      <c r="C237" t="str">
        <f>VLOOKUP(A237,'Liste salariés'!$C$2:$R$609,7,FALSE)</f>
        <v>P01-PRODUCTION</v>
      </c>
      <c r="D237" t="str">
        <f>VLOOKUP(A237,'Liste salariés'!$C$2:$I$609,3,FALSE)</f>
        <v>OMAC</v>
      </c>
      <c r="E237" t="str">
        <f>VLOOKUP(A237,'Liste salariés'!$C$2:$I$609,6,FALSE)</f>
        <v>ELM</v>
      </c>
      <c r="F237" t="s">
        <v>11</v>
      </c>
      <c r="G237">
        <f>VLOOKUP(F237,'Liste formations'!$A$3:$B$31,2,FALSE)</f>
        <v>25</v>
      </c>
      <c r="H237">
        <v>25</v>
      </c>
      <c r="I237">
        <f>Tableau2[[#This Row],[Nombre de questions]]-Tableau2[[#This Row],[Réponses justes ]]</f>
        <v>0</v>
      </c>
      <c r="J237" t="s">
        <v>1052</v>
      </c>
      <c r="K237" s="3"/>
      <c r="M237"/>
      <c r="N237" s="12"/>
    </row>
    <row r="238" spans="1:14" x14ac:dyDescent="0.25">
      <c r="A238" s="6" t="s">
        <v>1246</v>
      </c>
      <c r="B238" t="str">
        <f>VLOOKUP(A238,'Liste salariés'!$C$2:$I$609,4,FALSE)</f>
        <v>Ouvrier</v>
      </c>
      <c r="C238" t="str">
        <f>VLOOKUP(A238,'Liste salariés'!$C$2:$R$609,7,FALSE)</f>
        <v>P01-PRODUCTION</v>
      </c>
      <c r="D238" t="str">
        <f>VLOOKUP(A238,'Liste salariés'!$C$2:$I$609,3,FALSE)</f>
        <v>OMAC</v>
      </c>
      <c r="E238" t="str">
        <f>VLOOKUP(A238,'Liste salariés'!$C$2:$I$609,6,FALSE)</f>
        <v>ELM</v>
      </c>
      <c r="F238" t="s">
        <v>10</v>
      </c>
      <c r="G238">
        <f>VLOOKUP(F238,'Liste formations'!$A$3:$B$31,2,FALSE)</f>
        <v>6</v>
      </c>
      <c r="H238">
        <v>6</v>
      </c>
      <c r="I238">
        <f>Tableau2[[#This Row],[Nombre de questions]]-Tableau2[[#This Row],[Réponses justes ]]</f>
        <v>0</v>
      </c>
      <c r="J238" t="s">
        <v>1052</v>
      </c>
      <c r="K238" s="3">
        <v>41332</v>
      </c>
      <c r="M238"/>
      <c r="N238" s="12"/>
    </row>
    <row r="239" spans="1:14" x14ac:dyDescent="0.25">
      <c r="A239" s="6" t="s">
        <v>1246</v>
      </c>
      <c r="B239" t="str">
        <f>VLOOKUP(A239,'Liste salariés'!$C$2:$I$609,4,FALSE)</f>
        <v>Ouvrier</v>
      </c>
      <c r="C239" t="str">
        <f>VLOOKUP(A239,'Liste salariés'!$C$2:$R$609,7,FALSE)</f>
        <v>P01-PRODUCTION</v>
      </c>
      <c r="D239" t="str">
        <f>VLOOKUP(A239,'Liste salariés'!$C$2:$I$609,3,FALSE)</f>
        <v>OMAC</v>
      </c>
      <c r="E239" t="str">
        <f>VLOOKUP(A239,'Liste salariés'!$C$2:$I$609,6,FALSE)</f>
        <v>ELM</v>
      </c>
      <c r="F239" t="s">
        <v>1683</v>
      </c>
      <c r="G239">
        <f>VLOOKUP(F239,'Liste formations'!$A$3:$B$31,2,FALSE)</f>
        <v>0</v>
      </c>
      <c r="H239">
        <v>25</v>
      </c>
      <c r="I239">
        <f>Tableau2[[#This Row],[Nombre de questions]]-Tableau2[[#This Row],[Réponses justes ]]</f>
        <v>-25</v>
      </c>
      <c r="J239" t="s">
        <v>1052</v>
      </c>
      <c r="K239" s="3">
        <v>41296</v>
      </c>
      <c r="L239" t="s">
        <v>1772</v>
      </c>
      <c r="M239"/>
      <c r="N239" s="12"/>
    </row>
    <row r="240" spans="1:14" x14ac:dyDescent="0.25">
      <c r="A240" s="34" t="s">
        <v>1246</v>
      </c>
      <c r="B240" s="26" t="str">
        <f>VLOOKUP(A240,'Liste salariés'!$C$2:$I$609,4,FALSE)</f>
        <v>Ouvrier</v>
      </c>
      <c r="C240" s="36" t="str">
        <f>VLOOKUP(A240,'Liste salariés'!$C$2:$R$609,7,FALSE)</f>
        <v>P01-PRODUCTION</v>
      </c>
      <c r="D240" s="36" t="str">
        <f>VLOOKUP(A240,'Liste salariés'!$C$2:$I$609,3,FALSE)</f>
        <v>OMAC</v>
      </c>
      <c r="E240" s="36" t="str">
        <f>VLOOKUP(A240,'Liste salariés'!$C$2:$I$609,6,FALSE)</f>
        <v>ELM</v>
      </c>
      <c r="F240" t="s">
        <v>1987</v>
      </c>
      <c r="G240" s="36">
        <f>VLOOKUP(F240,'Liste formations'!$A$3:$B$31,2,FALSE)</f>
        <v>15</v>
      </c>
      <c r="H240" s="26">
        <v>13</v>
      </c>
      <c r="I240" s="26">
        <f>Tableau2[[#This Row],[Nombre de questions]]-Tableau2[[#This Row],[Réponses justes ]]</f>
        <v>2</v>
      </c>
      <c r="J240" s="26" t="s">
        <v>1052</v>
      </c>
      <c r="K240" s="41">
        <v>41667</v>
      </c>
      <c r="L240" s="26"/>
      <c r="M240" s="41">
        <v>40926</v>
      </c>
      <c r="N240" s="12"/>
    </row>
    <row r="241" spans="1:14" x14ac:dyDescent="0.25">
      <c r="A241" s="6" t="s">
        <v>1366</v>
      </c>
      <c r="B241" t="str">
        <f>VLOOKUP(A241,'Liste salariés'!$C$2:$I$609,4,FALSE)</f>
        <v>Ouvrier</v>
      </c>
      <c r="C241" t="str">
        <f>VLOOKUP(A241,'Liste salariés'!$C$2:$R$609,7,FALSE)</f>
        <v>P01-PRODUCTION</v>
      </c>
      <c r="D241" t="str">
        <f>VLOOKUP(A241,'Liste salariés'!$C$2:$I$609,3,FALSE)</f>
        <v>OMAC</v>
      </c>
      <c r="E241" t="str">
        <f>VLOOKUP(A241,'Liste salariés'!$C$2:$I$609,6,FALSE)</f>
        <v>ELM</v>
      </c>
      <c r="F241" t="s">
        <v>1413</v>
      </c>
      <c r="G241">
        <f>VLOOKUP(F241,'Liste formations'!$A$3:$B$31,2,FALSE)</f>
        <v>10</v>
      </c>
      <c r="H241">
        <v>9</v>
      </c>
      <c r="I241">
        <f>Tableau2[[#This Row],[Nombre de questions]]-Tableau2[[#This Row],[Réponses justes ]]</f>
        <v>1</v>
      </c>
      <c r="J241" t="s">
        <v>1052</v>
      </c>
      <c r="K241" s="3">
        <v>41171</v>
      </c>
      <c r="M241"/>
      <c r="N241" s="12"/>
    </row>
    <row r="242" spans="1:14" x14ac:dyDescent="0.25">
      <c r="A242" s="6" t="s">
        <v>1366</v>
      </c>
      <c r="B242" t="str">
        <f>VLOOKUP(A242,'Liste salariés'!$C$2:$I$609,4,FALSE)</f>
        <v>Ouvrier</v>
      </c>
      <c r="C242" t="str">
        <f>VLOOKUP(A242,'Liste salariés'!$C$2:$R$609,7,FALSE)</f>
        <v>P01-PRODUCTION</v>
      </c>
      <c r="D242" t="str">
        <f>VLOOKUP(A242,'Liste salariés'!$C$2:$I$609,3,FALSE)</f>
        <v>OMAC</v>
      </c>
      <c r="E242" t="str">
        <f>VLOOKUP(A242,'Liste salariés'!$C$2:$I$609,6,FALSE)</f>
        <v>ELM</v>
      </c>
      <c r="F242" t="s">
        <v>11</v>
      </c>
      <c r="G242">
        <f>VLOOKUP(F242,'Liste formations'!$A$3:$B$31,2,FALSE)</f>
        <v>25</v>
      </c>
      <c r="H242">
        <v>25</v>
      </c>
      <c r="I242">
        <f>Tableau2[[#This Row],[Nombre de questions]]-Tableau2[[#This Row],[Réponses justes ]]</f>
        <v>0</v>
      </c>
      <c r="J242" t="s">
        <v>1052</v>
      </c>
      <c r="K242" s="3">
        <v>41157</v>
      </c>
      <c r="M242"/>
      <c r="N242" s="12"/>
    </row>
    <row r="243" spans="1:14" x14ac:dyDescent="0.25">
      <c r="A243" s="6" t="s">
        <v>1366</v>
      </c>
      <c r="B243" t="str">
        <f>VLOOKUP(A243,'Liste salariés'!$C$2:$I$609,4,FALSE)</f>
        <v>Ouvrier</v>
      </c>
      <c r="C243" t="str">
        <f>VLOOKUP(A243,'Liste salariés'!$C$2:$R$609,7,FALSE)</f>
        <v>P01-PRODUCTION</v>
      </c>
      <c r="D243" t="str">
        <f>VLOOKUP(A243,'Liste salariés'!$C$2:$I$609,3,FALSE)</f>
        <v>OMAC</v>
      </c>
      <c r="E243" t="str">
        <f>VLOOKUP(A243,'Liste salariés'!$C$2:$I$609,6,FALSE)</f>
        <v>ELM</v>
      </c>
      <c r="F243" t="s">
        <v>10</v>
      </c>
      <c r="G243">
        <f>VLOOKUP(F243,'Liste formations'!$A$3:$B$31,2,FALSE)</f>
        <v>6</v>
      </c>
      <c r="H243">
        <v>6</v>
      </c>
      <c r="I243">
        <f>Tableau2[[#This Row],[Nombre de questions]]-Tableau2[[#This Row],[Réponses justes ]]</f>
        <v>0</v>
      </c>
      <c r="J243" t="s">
        <v>1052</v>
      </c>
      <c r="K243" s="3">
        <v>41332</v>
      </c>
      <c r="M243"/>
      <c r="N243" s="12"/>
    </row>
    <row r="244" spans="1:14" x14ac:dyDescent="0.25">
      <c r="A244" s="6" t="s">
        <v>1366</v>
      </c>
      <c r="B244" t="str">
        <f>VLOOKUP(A244,'Liste salariés'!$C$2:$I$609,4,FALSE)</f>
        <v>Ouvrier</v>
      </c>
      <c r="C244" t="str">
        <f>VLOOKUP(A244,'Liste salariés'!$C$2:$R$609,7,FALSE)</f>
        <v>P01-PRODUCTION</v>
      </c>
      <c r="D244" t="str">
        <f>VLOOKUP(A244,'Liste salariés'!$C$2:$I$609,3,FALSE)</f>
        <v>OMAC</v>
      </c>
      <c r="E244" t="str">
        <f>VLOOKUP(A244,'Liste salariés'!$C$2:$I$609,6,FALSE)</f>
        <v>ELM</v>
      </c>
      <c r="F244" t="s">
        <v>1683</v>
      </c>
      <c r="G244">
        <f>VLOOKUP(F244,'Liste formations'!$A$3:$B$31,2,FALSE)</f>
        <v>0</v>
      </c>
      <c r="H244">
        <v>25</v>
      </c>
      <c r="I244">
        <f>Tableau2[[#This Row],[Nombre de questions]]-Tableau2[[#This Row],[Réponses justes ]]</f>
        <v>-25</v>
      </c>
      <c r="J244" t="s">
        <v>1052</v>
      </c>
      <c r="K244" s="3">
        <v>41163</v>
      </c>
      <c r="L244" t="s">
        <v>1688</v>
      </c>
      <c r="M244"/>
      <c r="N244" s="12"/>
    </row>
    <row r="245" spans="1:14" x14ac:dyDescent="0.25">
      <c r="A245" s="34" t="s">
        <v>1366</v>
      </c>
      <c r="B245" t="str">
        <f>VLOOKUP(A245,'Liste salariés'!$C$2:$I$609,4,FALSE)</f>
        <v>Ouvrier</v>
      </c>
      <c r="C245" s="8" t="str">
        <f>VLOOKUP(A245,'Liste salariés'!$C$2:$R$609,7,FALSE)</f>
        <v>P01-PRODUCTION</v>
      </c>
      <c r="D245" s="8" t="str">
        <f>VLOOKUP(A245,'Liste salariés'!$C$2:$I$609,3,FALSE)</f>
        <v>OMAC</v>
      </c>
      <c r="E245" s="8" t="str">
        <f>VLOOKUP(A245,'Liste salariés'!$C$2:$I$609,6,FALSE)</f>
        <v>ELM</v>
      </c>
      <c r="F245" t="s">
        <v>1987</v>
      </c>
      <c r="G245" s="8">
        <f>VLOOKUP(F245,'Liste formations'!$A$3:$B$31,2,FALSE)</f>
        <v>15</v>
      </c>
      <c r="H245">
        <v>10</v>
      </c>
      <c r="I245">
        <f>Tableau2[[#This Row],[Nombre de questions]]-Tableau2[[#This Row],[Réponses justes ]]</f>
        <v>5</v>
      </c>
      <c r="J245" s="26" t="s">
        <v>1052</v>
      </c>
      <c r="K245" s="40" t="s">
        <v>1989</v>
      </c>
      <c r="M245"/>
      <c r="N245" s="12"/>
    </row>
    <row r="246" spans="1:14" x14ac:dyDescent="0.25">
      <c r="A246" s="6" t="s">
        <v>1249</v>
      </c>
      <c r="B246" t="str">
        <f>VLOOKUP(A246,'Liste salariés'!$C$2:$I$609,4,FALSE)</f>
        <v>Ouvrier</v>
      </c>
      <c r="C246" t="str">
        <f>VLOOKUP(A246,'Liste salariés'!$C$2:$R$609,7,FALSE)</f>
        <v>P01-PRODUCTION</v>
      </c>
      <c r="D246" t="str">
        <f>VLOOKUP(A246,'Liste salariés'!$C$2:$I$609,3,FALSE)</f>
        <v>OMAN</v>
      </c>
      <c r="E246" t="str">
        <f>VLOOKUP(A246,'Liste salariés'!$C$2:$I$609,6,FALSE)</f>
        <v>ELM</v>
      </c>
      <c r="F246" t="s">
        <v>1413</v>
      </c>
      <c r="G246">
        <f>VLOOKUP(F246,'Liste formations'!$A$3:$B$31,2,FALSE)</f>
        <v>10</v>
      </c>
      <c r="H246">
        <v>10</v>
      </c>
      <c r="I246">
        <f>Tableau2[[#This Row],[Nombre de questions]]-Tableau2[[#This Row],[Réponses justes ]]</f>
        <v>0</v>
      </c>
      <c r="J246" t="s">
        <v>1052</v>
      </c>
      <c r="K246" s="3">
        <v>41295</v>
      </c>
      <c r="M246"/>
      <c r="N246" s="12"/>
    </row>
    <row r="247" spans="1:14" x14ac:dyDescent="0.25">
      <c r="A247" s="6" t="s">
        <v>1249</v>
      </c>
      <c r="B247" t="str">
        <f>VLOOKUP(A247,'Liste salariés'!$C$2:$I$609,4,FALSE)</f>
        <v>Ouvrier</v>
      </c>
      <c r="C247" t="str">
        <f>VLOOKUP(A247,'Liste salariés'!$C$2:$R$609,7,FALSE)</f>
        <v>P01-PRODUCTION</v>
      </c>
      <c r="D247" t="str">
        <f>VLOOKUP(A247,'Liste salariés'!$C$2:$I$609,3,FALSE)</f>
        <v>OMAN</v>
      </c>
      <c r="E247" t="str">
        <f>VLOOKUP(A247,'Liste salariés'!$C$2:$I$609,6,FALSE)</f>
        <v>ELM</v>
      </c>
      <c r="F247" t="s">
        <v>11</v>
      </c>
      <c r="G247">
        <f>VLOOKUP(F247,'Liste formations'!$A$3:$B$31,2,FALSE)</f>
        <v>25</v>
      </c>
      <c r="H247">
        <v>21</v>
      </c>
      <c r="I247">
        <f>Tableau2[[#This Row],[Nombre de questions]]-Tableau2[[#This Row],[Réponses justes ]]</f>
        <v>4</v>
      </c>
      <c r="J247" t="s">
        <v>1052</v>
      </c>
      <c r="K247" s="3">
        <v>41373</v>
      </c>
      <c r="M247"/>
      <c r="N247" s="12"/>
    </row>
    <row r="248" spans="1:14" x14ac:dyDescent="0.25">
      <c r="A248" s="34" t="s">
        <v>1249</v>
      </c>
      <c r="B248" t="str">
        <f>VLOOKUP(A248,'Liste salariés'!$C$2:$I$609,4,FALSE)</f>
        <v>Ouvrier</v>
      </c>
      <c r="C248" s="8" t="str">
        <f>VLOOKUP(A248,'Liste salariés'!$C$2:$R$609,7,FALSE)</f>
        <v>P01-PRODUCTION</v>
      </c>
      <c r="D248" s="8" t="str">
        <f>VLOOKUP(A248,'Liste salariés'!$C$2:$I$609,3,FALSE)</f>
        <v>OMAN</v>
      </c>
      <c r="E248" s="8" t="str">
        <f>VLOOKUP(A248,'Liste salariés'!$C$2:$I$609,6,FALSE)</f>
        <v>ELM</v>
      </c>
      <c r="F248" t="s">
        <v>1987</v>
      </c>
      <c r="G248" s="8">
        <f>VLOOKUP(F248,'Liste formations'!$A$3:$B$31,2,FALSE)</f>
        <v>15</v>
      </c>
      <c r="H248" t="s">
        <v>1973</v>
      </c>
      <c r="I248" t="e">
        <f>Tableau2[[#This Row],[Nombre de questions]]-Tableau2[[#This Row],[Réponses justes ]]</f>
        <v>#VALUE!</v>
      </c>
      <c r="J248" s="26" t="s">
        <v>1053</v>
      </c>
      <c r="K248" s="40">
        <v>41591</v>
      </c>
      <c r="M248"/>
      <c r="N248" s="12"/>
    </row>
    <row r="249" spans="1:14" x14ac:dyDescent="0.25">
      <c r="A249" s="6" t="s">
        <v>1460</v>
      </c>
      <c r="B249" t="str">
        <f>VLOOKUP(A249,'Liste salariés'!$C$2:$I$609,4,FALSE)</f>
        <v>Ouvrier</v>
      </c>
      <c r="C249" t="str">
        <f>VLOOKUP(A249,'Liste salariés'!$C$2:$R$609,7,FALSE)</f>
        <v>P01-PRODUCTION</v>
      </c>
      <c r="D249" t="str">
        <f>VLOOKUP(A249,'Liste salariés'!$C$2:$I$609,3,FALSE)</f>
        <v>OMAN</v>
      </c>
      <c r="E249" t="str">
        <f>VLOOKUP(A249,'Liste salariés'!$C$2:$I$609,6,FALSE)</f>
        <v>ELM</v>
      </c>
      <c r="F249" t="s">
        <v>1413</v>
      </c>
      <c r="G249">
        <f>VLOOKUP(F249,'Liste formations'!$A$3:$B$31,2,FALSE)</f>
        <v>10</v>
      </c>
      <c r="H249">
        <v>8</v>
      </c>
      <c r="I249">
        <f>Tableau2[[#This Row],[Nombre de questions]]-Tableau2[[#This Row],[Réponses justes ]]</f>
        <v>2</v>
      </c>
      <c r="J249" t="s">
        <v>1052</v>
      </c>
      <c r="K249" s="3">
        <v>41450</v>
      </c>
      <c r="M249"/>
      <c r="N249" s="12"/>
    </row>
    <row r="250" spans="1:14" x14ac:dyDescent="0.25">
      <c r="A250" s="34" t="s">
        <v>1460</v>
      </c>
      <c r="B250" t="str">
        <f>VLOOKUP(A250,'Liste salariés'!$C$2:$I$609,4,FALSE)</f>
        <v>Ouvrier</v>
      </c>
      <c r="C250" s="8" t="str">
        <f>VLOOKUP(A250,'Liste salariés'!$C$2:$R$609,7,FALSE)</f>
        <v>P01-PRODUCTION</v>
      </c>
      <c r="D250" s="8" t="str">
        <f>VLOOKUP(A250,'Liste salariés'!$C$2:$I$609,3,FALSE)</f>
        <v>OMAN</v>
      </c>
      <c r="E250" s="8" t="str">
        <f>VLOOKUP(A250,'Liste salariés'!$C$2:$I$609,6,FALSE)</f>
        <v>ELM</v>
      </c>
      <c r="F250" t="s">
        <v>1987</v>
      </c>
      <c r="G250" s="8">
        <f>VLOOKUP(F250,'Liste formations'!$A$3:$B$31,2,FALSE)</f>
        <v>15</v>
      </c>
      <c r="H250" t="s">
        <v>1973</v>
      </c>
      <c r="I250" t="e">
        <f>Tableau2[[#This Row],[Nombre de questions]]-Tableau2[[#This Row],[Réponses justes ]]</f>
        <v>#VALUE!</v>
      </c>
      <c r="J250" s="26" t="s">
        <v>1053</v>
      </c>
      <c r="K250" s="40">
        <v>41578</v>
      </c>
      <c r="M250"/>
      <c r="N250" s="12"/>
    </row>
    <row r="251" spans="1:14" x14ac:dyDescent="0.25">
      <c r="A251" s="6" t="s">
        <v>1148</v>
      </c>
      <c r="B251" t="str">
        <f>VLOOKUP(A251,'Liste salariés'!$C$2:$I$609,4,FALSE)</f>
        <v>ETAM</v>
      </c>
      <c r="C251" t="str">
        <f>VLOOKUP(A251,'Liste salariés'!$C$2:$R$609,7,FALSE)</f>
        <v>P04-QUALITY PLANT</v>
      </c>
      <c r="D251" t="str">
        <f>VLOOKUP(A251,'Liste salariés'!$C$2:$I$609,3,FALSE)</f>
        <v>QCLT</v>
      </c>
      <c r="E251" t="str">
        <f>VLOOKUP(A251,'Liste salariés'!$C$2:$I$609,6,FALSE)</f>
        <v>ELM</v>
      </c>
      <c r="F251" t="s">
        <v>9</v>
      </c>
      <c r="G251">
        <f>VLOOKUP(F251,'Liste formations'!$A$3:$B$31,2,FALSE)</f>
        <v>10</v>
      </c>
      <c r="H251">
        <v>8</v>
      </c>
      <c r="I251">
        <f>Tableau2[[#This Row],[Nombre de questions]]-Tableau2[[#This Row],[Réponses justes ]]</f>
        <v>2</v>
      </c>
      <c r="J251" t="s">
        <v>1052</v>
      </c>
      <c r="K251" s="3">
        <v>41325</v>
      </c>
      <c r="M251"/>
      <c r="N251" s="12"/>
    </row>
    <row r="252" spans="1:14" x14ac:dyDescent="0.25">
      <c r="A252" s="6" t="s">
        <v>1148</v>
      </c>
      <c r="B252" t="str">
        <f>VLOOKUP(A252,'Liste salariés'!$C$2:$I$609,4,FALSE)</f>
        <v>ETAM</v>
      </c>
      <c r="C252" t="str">
        <f>VLOOKUP(A252,'Liste salariés'!$C$2:$R$609,7,FALSE)</f>
        <v>P04-QUALITY PLANT</v>
      </c>
      <c r="D252" t="str">
        <f>VLOOKUP(A252,'Liste salariés'!$C$2:$I$609,3,FALSE)</f>
        <v>QCLT</v>
      </c>
      <c r="E252" t="str">
        <f>VLOOKUP(A252,'Liste salariés'!$C$2:$I$609,6,FALSE)</f>
        <v>ELM</v>
      </c>
      <c r="F252" t="s">
        <v>11</v>
      </c>
      <c r="G252">
        <f>VLOOKUP(F252,'Liste formations'!$A$3:$B$31,2,FALSE)</f>
        <v>25</v>
      </c>
      <c r="H252">
        <v>25</v>
      </c>
      <c r="I252">
        <f>Tableau2[[#This Row],[Nombre de questions]]-Tableau2[[#This Row],[Réponses justes ]]</f>
        <v>0</v>
      </c>
      <c r="J252" t="s">
        <v>1052</v>
      </c>
      <c r="K252" s="3">
        <v>40836</v>
      </c>
      <c r="M252"/>
      <c r="N252" s="12"/>
    </row>
    <row r="253" spans="1:14" x14ac:dyDescent="0.25">
      <c r="A253" s="6" t="s">
        <v>1091</v>
      </c>
      <c r="B253" t="str">
        <f>VLOOKUP(A253,'Liste salariés'!$C$2:$I$609,4,FALSE)</f>
        <v>ETAM</v>
      </c>
      <c r="C253" t="str">
        <f>VLOOKUP(A253,'Liste salariés'!$C$2:$R$609,7,FALSE)</f>
        <v>P04-QUALITY PLANT</v>
      </c>
      <c r="D253" t="str">
        <f>VLOOKUP(A253,'Liste salariés'!$C$2:$I$609,3,FALSE)</f>
        <v>QSYS</v>
      </c>
      <c r="E253" t="str">
        <f>VLOOKUP(A253,'Liste salariés'!$C$2:$I$609,6,FALSE)</f>
        <v>ELM</v>
      </c>
      <c r="F253" t="s">
        <v>1414</v>
      </c>
      <c r="G253">
        <f>VLOOKUP(F253,'Liste formations'!$A$3:$B$31,2,FALSE)</f>
        <v>10</v>
      </c>
      <c r="H253">
        <v>4</v>
      </c>
      <c r="I253">
        <f>Tableau2[[#This Row],[Nombre de questions]]-Tableau2[[#This Row],[Réponses justes ]]</f>
        <v>6</v>
      </c>
      <c r="J253" t="s">
        <v>1052</v>
      </c>
      <c r="K253" s="3"/>
      <c r="M253"/>
      <c r="N253" s="12"/>
    </row>
    <row r="254" spans="1:14" x14ac:dyDescent="0.25">
      <c r="A254" s="6" t="s">
        <v>1091</v>
      </c>
      <c r="B254" t="str">
        <f>VLOOKUP(A254,'Liste salariés'!$C$2:$I$609,4,FALSE)</f>
        <v>ETAM</v>
      </c>
      <c r="C254" t="str">
        <f>VLOOKUP(A254,'Liste salariés'!$C$2:$R$609,7,FALSE)</f>
        <v>P04-QUALITY PLANT</v>
      </c>
      <c r="D254" t="str">
        <f>VLOOKUP(A254,'Liste salariés'!$C$2:$I$609,3,FALSE)</f>
        <v>QSYS</v>
      </c>
      <c r="E254" t="str">
        <f>VLOOKUP(A254,'Liste salariés'!$C$2:$I$609,6,FALSE)</f>
        <v>ELM</v>
      </c>
      <c r="F254" t="s">
        <v>9</v>
      </c>
      <c r="G254">
        <f>VLOOKUP(F254,'Liste formations'!$A$3:$B$31,2,FALSE)</f>
        <v>10</v>
      </c>
      <c r="H254">
        <v>8</v>
      </c>
      <c r="I254">
        <f>Tableau2[[#This Row],[Nombre de questions]]-Tableau2[[#This Row],[Réponses justes ]]</f>
        <v>2</v>
      </c>
      <c r="J254" t="s">
        <v>1052</v>
      </c>
      <c r="K254" s="3">
        <v>41325</v>
      </c>
      <c r="M254"/>
      <c r="N254" s="12"/>
    </row>
    <row r="255" spans="1:14" x14ac:dyDescent="0.25">
      <c r="A255" s="6" t="s">
        <v>1091</v>
      </c>
      <c r="B255" t="str">
        <f>VLOOKUP(A255,'Liste salariés'!$C$2:$I$609,4,FALSE)</f>
        <v>ETAM</v>
      </c>
      <c r="C255" t="str">
        <f>VLOOKUP(A255,'Liste salariés'!$C$2:$R$609,7,FALSE)</f>
        <v>P04-QUALITY PLANT</v>
      </c>
      <c r="D255" t="str">
        <f>VLOOKUP(A255,'Liste salariés'!$C$2:$I$609,3,FALSE)</f>
        <v>QSYS</v>
      </c>
      <c r="E255" t="str">
        <f>VLOOKUP(A255,'Liste salariés'!$C$2:$I$609,6,FALSE)</f>
        <v>ELM</v>
      </c>
      <c r="F255" t="s">
        <v>11</v>
      </c>
      <c r="G255">
        <f>VLOOKUP(F255,'Liste formations'!$A$3:$B$31,2,FALSE)</f>
        <v>25</v>
      </c>
      <c r="H255">
        <v>22</v>
      </c>
      <c r="I255">
        <f>Tableau2[[#This Row],[Nombre de questions]]-Tableau2[[#This Row],[Réponses justes ]]</f>
        <v>3</v>
      </c>
      <c r="J255" t="s">
        <v>1052</v>
      </c>
      <c r="K255" s="3">
        <v>40815</v>
      </c>
      <c r="M255"/>
      <c r="N255" s="12"/>
    </row>
    <row r="256" spans="1:14" x14ac:dyDescent="0.25">
      <c r="A256" s="6" t="s">
        <v>1461</v>
      </c>
      <c r="B256" t="str">
        <f>VLOOKUP(A256,'Liste salariés'!$C$2:$I$609,4,FALSE)</f>
        <v>Ouvrier</v>
      </c>
      <c r="C256" t="str">
        <f>VLOOKUP(A256,'Liste salariés'!$C$2:$R$609,7,FALSE)</f>
        <v>P01-PRODUCTION</v>
      </c>
      <c r="D256" t="str">
        <f>VLOOKUP(A256,'Liste salariés'!$C$2:$I$609,3,FALSE)</f>
        <v>REPA</v>
      </c>
      <c r="E256" t="str">
        <f>VLOOKUP(A256,'Liste salariés'!$C$2:$I$609,6,FALSE)</f>
        <v>ELM</v>
      </c>
      <c r="F256" t="s">
        <v>1413</v>
      </c>
      <c r="G256">
        <f>VLOOKUP(F256,'Liste formations'!$A$3:$B$31,2,FALSE)</f>
        <v>10</v>
      </c>
      <c r="H256">
        <v>8</v>
      </c>
      <c r="I256">
        <f>Tableau2[[#This Row],[Nombre de questions]]-Tableau2[[#This Row],[Réponses justes ]]</f>
        <v>2</v>
      </c>
      <c r="J256" t="s">
        <v>1052</v>
      </c>
      <c r="K256" s="3">
        <v>41450</v>
      </c>
      <c r="M256"/>
      <c r="N256" s="12"/>
    </row>
    <row r="257" spans="1:14" x14ac:dyDescent="0.25">
      <c r="A257" s="6" t="s">
        <v>1937</v>
      </c>
      <c r="B257" t="str">
        <f>VLOOKUP(A257,'Liste salariés'!$C$2:$I$609,4,FALSE)</f>
        <v>Ouvrier</v>
      </c>
      <c r="C257" t="str">
        <f>VLOOKUP(A257,'Liste salariés'!$C$2:$R$609,7,FALSE)</f>
        <v>P04-QUALITY PLANT</v>
      </c>
      <c r="D257" t="str">
        <f>VLOOKUP(A257,'Liste salariés'!$C$2:$I$609,3,FALSE)</f>
        <v>APP</v>
      </c>
      <c r="E257" t="str">
        <f>VLOOKUP(A257,'Liste salariés'!$C$2:$I$609,6,FALSE)</f>
        <v>ELM</v>
      </c>
      <c r="F257" t="s">
        <v>11</v>
      </c>
      <c r="G257">
        <f>VLOOKUP(F257,'Liste formations'!$A$3:$B$31,2,FALSE)</f>
        <v>25</v>
      </c>
      <c r="H257">
        <v>19</v>
      </c>
      <c r="I257">
        <f>Tableau2[[#This Row],[Nombre de questions]]-Tableau2[[#This Row],[Réponses justes ]]</f>
        <v>6</v>
      </c>
      <c r="J257" t="s">
        <v>1052</v>
      </c>
      <c r="K257" s="3">
        <v>41534</v>
      </c>
      <c r="M257"/>
      <c r="N257" s="12"/>
    </row>
    <row r="258" spans="1:14" x14ac:dyDescent="0.25">
      <c r="A258" s="6" t="s">
        <v>1464</v>
      </c>
      <c r="B258" t="str">
        <f>VLOOKUP(A258,'Liste salariés'!$C$2:$I$609,4,FALSE)</f>
        <v>Ouvrier</v>
      </c>
      <c r="C258" s="8" t="str">
        <f>VLOOKUP(A258,'Liste salariés'!$C$2:$R$609,7,FALSE)</f>
        <v>P01-PRODUCTION</v>
      </c>
      <c r="D258" s="8" t="str">
        <f>VLOOKUP(A258,'Liste salariés'!$C$2:$I$609,3,FALSE)</f>
        <v>OMAC</v>
      </c>
      <c r="E258" s="8" t="str">
        <f>VLOOKUP(A258,'Liste salariés'!$C$2:$I$609,6,FALSE)</f>
        <v>ELM</v>
      </c>
      <c r="F258" t="s">
        <v>1840</v>
      </c>
      <c r="G258" s="8">
        <f>VLOOKUP(F258,'Liste formations'!$A$3:$B$31,2,FALSE)</f>
        <v>4</v>
      </c>
      <c r="H258">
        <v>4</v>
      </c>
      <c r="I258">
        <f>Tableau2[[#This Row],[Nombre de questions]]-Tableau2[[#This Row],[Réponses justes ]]</f>
        <v>0</v>
      </c>
      <c r="J258" t="s">
        <v>1052</v>
      </c>
      <c r="K258" s="3">
        <v>41565</v>
      </c>
      <c r="M258"/>
      <c r="N258" s="12"/>
    </row>
    <row r="259" spans="1:14" x14ac:dyDescent="0.25">
      <c r="A259" s="6" t="s">
        <v>1464</v>
      </c>
      <c r="B259" t="str">
        <f>VLOOKUP(A259,'Liste salariés'!$C$2:$I$609,4,FALSE)</f>
        <v>Ouvrier</v>
      </c>
      <c r="C259" s="8" t="str">
        <f>VLOOKUP(A259,'Liste salariés'!$C$2:$R$609,7,FALSE)</f>
        <v>P01-PRODUCTION</v>
      </c>
      <c r="D259" s="8" t="str">
        <f>VLOOKUP(A259,'Liste salariés'!$C$2:$I$609,3,FALSE)</f>
        <v>OMAC</v>
      </c>
      <c r="E259" s="8" t="str">
        <f>VLOOKUP(A259,'Liste salariés'!$C$2:$I$609,6,FALSE)</f>
        <v>ELM</v>
      </c>
      <c r="F259" t="s">
        <v>1842</v>
      </c>
      <c r="G259" s="8">
        <f>VLOOKUP(F259,'Liste formations'!$A$3:$B$31,2,FALSE)</f>
        <v>7</v>
      </c>
      <c r="H259">
        <v>7</v>
      </c>
      <c r="I259">
        <f>Tableau2[[#This Row],[Nombre de questions]]-Tableau2[[#This Row],[Réponses justes ]]</f>
        <v>0</v>
      </c>
      <c r="J259" t="s">
        <v>1052</v>
      </c>
      <c r="K259" s="3">
        <v>41565</v>
      </c>
      <c r="M259"/>
      <c r="N259" s="12"/>
    </row>
    <row r="260" spans="1:14" x14ac:dyDescent="0.25">
      <c r="A260" s="34" t="s">
        <v>1464</v>
      </c>
      <c r="B260" s="26" t="str">
        <f>VLOOKUP(A260,'Liste salariés'!$C$2:$I$609,4,FALSE)</f>
        <v>Ouvrier</v>
      </c>
      <c r="C260" s="36" t="str">
        <f>VLOOKUP(A260,'Liste salariés'!$C$2:$R$609,7,FALSE)</f>
        <v>P01-PRODUCTION</v>
      </c>
      <c r="D260" s="36" t="str">
        <f>VLOOKUP(A260,'Liste salariés'!$C$2:$I$609,3,FALSE)</f>
        <v>OMAC</v>
      </c>
      <c r="E260" s="36" t="str">
        <f>VLOOKUP(A260,'Liste salariés'!$C$2:$I$609,6,FALSE)</f>
        <v>ELM</v>
      </c>
      <c r="F260" t="s">
        <v>1987</v>
      </c>
      <c r="G260" s="36">
        <f>VLOOKUP(F260,'Liste formations'!$A$3:$B$31,2,FALSE)</f>
        <v>15</v>
      </c>
      <c r="H260" s="26" t="s">
        <v>1973</v>
      </c>
      <c r="I260" s="26" t="e">
        <f>Tableau2[[#This Row],[Nombre de questions]]-Tableau2[[#This Row],[Réponses justes ]]</f>
        <v>#VALUE!</v>
      </c>
      <c r="J260" s="26" t="s">
        <v>1053</v>
      </c>
      <c r="K260" s="41">
        <v>40921</v>
      </c>
      <c r="L260" s="26"/>
      <c r="M260" s="26"/>
      <c r="N260" s="12"/>
    </row>
    <row r="261" spans="1:14" x14ac:dyDescent="0.25">
      <c r="A261" s="6" t="s">
        <v>1250</v>
      </c>
      <c r="B261" t="str">
        <f>VLOOKUP(A261,'Liste salariés'!$C$2:$I$609,4,FALSE)</f>
        <v>Ouvrier</v>
      </c>
      <c r="C261" t="str">
        <f>VLOOKUP(A261,'Liste salariés'!$C$2:$R$609,7,FALSE)</f>
        <v>P01-PRODUCTION</v>
      </c>
      <c r="D261" t="str">
        <f>VLOOKUP(A261,'Liste salariés'!$C$2:$I$609,3,FALSE)</f>
        <v>OMAN</v>
      </c>
      <c r="E261" t="str">
        <f>VLOOKUP(A261,'Liste salariés'!$C$2:$I$609,6,FALSE)</f>
        <v>ELM</v>
      </c>
      <c r="F261" t="s">
        <v>11</v>
      </c>
      <c r="G261">
        <f>VLOOKUP(F261,'Liste formations'!$A$3:$B$31,2,FALSE)</f>
        <v>25</v>
      </c>
      <c r="H261">
        <v>17</v>
      </c>
      <c r="I261">
        <f>Tableau2[[#This Row],[Nombre de questions]]-Tableau2[[#This Row],[Réponses justes ]]</f>
        <v>8</v>
      </c>
      <c r="J261" t="s">
        <v>1052</v>
      </c>
      <c r="K261" s="3">
        <v>41283</v>
      </c>
      <c r="M261"/>
      <c r="N261" s="12"/>
    </row>
    <row r="262" spans="1:14" x14ac:dyDescent="0.25">
      <c r="A262" s="6" t="s">
        <v>1250</v>
      </c>
      <c r="B262" t="str">
        <f>VLOOKUP(A262,'Liste salariés'!$C$2:$I$609,4,FALSE)</f>
        <v>Ouvrier</v>
      </c>
      <c r="C262" t="str">
        <f>VLOOKUP(A262,'Liste salariés'!$C$2:$R$609,7,FALSE)</f>
        <v>P01-PRODUCTION</v>
      </c>
      <c r="D262" t="str">
        <f>VLOOKUP(A262,'Liste salariés'!$C$2:$I$609,3,FALSE)</f>
        <v>OMAN</v>
      </c>
      <c r="E262" t="str">
        <f>VLOOKUP(A262,'Liste salariés'!$C$2:$I$609,6,FALSE)</f>
        <v>ELM</v>
      </c>
      <c r="F262" t="s">
        <v>1413</v>
      </c>
      <c r="G262">
        <f>VLOOKUP(F262,'Liste formations'!$A$3:$B$31,2,FALSE)</f>
        <v>10</v>
      </c>
      <c r="H262">
        <v>7</v>
      </c>
      <c r="I262">
        <f>Tableau2[[#This Row],[Nombre de questions]]-Tableau2[[#This Row],[Réponses justes ]]</f>
        <v>3</v>
      </c>
      <c r="J262" t="s">
        <v>1052</v>
      </c>
      <c r="K262" s="3">
        <v>41457</v>
      </c>
      <c r="M262"/>
      <c r="N262" s="12"/>
    </row>
    <row r="263" spans="1:14" x14ac:dyDescent="0.25">
      <c r="A263" s="6" t="s">
        <v>1190</v>
      </c>
      <c r="B263" t="str">
        <f>VLOOKUP(A263,'Liste salariés'!$C$2:$I$609,4,FALSE)</f>
        <v>Cadre</v>
      </c>
      <c r="C263" t="str">
        <f>VLOOKUP(A263,'Liste salariés'!$C$2:$R$609,7,FALSE)</f>
        <v>P02-TECHNICAL SCES</v>
      </c>
      <c r="D263" t="str">
        <f>VLOOKUP(A263,'Liste salariés'!$C$2:$I$609,3,FALSE)</f>
        <v>IP</v>
      </c>
      <c r="E263" t="str">
        <f>VLOOKUP(A263,'Liste salariés'!$C$2:$I$609,6,FALSE)</f>
        <v>ELM</v>
      </c>
      <c r="F263" t="s">
        <v>1414</v>
      </c>
      <c r="G263">
        <f>VLOOKUP(F263,'Liste formations'!$A$3:$B$31,2,FALSE)</f>
        <v>10</v>
      </c>
      <c r="H263">
        <v>4</v>
      </c>
      <c r="I263">
        <f>Tableau2[[#This Row],[Nombre de questions]]-Tableau2[[#This Row],[Réponses justes ]]</f>
        <v>6</v>
      </c>
      <c r="J263" t="s">
        <v>1052</v>
      </c>
      <c r="K263" s="3">
        <v>41093</v>
      </c>
      <c r="M263"/>
      <c r="N263" s="12"/>
    </row>
    <row r="264" spans="1:14" x14ac:dyDescent="0.25">
      <c r="A264" s="6" t="s">
        <v>1190</v>
      </c>
      <c r="B264" t="str">
        <f>VLOOKUP(A264,'Liste salariés'!$C$2:$I$609,4,FALSE)</f>
        <v>Cadre</v>
      </c>
      <c r="C264" t="str">
        <f>VLOOKUP(A264,'Liste salariés'!$C$2:$R$609,7,FALSE)</f>
        <v>P02-TECHNICAL SCES</v>
      </c>
      <c r="D264" t="str">
        <f>VLOOKUP(A264,'Liste salariés'!$C$2:$I$609,3,FALSE)</f>
        <v>IP</v>
      </c>
      <c r="E264" t="str">
        <f>VLOOKUP(A264,'Liste salariés'!$C$2:$I$609,6,FALSE)</f>
        <v>ELM</v>
      </c>
      <c r="F264" t="s">
        <v>11</v>
      </c>
      <c r="G264">
        <f>VLOOKUP(F264,'Liste formations'!$A$3:$B$31,2,FALSE)</f>
        <v>25</v>
      </c>
      <c r="H264">
        <v>18</v>
      </c>
      <c r="I264">
        <f>Tableau2[[#This Row],[Nombre de questions]]-Tableau2[[#This Row],[Réponses justes ]]</f>
        <v>7</v>
      </c>
      <c r="J264" t="s">
        <v>1052</v>
      </c>
      <c r="K264" s="3">
        <v>40710</v>
      </c>
      <c r="M264"/>
      <c r="N264" s="12"/>
    </row>
    <row r="265" spans="1:14" x14ac:dyDescent="0.25">
      <c r="A265" s="6" t="s">
        <v>1190</v>
      </c>
      <c r="B265" t="str">
        <f>VLOOKUP(A265,'Liste salariés'!$C$2:$I$609,4,FALSE)</f>
        <v>Cadre</v>
      </c>
      <c r="C265" t="str">
        <f>VLOOKUP(A265,'Liste salariés'!$C$2:$R$609,7,FALSE)</f>
        <v>P02-TECHNICAL SCES</v>
      </c>
      <c r="D265" t="str">
        <f>VLOOKUP(A265,'Liste salariés'!$C$2:$I$609,3,FALSE)</f>
        <v>IP</v>
      </c>
      <c r="E265" t="str">
        <f>VLOOKUP(A265,'Liste salariés'!$C$2:$I$609,6,FALSE)</f>
        <v>ELM</v>
      </c>
      <c r="F265" t="s">
        <v>9</v>
      </c>
      <c r="G265">
        <f>VLOOKUP(F265,'Liste formations'!$A$3:$B$31,2,FALSE)</f>
        <v>10</v>
      </c>
      <c r="H265">
        <v>6</v>
      </c>
      <c r="I265">
        <f>Tableau2[[#This Row],[Nombre de questions]]-Tableau2[[#This Row],[Réponses justes ]]</f>
        <v>4</v>
      </c>
      <c r="J265" t="s">
        <v>1053</v>
      </c>
      <c r="K265" s="3">
        <v>41396</v>
      </c>
      <c r="M265"/>
      <c r="N265" s="12"/>
    </row>
    <row r="266" spans="1:14" x14ac:dyDescent="0.25">
      <c r="A266" s="6" t="s">
        <v>1190</v>
      </c>
      <c r="B266" t="str">
        <f>VLOOKUP(A266,'Liste salariés'!$C$2:$I$609,4,FALSE)</f>
        <v>Cadre</v>
      </c>
      <c r="C266" t="str">
        <f>VLOOKUP(A266,'Liste salariés'!$C$2:$R$609,7,FALSE)</f>
        <v>P02-TECHNICAL SCES</v>
      </c>
      <c r="D266" t="str">
        <f>VLOOKUP(A266,'Liste salariés'!$C$2:$I$609,3,FALSE)</f>
        <v>IP</v>
      </c>
      <c r="E266" t="str">
        <f>VLOOKUP(A266,'Liste salariés'!$C$2:$I$609,6,FALSE)</f>
        <v>ELM</v>
      </c>
      <c r="F266" t="s">
        <v>1101</v>
      </c>
      <c r="G266">
        <f>VLOOKUP(F266,'Liste formations'!$A$3:$B$31,2,FALSE)</f>
        <v>6</v>
      </c>
      <c r="I266">
        <f>Tableau2[[#This Row],[Nombre de questions]]-Tableau2[[#This Row],[Réponses justes ]]</f>
        <v>6</v>
      </c>
      <c r="J266"/>
      <c r="K266" s="3">
        <v>40952</v>
      </c>
      <c r="M266"/>
      <c r="N266" s="12"/>
    </row>
    <row r="267" spans="1:14" x14ac:dyDescent="0.25">
      <c r="A267" s="6" t="s">
        <v>1381</v>
      </c>
      <c r="B267" t="str">
        <f>VLOOKUP(A267,'Liste salariés'!$C$2:$I$609,4,FALSE)</f>
        <v>Ouvrier</v>
      </c>
      <c r="C267" t="str">
        <f>VLOOKUP(A267,'Liste salariés'!$C$2:$R$609,7,FALSE)</f>
        <v>P01-PRODUCTION</v>
      </c>
      <c r="D267" t="str">
        <f>VLOOKUP(A267,'Liste salariés'!$C$2:$I$609,3,FALSE)</f>
        <v>OMAN</v>
      </c>
      <c r="E267" t="str">
        <f>VLOOKUP(A267,'Liste salariés'!$C$2:$I$609,6,FALSE)</f>
        <v>ELM</v>
      </c>
      <c r="F267" t="s">
        <v>11</v>
      </c>
      <c r="G267">
        <f>VLOOKUP(F267,'Liste formations'!$A$3:$B$31,2,FALSE)</f>
        <v>25</v>
      </c>
      <c r="H267">
        <v>22</v>
      </c>
      <c r="I267">
        <f>Tableau2[[#This Row],[Nombre de questions]]-Tableau2[[#This Row],[Réponses justes ]]</f>
        <v>3</v>
      </c>
      <c r="J267" t="s">
        <v>1052</v>
      </c>
      <c r="K267" s="3">
        <v>41373</v>
      </c>
      <c r="M267"/>
      <c r="N267" s="12"/>
    </row>
    <row r="268" spans="1:14" x14ac:dyDescent="0.25">
      <c r="A268" s="6" t="s">
        <v>1381</v>
      </c>
      <c r="B268" t="str">
        <f>VLOOKUP(A268,'Liste salariés'!$C$2:$I$609,4,FALSE)</f>
        <v>Ouvrier</v>
      </c>
      <c r="C268" t="str">
        <f>VLOOKUP(A268,'Liste salariés'!$C$2:$R$609,7,FALSE)</f>
        <v>P01-PRODUCTION</v>
      </c>
      <c r="D268" t="str">
        <f>VLOOKUP(A268,'Liste salariés'!$C$2:$I$609,3,FALSE)</f>
        <v>OMAN</v>
      </c>
      <c r="E268" t="str">
        <f>VLOOKUP(A268,'Liste salariés'!$C$2:$I$609,6,FALSE)</f>
        <v>ELM</v>
      </c>
      <c r="F268" t="s">
        <v>1413</v>
      </c>
      <c r="G268">
        <f>VLOOKUP(F268,'Liste formations'!$A$3:$B$31,2,FALSE)</f>
        <v>10</v>
      </c>
      <c r="H268">
        <v>7</v>
      </c>
      <c r="I268">
        <f>Tableau2[[#This Row],[Nombre de questions]]-Tableau2[[#This Row],[Réponses justes ]]</f>
        <v>3</v>
      </c>
      <c r="J268" t="s">
        <v>1052</v>
      </c>
      <c r="K268" s="3">
        <v>41451</v>
      </c>
      <c r="M268"/>
      <c r="N268" s="12"/>
    </row>
    <row r="269" spans="1:14" x14ac:dyDescent="0.25">
      <c r="A269" s="6" t="s">
        <v>1191</v>
      </c>
      <c r="B269" t="str">
        <f>VLOOKUP(A269,'Liste salariés'!$C$2:$I$609,4,FALSE)</f>
        <v>Cadre</v>
      </c>
      <c r="C269" t="str">
        <f>VLOOKUP(A269,'Liste salariés'!$C$2:$R$609,7,FALSE)</f>
        <v>P02-TECHNICAL SCES</v>
      </c>
      <c r="D269" t="str">
        <f>VLOOKUP(A269,'Liste salariés'!$C$2:$I$609,3,FALSE)</f>
        <v>IP</v>
      </c>
      <c r="E269" t="str">
        <f>VLOOKUP(A269,'Liste salariés'!$C$2:$I$609,6,FALSE)</f>
        <v>ELM</v>
      </c>
      <c r="F269" t="s">
        <v>9</v>
      </c>
      <c r="G269">
        <f>VLOOKUP(F269,'Liste formations'!$A$3:$B$31,2,FALSE)</f>
        <v>10</v>
      </c>
      <c r="H269">
        <v>7</v>
      </c>
      <c r="I269">
        <f>Tableau2[[#This Row],[Nombre de questions]]-Tableau2[[#This Row],[Réponses justes ]]</f>
        <v>3</v>
      </c>
      <c r="J269" t="s">
        <v>1053</v>
      </c>
      <c r="K269" s="3">
        <v>41347</v>
      </c>
      <c r="M269"/>
      <c r="N269" s="12"/>
    </row>
    <row r="270" spans="1:14" x14ac:dyDescent="0.25">
      <c r="A270" s="6" t="s">
        <v>1191</v>
      </c>
      <c r="B270" t="str">
        <f>VLOOKUP(A270,'Liste salariés'!$C$2:$I$609,4,FALSE)</f>
        <v>Cadre</v>
      </c>
      <c r="C270" t="str">
        <f>VLOOKUP(A270,'Liste salariés'!$C$2:$R$609,7,FALSE)</f>
        <v>P02-TECHNICAL SCES</v>
      </c>
      <c r="D270" t="str">
        <f>VLOOKUP(A270,'Liste salariés'!$C$2:$I$609,3,FALSE)</f>
        <v>IP</v>
      </c>
      <c r="E270" t="str">
        <f>VLOOKUP(A270,'Liste salariés'!$C$2:$I$609,6,FALSE)</f>
        <v>ELM</v>
      </c>
      <c r="F270" t="s">
        <v>11</v>
      </c>
      <c r="G270">
        <f>VLOOKUP(F270,'Liste formations'!$A$3:$B$31,2,FALSE)</f>
        <v>25</v>
      </c>
      <c r="H270">
        <v>19</v>
      </c>
      <c r="I270">
        <f>Tableau2[[#This Row],[Nombre de questions]]-Tableau2[[#This Row],[Réponses justes ]]</f>
        <v>6</v>
      </c>
      <c r="J270" t="s">
        <v>1052</v>
      </c>
      <c r="K270" s="3">
        <v>40836</v>
      </c>
      <c r="M270"/>
      <c r="N270" s="12"/>
    </row>
    <row r="271" spans="1:14" x14ac:dyDescent="0.25">
      <c r="A271" s="6" t="s">
        <v>1118</v>
      </c>
      <c r="B271" t="str">
        <f>VLOOKUP(A271,'Liste salariés'!$C$2:$I$609,4,FALSE)</f>
        <v>Cadre</v>
      </c>
      <c r="C271" t="str">
        <f>VLOOKUP(A271,'Liste salariés'!$C$2:$R$609,7,FALSE)</f>
        <v>P02-TECHNICAL SCES</v>
      </c>
      <c r="D271" t="str">
        <f>VLOOKUP(A271,'Liste salariés'!$C$2:$I$609,3,FALSE)</f>
        <v>LP</v>
      </c>
      <c r="E271" t="str">
        <f>VLOOKUP(A271,'Liste salariés'!$C$2:$I$609,6,FALSE)</f>
        <v>ELM</v>
      </c>
      <c r="F271" t="s">
        <v>1420</v>
      </c>
      <c r="G271">
        <f>VLOOKUP(F271,'Liste formations'!$A$3:$B$31,2,FALSE)</f>
        <v>10</v>
      </c>
      <c r="H271">
        <v>10</v>
      </c>
      <c r="I271">
        <f>Tableau2[[#This Row],[Nombre de questions]]-Tableau2[[#This Row],[Réponses justes ]]</f>
        <v>0</v>
      </c>
      <c r="J271" t="s">
        <v>1052</v>
      </c>
      <c r="K271" s="3">
        <v>41024</v>
      </c>
      <c r="M271"/>
      <c r="N271" s="12"/>
    </row>
    <row r="272" spans="1:14" x14ac:dyDescent="0.25">
      <c r="A272" s="6" t="s">
        <v>1118</v>
      </c>
      <c r="B272" t="str">
        <f>VLOOKUP(A272,'Liste salariés'!$C$2:$I$609,4,FALSE)</f>
        <v>Cadre</v>
      </c>
      <c r="C272" t="str">
        <f>VLOOKUP(A272,'Liste salariés'!$C$2:$R$609,7,FALSE)</f>
        <v>P02-TECHNICAL SCES</v>
      </c>
      <c r="D272" t="str">
        <f>VLOOKUP(A272,'Liste salariés'!$C$2:$I$609,3,FALSE)</f>
        <v>LP</v>
      </c>
      <c r="E272" t="str">
        <f>VLOOKUP(A272,'Liste salariés'!$C$2:$I$609,6,FALSE)</f>
        <v>ELM</v>
      </c>
      <c r="F272" t="s">
        <v>9</v>
      </c>
      <c r="G272">
        <f>VLOOKUP(F272,'Liste formations'!$A$3:$B$31,2,FALSE)</f>
        <v>10</v>
      </c>
      <c r="H272">
        <v>8</v>
      </c>
      <c r="I272">
        <f>Tableau2[[#This Row],[Nombre de questions]]-Tableau2[[#This Row],[Réponses justes ]]</f>
        <v>2</v>
      </c>
      <c r="J272" t="s">
        <v>1052</v>
      </c>
      <c r="K272" s="3">
        <v>41351</v>
      </c>
      <c r="M272"/>
      <c r="N272" s="12"/>
    </row>
    <row r="273" spans="1:14" x14ac:dyDescent="0.25">
      <c r="A273" s="6" t="s">
        <v>1118</v>
      </c>
      <c r="B273" t="str">
        <f>VLOOKUP(A273,'Liste salariés'!$C$2:$I$609,4,FALSE)</f>
        <v>Cadre</v>
      </c>
      <c r="C273" t="str">
        <f>VLOOKUP(A273,'Liste salariés'!$C$2:$R$609,7,FALSE)</f>
        <v>P02-TECHNICAL SCES</v>
      </c>
      <c r="D273" t="str">
        <f>VLOOKUP(A273,'Liste salariés'!$C$2:$I$609,3,FALSE)</f>
        <v>LP</v>
      </c>
      <c r="E273" t="str">
        <f>VLOOKUP(A273,'Liste salariés'!$C$2:$I$609,6,FALSE)</f>
        <v>ELM</v>
      </c>
      <c r="F273" t="s">
        <v>11</v>
      </c>
      <c r="G273">
        <f>VLOOKUP(F273,'Liste formations'!$A$3:$B$31,2,FALSE)</f>
        <v>25</v>
      </c>
      <c r="H273">
        <v>19</v>
      </c>
      <c r="I273">
        <f>Tableau2[[#This Row],[Nombre de questions]]-Tableau2[[#This Row],[Réponses justes ]]</f>
        <v>6</v>
      </c>
      <c r="J273" t="s">
        <v>1052</v>
      </c>
      <c r="K273" s="3">
        <v>40823</v>
      </c>
      <c r="M273"/>
      <c r="N273" s="12"/>
    </row>
    <row r="274" spans="1:14" x14ac:dyDescent="0.25">
      <c r="A274" s="34" t="s">
        <v>1118</v>
      </c>
      <c r="B274" t="str">
        <f>VLOOKUP(A274,'Liste salariés'!$C$2:$I$609,4,FALSE)</f>
        <v>Cadre</v>
      </c>
      <c r="C274" s="8" t="str">
        <f>VLOOKUP(A274,'Liste salariés'!$C$2:$R$609,7,FALSE)</f>
        <v>P02-TECHNICAL SCES</v>
      </c>
      <c r="D274" s="8" t="str">
        <f>VLOOKUP(A274,'Liste salariés'!$C$2:$I$609,3,FALSE)</f>
        <v>LP</v>
      </c>
      <c r="E274" s="8" t="str">
        <f>VLOOKUP(A274,'Liste salariés'!$C$2:$I$609,6,FALSE)</f>
        <v>ELM</v>
      </c>
      <c r="F274" t="s">
        <v>1795</v>
      </c>
      <c r="G274" s="8">
        <f>VLOOKUP(F274,'Liste formations'!$A$3:$B$31,2,FALSE)</f>
        <v>15</v>
      </c>
      <c r="H274">
        <v>14</v>
      </c>
      <c r="I274">
        <f>Tableau2[[#This Row],[Nombre de questions]]-Tableau2[[#This Row],[Réponses justes ]]</f>
        <v>1</v>
      </c>
      <c r="J274" t="s">
        <v>1052</v>
      </c>
      <c r="K274" s="3">
        <v>41614</v>
      </c>
      <c r="M274"/>
      <c r="N274" s="12"/>
    </row>
    <row r="275" spans="1:14" x14ac:dyDescent="0.25">
      <c r="A275" s="34" t="s">
        <v>1118</v>
      </c>
      <c r="B275" t="str">
        <f>VLOOKUP(A275,'Liste salariés'!$C$2:$I$609,4,FALSE)</f>
        <v>Cadre</v>
      </c>
      <c r="C275" s="8" t="str">
        <f>VLOOKUP(A275,'Liste salariés'!$C$2:$R$609,7,FALSE)</f>
        <v>P02-TECHNICAL SCES</v>
      </c>
      <c r="D275" s="8" t="str">
        <f>VLOOKUP(A275,'Liste salariés'!$C$2:$I$609,3,FALSE)</f>
        <v>LP</v>
      </c>
      <c r="E275" s="8" t="str">
        <f>VLOOKUP(A275,'Liste salariés'!$C$2:$I$609,6,FALSE)</f>
        <v>ELM</v>
      </c>
      <c r="F275" t="s">
        <v>1987</v>
      </c>
      <c r="G275" s="8">
        <f>VLOOKUP(F275,'Liste formations'!$A$3:$B$31,2,FALSE)</f>
        <v>15</v>
      </c>
      <c r="H275" t="s">
        <v>1973</v>
      </c>
      <c r="I275" t="e">
        <f>Tableau2[[#This Row],[Nombre de questions]]-Tableau2[[#This Row],[Réponses justes ]]</f>
        <v>#VALUE!</v>
      </c>
      <c r="J275" s="26" t="s">
        <v>1053</v>
      </c>
      <c r="K275" s="40">
        <v>41593</v>
      </c>
      <c r="M275"/>
      <c r="N275" s="12"/>
    </row>
    <row r="276" spans="1:14" x14ac:dyDescent="0.25">
      <c r="A276" s="6" t="s">
        <v>1251</v>
      </c>
      <c r="B276" t="str">
        <f>VLOOKUP(A276,'Liste salariés'!$C$2:$I$609,4,FALSE)</f>
        <v>Ouvrier</v>
      </c>
      <c r="C276" t="str">
        <f>VLOOKUP(A276,'Liste salariés'!$C$2:$R$609,7,FALSE)</f>
        <v>P01-PRODUCTION</v>
      </c>
      <c r="D276" t="str">
        <f>VLOOKUP(A276,'Liste salariés'!$C$2:$I$609,3,FALSE)</f>
        <v>OMAN</v>
      </c>
      <c r="E276" t="str">
        <f>VLOOKUP(A276,'Liste salariés'!$C$2:$I$609,6,FALSE)</f>
        <v>ELM</v>
      </c>
      <c r="F276" t="s">
        <v>1413</v>
      </c>
      <c r="G276">
        <f>VLOOKUP(F276,'Liste formations'!$A$3:$B$31,2,FALSE)</f>
        <v>10</v>
      </c>
      <c r="H276">
        <v>10</v>
      </c>
      <c r="I276">
        <f>Tableau2[[#This Row],[Nombre de questions]]-Tableau2[[#This Row],[Réponses justes ]]</f>
        <v>0</v>
      </c>
      <c r="J276" t="s">
        <v>1052</v>
      </c>
      <c r="K276" s="3">
        <v>41171</v>
      </c>
      <c r="M276"/>
      <c r="N276" s="12"/>
    </row>
    <row r="277" spans="1:14" x14ac:dyDescent="0.25">
      <c r="A277" s="6" t="s">
        <v>1251</v>
      </c>
      <c r="B277" t="str">
        <f>VLOOKUP(A277,'Liste salariés'!$C$2:$I$609,4,FALSE)</f>
        <v>Ouvrier</v>
      </c>
      <c r="C277" t="str">
        <f>VLOOKUP(A277,'Liste salariés'!$C$2:$R$609,7,FALSE)</f>
        <v>P01-PRODUCTION</v>
      </c>
      <c r="D277" t="str">
        <f>VLOOKUP(A277,'Liste salariés'!$C$2:$I$609,3,FALSE)</f>
        <v>OMAN</v>
      </c>
      <c r="E277" t="str">
        <f>VLOOKUP(A277,'Liste salariés'!$C$2:$I$609,6,FALSE)</f>
        <v>ELM</v>
      </c>
      <c r="F277" t="s">
        <v>11</v>
      </c>
      <c r="G277">
        <f>VLOOKUP(F277,'Liste formations'!$A$3:$B$31,2,FALSE)</f>
        <v>25</v>
      </c>
      <c r="H277">
        <v>25</v>
      </c>
      <c r="I277">
        <f>Tableau2[[#This Row],[Nombre de questions]]-Tableau2[[#This Row],[Réponses justes ]]</f>
        <v>0</v>
      </c>
      <c r="J277" t="s">
        <v>1052</v>
      </c>
      <c r="K277" s="3">
        <v>41157</v>
      </c>
      <c r="M277"/>
      <c r="N277" s="12"/>
    </row>
    <row r="278" spans="1:14" x14ac:dyDescent="0.25">
      <c r="A278" s="34" t="s">
        <v>1251</v>
      </c>
      <c r="B278" t="str">
        <f>VLOOKUP(A278,'Liste salariés'!$C$2:$I$609,4,FALSE)</f>
        <v>Ouvrier</v>
      </c>
      <c r="C278" s="8" t="str">
        <f>VLOOKUP(A278,'Liste salariés'!$C$2:$R$609,7,FALSE)</f>
        <v>P01-PRODUCTION</v>
      </c>
      <c r="D278" s="8" t="str">
        <f>VLOOKUP(A278,'Liste salariés'!$C$2:$I$609,3,FALSE)</f>
        <v>OMAN</v>
      </c>
      <c r="E278" s="8" t="str">
        <f>VLOOKUP(A278,'Liste salariés'!$C$2:$I$609,6,FALSE)</f>
        <v>ELM</v>
      </c>
      <c r="F278" t="s">
        <v>1987</v>
      </c>
      <c r="G278" s="8">
        <f>VLOOKUP(F278,'Liste formations'!$A$3:$B$31,2,FALSE)</f>
        <v>15</v>
      </c>
      <c r="H278" t="s">
        <v>1973</v>
      </c>
      <c r="I278" t="e">
        <f>Tableau2[[#This Row],[Nombre de questions]]-Tableau2[[#This Row],[Réponses justes ]]</f>
        <v>#VALUE!</v>
      </c>
      <c r="J278" s="26" t="s">
        <v>1053</v>
      </c>
      <c r="K278" s="40" t="s">
        <v>1989</v>
      </c>
      <c r="M278"/>
      <c r="N278" s="12"/>
    </row>
    <row r="279" spans="1:14" x14ac:dyDescent="0.25">
      <c r="A279" s="6" t="s">
        <v>1352</v>
      </c>
      <c r="B279" t="str">
        <f>VLOOKUP(A279,'Liste salariés'!$C$2:$I$609,4,FALSE)</f>
        <v>Ouvrier</v>
      </c>
      <c r="C279" t="str">
        <f>VLOOKUP(A279,'Liste salariés'!$C$2:$R$609,7,FALSE)</f>
        <v>P01-PRODUCTION</v>
      </c>
      <c r="D279" t="str">
        <f>VLOOKUP(A279,'Liste salariés'!$C$2:$I$609,3,FALSE)</f>
        <v>OMAC</v>
      </c>
      <c r="E279" t="str">
        <f>VLOOKUP(A279,'Liste salariés'!$C$2:$I$609,6,FALSE)</f>
        <v>ELM</v>
      </c>
      <c r="F279" t="s">
        <v>11</v>
      </c>
      <c r="G279">
        <f>VLOOKUP(F279,'Liste formations'!$A$3:$B$31,2,FALSE)</f>
        <v>25</v>
      </c>
      <c r="H279">
        <v>22</v>
      </c>
      <c r="I279">
        <f>Tableau2[[#This Row],[Nombre de questions]]-Tableau2[[#This Row],[Réponses justes ]]</f>
        <v>3</v>
      </c>
      <c r="J279" t="s">
        <v>1052</v>
      </c>
      <c r="K279" s="3">
        <v>41361</v>
      </c>
      <c r="M279"/>
      <c r="N279" s="12"/>
    </row>
    <row r="280" spans="1:14" x14ac:dyDescent="0.25">
      <c r="A280" s="6" t="s">
        <v>1352</v>
      </c>
      <c r="B280" t="str">
        <f>VLOOKUP(A280,'Liste salariés'!$C$2:$I$609,4,FALSE)</f>
        <v>Ouvrier</v>
      </c>
      <c r="C280" t="str">
        <f>VLOOKUP(A280,'Liste salariés'!$C$2:$R$609,7,FALSE)</f>
        <v>P01-PRODUCTION</v>
      </c>
      <c r="D280" t="str">
        <f>VLOOKUP(A280,'Liste salariés'!$C$2:$I$609,3,FALSE)</f>
        <v>OMAC</v>
      </c>
      <c r="E280" t="str">
        <f>VLOOKUP(A280,'Liste salariés'!$C$2:$I$609,6,FALSE)</f>
        <v>ELM</v>
      </c>
      <c r="F280" t="s">
        <v>1683</v>
      </c>
      <c r="G280">
        <f>VLOOKUP(F280,'Liste formations'!$A$3:$B$31,2,FALSE)</f>
        <v>0</v>
      </c>
      <c r="H280">
        <v>25</v>
      </c>
      <c r="I280">
        <f>Tableau2[[#This Row],[Nombre de questions]]-Tableau2[[#This Row],[Réponses justes ]]</f>
        <v>-25</v>
      </c>
      <c r="J280" t="s">
        <v>1052</v>
      </c>
      <c r="K280" s="3">
        <v>41359</v>
      </c>
      <c r="M280"/>
      <c r="N280" s="12"/>
    </row>
    <row r="281" spans="1:14" x14ac:dyDescent="0.25">
      <c r="A281" s="6" t="s">
        <v>1352</v>
      </c>
      <c r="B281" t="str">
        <f>VLOOKUP(A281,'Liste salariés'!$C$2:$I$609,4,FALSE)</f>
        <v>Ouvrier</v>
      </c>
      <c r="C281" t="str">
        <f>VLOOKUP(A281,'Liste salariés'!$C$2:$R$609,7,FALSE)</f>
        <v>P01-PRODUCTION</v>
      </c>
      <c r="D281" t="str">
        <f>VLOOKUP(A281,'Liste salariés'!$C$2:$I$609,3,FALSE)</f>
        <v>OMAC</v>
      </c>
      <c r="E281" t="str">
        <f>VLOOKUP(A281,'Liste salariés'!$C$2:$I$609,6,FALSE)</f>
        <v>ELM</v>
      </c>
      <c r="F281" t="s">
        <v>1413</v>
      </c>
      <c r="G281">
        <f>VLOOKUP(F281,'Liste formations'!$A$3:$B$31,2,FALSE)</f>
        <v>10</v>
      </c>
      <c r="H281">
        <v>9</v>
      </c>
      <c r="I281">
        <f>Tableau2[[#This Row],[Nombre de questions]]-Tableau2[[#This Row],[Réponses justes ]]</f>
        <v>1</v>
      </c>
      <c r="J281" t="s">
        <v>1052</v>
      </c>
      <c r="K281" s="3">
        <v>41450</v>
      </c>
      <c r="M281"/>
      <c r="N281" s="12"/>
    </row>
    <row r="282" spans="1:14" x14ac:dyDescent="0.25">
      <c r="A282" s="34" t="s">
        <v>1352</v>
      </c>
      <c r="B282" t="str">
        <f>VLOOKUP(A282,'Liste salariés'!$C$2:$I$609,4,FALSE)</f>
        <v>Ouvrier</v>
      </c>
      <c r="C282" s="8" t="str">
        <f>VLOOKUP(A282,'Liste salariés'!$C$2:$R$609,7,FALSE)</f>
        <v>P01-PRODUCTION</v>
      </c>
      <c r="D282" s="8" t="str">
        <f>VLOOKUP(A282,'Liste salariés'!$C$2:$I$609,3,FALSE)</f>
        <v>OMAC</v>
      </c>
      <c r="E282" s="8" t="str">
        <f>VLOOKUP(A282,'Liste salariés'!$C$2:$I$609,6,FALSE)</f>
        <v>ELM</v>
      </c>
      <c r="F282" t="s">
        <v>1987</v>
      </c>
      <c r="G282" s="8">
        <f>VLOOKUP(F282,'Liste formations'!$A$3:$B$31,2,FALSE)</f>
        <v>15</v>
      </c>
      <c r="H282" t="s">
        <v>1973</v>
      </c>
      <c r="I282" t="e">
        <f>Tableau2[[#This Row],[Nombre de questions]]-Tableau2[[#This Row],[Réponses justes ]]</f>
        <v>#VALUE!</v>
      </c>
      <c r="J282" s="26" t="s">
        <v>1053</v>
      </c>
      <c r="K282" s="40">
        <v>41578</v>
      </c>
      <c r="M282"/>
      <c r="N282" s="12"/>
    </row>
    <row r="283" spans="1:14" x14ac:dyDescent="0.25">
      <c r="A283" s="6" t="s">
        <v>1252</v>
      </c>
      <c r="B283" t="str">
        <f>VLOOKUP(A283,'Liste salariés'!$C$2:$I$609,4,FALSE)</f>
        <v>Ouvrier</v>
      </c>
      <c r="C283" t="str">
        <f>VLOOKUP(A283,'Liste salariés'!$C$2:$R$609,7,FALSE)</f>
        <v>P01-PRODUCTION</v>
      </c>
      <c r="D283" t="str">
        <f>VLOOKUP(A283,'Liste salariés'!$C$2:$I$609,3,FALSE)</f>
        <v>OMAC</v>
      </c>
      <c r="E283" t="str">
        <f>VLOOKUP(A283,'Liste salariés'!$C$2:$I$609,6,FALSE)</f>
        <v>ELM</v>
      </c>
      <c r="F283" t="s">
        <v>1413</v>
      </c>
      <c r="G283">
        <f>VLOOKUP(F283,'Liste formations'!$A$3:$B$31,2,FALSE)</f>
        <v>10</v>
      </c>
      <c r="H283">
        <v>8</v>
      </c>
      <c r="I283">
        <f>Tableau2[[#This Row],[Nombre de questions]]-Tableau2[[#This Row],[Réponses justes ]]</f>
        <v>2</v>
      </c>
      <c r="J283" t="s">
        <v>1052</v>
      </c>
      <c r="K283" s="3">
        <v>41299</v>
      </c>
      <c r="M283"/>
      <c r="N283" s="12"/>
    </row>
    <row r="284" spans="1:14" x14ac:dyDescent="0.25">
      <c r="A284" s="6" t="s">
        <v>1252</v>
      </c>
      <c r="B284" t="str">
        <f>VLOOKUP(A284,'Liste salariés'!$C$2:$I$609,4,FALSE)</f>
        <v>Ouvrier</v>
      </c>
      <c r="C284" t="str">
        <f>VLOOKUP(A284,'Liste salariés'!$C$2:$R$609,7,FALSE)</f>
        <v>P01-PRODUCTION</v>
      </c>
      <c r="D284" t="str">
        <f>VLOOKUP(A284,'Liste salariés'!$C$2:$I$609,3,FALSE)</f>
        <v>OMAC</v>
      </c>
      <c r="E284" t="str">
        <f>VLOOKUP(A284,'Liste salariés'!$C$2:$I$609,6,FALSE)</f>
        <v>ELM</v>
      </c>
      <c r="F284" t="s">
        <v>11</v>
      </c>
      <c r="G284">
        <f>VLOOKUP(F284,'Liste formations'!$A$3:$B$31,2,FALSE)</f>
        <v>25</v>
      </c>
      <c r="H284">
        <v>17</v>
      </c>
      <c r="I284">
        <f>Tableau2[[#This Row],[Nombre de questions]]-Tableau2[[#This Row],[Réponses justes ]]</f>
        <v>8</v>
      </c>
      <c r="J284" t="s">
        <v>1052</v>
      </c>
      <c r="K284" s="3">
        <v>41229</v>
      </c>
      <c r="M284"/>
      <c r="N284" s="12"/>
    </row>
    <row r="285" spans="1:14" x14ac:dyDescent="0.25">
      <c r="A285" s="6" t="s">
        <v>1252</v>
      </c>
      <c r="B285" t="str">
        <f>VLOOKUP(A285,'Liste salariés'!$C$2:$I$609,4,FALSE)</f>
        <v>Ouvrier</v>
      </c>
      <c r="C285" t="str">
        <f>VLOOKUP(A285,'Liste salariés'!$C$2:$R$609,7,FALSE)</f>
        <v>P01-PRODUCTION</v>
      </c>
      <c r="D285" t="str">
        <f>VLOOKUP(A285,'Liste salariés'!$C$2:$I$609,3,FALSE)</f>
        <v>OMAC</v>
      </c>
      <c r="E285" t="str">
        <f>VLOOKUP(A285,'Liste salariés'!$C$2:$I$609,6,FALSE)</f>
        <v>ELM</v>
      </c>
      <c r="F285" t="s">
        <v>1683</v>
      </c>
      <c r="G285" s="8">
        <v>17</v>
      </c>
      <c r="H285">
        <v>13</v>
      </c>
      <c r="I285">
        <v>4</v>
      </c>
      <c r="J285" t="s">
        <v>1053</v>
      </c>
      <c r="K285" s="3">
        <v>41521</v>
      </c>
      <c r="M285"/>
      <c r="N285" s="12"/>
    </row>
    <row r="286" spans="1:14" x14ac:dyDescent="0.25">
      <c r="A286" s="6" t="s">
        <v>1119</v>
      </c>
      <c r="B286" t="str">
        <f>VLOOKUP(A286,'Liste salariés'!$C$2:$I$609,4,FALSE)</f>
        <v>ETAM</v>
      </c>
      <c r="C286" t="str">
        <f>VLOOKUP(A286,'Liste salariés'!$C$2:$R$609,7,FALSE)</f>
        <v>P02-TECHNICAL SCES</v>
      </c>
      <c r="D286" t="str">
        <f>VLOOKUP(A286,'Liste salariés'!$C$2:$I$609,3,FALSE)</f>
        <v>TM</v>
      </c>
      <c r="E286" t="str">
        <f>VLOOKUP(A286,'Liste salariés'!$C$2:$I$609,6,FALSE)</f>
        <v>ELM</v>
      </c>
      <c r="F286" t="s">
        <v>1414</v>
      </c>
      <c r="G286">
        <f>VLOOKUP(F286,'Liste formations'!$A$3:$B$31,2,FALSE)</f>
        <v>10</v>
      </c>
      <c r="H286">
        <v>4</v>
      </c>
      <c r="I286">
        <f>Tableau2[[#This Row],[Nombre de questions]]-Tableau2[[#This Row],[Réponses justes ]]</f>
        <v>6</v>
      </c>
      <c r="J286" t="s">
        <v>1052</v>
      </c>
      <c r="K286" s="3">
        <v>41096</v>
      </c>
      <c r="M286"/>
      <c r="N286" s="12"/>
    </row>
    <row r="287" spans="1:14" x14ac:dyDescent="0.25">
      <c r="A287" s="6" t="s">
        <v>1119</v>
      </c>
      <c r="B287" t="str">
        <f>VLOOKUP(A287,'Liste salariés'!$C$2:$I$609,4,FALSE)</f>
        <v>ETAM</v>
      </c>
      <c r="C287" t="str">
        <f>VLOOKUP(A287,'Liste salariés'!$C$2:$R$609,7,FALSE)</f>
        <v>P02-TECHNICAL SCES</v>
      </c>
      <c r="D287" t="str">
        <f>VLOOKUP(A287,'Liste salariés'!$C$2:$I$609,3,FALSE)</f>
        <v>TM</v>
      </c>
      <c r="E287" t="str">
        <f>VLOOKUP(A287,'Liste salariés'!$C$2:$I$609,6,FALSE)</f>
        <v>ELM</v>
      </c>
      <c r="F287" t="s">
        <v>1420</v>
      </c>
      <c r="G287">
        <f>VLOOKUP(F287,'Liste formations'!$A$3:$B$31,2,FALSE)</f>
        <v>10</v>
      </c>
      <c r="H287">
        <v>10</v>
      </c>
      <c r="I287">
        <f>Tableau2[[#This Row],[Nombre de questions]]-Tableau2[[#This Row],[Réponses justes ]]</f>
        <v>0</v>
      </c>
      <c r="J287" t="s">
        <v>1052</v>
      </c>
      <c r="K287" s="3">
        <v>41012</v>
      </c>
      <c r="M287"/>
      <c r="N287" s="12"/>
    </row>
    <row r="288" spans="1:14" x14ac:dyDescent="0.25">
      <c r="A288" s="6" t="s">
        <v>1119</v>
      </c>
      <c r="B288" t="str">
        <f>VLOOKUP(A288,'Liste salariés'!$C$2:$I$609,4,FALSE)</f>
        <v>ETAM</v>
      </c>
      <c r="C288" t="str">
        <f>VLOOKUP(A288,'Liste salariés'!$C$2:$R$609,7,FALSE)</f>
        <v>P02-TECHNICAL SCES</v>
      </c>
      <c r="D288" t="str">
        <f>VLOOKUP(A288,'Liste salariés'!$C$2:$I$609,3,FALSE)</f>
        <v>TM</v>
      </c>
      <c r="E288" t="str">
        <f>VLOOKUP(A288,'Liste salariés'!$C$2:$I$609,6,FALSE)</f>
        <v>ELM</v>
      </c>
      <c r="F288" t="s">
        <v>11</v>
      </c>
      <c r="G288">
        <f>VLOOKUP(F288,'Liste formations'!$A$3:$B$31,2,FALSE)</f>
        <v>25</v>
      </c>
      <c r="H288">
        <v>17</v>
      </c>
      <c r="I288">
        <f>Tableau2[[#This Row],[Nombre de questions]]-Tableau2[[#This Row],[Réponses justes ]]</f>
        <v>8</v>
      </c>
      <c r="J288" t="s">
        <v>1052</v>
      </c>
      <c r="K288" s="3">
        <v>40823</v>
      </c>
      <c r="M288"/>
      <c r="N288" s="12"/>
    </row>
    <row r="289" spans="1:14" x14ac:dyDescent="0.25">
      <c r="A289" s="6" t="s">
        <v>1119</v>
      </c>
      <c r="B289" t="str">
        <f>VLOOKUP(A289,'Liste salariés'!$C$2:$I$609,4,FALSE)</f>
        <v>ETAM</v>
      </c>
      <c r="C289" t="str">
        <f>VLOOKUP(A289,'Liste salariés'!$C$2:$R$609,7,FALSE)</f>
        <v>P02-TECHNICAL SCES</v>
      </c>
      <c r="D289" t="str">
        <f>VLOOKUP(A289,'Liste salariés'!$C$2:$I$609,3,FALSE)</f>
        <v>TM</v>
      </c>
      <c r="E289" t="str">
        <f>VLOOKUP(A289,'Liste salariés'!$C$2:$I$609,6,FALSE)</f>
        <v>ELM</v>
      </c>
      <c r="F289" t="s">
        <v>9</v>
      </c>
      <c r="G289">
        <f>VLOOKUP(F289,'Liste formations'!$A$3:$B$31,2,FALSE)</f>
        <v>10</v>
      </c>
      <c r="H289">
        <v>10</v>
      </c>
      <c r="I289">
        <f>Tableau2[[#This Row],[Nombre de questions]]-Tableau2[[#This Row],[Réponses justes ]]</f>
        <v>0</v>
      </c>
      <c r="J289" t="s">
        <v>1052</v>
      </c>
      <c r="K289" s="3">
        <v>41390</v>
      </c>
      <c r="M289"/>
      <c r="N289" s="12"/>
    </row>
    <row r="290" spans="1:14" x14ac:dyDescent="0.25">
      <c r="A290" s="6" t="s">
        <v>1253</v>
      </c>
      <c r="B290" t="str">
        <f>VLOOKUP(A290,'Liste salariés'!$C$2:$I$609,4,FALSE)</f>
        <v>Ouvrier</v>
      </c>
      <c r="C290" t="str">
        <f>VLOOKUP(A290,'Liste salariés'!$C$2:$R$609,7,FALSE)</f>
        <v>P01-PRODUCTION</v>
      </c>
      <c r="D290" t="str">
        <f>VLOOKUP(A290,'Liste salariés'!$C$2:$I$609,3,FALSE)</f>
        <v>OMAN</v>
      </c>
      <c r="E290" t="str">
        <f>VLOOKUP(A290,'Liste salariés'!$C$2:$I$609,6,FALSE)</f>
        <v>ELM</v>
      </c>
      <c r="F290" t="s">
        <v>1413</v>
      </c>
      <c r="G290">
        <f>VLOOKUP(F290,'Liste formations'!$A$3:$B$31,2,FALSE)</f>
        <v>10</v>
      </c>
      <c r="H290">
        <v>8</v>
      </c>
      <c r="I290">
        <f>Tableau2[[#This Row],[Nombre de questions]]-Tableau2[[#This Row],[Réponses justes ]]</f>
        <v>2</v>
      </c>
      <c r="J290" t="s">
        <v>1052</v>
      </c>
      <c r="K290" s="3">
        <v>41297</v>
      </c>
      <c r="M290"/>
      <c r="N290" s="12"/>
    </row>
    <row r="291" spans="1:14" x14ac:dyDescent="0.25">
      <c r="A291" s="6" t="s">
        <v>1253</v>
      </c>
      <c r="B291" t="str">
        <f>VLOOKUP(A291,'Liste salariés'!$C$2:$I$609,4,FALSE)</f>
        <v>Ouvrier</v>
      </c>
      <c r="C291" t="str">
        <f>VLOOKUP(A291,'Liste salariés'!$C$2:$R$609,7,FALSE)</f>
        <v>P01-PRODUCTION</v>
      </c>
      <c r="D291" t="str">
        <f>VLOOKUP(A291,'Liste salariés'!$C$2:$I$609,3,FALSE)</f>
        <v>OMAN</v>
      </c>
      <c r="E291" t="str">
        <f>VLOOKUP(A291,'Liste salariés'!$C$2:$I$609,6,FALSE)</f>
        <v>ELM</v>
      </c>
      <c r="F291" t="s">
        <v>11</v>
      </c>
      <c r="G291">
        <f>VLOOKUP(F291,'Liste formations'!$A$3:$B$31,2,FALSE)</f>
        <v>25</v>
      </c>
      <c r="H291">
        <v>22</v>
      </c>
      <c r="I291">
        <f>Tableau2[[#This Row],[Nombre de questions]]-Tableau2[[#This Row],[Réponses justes ]]</f>
        <v>3</v>
      </c>
      <c r="J291" t="s">
        <v>1052</v>
      </c>
      <c r="K291" s="3">
        <v>41361</v>
      </c>
      <c r="M291"/>
      <c r="N291" s="12"/>
    </row>
    <row r="292" spans="1:14" x14ac:dyDescent="0.25">
      <c r="A292" s="34" t="s">
        <v>1253</v>
      </c>
      <c r="B292" s="26" t="str">
        <f>VLOOKUP(A292,'Liste salariés'!$C$2:$I$609,4,FALSE)</f>
        <v>Ouvrier</v>
      </c>
      <c r="C292" s="36" t="str">
        <f>VLOOKUP(A292,'Liste salariés'!$C$2:$R$609,7,FALSE)</f>
        <v>P01-PRODUCTION</v>
      </c>
      <c r="D292" s="36" t="str">
        <f>VLOOKUP(A292,'Liste salariés'!$C$2:$I$609,3,FALSE)</f>
        <v>OMAN</v>
      </c>
      <c r="E292" s="36" t="str">
        <f>VLOOKUP(A292,'Liste salariés'!$C$2:$I$609,6,FALSE)</f>
        <v>ELM</v>
      </c>
      <c r="F292" t="s">
        <v>1987</v>
      </c>
      <c r="G292" s="36">
        <f>VLOOKUP(F292,'Liste formations'!$A$3:$B$31,2,FALSE)</f>
        <v>15</v>
      </c>
      <c r="H292" s="26" t="s">
        <v>1973</v>
      </c>
      <c r="I292" s="26" t="e">
        <f>Tableau2[[#This Row],[Nombre de questions]]-Tableau2[[#This Row],[Réponses justes ]]</f>
        <v>#VALUE!</v>
      </c>
      <c r="J292" s="26" t="s">
        <v>1053</v>
      </c>
      <c r="K292" s="41">
        <v>41017</v>
      </c>
      <c r="L292" s="26"/>
      <c r="M292" s="26"/>
      <c r="N292" s="12"/>
    </row>
    <row r="293" spans="1:14" x14ac:dyDescent="0.25">
      <c r="A293" s="6" t="s">
        <v>1254</v>
      </c>
      <c r="B293" t="str">
        <f>VLOOKUP(A293,'Liste salariés'!$C$2:$I$609,4,FALSE)</f>
        <v>Ouvrier</v>
      </c>
      <c r="C293" t="str">
        <f>VLOOKUP(A293,'Liste salariés'!$C$2:$R$609,7,FALSE)</f>
        <v>P01-PRODUCTION</v>
      </c>
      <c r="D293" t="str">
        <f>VLOOKUP(A293,'Liste salariés'!$C$2:$I$609,3,FALSE)</f>
        <v>TL</v>
      </c>
      <c r="E293" t="str">
        <f>VLOOKUP(A293,'Liste salariés'!$C$2:$I$609,6,FALSE)</f>
        <v>ELM</v>
      </c>
      <c r="F293" t="s">
        <v>1420</v>
      </c>
      <c r="G293">
        <f>VLOOKUP(F293,'Liste formations'!$A$3:$B$31,2,FALSE)</f>
        <v>10</v>
      </c>
      <c r="H293">
        <v>10</v>
      </c>
      <c r="I293">
        <f>Tableau2[[#This Row],[Nombre de questions]]-Tableau2[[#This Row],[Réponses justes ]]</f>
        <v>0</v>
      </c>
      <c r="J293" t="s">
        <v>1052</v>
      </c>
      <c r="K293" s="3">
        <v>41018</v>
      </c>
      <c r="M293"/>
      <c r="N293" s="12"/>
    </row>
    <row r="294" spans="1:14" x14ac:dyDescent="0.25">
      <c r="A294" s="6" t="s">
        <v>1254</v>
      </c>
      <c r="B294" t="str">
        <f>VLOOKUP(A294,'Liste salariés'!$C$2:$I$609,4,FALSE)</f>
        <v>Ouvrier</v>
      </c>
      <c r="C294" t="str">
        <f>VLOOKUP(A294,'Liste salariés'!$C$2:$R$609,7,FALSE)</f>
        <v>P01-PRODUCTION</v>
      </c>
      <c r="D294" t="str">
        <f>VLOOKUP(A294,'Liste salariés'!$C$2:$I$609,3,FALSE)</f>
        <v>TL</v>
      </c>
      <c r="E294" t="str">
        <f>VLOOKUP(A294,'Liste salariés'!$C$2:$I$609,6,FALSE)</f>
        <v>ELM</v>
      </c>
      <c r="F294" t="s">
        <v>11</v>
      </c>
      <c r="G294">
        <f>VLOOKUP(F294,'Liste formations'!$A$3:$B$31,2,FALSE)</f>
        <v>25</v>
      </c>
      <c r="H294">
        <v>23</v>
      </c>
      <c r="I294">
        <f>Tableau2[[#This Row],[Nombre de questions]]-Tableau2[[#This Row],[Réponses justes ]]</f>
        <v>2</v>
      </c>
      <c r="J294" t="s">
        <v>1052</v>
      </c>
      <c r="K294" s="3">
        <v>40925</v>
      </c>
      <c r="M294"/>
      <c r="N294" s="12"/>
    </row>
    <row r="295" spans="1:14" x14ac:dyDescent="0.25">
      <c r="A295" s="6" t="s">
        <v>1254</v>
      </c>
      <c r="B295" t="str">
        <f>VLOOKUP(A295,'Liste salariés'!$C$2:$I$609,4,FALSE)</f>
        <v>Ouvrier</v>
      </c>
      <c r="C295" t="str">
        <f>VLOOKUP(A295,'Liste salariés'!$C$2:$R$609,7,FALSE)</f>
        <v>P01-PRODUCTION</v>
      </c>
      <c r="D295" t="str">
        <f>VLOOKUP(A295,'Liste salariés'!$C$2:$I$609,3,FALSE)</f>
        <v>TL</v>
      </c>
      <c r="E295" t="str">
        <f>VLOOKUP(A295,'Liste salariés'!$C$2:$I$609,6,FALSE)</f>
        <v>ELM</v>
      </c>
      <c r="F295" t="s">
        <v>1422</v>
      </c>
      <c r="G295">
        <f>VLOOKUP(F295,'Liste formations'!$A$3:$B$31,2,FALSE)</f>
        <v>17</v>
      </c>
      <c r="H295">
        <v>17</v>
      </c>
      <c r="I295">
        <f>Tableau2[[#This Row],[Nombre de questions]]-Tableau2[[#This Row],[Réponses justes ]]</f>
        <v>0</v>
      </c>
      <c r="J295" t="s">
        <v>1052</v>
      </c>
      <c r="K295" s="3">
        <v>41380</v>
      </c>
      <c r="M295"/>
      <c r="N295" s="12"/>
    </row>
    <row r="296" spans="1:14" x14ac:dyDescent="0.25">
      <c r="A296" s="6" t="s">
        <v>1254</v>
      </c>
      <c r="B296" t="str">
        <f>VLOOKUP(A296,'Liste salariés'!$C$2:$I$609,4,FALSE)</f>
        <v>Ouvrier</v>
      </c>
      <c r="C296" t="str">
        <f>VLOOKUP(A296,'Liste salariés'!$C$2:$R$609,7,FALSE)</f>
        <v>P01-PRODUCTION</v>
      </c>
      <c r="D296" t="str">
        <f>VLOOKUP(A296,'Liste salariés'!$C$2:$I$609,3,FALSE)</f>
        <v>TL</v>
      </c>
      <c r="E296" t="str">
        <f>VLOOKUP(A296,'Liste salariés'!$C$2:$I$609,6,FALSE)</f>
        <v>ELM</v>
      </c>
      <c r="F296" t="s">
        <v>1413</v>
      </c>
      <c r="G296">
        <f>VLOOKUP(F296,'Liste formations'!$A$3:$B$31,2,FALSE)</f>
        <v>10</v>
      </c>
      <c r="H296">
        <v>9</v>
      </c>
      <c r="I296">
        <f>Tableau2[[#This Row],[Nombre de questions]]-Tableau2[[#This Row],[Réponses justes ]]</f>
        <v>1</v>
      </c>
      <c r="J296" t="s">
        <v>1052</v>
      </c>
      <c r="K296" s="3">
        <v>41458</v>
      </c>
      <c r="M296"/>
      <c r="N296" s="12"/>
    </row>
    <row r="297" spans="1:14" x14ac:dyDescent="0.25">
      <c r="A297" s="34" t="s">
        <v>1254</v>
      </c>
      <c r="B297" s="26" t="str">
        <f>VLOOKUP(A297,'Liste salariés'!$C$2:$I$609,4,FALSE)</f>
        <v>Ouvrier</v>
      </c>
      <c r="C297" s="36" t="str">
        <f>VLOOKUP(A297,'Liste salariés'!$C$2:$R$609,7,FALSE)</f>
        <v>P01-PRODUCTION</v>
      </c>
      <c r="D297" s="36" t="str">
        <f>VLOOKUP(A297,'Liste salariés'!$C$2:$I$609,3,FALSE)</f>
        <v>TL</v>
      </c>
      <c r="E297" s="36" t="str">
        <f>VLOOKUP(A297,'Liste salariés'!$C$2:$I$609,6,FALSE)</f>
        <v>ELM</v>
      </c>
      <c r="F297" t="s">
        <v>1987</v>
      </c>
      <c r="G297" s="36">
        <f>VLOOKUP(F297,'Liste formations'!$A$3:$B$31,2,FALSE)</f>
        <v>15</v>
      </c>
      <c r="H297" s="26" t="s">
        <v>1973</v>
      </c>
      <c r="I297" s="26" t="e">
        <f>Tableau2[[#This Row],[Nombre de questions]]-Tableau2[[#This Row],[Réponses justes ]]</f>
        <v>#VALUE!</v>
      </c>
      <c r="J297" s="26" t="s">
        <v>1053</v>
      </c>
      <c r="K297" s="41" t="s">
        <v>2019</v>
      </c>
      <c r="L297" s="26"/>
      <c r="M297" s="26"/>
      <c r="N297" s="12"/>
    </row>
    <row r="298" spans="1:14" x14ac:dyDescent="0.25">
      <c r="A298" s="6" t="s">
        <v>1192</v>
      </c>
      <c r="B298" t="str">
        <f>VLOOKUP(A298,'Liste salariés'!$C$2:$I$609,4,FALSE)</f>
        <v>Cadre</v>
      </c>
      <c r="C298" t="str">
        <f>VLOOKUP(A298,'Liste salariés'!$C$2:$R$609,7,FALSE)</f>
        <v>P02-TECHNICAL SCES</v>
      </c>
      <c r="D298" t="str">
        <f>VLOOKUP(A298,'Liste salariés'!$C$2:$I$609,3,FALSE)</f>
        <v>IP</v>
      </c>
      <c r="E298" t="str">
        <f>VLOOKUP(A298,'Liste salariés'!$C$2:$I$609,6,FALSE)</f>
        <v>ELM</v>
      </c>
      <c r="F298" t="s">
        <v>11</v>
      </c>
      <c r="G298">
        <f>VLOOKUP(F298,'Liste formations'!$A$3:$B$31,2,FALSE)</f>
        <v>25</v>
      </c>
      <c r="H298">
        <v>21</v>
      </c>
      <c r="I298">
        <f>Tableau2[[#This Row],[Nombre de questions]]-Tableau2[[#This Row],[Réponses justes ]]</f>
        <v>4</v>
      </c>
      <c r="J298" t="s">
        <v>1052</v>
      </c>
      <c r="K298" s="3">
        <v>40709</v>
      </c>
      <c r="M298"/>
      <c r="N298" s="12"/>
    </row>
    <row r="299" spans="1:14" x14ac:dyDescent="0.25">
      <c r="A299" s="6" t="s">
        <v>1255</v>
      </c>
      <c r="B299" t="str">
        <f>VLOOKUP(A299,'Liste salariés'!$C$2:$I$609,4,FALSE)</f>
        <v>Ouvrier</v>
      </c>
      <c r="C299" t="str">
        <f>VLOOKUP(A299,'Liste salariés'!$C$2:$R$609,7,FALSE)</f>
        <v>P01-PRODUCTION</v>
      </c>
      <c r="D299" t="str">
        <f>VLOOKUP(A299,'Liste salariés'!$C$2:$I$609,3,FALSE)</f>
        <v>OMAC</v>
      </c>
      <c r="E299" t="str">
        <f>VLOOKUP(A299,'Liste salariés'!$C$2:$I$609,6,FALSE)</f>
        <v>ELM</v>
      </c>
      <c r="F299" t="s">
        <v>11</v>
      </c>
      <c r="G299">
        <f>VLOOKUP(F299,'Liste formations'!$A$3:$B$31,2,FALSE)</f>
        <v>25</v>
      </c>
      <c r="H299">
        <v>7</v>
      </c>
      <c r="I299">
        <f>Tableau2[[#This Row],[Nombre de questions]]-Tableau2[[#This Row],[Réponses justes ]]</f>
        <v>18</v>
      </c>
      <c r="J299" t="s">
        <v>1053</v>
      </c>
      <c r="K299" s="3">
        <v>40931</v>
      </c>
      <c r="M299"/>
      <c r="N299" s="12"/>
    </row>
    <row r="300" spans="1:14" x14ac:dyDescent="0.25">
      <c r="A300" s="6" t="s">
        <v>1255</v>
      </c>
      <c r="B300" t="str">
        <f>VLOOKUP(A300,'Liste salariés'!$C$2:$I$609,4,FALSE)</f>
        <v>Ouvrier</v>
      </c>
      <c r="C300" t="str">
        <f>VLOOKUP(A300,'Liste salariés'!$C$2:$R$609,7,FALSE)</f>
        <v>P01-PRODUCTION</v>
      </c>
      <c r="D300" t="str">
        <f>VLOOKUP(A300,'Liste salariés'!$C$2:$I$609,3,FALSE)</f>
        <v>OMAC</v>
      </c>
      <c r="E300" t="str">
        <f>VLOOKUP(A300,'Liste salariés'!$C$2:$I$609,6,FALSE)</f>
        <v>ELM</v>
      </c>
      <c r="F300" t="s">
        <v>1683</v>
      </c>
      <c r="G300">
        <f>VLOOKUP(F300,'Liste formations'!$A$3:$B$31,2,FALSE)</f>
        <v>0</v>
      </c>
      <c r="I300">
        <f>Tableau2[[#This Row],[Nombre de questions]]-Tableau2[[#This Row],[Réponses justes ]]</f>
        <v>0</v>
      </c>
      <c r="J300"/>
      <c r="K300" s="3">
        <v>41065</v>
      </c>
      <c r="M300"/>
      <c r="N300" s="12"/>
    </row>
    <row r="301" spans="1:14" x14ac:dyDescent="0.25">
      <c r="A301" s="6" t="s">
        <v>1255</v>
      </c>
      <c r="B301" t="str">
        <f>VLOOKUP(A301,'Liste salariés'!$C$2:$I$609,4,FALSE)</f>
        <v>Ouvrier</v>
      </c>
      <c r="C301" t="str">
        <f>VLOOKUP(A301,'Liste salariés'!$C$2:$R$609,7,FALSE)</f>
        <v>P01-PRODUCTION</v>
      </c>
      <c r="D301" t="str">
        <f>VLOOKUP(A301,'Liste salariés'!$C$2:$I$609,3,FALSE)</f>
        <v>OMAC</v>
      </c>
      <c r="E301" t="str">
        <f>VLOOKUP(A301,'Liste salariés'!$C$2:$I$609,6,FALSE)</f>
        <v>ELM</v>
      </c>
      <c r="F301" t="s">
        <v>1681</v>
      </c>
      <c r="G301">
        <f>VLOOKUP(F301,'Liste formations'!$A$3:$B$31,2,FALSE)</f>
        <v>5</v>
      </c>
      <c r="H301">
        <v>4</v>
      </c>
      <c r="I301">
        <f>Tableau2[[#This Row],[Nombre de questions]]-Tableau2[[#This Row],[Réponses justes ]]</f>
        <v>1</v>
      </c>
      <c r="J301" t="s">
        <v>1052</v>
      </c>
      <c r="K301" s="3">
        <v>41410</v>
      </c>
      <c r="M301"/>
      <c r="N301" s="12"/>
    </row>
    <row r="302" spans="1:14" x14ac:dyDescent="0.25">
      <c r="A302" s="6" t="s">
        <v>1255</v>
      </c>
      <c r="B302" t="str">
        <f>VLOOKUP(A302,'Liste salariés'!$C$2:$I$609,4,FALSE)</f>
        <v>Ouvrier</v>
      </c>
      <c r="C302" t="str">
        <f>VLOOKUP(A302,'Liste salariés'!$C$2:$R$609,7,FALSE)</f>
        <v>P01-PRODUCTION</v>
      </c>
      <c r="D302" t="str">
        <f>VLOOKUP(A302,'Liste salariés'!$C$2:$I$609,3,FALSE)</f>
        <v>OMAC</v>
      </c>
      <c r="E302" t="str">
        <f>VLOOKUP(A302,'Liste salariés'!$C$2:$I$609,6,FALSE)</f>
        <v>ELM</v>
      </c>
      <c r="F302" t="s">
        <v>1413</v>
      </c>
      <c r="G302">
        <f>VLOOKUP(F302,'Liste formations'!$A$3:$B$31,2,FALSE)</f>
        <v>10</v>
      </c>
      <c r="H302">
        <v>10</v>
      </c>
      <c r="I302">
        <f>Tableau2[[#This Row],[Nombre de questions]]-Tableau2[[#This Row],[Réponses justes ]]</f>
        <v>0</v>
      </c>
      <c r="J302" t="s">
        <v>1052</v>
      </c>
      <c r="K302" s="3">
        <v>41458</v>
      </c>
      <c r="M302"/>
      <c r="N302" s="12"/>
    </row>
    <row r="303" spans="1:14" x14ac:dyDescent="0.25">
      <c r="A303" s="6" t="s">
        <v>1193</v>
      </c>
      <c r="B303" t="str">
        <f>VLOOKUP(A303,'Liste salariés'!$C$2:$I$609,4,FALSE)</f>
        <v>ETAM</v>
      </c>
      <c r="C303" t="str">
        <f>VLOOKUP(A303,'Liste salariés'!$C$2:$R$609,7,FALSE)</f>
        <v>P03-MATERIAL MNGT</v>
      </c>
      <c r="D303" t="str">
        <f>VLOOKUP(A303,'Liste salariés'!$C$2:$I$609,3,FALSE)</f>
        <v>GA</v>
      </c>
      <c r="E303" t="str">
        <f>VLOOKUP(A303,'Liste salariés'!$C$2:$I$609,6,FALSE)</f>
        <v>ELM</v>
      </c>
      <c r="F303" t="s">
        <v>11</v>
      </c>
      <c r="G303">
        <f>VLOOKUP(F303,'Liste formations'!$A$3:$B$31,2,FALSE)</f>
        <v>25</v>
      </c>
      <c r="H303">
        <v>21</v>
      </c>
      <c r="I303">
        <f>Tableau2[[#This Row],[Nombre de questions]]-Tableau2[[#This Row],[Réponses justes ]]</f>
        <v>4</v>
      </c>
      <c r="J303" t="s">
        <v>1052</v>
      </c>
      <c r="K303" s="3">
        <v>40826</v>
      </c>
      <c r="M303"/>
      <c r="N303" s="12"/>
    </row>
    <row r="304" spans="1:14" x14ac:dyDescent="0.25">
      <c r="A304" s="6" t="s">
        <v>1120</v>
      </c>
      <c r="B304" t="str">
        <f>VLOOKUP(A304,'Liste salariés'!$C$2:$I$609,4,FALSE)</f>
        <v>ETAM</v>
      </c>
      <c r="C304" t="str">
        <f>VLOOKUP(A304,'Liste salariés'!$C$2:$R$609,7,FALSE)</f>
        <v>P02-TECHNICAL SCES</v>
      </c>
      <c r="D304" t="str">
        <f>VLOOKUP(A304,'Liste salariés'!$C$2:$I$609,3,FALSE)</f>
        <v>TM</v>
      </c>
      <c r="E304" t="str">
        <f>VLOOKUP(A304,'Liste salariés'!$C$2:$I$609,6,FALSE)</f>
        <v>ELM</v>
      </c>
      <c r="F304" t="s">
        <v>1420</v>
      </c>
      <c r="G304">
        <f>VLOOKUP(F304,'Liste formations'!$A$3:$B$31,2,FALSE)</f>
        <v>10</v>
      </c>
      <c r="H304">
        <v>9</v>
      </c>
      <c r="I304">
        <f>Tableau2[[#This Row],[Nombre de questions]]-Tableau2[[#This Row],[Réponses justes ]]</f>
        <v>1</v>
      </c>
      <c r="J304" t="s">
        <v>1052</v>
      </c>
      <c r="K304" s="3">
        <v>41018</v>
      </c>
      <c r="M304"/>
      <c r="N304" s="12"/>
    </row>
    <row r="305" spans="1:14" x14ac:dyDescent="0.25">
      <c r="A305" s="6" t="s">
        <v>1120</v>
      </c>
      <c r="B305" t="str">
        <f>VLOOKUP(A305,'Liste salariés'!$C$2:$I$609,4,FALSE)</f>
        <v>ETAM</v>
      </c>
      <c r="C305" t="str">
        <f>VLOOKUP(A305,'Liste salariés'!$C$2:$R$609,7,FALSE)</f>
        <v>P02-TECHNICAL SCES</v>
      </c>
      <c r="D305" t="str">
        <f>VLOOKUP(A305,'Liste salariés'!$C$2:$I$609,3,FALSE)</f>
        <v>TM</v>
      </c>
      <c r="E305" t="str">
        <f>VLOOKUP(A305,'Liste salariés'!$C$2:$I$609,6,FALSE)</f>
        <v>ELM</v>
      </c>
      <c r="F305" t="s">
        <v>1414</v>
      </c>
      <c r="G305">
        <f>VLOOKUP(F305,'Liste formations'!$A$3:$B$31,2,FALSE)</f>
        <v>10</v>
      </c>
      <c r="H305">
        <v>4</v>
      </c>
      <c r="I305">
        <f>Tableau2[[#This Row],[Nombre de questions]]-Tableau2[[#This Row],[Réponses justes ]]</f>
        <v>6</v>
      </c>
      <c r="J305" t="s">
        <v>1052</v>
      </c>
      <c r="K305" s="3">
        <v>41172</v>
      </c>
      <c r="M305"/>
      <c r="N305" s="12"/>
    </row>
    <row r="306" spans="1:14" x14ac:dyDescent="0.25">
      <c r="A306" s="6" t="s">
        <v>1120</v>
      </c>
      <c r="B306" t="str">
        <f>VLOOKUP(A306,'Liste salariés'!$C$2:$I$609,4,FALSE)</f>
        <v>ETAM</v>
      </c>
      <c r="C306" t="str">
        <f>VLOOKUP(A306,'Liste salariés'!$C$2:$R$609,7,FALSE)</f>
        <v>P02-TECHNICAL SCES</v>
      </c>
      <c r="D306" t="str">
        <f>VLOOKUP(A306,'Liste salariés'!$C$2:$I$609,3,FALSE)</f>
        <v>TM</v>
      </c>
      <c r="E306" t="str">
        <f>VLOOKUP(A306,'Liste salariés'!$C$2:$I$609,6,FALSE)</f>
        <v>ELM</v>
      </c>
      <c r="F306" t="s">
        <v>11</v>
      </c>
      <c r="G306">
        <f>VLOOKUP(F306,'Liste formations'!$A$3:$B$31,2,FALSE)</f>
        <v>25</v>
      </c>
      <c r="H306">
        <v>20</v>
      </c>
      <c r="I306">
        <f>Tableau2[[#This Row],[Nombre de questions]]-Tableau2[[#This Row],[Réponses justes ]]</f>
        <v>5</v>
      </c>
      <c r="J306" t="s">
        <v>1052</v>
      </c>
      <c r="K306" s="3">
        <v>40809</v>
      </c>
      <c r="M306"/>
      <c r="N306" s="12"/>
    </row>
    <row r="307" spans="1:14" x14ac:dyDescent="0.25">
      <c r="A307" s="6" t="s">
        <v>1120</v>
      </c>
      <c r="B307" t="str">
        <f>VLOOKUP(A307,'Liste salariés'!$C$2:$I$609,4,FALSE)</f>
        <v>ETAM</v>
      </c>
      <c r="C307" t="str">
        <f>VLOOKUP(A307,'Liste salariés'!$C$2:$R$609,7,FALSE)</f>
        <v>P02-TECHNICAL SCES</v>
      </c>
      <c r="D307" t="str">
        <f>VLOOKUP(A307,'Liste salariés'!$C$2:$I$609,3,FALSE)</f>
        <v>TM</v>
      </c>
      <c r="E307" t="str">
        <f>VLOOKUP(A307,'Liste salariés'!$C$2:$I$609,6,FALSE)</f>
        <v>ELM</v>
      </c>
      <c r="F307" t="s">
        <v>9</v>
      </c>
      <c r="G307">
        <f>VLOOKUP(F307,'Liste formations'!$A$3:$B$31,2,FALSE)</f>
        <v>10</v>
      </c>
      <c r="H307">
        <v>8</v>
      </c>
      <c r="I307">
        <f>Tableau2[[#This Row],[Nombre de questions]]-Tableau2[[#This Row],[Réponses justes ]]</f>
        <v>2</v>
      </c>
      <c r="J307" t="s">
        <v>1052</v>
      </c>
      <c r="K307" s="3">
        <v>41390</v>
      </c>
      <c r="M307"/>
      <c r="N307" s="12"/>
    </row>
    <row r="308" spans="1:14" x14ac:dyDescent="0.25">
      <c r="A308" s="6" t="s">
        <v>1149</v>
      </c>
      <c r="B308" t="str">
        <f>VLOOKUP(A308,'Liste salariés'!$C$2:$I$609,4,FALSE)</f>
        <v>ETAM</v>
      </c>
      <c r="C308" t="str">
        <f>VLOOKUP(A308,'Liste salariés'!$C$2:$R$609,7,FALSE)</f>
        <v>S15-TESTING R&amp;D</v>
      </c>
      <c r="D308" t="str">
        <f>VLOOKUP(A308,'Liste salariés'!$C$2:$I$609,3,FALSE)</f>
        <v>TST</v>
      </c>
      <c r="E308" t="str">
        <f>VLOOKUP(A308,'Liste salariés'!$C$2:$I$609,6,FALSE)</f>
        <v>I&amp;T</v>
      </c>
      <c r="F308" t="s">
        <v>9</v>
      </c>
      <c r="G308">
        <f>VLOOKUP(F308,'Liste formations'!$A$3:$B$31,2,FALSE)</f>
        <v>10</v>
      </c>
      <c r="H308">
        <v>8</v>
      </c>
      <c r="I308">
        <f>Tableau2[[#This Row],[Nombre de questions]]-Tableau2[[#This Row],[Réponses justes ]]</f>
        <v>2</v>
      </c>
      <c r="J308" t="s">
        <v>1052</v>
      </c>
      <c r="K308" s="3">
        <v>41348</v>
      </c>
      <c r="M308"/>
      <c r="N308" s="12"/>
    </row>
    <row r="309" spans="1:14" x14ac:dyDescent="0.25">
      <c r="A309" s="6" t="s">
        <v>1150</v>
      </c>
      <c r="B309" t="str">
        <f>VLOOKUP(A309,'Liste salariés'!$C$2:$I$609,4,FALSE)</f>
        <v>ETAM</v>
      </c>
      <c r="C309" s="8" t="str">
        <f>VLOOKUP(A309,'Liste salariés'!$C$2:$R$609,7,FALSE)</f>
        <v>P04-QUALITY PLANT</v>
      </c>
      <c r="D309" s="8" t="str">
        <f>VLOOKUP(A309,'Liste salariés'!$C$2:$I$609,3,FALSE)</f>
        <v>QANA</v>
      </c>
      <c r="E309" s="8" t="str">
        <f>VLOOKUP(A309,'Liste salariés'!$C$2:$I$609,6,FALSE)</f>
        <v>ELM</v>
      </c>
      <c r="F309" t="s">
        <v>1982</v>
      </c>
      <c r="G309" s="8">
        <f>VLOOKUP(F309,'Liste formations'!$A$3:$B$31,2,FALSE)</f>
        <v>8</v>
      </c>
      <c r="H309">
        <v>8</v>
      </c>
      <c r="I309">
        <f>Tableau2[[#This Row],[Nombre de questions]]-Tableau2[[#This Row],[Réponses justes ]]</f>
        <v>0</v>
      </c>
      <c r="J309" t="s">
        <v>1052</v>
      </c>
      <c r="K309" s="3">
        <v>41649</v>
      </c>
      <c r="M309"/>
      <c r="N309" s="12"/>
    </row>
    <row r="310" spans="1:14" x14ac:dyDescent="0.25">
      <c r="A310" s="6" t="s">
        <v>1150</v>
      </c>
      <c r="B310" t="str">
        <f>VLOOKUP(A310,'Liste salariés'!$C$2:$I$609,4,FALSE)</f>
        <v>ETAM</v>
      </c>
      <c r="C310" t="str">
        <f>VLOOKUP(A310,'Liste salariés'!$C$2:$R$609,7,FALSE)</f>
        <v>P04-QUALITY PLANT</v>
      </c>
      <c r="D310" t="str">
        <f>VLOOKUP(A310,'Liste salariés'!$C$2:$I$609,3,FALSE)</f>
        <v>QANA</v>
      </c>
      <c r="E310" t="str">
        <f>VLOOKUP(A310,'Liste salariés'!$C$2:$I$609,6,FALSE)</f>
        <v>ELM</v>
      </c>
      <c r="F310" t="s">
        <v>9</v>
      </c>
      <c r="G310">
        <f>VLOOKUP(F310,'Liste formations'!$A$3:$B$31,2,FALSE)</f>
        <v>10</v>
      </c>
      <c r="H310">
        <v>8</v>
      </c>
      <c r="I310">
        <f>Tableau2[[#This Row],[Nombre de questions]]-Tableau2[[#This Row],[Réponses justes ]]</f>
        <v>2</v>
      </c>
      <c r="J310" t="s">
        <v>1052</v>
      </c>
      <c r="K310" s="3">
        <v>41325</v>
      </c>
      <c r="M310"/>
      <c r="N310" s="12"/>
    </row>
    <row r="311" spans="1:14" x14ac:dyDescent="0.25">
      <c r="A311" s="6" t="s">
        <v>1150</v>
      </c>
      <c r="B311" t="str">
        <f>VLOOKUP(A311,'Liste salariés'!$C$2:$I$609,4,FALSE)</f>
        <v>ETAM</v>
      </c>
      <c r="C311" t="str">
        <f>VLOOKUP(A311,'Liste salariés'!$C$2:$R$609,7,FALSE)</f>
        <v>P04-QUALITY PLANT</v>
      </c>
      <c r="D311" t="str">
        <f>VLOOKUP(A311,'Liste salariés'!$C$2:$I$609,3,FALSE)</f>
        <v>QANA</v>
      </c>
      <c r="E311" t="str">
        <f>VLOOKUP(A311,'Liste salariés'!$C$2:$I$609,6,FALSE)</f>
        <v>ELM</v>
      </c>
      <c r="F311" t="s">
        <v>11</v>
      </c>
      <c r="G311">
        <f>VLOOKUP(F311,'Liste formations'!$A$3:$B$31,2,FALSE)</f>
        <v>25</v>
      </c>
      <c r="H311">
        <v>25</v>
      </c>
      <c r="I311">
        <f>Tableau2[[#This Row],[Nombre de questions]]-Tableau2[[#This Row],[Réponses justes ]]</f>
        <v>0</v>
      </c>
      <c r="J311" t="s">
        <v>1052</v>
      </c>
      <c r="K311" s="3">
        <v>40815</v>
      </c>
      <c r="M311"/>
      <c r="N311" s="12"/>
    </row>
    <row r="312" spans="1:14" x14ac:dyDescent="0.25">
      <c r="A312" s="6" t="s">
        <v>1150</v>
      </c>
      <c r="B312" t="str">
        <f>VLOOKUP(A312,'Liste salariés'!$C$2:$I$609,4,FALSE)</f>
        <v>ETAM</v>
      </c>
      <c r="C312" t="str">
        <f>VLOOKUP(A312,'Liste salariés'!$C$2:$R$609,7,FALSE)</f>
        <v>P04-QUALITY PLANT</v>
      </c>
      <c r="D312" t="str">
        <f>VLOOKUP(A312,'Liste salariés'!$C$2:$I$609,3,FALSE)</f>
        <v>QANA</v>
      </c>
      <c r="E312" t="str">
        <f>VLOOKUP(A312,'Liste salariés'!$C$2:$I$609,6,FALSE)</f>
        <v>ELM</v>
      </c>
      <c r="F312" t="s">
        <v>1783</v>
      </c>
      <c r="G312">
        <f>VLOOKUP(F312,'Liste formations'!$A$3:$B$31,2,FALSE)</f>
        <v>4</v>
      </c>
      <c r="H312">
        <v>4</v>
      </c>
      <c r="I312">
        <f>Tableau2[[#This Row],[Nombre de questions]]-Tableau2[[#This Row],[Réponses justes ]]</f>
        <v>0</v>
      </c>
      <c r="J312" t="s">
        <v>1052</v>
      </c>
      <c r="K312" s="3">
        <v>41444</v>
      </c>
      <c r="M312"/>
      <c r="N312" s="12"/>
    </row>
    <row r="313" spans="1:14" x14ac:dyDescent="0.25">
      <c r="A313" s="6" t="s">
        <v>1071</v>
      </c>
      <c r="B313" t="str">
        <f>VLOOKUP(A313,'Liste salariés'!$C$2:$I$609,4,FALSE)</f>
        <v>Ouvrier</v>
      </c>
      <c r="C313" t="str">
        <f>VLOOKUP(A313,'Liste salariés'!$C$2:$R$609,7,FALSE)</f>
        <v>P01-PRODUCTION</v>
      </c>
      <c r="D313" t="str">
        <f>VLOOKUP(A313,'Liste salariés'!$C$2:$I$609,3,FALSE)</f>
        <v>TL</v>
      </c>
      <c r="E313" t="str">
        <f>VLOOKUP(A313,'Liste salariés'!$C$2:$I$609,6,FALSE)</f>
        <v>ELM</v>
      </c>
      <c r="F313" t="s">
        <v>1413</v>
      </c>
      <c r="G313">
        <f>VLOOKUP(F313,'Liste formations'!$A$3:$B$31,2,FALSE)</f>
        <v>10</v>
      </c>
      <c r="H313">
        <v>10</v>
      </c>
      <c r="I313">
        <f>Tableau2[[#This Row],[Nombre de questions]]-Tableau2[[#This Row],[Réponses justes ]]</f>
        <v>0</v>
      </c>
      <c r="J313" t="s">
        <v>1052</v>
      </c>
      <c r="K313" s="3">
        <v>41352</v>
      </c>
      <c r="M313"/>
      <c r="N313" s="12"/>
    </row>
    <row r="314" spans="1:14" x14ac:dyDescent="0.25">
      <c r="A314" s="6" t="s">
        <v>1071</v>
      </c>
      <c r="B314" t="str">
        <f>VLOOKUP(A314,'Liste salariés'!$C$2:$I$609,4,FALSE)</f>
        <v>Ouvrier</v>
      </c>
      <c r="C314" t="str">
        <f>VLOOKUP(A314,'Liste salariés'!$C$2:$R$609,7,FALSE)</f>
        <v>P01-PRODUCTION</v>
      </c>
      <c r="D314" t="str">
        <f>VLOOKUP(A314,'Liste salariés'!$C$2:$I$609,3,FALSE)</f>
        <v>TL</v>
      </c>
      <c r="E314" t="str">
        <f>VLOOKUP(A314,'Liste salariés'!$C$2:$I$609,6,FALSE)</f>
        <v>ELM</v>
      </c>
      <c r="F314" t="s">
        <v>1420</v>
      </c>
      <c r="G314">
        <f>VLOOKUP(F314,'Liste formations'!$A$3:$B$31,2,FALSE)</f>
        <v>10</v>
      </c>
      <c r="H314">
        <v>7</v>
      </c>
      <c r="I314">
        <f>Tableau2[[#This Row],[Nombre de questions]]-Tableau2[[#This Row],[Réponses justes ]]</f>
        <v>3</v>
      </c>
      <c r="J314" t="s">
        <v>1052</v>
      </c>
      <c r="K314" s="3">
        <v>41024</v>
      </c>
      <c r="M314"/>
      <c r="N314" s="12"/>
    </row>
    <row r="315" spans="1:14" x14ac:dyDescent="0.25">
      <c r="A315" s="6" t="s">
        <v>1071</v>
      </c>
      <c r="B315" t="str">
        <f>VLOOKUP(A315,'Liste salariés'!$C$2:$I$609,4,FALSE)</f>
        <v>Ouvrier</v>
      </c>
      <c r="C315" t="str">
        <f>VLOOKUP(A315,'Liste salariés'!$C$2:$R$609,7,FALSE)</f>
        <v>P01-PRODUCTION</v>
      </c>
      <c r="D315" t="str">
        <f>VLOOKUP(A315,'Liste salariés'!$C$2:$I$609,3,FALSE)</f>
        <v>TL</v>
      </c>
      <c r="E315" t="str">
        <f>VLOOKUP(A315,'Liste salariés'!$C$2:$I$609,6,FALSE)</f>
        <v>ELM</v>
      </c>
      <c r="F315" t="s">
        <v>11</v>
      </c>
      <c r="G315">
        <f>VLOOKUP(F315,'Liste formations'!$A$3:$B$31,2,FALSE)</f>
        <v>25</v>
      </c>
      <c r="H315">
        <v>24</v>
      </c>
      <c r="I315">
        <f>Tableau2[[#This Row],[Nombre de questions]]-Tableau2[[#This Row],[Réponses justes ]]</f>
        <v>1</v>
      </c>
      <c r="J315" t="s">
        <v>1052</v>
      </c>
      <c r="K315" s="3">
        <v>41352</v>
      </c>
      <c r="M315"/>
      <c r="N315" s="12"/>
    </row>
    <row r="316" spans="1:14" x14ac:dyDescent="0.25">
      <c r="A316" s="6" t="s">
        <v>1256</v>
      </c>
      <c r="B316" t="str">
        <f>VLOOKUP(A316,'Liste salariés'!$C$2:$I$609,4,FALSE)</f>
        <v>Ouvrier</v>
      </c>
      <c r="C316" t="str">
        <f>VLOOKUP(A316,'Liste salariés'!$C$2:$R$609,7,FALSE)</f>
        <v>P01-PRODUCTION</v>
      </c>
      <c r="D316" t="str">
        <f>VLOOKUP(A316,'Liste salariés'!$C$2:$I$609,3,FALSE)</f>
        <v>OMAN</v>
      </c>
      <c r="E316" t="str">
        <f>VLOOKUP(A316,'Liste salariés'!$C$2:$I$609,6,FALSE)</f>
        <v>ELM</v>
      </c>
      <c r="F316" t="s">
        <v>1413</v>
      </c>
      <c r="G316">
        <f>VLOOKUP(F316,'Liste formations'!$A$3:$B$31,2,FALSE)</f>
        <v>10</v>
      </c>
      <c r="H316">
        <v>7</v>
      </c>
      <c r="I316">
        <f>Tableau2[[#This Row],[Nombre de questions]]-Tableau2[[#This Row],[Réponses justes ]]</f>
        <v>3</v>
      </c>
      <c r="J316" t="s">
        <v>1052</v>
      </c>
      <c r="K316" s="3">
        <v>41295</v>
      </c>
      <c r="M316"/>
      <c r="N316" s="12"/>
    </row>
    <row r="317" spans="1:14" x14ac:dyDescent="0.25">
      <c r="A317" s="6" t="s">
        <v>1256</v>
      </c>
      <c r="B317" t="str">
        <f>VLOOKUP(A317,'Liste salariés'!$C$2:$I$609,4,FALSE)</f>
        <v>Ouvrier</v>
      </c>
      <c r="C317" t="str">
        <f>VLOOKUP(A317,'Liste salariés'!$C$2:$R$609,7,FALSE)</f>
        <v>P01-PRODUCTION</v>
      </c>
      <c r="D317" t="str">
        <f>VLOOKUP(A317,'Liste salariés'!$C$2:$I$609,3,FALSE)</f>
        <v>OMAN</v>
      </c>
      <c r="E317" t="str">
        <f>VLOOKUP(A317,'Liste salariés'!$C$2:$I$609,6,FALSE)</f>
        <v>ELM</v>
      </c>
      <c r="F317" t="s">
        <v>11</v>
      </c>
      <c r="G317">
        <f>VLOOKUP(F317,'Liste formations'!$A$3:$B$31,2,FALSE)</f>
        <v>25</v>
      </c>
      <c r="H317">
        <v>23</v>
      </c>
      <c r="I317">
        <f>Tableau2[[#This Row],[Nombre de questions]]-Tableau2[[#This Row],[Réponses justes ]]</f>
        <v>2</v>
      </c>
      <c r="J317" t="s">
        <v>1052</v>
      </c>
      <c r="K317" s="3">
        <v>41368</v>
      </c>
      <c r="M317"/>
      <c r="N317" s="12"/>
    </row>
    <row r="318" spans="1:14" x14ac:dyDescent="0.25">
      <c r="A318" s="34" t="s">
        <v>1256</v>
      </c>
      <c r="B318" s="26" t="str">
        <f>VLOOKUP(A318,'Liste salariés'!$C$2:$I$609,4,FALSE)</f>
        <v>Ouvrier</v>
      </c>
      <c r="C318" s="36" t="str">
        <f>VLOOKUP(A318,'Liste salariés'!$C$2:$R$609,7,FALSE)</f>
        <v>P01-PRODUCTION</v>
      </c>
      <c r="D318" s="36" t="str">
        <f>VLOOKUP(A318,'Liste salariés'!$C$2:$I$609,3,FALSE)</f>
        <v>OMAN</v>
      </c>
      <c r="E318" s="36" t="str">
        <f>VLOOKUP(A318,'Liste salariés'!$C$2:$I$609,6,FALSE)</f>
        <v>ELM</v>
      </c>
      <c r="F318" t="s">
        <v>1987</v>
      </c>
      <c r="G318" s="36">
        <f>VLOOKUP(F318,'Liste formations'!$A$3:$B$31,2,FALSE)</f>
        <v>15</v>
      </c>
      <c r="H318" s="26" t="s">
        <v>1973</v>
      </c>
      <c r="I318" s="26" t="e">
        <f>Tableau2[[#This Row],[Nombre de questions]]-Tableau2[[#This Row],[Réponses justes ]]</f>
        <v>#VALUE!</v>
      </c>
      <c r="J318" s="26" t="s">
        <v>1053</v>
      </c>
      <c r="K318" s="41" t="s">
        <v>1995</v>
      </c>
      <c r="L318" s="26"/>
      <c r="M318" s="26"/>
      <c r="N318" s="12"/>
    </row>
    <row r="319" spans="1:14" x14ac:dyDescent="0.25">
      <c r="A319" s="6" t="s">
        <v>1194</v>
      </c>
      <c r="B319" t="str">
        <f>VLOOKUP(A319,'Liste salariés'!$C$2:$I$609,4,FALSE)</f>
        <v>Cadre</v>
      </c>
      <c r="C319" t="str">
        <f>VLOOKUP(A319,'Liste salariés'!$C$2:$R$609,7,FALSE)</f>
        <v>P02-TECHNICAL SCES</v>
      </c>
      <c r="D319" t="str">
        <f>VLOOKUP(A319,'Liste salariés'!$C$2:$I$609,3,FALSE)</f>
        <v>TS</v>
      </c>
      <c r="E319" t="str">
        <f>VLOOKUP(A319,'Liste salariés'!$C$2:$I$609,6,FALSE)</f>
        <v>ELM</v>
      </c>
      <c r="F319" t="s">
        <v>11</v>
      </c>
      <c r="G319">
        <f>VLOOKUP(F319,'Liste formations'!$A$3:$B$31,2,FALSE)</f>
        <v>25</v>
      </c>
      <c r="H319">
        <v>22</v>
      </c>
      <c r="I319">
        <f>Tableau2[[#This Row],[Nombre de questions]]-Tableau2[[#This Row],[Réponses justes ]]</f>
        <v>3</v>
      </c>
      <c r="J319" t="s">
        <v>1052</v>
      </c>
      <c r="K319" s="3">
        <v>40799</v>
      </c>
      <c r="M319"/>
      <c r="N319" s="12"/>
    </row>
    <row r="320" spans="1:14" x14ac:dyDescent="0.25">
      <c r="A320" s="34" t="s">
        <v>1194</v>
      </c>
      <c r="B320" t="str">
        <f>VLOOKUP(A320,'Liste salariés'!$C$2:$I$609,4,FALSE)</f>
        <v>Cadre</v>
      </c>
      <c r="C320" s="8" t="str">
        <f>VLOOKUP(A320,'Liste salariés'!$C$2:$R$609,7,FALSE)</f>
        <v>P02-TECHNICAL SCES</v>
      </c>
      <c r="D320" s="8" t="str">
        <f>VLOOKUP(A320,'Liste salariés'!$C$2:$I$609,3,FALSE)</f>
        <v>TS</v>
      </c>
      <c r="E320" s="8" t="str">
        <f>VLOOKUP(A320,'Liste salariés'!$C$2:$I$609,6,FALSE)</f>
        <v>ELM</v>
      </c>
      <c r="F320" t="s">
        <v>1987</v>
      </c>
      <c r="G320" s="8">
        <f>VLOOKUP(F320,'Liste formations'!$A$3:$B$31,2,FALSE)</f>
        <v>15</v>
      </c>
      <c r="H320" t="s">
        <v>1973</v>
      </c>
      <c r="I320" t="e">
        <f>Tableau2[[#This Row],[Nombre de questions]]-Tableau2[[#This Row],[Réponses justes ]]</f>
        <v>#VALUE!</v>
      </c>
      <c r="J320" s="26" t="s">
        <v>1053</v>
      </c>
      <c r="K320" s="40">
        <v>41593</v>
      </c>
      <c r="M320"/>
      <c r="N320" s="12"/>
    </row>
    <row r="321" spans="1:14" x14ac:dyDescent="0.25">
      <c r="A321" s="6" t="s">
        <v>1195</v>
      </c>
      <c r="B321" t="str">
        <f>VLOOKUP(A321,'Liste salariés'!$C$2:$I$609,4,FALSE)</f>
        <v>MOI</v>
      </c>
      <c r="C321" t="str">
        <f>VLOOKUP(A321,'Liste salariés'!$C$2:$R$609,7,FALSE)</f>
        <v>P02-TECHNICAL SCES</v>
      </c>
      <c r="D321" t="str">
        <f>VLOOKUP(A321,'Liste salariés'!$C$2:$I$609,3,FALSE)</f>
        <v>BAT</v>
      </c>
      <c r="E321" t="str">
        <f>VLOOKUP(A321,'Liste salariés'!$C$2:$I$609,6,FALSE)</f>
        <v>ELM</v>
      </c>
      <c r="F321" t="s">
        <v>11</v>
      </c>
      <c r="G321">
        <f>VLOOKUP(F321,'Liste formations'!$A$3:$B$31,2,FALSE)</f>
        <v>25</v>
      </c>
      <c r="H321">
        <v>12</v>
      </c>
      <c r="I321">
        <f>Tableau2[[#This Row],[Nombre de questions]]-Tableau2[[#This Row],[Réponses justes ]]</f>
        <v>13</v>
      </c>
      <c r="J321" t="s">
        <v>1053</v>
      </c>
      <c r="K321" s="3">
        <v>40813</v>
      </c>
      <c r="M321"/>
      <c r="N321" s="12"/>
    </row>
    <row r="322" spans="1:14" x14ac:dyDescent="0.25">
      <c r="A322" s="6" t="s">
        <v>1257</v>
      </c>
      <c r="B322" t="str">
        <f>VLOOKUP(A322,'Liste salariés'!$C$2:$I$609,4,FALSE)</f>
        <v>Ouvrier</v>
      </c>
      <c r="C322" t="str">
        <f>VLOOKUP(A322,'Liste salariés'!$C$2:$R$609,7,FALSE)</f>
        <v>P01-PRODUCTION</v>
      </c>
      <c r="D322" t="str">
        <f>VLOOKUP(A322,'Liste salariés'!$C$2:$I$609,3,FALSE)</f>
        <v>OMAN</v>
      </c>
      <c r="E322" t="str">
        <f>VLOOKUP(A322,'Liste salariés'!$C$2:$I$609,6,FALSE)</f>
        <v>ELM</v>
      </c>
      <c r="F322" t="s">
        <v>11</v>
      </c>
      <c r="G322">
        <f>VLOOKUP(F322,'Liste formations'!$A$3:$B$31,2,FALSE)</f>
        <v>25</v>
      </c>
      <c r="H322">
        <v>20</v>
      </c>
      <c r="I322">
        <f>Tableau2[[#This Row],[Nombre de questions]]-Tableau2[[#This Row],[Réponses justes ]]</f>
        <v>5</v>
      </c>
      <c r="J322" t="s">
        <v>1052</v>
      </c>
      <c r="K322" s="3">
        <v>41283</v>
      </c>
      <c r="M322"/>
      <c r="N322" s="12"/>
    </row>
    <row r="323" spans="1:14" x14ac:dyDescent="0.25">
      <c r="A323" s="6" t="s">
        <v>1257</v>
      </c>
      <c r="B323" t="str">
        <f>VLOOKUP(A323,'Liste salariés'!$C$2:$I$609,4,FALSE)</f>
        <v>Ouvrier</v>
      </c>
      <c r="C323" t="str">
        <f>VLOOKUP(A323,'Liste salariés'!$C$2:$R$609,7,FALSE)</f>
        <v>P01-PRODUCTION</v>
      </c>
      <c r="D323" t="str">
        <f>VLOOKUP(A323,'Liste salariés'!$C$2:$I$609,3,FALSE)</f>
        <v>OMAN</v>
      </c>
      <c r="E323" t="str">
        <f>VLOOKUP(A323,'Liste salariés'!$C$2:$I$609,6,FALSE)</f>
        <v>ELM</v>
      </c>
      <c r="F323" t="s">
        <v>1413</v>
      </c>
      <c r="G323">
        <f>VLOOKUP(F323,'Liste formations'!$A$3:$B$31,2,FALSE)</f>
        <v>10</v>
      </c>
      <c r="H323">
        <v>10</v>
      </c>
      <c r="I323">
        <f>Tableau2[[#This Row],[Nombre de questions]]-Tableau2[[#This Row],[Réponses justes ]]</f>
        <v>0</v>
      </c>
      <c r="J323" t="s">
        <v>1052</v>
      </c>
      <c r="K323" s="3">
        <v>41457</v>
      </c>
      <c r="M323"/>
      <c r="N323" s="12"/>
    </row>
    <row r="324" spans="1:14" x14ac:dyDescent="0.25">
      <c r="A324" s="34" t="s">
        <v>1257</v>
      </c>
      <c r="B324" t="str">
        <f>VLOOKUP(A324,'Liste salariés'!$C$2:$I$609,4,FALSE)</f>
        <v>Ouvrier</v>
      </c>
      <c r="C324" s="8" t="str">
        <f>VLOOKUP(A324,'Liste salariés'!$C$2:$R$609,7,FALSE)</f>
        <v>P01-PRODUCTION</v>
      </c>
      <c r="D324" s="8" t="str">
        <f>VLOOKUP(A324,'Liste salariés'!$C$2:$I$609,3,FALSE)</f>
        <v>OMAN</v>
      </c>
      <c r="E324" s="8" t="str">
        <f>VLOOKUP(A324,'Liste salariés'!$C$2:$I$609,6,FALSE)</f>
        <v>ELM</v>
      </c>
      <c r="F324" t="s">
        <v>1987</v>
      </c>
      <c r="G324" s="8">
        <f>VLOOKUP(F324,'Liste formations'!$A$3:$B$31,2,FALSE)</f>
        <v>15</v>
      </c>
      <c r="H324" t="s">
        <v>1973</v>
      </c>
      <c r="I324" t="e">
        <f>Tableau2[[#This Row],[Nombre de questions]]-Tableau2[[#This Row],[Réponses justes ]]</f>
        <v>#VALUE!</v>
      </c>
      <c r="J324" s="26" t="s">
        <v>1053</v>
      </c>
      <c r="K324" s="40" t="s">
        <v>1988</v>
      </c>
      <c r="M324"/>
      <c r="N324" s="12"/>
    </row>
    <row r="325" spans="1:14" x14ac:dyDescent="0.25">
      <c r="A325" s="6" t="s">
        <v>1258</v>
      </c>
      <c r="B325" t="str">
        <f>VLOOKUP(A325,'Liste salariés'!$C$2:$I$609,4,FALSE)</f>
        <v>Ouvrier</v>
      </c>
      <c r="C325" t="str">
        <f>VLOOKUP(A325,'Liste salariés'!$C$2:$R$609,7,FALSE)</f>
        <v>P01-PRODUCTION</v>
      </c>
      <c r="D325" t="str">
        <f>VLOOKUP(A325,'Liste salariés'!$C$2:$I$609,3,FALSE)</f>
        <v>MAG</v>
      </c>
      <c r="E325" t="str">
        <f>VLOOKUP(A325,'Liste salariés'!$C$2:$I$609,6,FALSE)</f>
        <v>ELM</v>
      </c>
      <c r="F325" t="s">
        <v>11</v>
      </c>
      <c r="G325">
        <f>VLOOKUP(F325,'Liste formations'!$A$3:$B$31,2,FALSE)</f>
        <v>25</v>
      </c>
      <c r="H325">
        <v>22</v>
      </c>
      <c r="I325">
        <f>Tableau2[[#This Row],[Nombre de questions]]-Tableau2[[#This Row],[Réponses justes ]]</f>
        <v>3</v>
      </c>
      <c r="J325" t="s">
        <v>1052</v>
      </c>
      <c r="K325" s="3">
        <v>40961</v>
      </c>
      <c r="M325"/>
      <c r="N325" s="12"/>
    </row>
    <row r="326" spans="1:14" x14ac:dyDescent="0.25">
      <c r="A326" s="34" t="s">
        <v>1258</v>
      </c>
      <c r="B326" s="26" t="str">
        <f>VLOOKUP(A326,'Liste salariés'!$C$2:$I$609,4,FALSE)</f>
        <v>Ouvrier</v>
      </c>
      <c r="C326" s="36" t="str">
        <f>VLOOKUP(A326,'Liste salariés'!$C$2:$R$609,7,FALSE)</f>
        <v>P01-PRODUCTION</v>
      </c>
      <c r="D326" s="36" t="str">
        <f>VLOOKUP(A326,'Liste salariés'!$C$2:$I$609,3,FALSE)</f>
        <v>MAG</v>
      </c>
      <c r="E326" s="36" t="str">
        <f>VLOOKUP(A326,'Liste salariés'!$C$2:$I$609,6,FALSE)</f>
        <v>ELM</v>
      </c>
      <c r="F326" t="s">
        <v>1987</v>
      </c>
      <c r="G326" s="36">
        <f>VLOOKUP(F326,'Liste formations'!$A$3:$B$31,2,FALSE)</f>
        <v>15</v>
      </c>
      <c r="H326" s="26" t="s">
        <v>1973</v>
      </c>
      <c r="I326" s="26" t="e">
        <f>Tableau2[[#This Row],[Nombre de questions]]-Tableau2[[#This Row],[Réponses justes ]]</f>
        <v>#VALUE!</v>
      </c>
      <c r="J326" s="26" t="s">
        <v>1053</v>
      </c>
      <c r="K326" s="41">
        <v>41071</v>
      </c>
      <c r="L326" s="26"/>
      <c r="M326" s="26"/>
      <c r="N326" s="12"/>
    </row>
    <row r="327" spans="1:14" x14ac:dyDescent="0.25">
      <c r="A327" s="6" t="s">
        <v>1479</v>
      </c>
      <c r="B327" t="str">
        <f>VLOOKUP(A327,'Liste salariés'!$C$2:$I$609,4,FALSE)</f>
        <v>Cadre</v>
      </c>
      <c r="C327" s="8" t="str">
        <f>VLOOKUP(A327,'Liste salariés'!$C$2:$R$609,7,FALSE)</f>
        <v>S15-TESTING R&amp;D</v>
      </c>
      <c r="D327" s="8" t="str">
        <f>VLOOKUP(A327,'Liste salariés'!$C$2:$I$609,3,FALSE)</f>
        <v>TS</v>
      </c>
      <c r="E327" s="8" t="str">
        <f>VLOOKUP(A327,'Liste salariés'!$C$2:$I$609,6,FALSE)</f>
        <v>ELC</v>
      </c>
      <c r="F327" t="s">
        <v>11</v>
      </c>
      <c r="G327" s="8">
        <f>VLOOKUP(F327,'Liste formations'!$A$3:$B$31,2,FALSE)</f>
        <v>25</v>
      </c>
      <c r="H327">
        <v>22</v>
      </c>
      <c r="I327">
        <f>Tableau2[[#This Row],[Nombre de questions]]-Tableau2[[#This Row],[Réponses justes ]]</f>
        <v>3</v>
      </c>
      <c r="J327" t="s">
        <v>1052</v>
      </c>
      <c r="K327" s="3">
        <v>41584</v>
      </c>
      <c r="M327"/>
      <c r="N327" s="12"/>
    </row>
    <row r="328" spans="1:14" x14ac:dyDescent="0.25">
      <c r="A328" s="6" t="s">
        <v>1482</v>
      </c>
      <c r="B328" t="str">
        <f>VLOOKUP(A328,'Liste salariés'!$C$2:$I$609,4,FALSE)</f>
        <v>Cadre</v>
      </c>
      <c r="C328" t="str">
        <f>VLOOKUP(A328,'Liste salariés'!$C$2:$R$609,7,FALSE)</f>
        <v>S11-CLUSTER PL</v>
      </c>
      <c r="D328" t="str">
        <f>VLOOKUP(A328,'Liste salariés'!$C$2:$I$609,3,FALSE)</f>
        <v>LP</v>
      </c>
      <c r="E328" t="str">
        <f>VLOOKUP(A328,'Liste salariés'!$C$2:$I$609,6,FALSE)</f>
        <v>ELC</v>
      </c>
      <c r="F328" t="s">
        <v>1416</v>
      </c>
      <c r="G328">
        <f>VLOOKUP(F328,'Liste formations'!$A$3:$B$31,2,FALSE)</f>
        <v>13</v>
      </c>
      <c r="H328">
        <v>12</v>
      </c>
      <c r="I328">
        <f>Tableau2[[#This Row],[Nombre de questions]]-Tableau2[[#This Row],[Réponses justes ]]</f>
        <v>1</v>
      </c>
      <c r="J328" t="s">
        <v>1052</v>
      </c>
      <c r="K328" s="3">
        <v>41240</v>
      </c>
      <c r="M328"/>
      <c r="N328" s="12"/>
    </row>
    <row r="329" spans="1:14" x14ac:dyDescent="0.25">
      <c r="A329" s="6" t="s">
        <v>1482</v>
      </c>
      <c r="B329" t="str">
        <f>VLOOKUP(A329,'Liste salariés'!$C$2:$I$609,4,FALSE)</f>
        <v>Cadre</v>
      </c>
      <c r="C329" t="str">
        <f>VLOOKUP(A329,'Liste salariés'!$C$2:$R$609,7,FALSE)</f>
        <v>S11-CLUSTER PL</v>
      </c>
      <c r="D329" t="str">
        <f>VLOOKUP(A329,'Liste salariés'!$C$2:$I$609,3,FALSE)</f>
        <v>LP</v>
      </c>
      <c r="E329" t="str">
        <f>VLOOKUP(A329,'Liste salariés'!$C$2:$I$609,6,FALSE)</f>
        <v>ELC</v>
      </c>
      <c r="F329" t="s">
        <v>1417</v>
      </c>
      <c r="G329">
        <f>VLOOKUP(F329,'Liste formations'!$A$3:$B$31,2,FALSE)</f>
        <v>10</v>
      </c>
      <c r="H329">
        <v>8</v>
      </c>
      <c r="I329">
        <f>Tableau2[[#This Row],[Nombre de questions]]-Tableau2[[#This Row],[Réponses justes ]]</f>
        <v>2</v>
      </c>
      <c r="J329" t="s">
        <v>1052</v>
      </c>
      <c r="K329" s="3">
        <v>41242</v>
      </c>
      <c r="M329"/>
      <c r="N329" s="12"/>
    </row>
    <row r="330" spans="1:14" x14ac:dyDescent="0.25">
      <c r="A330" s="6" t="s">
        <v>1482</v>
      </c>
      <c r="B330" t="str">
        <f>VLOOKUP(A330,'Liste salariés'!$C$2:$I$609,4,FALSE)</f>
        <v>Cadre</v>
      </c>
      <c r="C330" t="str">
        <f>VLOOKUP(A330,'Liste salariés'!$C$2:$R$609,7,FALSE)</f>
        <v>S11-CLUSTER PL</v>
      </c>
      <c r="D330" t="str">
        <f>VLOOKUP(A330,'Liste salariés'!$C$2:$I$609,3,FALSE)</f>
        <v>LP</v>
      </c>
      <c r="E330" t="str">
        <f>VLOOKUP(A330,'Liste salariés'!$C$2:$I$609,6,FALSE)</f>
        <v>ELC</v>
      </c>
      <c r="F330" t="s">
        <v>1418</v>
      </c>
      <c r="G330">
        <f>VLOOKUP(F330,'Liste formations'!$A$3:$B$31,2,FALSE)</f>
        <v>16</v>
      </c>
      <c r="H330">
        <v>13</v>
      </c>
      <c r="I330">
        <f>Tableau2[[#This Row],[Nombre de questions]]-Tableau2[[#This Row],[Réponses justes ]]</f>
        <v>3</v>
      </c>
      <c r="J330" t="s">
        <v>1052</v>
      </c>
      <c r="K330" s="3">
        <v>41247</v>
      </c>
      <c r="M330"/>
      <c r="N330" s="12"/>
    </row>
    <row r="331" spans="1:14" x14ac:dyDescent="0.25">
      <c r="A331" s="6" t="s">
        <v>1482</v>
      </c>
      <c r="B331" t="str">
        <f>VLOOKUP(A331,'Liste salariés'!$C$2:$I$609,4,FALSE)</f>
        <v>Cadre</v>
      </c>
      <c r="C331" t="str">
        <f>VLOOKUP(A331,'Liste salariés'!$C$2:$R$609,7,FALSE)</f>
        <v>S11-CLUSTER PL</v>
      </c>
      <c r="D331" t="str">
        <f>VLOOKUP(A331,'Liste salariés'!$C$2:$I$609,3,FALSE)</f>
        <v>LP</v>
      </c>
      <c r="E331" t="str">
        <f>VLOOKUP(A331,'Liste salariés'!$C$2:$I$609,6,FALSE)</f>
        <v>ELC</v>
      </c>
      <c r="F331" t="s">
        <v>1419</v>
      </c>
      <c r="G331">
        <f>VLOOKUP(F331,'Liste formations'!$A$3:$B$31,2,FALSE)</f>
        <v>15</v>
      </c>
      <c r="H331">
        <v>15</v>
      </c>
      <c r="I331">
        <f>Tableau2[[#This Row],[Nombre de questions]]-Tableau2[[#This Row],[Réponses justes ]]</f>
        <v>0</v>
      </c>
      <c r="J331" t="s">
        <v>1052</v>
      </c>
      <c r="K331" s="3">
        <v>41249</v>
      </c>
      <c r="M331"/>
      <c r="N331" s="12"/>
    </row>
    <row r="332" spans="1:14" x14ac:dyDescent="0.25">
      <c r="A332" s="6" t="s">
        <v>1196</v>
      </c>
      <c r="B332" t="str">
        <f>VLOOKUP(A332,'Liste salariés'!$C$2:$I$609,4,FALSE)</f>
        <v>ETAM</v>
      </c>
      <c r="C332" t="str">
        <f>VLOOKUP(A332,'Liste salariés'!$C$2:$R$609,7,FALSE)</f>
        <v>S03-HUMAN RESOURCE</v>
      </c>
      <c r="D332" t="str">
        <f>VLOOKUP(A332,'Liste salariés'!$C$2:$I$609,3,FALSE)</f>
        <v>RH</v>
      </c>
      <c r="E332" t="str">
        <f>VLOOKUP(A332,'Liste salariés'!$C$2:$I$609,6,FALSE)</f>
        <v>ELM</v>
      </c>
      <c r="F332" t="s">
        <v>11</v>
      </c>
      <c r="G332">
        <f>VLOOKUP(F332,'Liste formations'!$A$3:$B$31,2,FALSE)</f>
        <v>25</v>
      </c>
      <c r="H332">
        <v>20</v>
      </c>
      <c r="I332">
        <f>Tableau2[[#This Row],[Nombre de questions]]-Tableau2[[#This Row],[Réponses justes ]]</f>
        <v>5</v>
      </c>
      <c r="J332" t="s">
        <v>1052</v>
      </c>
      <c r="K332" s="3">
        <v>40816</v>
      </c>
      <c r="M332"/>
      <c r="N332" s="12"/>
    </row>
    <row r="333" spans="1:14" x14ac:dyDescent="0.25">
      <c r="A333" s="6" t="s">
        <v>1122</v>
      </c>
      <c r="B333" t="str">
        <f>VLOOKUP(A333,'Liste salariés'!$C$2:$I$609,4,FALSE)</f>
        <v>Ouvrier</v>
      </c>
      <c r="C333" t="str">
        <f>VLOOKUP(A333,'Liste salariés'!$C$2:$R$609,7,FALSE)</f>
        <v>P01-PRODUCTION</v>
      </c>
      <c r="D333" t="str">
        <f>VLOOKUP(A333,'Liste salariés'!$C$2:$I$609,3,FALSE)</f>
        <v>OMAC</v>
      </c>
      <c r="E333" t="str">
        <f>VLOOKUP(A333,'Liste salariés'!$C$2:$I$609,6,FALSE)</f>
        <v>ELM</v>
      </c>
      <c r="F333" t="s">
        <v>1413</v>
      </c>
      <c r="G333">
        <f>VLOOKUP(F333,'Liste formations'!$A$3:$B$31,2,FALSE)</f>
        <v>10</v>
      </c>
      <c r="H333">
        <v>9</v>
      </c>
      <c r="I333">
        <f>Tableau2[[#This Row],[Nombre de questions]]-Tableau2[[#This Row],[Réponses justes ]]</f>
        <v>1</v>
      </c>
      <c r="J333" t="s">
        <v>1052</v>
      </c>
      <c r="K333" s="3">
        <v>41299</v>
      </c>
      <c r="M333"/>
      <c r="N333" s="12"/>
    </row>
    <row r="334" spans="1:14" x14ac:dyDescent="0.25">
      <c r="A334" s="6" t="s">
        <v>1122</v>
      </c>
      <c r="B334" t="str">
        <f>VLOOKUP(A334,'Liste salariés'!$C$2:$I$609,4,FALSE)</f>
        <v>Ouvrier</v>
      </c>
      <c r="C334" t="str">
        <f>VLOOKUP(A334,'Liste salariés'!$C$2:$R$609,7,FALSE)</f>
        <v>P01-PRODUCTION</v>
      </c>
      <c r="D334" t="str">
        <f>VLOOKUP(A334,'Liste salariés'!$C$2:$I$609,3,FALSE)</f>
        <v>OMAC</v>
      </c>
      <c r="E334" t="str">
        <f>VLOOKUP(A334,'Liste salariés'!$C$2:$I$609,6,FALSE)</f>
        <v>ELM</v>
      </c>
      <c r="F334" t="s">
        <v>1420</v>
      </c>
      <c r="G334">
        <f>VLOOKUP(F334,'Liste formations'!$A$3:$B$31,2,FALSE)</f>
        <v>10</v>
      </c>
      <c r="H334">
        <v>8</v>
      </c>
      <c r="I334">
        <f>Tableau2[[#This Row],[Nombre de questions]]-Tableau2[[#This Row],[Réponses justes ]]</f>
        <v>2</v>
      </c>
      <c r="J334" t="s">
        <v>1052</v>
      </c>
      <c r="K334" s="3"/>
      <c r="M334"/>
      <c r="N334" s="12"/>
    </row>
    <row r="335" spans="1:14" x14ac:dyDescent="0.25">
      <c r="A335" s="6" t="s">
        <v>1122</v>
      </c>
      <c r="B335" t="str">
        <f>VLOOKUP(A335,'Liste salariés'!$C$2:$I$609,4,FALSE)</f>
        <v>Ouvrier</v>
      </c>
      <c r="C335" t="str">
        <f>VLOOKUP(A335,'Liste salariés'!$C$2:$R$609,7,FALSE)</f>
        <v>P01-PRODUCTION</v>
      </c>
      <c r="D335" t="str">
        <f>VLOOKUP(A335,'Liste salariés'!$C$2:$I$609,3,FALSE)</f>
        <v>OMAC</v>
      </c>
      <c r="E335" t="str">
        <f>VLOOKUP(A335,'Liste salariés'!$C$2:$I$609,6,FALSE)</f>
        <v>ELM</v>
      </c>
      <c r="F335" t="s">
        <v>11</v>
      </c>
      <c r="G335">
        <f>VLOOKUP(F335,'Liste formations'!$A$3:$B$31,2,FALSE)</f>
        <v>25</v>
      </c>
      <c r="H335">
        <v>19</v>
      </c>
      <c r="I335">
        <f>Tableau2[[#This Row],[Nombre de questions]]-Tableau2[[#This Row],[Réponses justes ]]</f>
        <v>6</v>
      </c>
      <c r="J335" t="s">
        <v>1052</v>
      </c>
      <c r="K335" s="3">
        <v>41229</v>
      </c>
      <c r="M335"/>
      <c r="N335" s="12"/>
    </row>
    <row r="336" spans="1:14" x14ac:dyDescent="0.25">
      <c r="A336" s="6" t="s">
        <v>1121</v>
      </c>
      <c r="B336" t="str">
        <f>VLOOKUP(A336,'Liste salariés'!$C$2:$I$609,4,FALSE)</f>
        <v>ETAM</v>
      </c>
      <c r="C336" t="str">
        <f>VLOOKUP(A336,'Liste salariés'!$C$2:$R$609,7,FALSE)</f>
        <v>P03-MATERIAL MNGT</v>
      </c>
      <c r="D336" t="str">
        <f>VLOOKUP(A336,'Liste salariés'!$C$2:$I$609,3,FALSE)</f>
        <v>GP</v>
      </c>
      <c r="E336" t="str">
        <f>VLOOKUP(A336,'Liste salariés'!$C$2:$I$609,6,FALSE)</f>
        <v>ELM</v>
      </c>
      <c r="F336" t="s">
        <v>1420</v>
      </c>
      <c r="G336">
        <f>VLOOKUP(F336,'Liste formations'!$A$3:$B$31,2,FALSE)</f>
        <v>10</v>
      </c>
      <c r="H336">
        <v>8</v>
      </c>
      <c r="I336">
        <f>Tableau2[[#This Row],[Nombre de questions]]-Tableau2[[#This Row],[Réponses justes ]]</f>
        <v>2</v>
      </c>
      <c r="J336" t="s">
        <v>1052</v>
      </c>
      <c r="K336" s="3">
        <v>41015</v>
      </c>
      <c r="M336"/>
      <c r="N336" s="12"/>
    </row>
    <row r="337" spans="1:14" x14ac:dyDescent="0.25">
      <c r="A337" s="6" t="s">
        <v>1121</v>
      </c>
      <c r="B337" t="str">
        <f>VLOOKUP(A337,'Liste salariés'!$C$2:$I$609,4,FALSE)</f>
        <v>ETAM</v>
      </c>
      <c r="C337" t="str">
        <f>VLOOKUP(A337,'Liste salariés'!$C$2:$R$609,7,FALSE)</f>
        <v>P03-MATERIAL MNGT</v>
      </c>
      <c r="D337" t="str">
        <f>VLOOKUP(A337,'Liste salariés'!$C$2:$I$609,3,FALSE)</f>
        <v>GP</v>
      </c>
      <c r="E337" t="str">
        <f>VLOOKUP(A337,'Liste salariés'!$C$2:$I$609,6,FALSE)</f>
        <v>ELM</v>
      </c>
      <c r="F337" t="s">
        <v>1416</v>
      </c>
      <c r="G337">
        <f>VLOOKUP(F337,'Liste formations'!$A$3:$B$31,2,FALSE)</f>
        <v>13</v>
      </c>
      <c r="H337">
        <v>10</v>
      </c>
      <c r="I337">
        <f>Tableau2[[#This Row],[Nombre de questions]]-Tableau2[[#This Row],[Réponses justes ]]</f>
        <v>3</v>
      </c>
      <c r="J337" t="s">
        <v>1052</v>
      </c>
      <c r="K337" s="3">
        <v>41240</v>
      </c>
      <c r="M337"/>
      <c r="N337" s="12"/>
    </row>
    <row r="338" spans="1:14" x14ac:dyDescent="0.25">
      <c r="A338" s="6" t="s">
        <v>1121</v>
      </c>
      <c r="B338" t="str">
        <f>VLOOKUP(A338,'Liste salariés'!$C$2:$I$609,4,FALSE)</f>
        <v>ETAM</v>
      </c>
      <c r="C338" t="str">
        <f>VLOOKUP(A338,'Liste salariés'!$C$2:$R$609,7,FALSE)</f>
        <v>P03-MATERIAL MNGT</v>
      </c>
      <c r="D338" t="str">
        <f>VLOOKUP(A338,'Liste salariés'!$C$2:$I$609,3,FALSE)</f>
        <v>GP</v>
      </c>
      <c r="E338" t="str">
        <f>VLOOKUP(A338,'Liste salariés'!$C$2:$I$609,6,FALSE)</f>
        <v>ELM</v>
      </c>
      <c r="F338" t="s">
        <v>1417</v>
      </c>
      <c r="G338">
        <f>VLOOKUP(F338,'Liste formations'!$A$3:$B$31,2,FALSE)</f>
        <v>10</v>
      </c>
      <c r="H338">
        <v>9</v>
      </c>
      <c r="I338">
        <f>Tableau2[[#This Row],[Nombre de questions]]-Tableau2[[#This Row],[Réponses justes ]]</f>
        <v>1</v>
      </c>
      <c r="J338" t="s">
        <v>1052</v>
      </c>
      <c r="K338" s="3">
        <v>41242</v>
      </c>
      <c r="M338"/>
      <c r="N338" s="12"/>
    </row>
    <row r="339" spans="1:14" x14ac:dyDescent="0.25">
      <c r="A339" s="6" t="s">
        <v>1121</v>
      </c>
      <c r="B339" t="str">
        <f>VLOOKUP(A339,'Liste salariés'!$C$2:$I$609,4,FALSE)</f>
        <v>ETAM</v>
      </c>
      <c r="C339" t="str">
        <f>VLOOKUP(A339,'Liste salariés'!$C$2:$R$609,7,FALSE)</f>
        <v>P03-MATERIAL MNGT</v>
      </c>
      <c r="D339" t="str">
        <f>VLOOKUP(A339,'Liste salariés'!$C$2:$I$609,3,FALSE)</f>
        <v>GP</v>
      </c>
      <c r="E339" t="str">
        <f>VLOOKUP(A339,'Liste salariés'!$C$2:$I$609,6,FALSE)</f>
        <v>ELM</v>
      </c>
      <c r="F339" t="s">
        <v>1418</v>
      </c>
      <c r="G339">
        <f>VLOOKUP(F339,'Liste formations'!$A$3:$B$31,2,FALSE)</f>
        <v>16</v>
      </c>
      <c r="H339">
        <v>12</v>
      </c>
      <c r="I339">
        <f>Tableau2[[#This Row],[Nombre de questions]]-Tableau2[[#This Row],[Réponses justes ]]</f>
        <v>4</v>
      </c>
      <c r="J339" t="s">
        <v>1052</v>
      </c>
      <c r="K339" s="3">
        <v>41247</v>
      </c>
      <c r="M339"/>
      <c r="N339" s="12"/>
    </row>
    <row r="340" spans="1:14" x14ac:dyDescent="0.25">
      <c r="A340" s="6" t="s">
        <v>1151</v>
      </c>
      <c r="B340" t="str">
        <f>VLOOKUP(A340,'Liste salariés'!$C$2:$I$609,4,FALSE)</f>
        <v>ETAM</v>
      </c>
      <c r="C340" t="str">
        <f>VLOOKUP(A340,'Liste salariés'!$C$2:$R$609,7,FALSE)</f>
        <v>P02-TECHNICAL SCES</v>
      </c>
      <c r="D340" t="str">
        <f>VLOOKUP(A340,'Liste salariés'!$C$2:$I$609,3,FALSE)</f>
        <v>TIE</v>
      </c>
      <c r="E340" t="str">
        <f>VLOOKUP(A340,'Liste salariés'!$C$2:$I$609,6,FALSE)</f>
        <v>ELM</v>
      </c>
      <c r="F340" t="s">
        <v>9</v>
      </c>
      <c r="G340">
        <f>VLOOKUP(F340,'Liste formations'!$A$3:$B$31,2,FALSE)</f>
        <v>10</v>
      </c>
      <c r="H340">
        <v>8</v>
      </c>
      <c r="I340">
        <f>Tableau2[[#This Row],[Nombre de questions]]-Tableau2[[#This Row],[Réponses justes ]]</f>
        <v>2</v>
      </c>
      <c r="J340" t="s">
        <v>1052</v>
      </c>
      <c r="K340" s="3">
        <v>41347</v>
      </c>
      <c r="M340"/>
      <c r="N340" s="12"/>
    </row>
    <row r="341" spans="1:14" x14ac:dyDescent="0.25">
      <c r="A341" s="6" t="s">
        <v>1151</v>
      </c>
      <c r="B341" t="str">
        <f>VLOOKUP(A341,'Liste salariés'!$C$2:$I$609,4,FALSE)</f>
        <v>ETAM</v>
      </c>
      <c r="C341" t="str">
        <f>VLOOKUP(A341,'Liste salariés'!$C$2:$R$609,7,FALSE)</f>
        <v>P02-TECHNICAL SCES</v>
      </c>
      <c r="D341" t="str">
        <f>VLOOKUP(A341,'Liste salariés'!$C$2:$I$609,3,FALSE)</f>
        <v>TIE</v>
      </c>
      <c r="E341" t="str">
        <f>VLOOKUP(A341,'Liste salariés'!$C$2:$I$609,6,FALSE)</f>
        <v>ELM</v>
      </c>
      <c r="F341" t="s">
        <v>1414</v>
      </c>
      <c r="G341">
        <f>VLOOKUP(F341,'Liste formations'!$A$3:$B$31,2,FALSE)</f>
        <v>10</v>
      </c>
      <c r="H341">
        <v>4</v>
      </c>
      <c r="I341">
        <f>Tableau2[[#This Row],[Nombre de questions]]-Tableau2[[#This Row],[Réponses justes ]]</f>
        <v>6</v>
      </c>
      <c r="J341" t="s">
        <v>1052</v>
      </c>
      <c r="K341" s="3">
        <v>41093</v>
      </c>
      <c r="M341"/>
      <c r="N341" s="12"/>
    </row>
    <row r="342" spans="1:14" x14ac:dyDescent="0.25">
      <c r="A342" s="6" t="s">
        <v>1151</v>
      </c>
      <c r="B342" t="str">
        <f>VLOOKUP(A342,'Liste salariés'!$C$2:$I$609,4,FALSE)</f>
        <v>ETAM</v>
      </c>
      <c r="C342" t="str">
        <f>VLOOKUP(A342,'Liste salariés'!$C$2:$R$609,7,FALSE)</f>
        <v>P02-TECHNICAL SCES</v>
      </c>
      <c r="D342" t="str">
        <f>VLOOKUP(A342,'Liste salariés'!$C$2:$I$609,3,FALSE)</f>
        <v>TIE</v>
      </c>
      <c r="E342" t="str">
        <f>VLOOKUP(A342,'Liste salariés'!$C$2:$I$609,6,FALSE)</f>
        <v>ELM</v>
      </c>
      <c r="F342" t="s">
        <v>1420</v>
      </c>
      <c r="G342">
        <f>VLOOKUP(F342,'Liste formations'!$A$3:$B$31,2,FALSE)</f>
        <v>10</v>
      </c>
      <c r="H342">
        <v>8</v>
      </c>
      <c r="I342">
        <f>Tableau2[[#This Row],[Nombre de questions]]-Tableau2[[#This Row],[Réponses justes ]]</f>
        <v>2</v>
      </c>
      <c r="J342" t="s">
        <v>1052</v>
      </c>
      <c r="K342" s="3">
        <v>41024</v>
      </c>
      <c r="M342"/>
      <c r="N342" s="12"/>
    </row>
    <row r="343" spans="1:14" x14ac:dyDescent="0.25">
      <c r="A343" s="6" t="s">
        <v>1151</v>
      </c>
      <c r="B343" t="str">
        <f>VLOOKUP(A343,'Liste salariés'!$C$2:$I$609,4,FALSE)</f>
        <v>ETAM</v>
      </c>
      <c r="C343" t="str">
        <f>VLOOKUP(A343,'Liste salariés'!$C$2:$R$609,7,FALSE)</f>
        <v>P02-TECHNICAL SCES</v>
      </c>
      <c r="D343" t="str">
        <f>VLOOKUP(A343,'Liste salariés'!$C$2:$I$609,3,FALSE)</f>
        <v>TIE</v>
      </c>
      <c r="E343" t="str">
        <f>VLOOKUP(A343,'Liste salariés'!$C$2:$I$609,6,FALSE)</f>
        <v>ELM</v>
      </c>
      <c r="F343" t="s">
        <v>11</v>
      </c>
      <c r="G343">
        <f>VLOOKUP(F343,'Liste formations'!$A$3:$B$31,2,FALSE)</f>
        <v>25</v>
      </c>
      <c r="H343">
        <v>24</v>
      </c>
      <c r="I343">
        <f>Tableau2[[#This Row],[Nombre de questions]]-Tableau2[[#This Row],[Réponses justes ]]</f>
        <v>1</v>
      </c>
      <c r="J343" t="s">
        <v>1052</v>
      </c>
      <c r="K343" s="3">
        <v>40808</v>
      </c>
      <c r="M343"/>
      <c r="N343" s="12"/>
    </row>
    <row r="344" spans="1:14" x14ac:dyDescent="0.25">
      <c r="A344" s="34" t="s">
        <v>1151</v>
      </c>
      <c r="B344" t="str">
        <f>VLOOKUP(A344,'Liste salariés'!$C$2:$I$609,4,FALSE)</f>
        <v>ETAM</v>
      </c>
      <c r="C344" s="8" t="str">
        <f>VLOOKUP(A344,'Liste salariés'!$C$2:$R$609,7,FALSE)</f>
        <v>P02-TECHNICAL SCES</v>
      </c>
      <c r="D344" s="8" t="str">
        <f>VLOOKUP(A344,'Liste salariés'!$C$2:$I$609,3,FALSE)</f>
        <v>TIE</v>
      </c>
      <c r="E344" s="8" t="str">
        <f>VLOOKUP(A344,'Liste salariés'!$C$2:$I$609,6,FALSE)</f>
        <v>ELM</v>
      </c>
      <c r="F344" t="s">
        <v>1987</v>
      </c>
      <c r="G344" s="8">
        <f>VLOOKUP(F344,'Liste formations'!$A$3:$B$31,2,FALSE)</f>
        <v>15</v>
      </c>
      <c r="H344" t="s">
        <v>1973</v>
      </c>
      <c r="I344" t="e">
        <f>Tableau2[[#This Row],[Nombre de questions]]-Tableau2[[#This Row],[Réponses justes ]]</f>
        <v>#VALUE!</v>
      </c>
      <c r="J344" s="26" t="s">
        <v>1053</v>
      </c>
      <c r="K344" s="40">
        <v>41556</v>
      </c>
      <c r="M344"/>
      <c r="N344" s="12"/>
    </row>
    <row r="345" spans="1:14" x14ac:dyDescent="0.25">
      <c r="A345" s="6" t="s">
        <v>1197</v>
      </c>
      <c r="B345" t="str">
        <f>VLOOKUP(A345,'Liste salariés'!$C$2:$I$609,4,FALSE)</f>
        <v>ETAM</v>
      </c>
      <c r="C345" t="str">
        <f>VLOOKUP(A345,'Liste salariés'!$C$2:$R$609,7,FALSE)</f>
        <v>P02-TECHNICAL SCES</v>
      </c>
      <c r="D345" t="str">
        <f>VLOOKUP(A345,'Liste salariés'!$C$2:$I$609,3,FALSE)</f>
        <v>OUTI</v>
      </c>
      <c r="E345" t="str">
        <f>VLOOKUP(A345,'Liste salariés'!$C$2:$I$609,6,FALSE)</f>
        <v>ELM</v>
      </c>
      <c r="F345" t="s">
        <v>11</v>
      </c>
      <c r="G345">
        <f>VLOOKUP(F345,'Liste formations'!$A$3:$B$31,2,FALSE)</f>
        <v>25</v>
      </c>
      <c r="H345">
        <v>20</v>
      </c>
      <c r="I345">
        <f>Tableau2[[#This Row],[Nombre de questions]]-Tableau2[[#This Row],[Réponses justes ]]</f>
        <v>5</v>
      </c>
      <c r="J345" t="s">
        <v>1052</v>
      </c>
      <c r="K345" s="3">
        <v>40815</v>
      </c>
      <c r="M345"/>
      <c r="N345" s="12"/>
    </row>
    <row r="346" spans="1:14" x14ac:dyDescent="0.25">
      <c r="A346" s="6" t="s">
        <v>1259</v>
      </c>
      <c r="B346" t="str">
        <f>VLOOKUP(A346,'Liste salariés'!$C$2:$I$609,4,FALSE)</f>
        <v>Ouvrier</v>
      </c>
      <c r="C346" t="str">
        <f>VLOOKUP(A346,'Liste salariés'!$C$2:$R$609,7,FALSE)</f>
        <v>P01-PRODUCTION</v>
      </c>
      <c r="D346" t="str">
        <f>VLOOKUP(A346,'Liste salariés'!$C$2:$I$609,3,FALSE)</f>
        <v>OMAN</v>
      </c>
      <c r="E346" t="str">
        <f>VLOOKUP(A346,'Liste salariés'!$C$2:$I$609,6,FALSE)</f>
        <v>ELM</v>
      </c>
      <c r="F346" t="s">
        <v>1413</v>
      </c>
      <c r="G346">
        <f>VLOOKUP(F346,'Liste formations'!$A$3:$B$31,2,FALSE)</f>
        <v>10</v>
      </c>
      <c r="H346">
        <v>4</v>
      </c>
      <c r="I346">
        <f>Tableau2[[#This Row],[Nombre de questions]]-Tableau2[[#This Row],[Réponses justes ]]</f>
        <v>6</v>
      </c>
      <c r="J346" t="s">
        <v>1053</v>
      </c>
      <c r="K346" s="3">
        <v>41170</v>
      </c>
      <c r="M346"/>
      <c r="N346" s="12"/>
    </row>
    <row r="347" spans="1:14" x14ac:dyDescent="0.25">
      <c r="A347" s="6" t="s">
        <v>1259</v>
      </c>
      <c r="B347" t="str">
        <f>VLOOKUP(A347,'Liste salariés'!$C$2:$I$609,4,FALSE)</f>
        <v>Ouvrier</v>
      </c>
      <c r="C347" t="str">
        <f>VLOOKUP(A347,'Liste salariés'!$C$2:$R$609,7,FALSE)</f>
        <v>P01-PRODUCTION</v>
      </c>
      <c r="D347" t="str">
        <f>VLOOKUP(A347,'Liste salariés'!$C$2:$I$609,3,FALSE)</f>
        <v>OMAN</v>
      </c>
      <c r="E347" t="str">
        <f>VLOOKUP(A347,'Liste salariés'!$C$2:$I$609,6,FALSE)</f>
        <v>ELM</v>
      </c>
      <c r="F347" t="s">
        <v>11</v>
      </c>
      <c r="G347">
        <f>VLOOKUP(F347,'Liste formations'!$A$3:$B$31,2,FALSE)</f>
        <v>25</v>
      </c>
      <c r="H347">
        <v>15</v>
      </c>
      <c r="I347">
        <f>Tableau2[[#This Row],[Nombre de questions]]-Tableau2[[#This Row],[Réponses justes ]]</f>
        <v>10</v>
      </c>
      <c r="J347" t="s">
        <v>1052</v>
      </c>
      <c r="K347" s="3">
        <v>41158</v>
      </c>
      <c r="M347"/>
      <c r="N347" s="12"/>
    </row>
    <row r="348" spans="1:14" x14ac:dyDescent="0.25">
      <c r="A348" s="34" t="s">
        <v>1259</v>
      </c>
      <c r="B348" t="str">
        <f>VLOOKUP(A348,'Liste salariés'!$C$2:$I$609,4,FALSE)</f>
        <v>Ouvrier</v>
      </c>
      <c r="C348" s="8" t="str">
        <f>VLOOKUP(A348,'Liste salariés'!$C$2:$R$609,7,FALSE)</f>
        <v>P01-PRODUCTION</v>
      </c>
      <c r="D348" s="8" t="str">
        <f>VLOOKUP(A348,'Liste salariés'!$C$2:$I$609,3,FALSE)</f>
        <v>OMAN</v>
      </c>
      <c r="E348" s="8" t="str">
        <f>VLOOKUP(A348,'Liste salariés'!$C$2:$I$609,6,FALSE)</f>
        <v>ELM</v>
      </c>
      <c r="F348" t="s">
        <v>1987</v>
      </c>
      <c r="G348" s="8">
        <f>VLOOKUP(F348,'Liste formations'!$A$3:$B$31,2,FALSE)</f>
        <v>15</v>
      </c>
      <c r="H348" t="s">
        <v>1973</v>
      </c>
      <c r="I348" t="e">
        <f>Tableau2[[#This Row],[Nombre de questions]]-Tableau2[[#This Row],[Réponses justes ]]</f>
        <v>#VALUE!</v>
      </c>
      <c r="J348" s="26" t="s">
        <v>1053</v>
      </c>
      <c r="K348" s="40" t="s">
        <v>1988</v>
      </c>
      <c r="M348"/>
      <c r="N348" s="12"/>
    </row>
    <row r="349" spans="1:14" x14ac:dyDescent="0.25">
      <c r="A349" s="6" t="s">
        <v>1260</v>
      </c>
      <c r="B349" t="str">
        <f>VLOOKUP(A349,'Liste salariés'!$C$2:$I$609,4,FALSE)</f>
        <v>Ouvrier</v>
      </c>
      <c r="C349" t="str">
        <f>VLOOKUP(A349,'Liste salariés'!$C$2:$R$609,7,FALSE)</f>
        <v>P01-PRODUCTION</v>
      </c>
      <c r="D349" t="str">
        <f>VLOOKUP(A349,'Liste salariés'!$C$2:$I$609,3,FALSE)</f>
        <v>OMAC</v>
      </c>
      <c r="E349" t="str">
        <f>VLOOKUP(A349,'Liste salariés'!$C$2:$I$609,6,FALSE)</f>
        <v>ELM</v>
      </c>
      <c r="F349" t="s">
        <v>1413</v>
      </c>
      <c r="G349">
        <f>VLOOKUP(F349,'Liste formations'!$A$3:$B$31,2,FALSE)</f>
        <v>10</v>
      </c>
      <c r="H349">
        <v>8</v>
      </c>
      <c r="I349">
        <f>Tableau2[[#This Row],[Nombre de questions]]-Tableau2[[#This Row],[Réponses justes ]]</f>
        <v>2</v>
      </c>
      <c r="J349" t="s">
        <v>1052</v>
      </c>
      <c r="K349" s="3">
        <v>41303</v>
      </c>
      <c r="M349"/>
      <c r="N349" s="12"/>
    </row>
    <row r="350" spans="1:14" x14ac:dyDescent="0.25">
      <c r="A350" s="6" t="s">
        <v>1260</v>
      </c>
      <c r="B350" t="str">
        <f>VLOOKUP(A350,'Liste salariés'!$C$2:$I$609,4,FALSE)</f>
        <v>Ouvrier</v>
      </c>
      <c r="C350" t="str">
        <f>VLOOKUP(A350,'Liste salariés'!$C$2:$R$609,7,FALSE)</f>
        <v>P01-PRODUCTION</v>
      </c>
      <c r="D350" t="str">
        <f>VLOOKUP(A350,'Liste salariés'!$C$2:$I$609,3,FALSE)</f>
        <v>OMAC</v>
      </c>
      <c r="E350" t="str">
        <f>VLOOKUP(A350,'Liste salariés'!$C$2:$I$609,6,FALSE)</f>
        <v>ELM</v>
      </c>
      <c r="F350" t="s">
        <v>11</v>
      </c>
      <c r="G350">
        <f>VLOOKUP(F350,'Liste formations'!$A$3:$B$31,2,FALSE)</f>
        <v>25</v>
      </c>
      <c r="H350">
        <v>21</v>
      </c>
      <c r="I350">
        <f>Tableau2[[#This Row],[Nombre de questions]]-Tableau2[[#This Row],[Réponses justes ]]</f>
        <v>4</v>
      </c>
      <c r="J350" t="s">
        <v>1052</v>
      </c>
      <c r="K350" s="3">
        <v>41211</v>
      </c>
      <c r="M350"/>
      <c r="N350" s="12"/>
    </row>
    <row r="351" spans="1:14" x14ac:dyDescent="0.25">
      <c r="A351" s="6" t="s">
        <v>1485</v>
      </c>
      <c r="B351" t="str">
        <f>VLOOKUP(A351,'Liste salariés'!$C$2:$I$609,4,FALSE)</f>
        <v>Ouvrier</v>
      </c>
      <c r="C351" t="str">
        <f>VLOOKUP(A351,'Liste salariés'!$C$2:$R$609,7,FALSE)</f>
        <v>P02-TECHNICAL SCES</v>
      </c>
      <c r="D351" t="str">
        <f>VLOOKUP(A351,'Liste salariés'!$C$2:$I$609,3,FALSE)</f>
        <v>APP</v>
      </c>
      <c r="E351" t="str">
        <f>VLOOKUP(A351,'Liste salariés'!$C$2:$I$609,6,FALSE)</f>
        <v>ELM</v>
      </c>
      <c r="F351" t="s">
        <v>9</v>
      </c>
      <c r="G351">
        <f>VLOOKUP(F351,'Liste formations'!$A$3:$B$31,2,FALSE)</f>
        <v>10</v>
      </c>
      <c r="H351">
        <v>8</v>
      </c>
      <c r="I351">
        <f>Tableau2[[#This Row],[Nombre de questions]]-Tableau2[[#This Row],[Réponses justes ]]</f>
        <v>2</v>
      </c>
      <c r="J351" t="s">
        <v>1052</v>
      </c>
      <c r="K351" s="3">
        <v>41396</v>
      </c>
      <c r="M351"/>
      <c r="N351" s="12"/>
    </row>
    <row r="352" spans="1:14" x14ac:dyDescent="0.25">
      <c r="A352" s="6" t="s">
        <v>1485</v>
      </c>
      <c r="B352" t="str">
        <f>VLOOKUP(A352,'Liste salariés'!$C$2:$I$609,4,FALSE)</f>
        <v>Ouvrier</v>
      </c>
      <c r="C352" t="str">
        <f>VLOOKUP(A352,'Liste salariés'!$C$2:$R$609,7,FALSE)</f>
        <v>P02-TECHNICAL SCES</v>
      </c>
      <c r="D352" t="str">
        <f>VLOOKUP(A352,'Liste salariés'!$C$2:$I$609,3,FALSE)</f>
        <v>APP</v>
      </c>
      <c r="E352" t="str">
        <f>VLOOKUP(A352,'Liste salariés'!$C$2:$I$609,6,FALSE)</f>
        <v>ELM</v>
      </c>
      <c r="F352" t="s">
        <v>11</v>
      </c>
      <c r="G352">
        <f>VLOOKUP(F352,'Liste formations'!$A$3:$B$31,2,FALSE)</f>
        <v>25</v>
      </c>
      <c r="H352">
        <v>24</v>
      </c>
      <c r="I352">
        <f>Tableau2[[#This Row],[Nombre de questions]]-Tableau2[[#This Row],[Réponses justes ]]</f>
        <v>1</v>
      </c>
      <c r="J352" t="s">
        <v>1052</v>
      </c>
      <c r="K352" s="3">
        <v>40836</v>
      </c>
      <c r="M352"/>
      <c r="N352" s="12"/>
    </row>
    <row r="353" spans="1:14" x14ac:dyDescent="0.25">
      <c r="A353" s="6" t="s">
        <v>1123</v>
      </c>
      <c r="B353" t="str">
        <f>VLOOKUP(A353,'Liste salariés'!$C$2:$I$609,4,FALSE)</f>
        <v>ETAM</v>
      </c>
      <c r="C353" t="str">
        <f>VLOOKUP(A353,'Liste salariés'!$C$2:$R$609,7,FALSE)</f>
        <v>P02-TECHNICAL SCES</v>
      </c>
      <c r="D353" t="str">
        <f>VLOOKUP(A353,'Liste salariés'!$C$2:$I$609,3,FALSE)</f>
        <v>TM</v>
      </c>
      <c r="E353" t="str">
        <f>VLOOKUP(A353,'Liste salariés'!$C$2:$I$609,6,FALSE)</f>
        <v>ELM</v>
      </c>
      <c r="F353" t="s">
        <v>1414</v>
      </c>
      <c r="G353">
        <f>VLOOKUP(F353,'Liste formations'!$A$3:$B$31,2,FALSE)</f>
        <v>10</v>
      </c>
      <c r="H353">
        <v>5</v>
      </c>
      <c r="I353">
        <f>Tableau2[[#This Row],[Nombre de questions]]-Tableau2[[#This Row],[Réponses justes ]]</f>
        <v>5</v>
      </c>
      <c r="J353" t="s">
        <v>1052</v>
      </c>
      <c r="K353" s="3">
        <v>41096</v>
      </c>
      <c r="M353"/>
      <c r="N353" s="12"/>
    </row>
    <row r="354" spans="1:14" x14ac:dyDescent="0.25">
      <c r="A354" s="6" t="s">
        <v>1123</v>
      </c>
      <c r="B354" t="str">
        <f>VLOOKUP(A354,'Liste salariés'!$C$2:$I$609,4,FALSE)</f>
        <v>ETAM</v>
      </c>
      <c r="C354" t="str">
        <f>VLOOKUP(A354,'Liste salariés'!$C$2:$R$609,7,FALSE)</f>
        <v>P02-TECHNICAL SCES</v>
      </c>
      <c r="D354" t="str">
        <f>VLOOKUP(A354,'Liste salariés'!$C$2:$I$609,3,FALSE)</f>
        <v>TM</v>
      </c>
      <c r="E354" t="str">
        <f>VLOOKUP(A354,'Liste salariés'!$C$2:$I$609,6,FALSE)</f>
        <v>ELM</v>
      </c>
      <c r="F354" t="s">
        <v>1420</v>
      </c>
      <c r="G354">
        <f>VLOOKUP(F354,'Liste formations'!$A$3:$B$31,2,FALSE)</f>
        <v>10</v>
      </c>
      <c r="H354">
        <v>10</v>
      </c>
      <c r="I354">
        <f>Tableau2[[#This Row],[Nombre de questions]]-Tableau2[[#This Row],[Réponses justes ]]</f>
        <v>0</v>
      </c>
      <c r="J354" t="s">
        <v>1052</v>
      </c>
      <c r="K354" s="3">
        <v>41019</v>
      </c>
      <c r="M354"/>
      <c r="N354" s="12"/>
    </row>
    <row r="355" spans="1:14" x14ac:dyDescent="0.25">
      <c r="A355" s="6" t="s">
        <v>1123</v>
      </c>
      <c r="B355" t="str">
        <f>VLOOKUP(A355,'Liste salariés'!$C$2:$I$609,4,FALSE)</f>
        <v>ETAM</v>
      </c>
      <c r="C355" t="str">
        <f>VLOOKUP(A355,'Liste salariés'!$C$2:$R$609,7,FALSE)</f>
        <v>P02-TECHNICAL SCES</v>
      </c>
      <c r="D355" t="str">
        <f>VLOOKUP(A355,'Liste salariés'!$C$2:$I$609,3,FALSE)</f>
        <v>TM</v>
      </c>
      <c r="E355" t="str">
        <f>VLOOKUP(A355,'Liste salariés'!$C$2:$I$609,6,FALSE)</f>
        <v>ELM</v>
      </c>
      <c r="F355" t="s">
        <v>9</v>
      </c>
      <c r="G355">
        <f>VLOOKUP(F355,'Liste formations'!$A$3:$B$31,2,FALSE)</f>
        <v>10</v>
      </c>
      <c r="H355">
        <v>8</v>
      </c>
      <c r="I355">
        <f>Tableau2[[#This Row],[Nombre de questions]]-Tableau2[[#This Row],[Réponses justes ]]</f>
        <v>2</v>
      </c>
      <c r="J355" t="s">
        <v>1052</v>
      </c>
      <c r="K355" s="3">
        <v>41390</v>
      </c>
      <c r="M355"/>
      <c r="N355" s="12"/>
    </row>
    <row r="356" spans="1:14" x14ac:dyDescent="0.25">
      <c r="A356" s="6" t="s">
        <v>1123</v>
      </c>
      <c r="B356" t="str">
        <f>VLOOKUP(A356,'Liste salariés'!$C$2:$I$609,4,FALSE)</f>
        <v>ETAM</v>
      </c>
      <c r="C356" t="str">
        <f>VLOOKUP(A356,'Liste salariés'!$C$2:$R$609,7,FALSE)</f>
        <v>P02-TECHNICAL SCES</v>
      </c>
      <c r="D356" t="str">
        <f>VLOOKUP(A356,'Liste salariés'!$C$2:$I$609,3,FALSE)</f>
        <v>TM</v>
      </c>
      <c r="E356" t="str">
        <f>VLOOKUP(A356,'Liste salariés'!$C$2:$I$609,6,FALSE)</f>
        <v>ELM</v>
      </c>
      <c r="F356" t="s">
        <v>11</v>
      </c>
      <c r="G356">
        <f>VLOOKUP(F356,'Liste formations'!$A$3:$B$31,2,FALSE)</f>
        <v>25</v>
      </c>
      <c r="H356">
        <v>19</v>
      </c>
      <c r="I356">
        <f>Tableau2[[#This Row],[Nombre de questions]]-Tableau2[[#This Row],[Réponses justes ]]</f>
        <v>6</v>
      </c>
      <c r="J356" t="s">
        <v>1052</v>
      </c>
      <c r="K356" s="3">
        <v>40823</v>
      </c>
      <c r="M356"/>
      <c r="N356" s="12"/>
    </row>
    <row r="357" spans="1:14" x14ac:dyDescent="0.25">
      <c r="A357" s="6" t="s">
        <v>1261</v>
      </c>
      <c r="B357" t="str">
        <f>VLOOKUP(A357,'Liste salariés'!$C$2:$I$609,4,FALSE)</f>
        <v>Ouvrier</v>
      </c>
      <c r="C357" t="str">
        <f>VLOOKUP(A357,'Liste salariés'!$C$2:$R$609,7,FALSE)</f>
        <v>P01-PRODUCTION</v>
      </c>
      <c r="D357" t="str">
        <f>VLOOKUP(A357,'Liste salariés'!$C$2:$I$609,3,FALSE)</f>
        <v>OMAC</v>
      </c>
      <c r="E357" t="str">
        <f>VLOOKUP(A357,'Liste salariés'!$C$2:$I$609,6,FALSE)</f>
        <v>ELM</v>
      </c>
      <c r="F357" t="s">
        <v>11</v>
      </c>
      <c r="G357">
        <f>VLOOKUP(F357,'Liste formations'!$A$3:$B$31,2,FALSE)</f>
        <v>25</v>
      </c>
      <c r="H357">
        <v>24</v>
      </c>
      <c r="I357">
        <f>Tableau2[[#This Row],[Nombre de questions]]-Tableau2[[#This Row],[Réponses justes ]]</f>
        <v>1</v>
      </c>
      <c r="J357" t="s">
        <v>1052</v>
      </c>
      <c r="K357" s="3">
        <v>40940</v>
      </c>
      <c r="M357"/>
      <c r="N357" s="12"/>
    </row>
    <row r="358" spans="1:14" x14ac:dyDescent="0.25">
      <c r="A358" s="6" t="s">
        <v>1261</v>
      </c>
      <c r="B358" t="str">
        <f>VLOOKUP(A358,'Liste salariés'!$C$2:$I$609,4,FALSE)</f>
        <v>Ouvrier</v>
      </c>
      <c r="C358" t="str">
        <f>VLOOKUP(A358,'Liste salariés'!$C$2:$R$609,7,FALSE)</f>
        <v>P01-PRODUCTION</v>
      </c>
      <c r="D358" t="str">
        <f>VLOOKUP(A358,'Liste salariés'!$C$2:$I$609,3,FALSE)</f>
        <v>OMAC</v>
      </c>
      <c r="E358" t="str">
        <f>VLOOKUP(A358,'Liste salariés'!$C$2:$I$609,6,FALSE)</f>
        <v>ELM</v>
      </c>
      <c r="F358" t="s">
        <v>1413</v>
      </c>
      <c r="G358">
        <f>VLOOKUP(F358,'Liste formations'!$A$3:$B$31,2,FALSE)</f>
        <v>10</v>
      </c>
      <c r="H358">
        <v>10</v>
      </c>
      <c r="I358">
        <f>Tableau2[[#This Row],[Nombre de questions]]-Tableau2[[#This Row],[Réponses justes ]]</f>
        <v>0</v>
      </c>
      <c r="J358" t="s">
        <v>1052</v>
      </c>
      <c r="K358" s="3">
        <v>41451</v>
      </c>
      <c r="M358"/>
      <c r="N358" s="12"/>
    </row>
    <row r="359" spans="1:14" x14ac:dyDescent="0.25">
      <c r="A359" s="34" t="s">
        <v>1261</v>
      </c>
      <c r="B359" s="26" t="str">
        <f>VLOOKUP(A359,'Liste salariés'!$C$2:$I$609,4,FALSE)</f>
        <v>Ouvrier</v>
      </c>
      <c r="C359" s="36" t="str">
        <f>VLOOKUP(A359,'Liste salariés'!$C$2:$R$609,7,FALSE)</f>
        <v>P01-PRODUCTION</v>
      </c>
      <c r="D359" s="36" t="str">
        <f>VLOOKUP(A359,'Liste salariés'!$C$2:$I$609,3,FALSE)</f>
        <v>OMAC</v>
      </c>
      <c r="E359" s="36" t="str">
        <f>VLOOKUP(A359,'Liste salariés'!$C$2:$I$609,6,FALSE)</f>
        <v>ELM</v>
      </c>
      <c r="F359" t="s">
        <v>1987</v>
      </c>
      <c r="G359" s="36">
        <f>VLOOKUP(F359,'Liste formations'!$A$3:$B$31,2,FALSE)</f>
        <v>15</v>
      </c>
      <c r="H359" s="26" t="s">
        <v>1973</v>
      </c>
      <c r="I359" s="26" t="e">
        <f>Tableau2[[#This Row],[Nombre de questions]]-Tableau2[[#This Row],[Réponses justes ]]</f>
        <v>#VALUE!</v>
      </c>
      <c r="J359" s="26" t="s">
        <v>1053</v>
      </c>
      <c r="K359" s="41" t="s">
        <v>1996</v>
      </c>
      <c r="L359" s="26"/>
      <c r="M359" s="26"/>
      <c r="N359" s="12"/>
    </row>
    <row r="360" spans="1:14" x14ac:dyDescent="0.25">
      <c r="A360" s="6" t="s">
        <v>1110</v>
      </c>
      <c r="B360" t="str">
        <f>VLOOKUP(A360,'Liste salariés'!$C$2:$I$609,4,FALSE)</f>
        <v>ETAM</v>
      </c>
      <c r="C360" t="str">
        <f>VLOOKUP(A360,'Liste salariés'!$C$2:$R$609,7,FALSE)</f>
        <v>P04-QUALITY PLANT</v>
      </c>
      <c r="D360" t="str">
        <f>VLOOKUP(A360,'Liste salariés'!$C$2:$I$609,3,FALSE)</f>
        <v>QANA</v>
      </c>
      <c r="E360" t="str">
        <f>VLOOKUP(A360,'Liste salariés'!$C$2:$I$609,6,FALSE)</f>
        <v>ELM</v>
      </c>
      <c r="F360" t="s">
        <v>1418</v>
      </c>
      <c r="G360">
        <f>VLOOKUP(F360,'Liste formations'!$A$3:$B$31,2,FALSE)</f>
        <v>16</v>
      </c>
      <c r="H360">
        <v>11</v>
      </c>
      <c r="I360">
        <f>Tableau2[[#This Row],[Nombre de questions]]-Tableau2[[#This Row],[Réponses justes ]]</f>
        <v>5</v>
      </c>
      <c r="J360" t="s">
        <v>1052</v>
      </c>
      <c r="K360" s="3">
        <v>41296</v>
      </c>
      <c r="M360"/>
      <c r="N360" s="12"/>
    </row>
    <row r="361" spans="1:14" x14ac:dyDescent="0.25">
      <c r="A361" s="6" t="s">
        <v>1110</v>
      </c>
      <c r="B361" t="str">
        <f>VLOOKUP(A361,'Liste salariés'!$C$2:$I$609,4,FALSE)</f>
        <v>ETAM</v>
      </c>
      <c r="C361" t="str">
        <f>VLOOKUP(A361,'Liste salariés'!$C$2:$R$609,7,FALSE)</f>
        <v>P04-QUALITY PLANT</v>
      </c>
      <c r="D361" t="str">
        <f>VLOOKUP(A361,'Liste salariés'!$C$2:$I$609,3,FALSE)</f>
        <v>QANA</v>
      </c>
      <c r="E361" t="str">
        <f>VLOOKUP(A361,'Liste salariés'!$C$2:$I$609,6,FALSE)</f>
        <v>ELM</v>
      </c>
      <c r="F361" t="s">
        <v>9</v>
      </c>
      <c r="G361">
        <f>VLOOKUP(F361,'Liste formations'!$A$3:$B$31,2,FALSE)</f>
        <v>10</v>
      </c>
      <c r="H361">
        <v>9</v>
      </c>
      <c r="I361">
        <f>Tableau2[[#This Row],[Nombre de questions]]-Tableau2[[#This Row],[Réponses justes ]]</f>
        <v>1</v>
      </c>
      <c r="J361" t="s">
        <v>1052</v>
      </c>
      <c r="K361" s="3">
        <v>41325</v>
      </c>
      <c r="M361"/>
      <c r="N361" s="12"/>
    </row>
    <row r="362" spans="1:14" x14ac:dyDescent="0.25">
      <c r="A362" s="6" t="s">
        <v>1110</v>
      </c>
      <c r="B362" t="str">
        <f>VLOOKUP(A362,'Liste salariés'!$C$2:$I$609,4,FALSE)</f>
        <v>ETAM</v>
      </c>
      <c r="C362" t="str">
        <f>VLOOKUP(A362,'Liste salariés'!$C$2:$R$609,7,FALSE)</f>
        <v>P04-QUALITY PLANT</v>
      </c>
      <c r="D362" t="str">
        <f>VLOOKUP(A362,'Liste salariés'!$C$2:$I$609,3,FALSE)</f>
        <v>QANA</v>
      </c>
      <c r="E362" t="str">
        <f>VLOOKUP(A362,'Liste salariés'!$C$2:$I$609,6,FALSE)</f>
        <v>ELM</v>
      </c>
      <c r="F362" t="s">
        <v>11</v>
      </c>
      <c r="G362">
        <f>VLOOKUP(F362,'Liste formations'!$A$3:$B$31,2,FALSE)</f>
        <v>25</v>
      </c>
      <c r="H362">
        <v>23</v>
      </c>
      <c r="I362">
        <f>Tableau2[[#This Row],[Nombre de questions]]-Tableau2[[#This Row],[Réponses justes ]]</f>
        <v>2</v>
      </c>
      <c r="J362" t="s">
        <v>1052</v>
      </c>
      <c r="K362" s="3">
        <v>40815</v>
      </c>
      <c r="M362"/>
      <c r="N362" s="12"/>
    </row>
    <row r="363" spans="1:14" x14ac:dyDescent="0.25">
      <c r="A363" s="6" t="s">
        <v>1110</v>
      </c>
      <c r="B363" t="str">
        <f>VLOOKUP(A363,'Liste salariés'!$C$2:$I$609,4,FALSE)</f>
        <v>ETAM</v>
      </c>
      <c r="C363" t="str">
        <f>VLOOKUP(A363,'Liste salariés'!$C$2:$R$609,7,FALSE)</f>
        <v>P04-QUALITY PLANT</v>
      </c>
      <c r="D363" t="str">
        <f>VLOOKUP(A363,'Liste salariés'!$C$2:$I$609,3,FALSE)</f>
        <v>QANA</v>
      </c>
      <c r="E363" t="str">
        <f>VLOOKUP(A363,'Liste salariés'!$C$2:$I$609,6,FALSE)</f>
        <v>ELM</v>
      </c>
      <c r="F363" t="s">
        <v>1416</v>
      </c>
      <c r="G363">
        <f>VLOOKUP(F363,'Liste formations'!$A$3:$B$31,2,FALSE)</f>
        <v>13</v>
      </c>
      <c r="H363">
        <v>7</v>
      </c>
      <c r="I363">
        <f>Tableau2[[#This Row],[Nombre de questions]]-Tableau2[[#This Row],[Réponses justes ]]</f>
        <v>6</v>
      </c>
      <c r="J363" t="s">
        <v>1052</v>
      </c>
      <c r="K363" s="3">
        <v>41240</v>
      </c>
      <c r="M363"/>
      <c r="N363" s="12"/>
    </row>
    <row r="364" spans="1:14" x14ac:dyDescent="0.25">
      <c r="A364" s="6" t="s">
        <v>1110</v>
      </c>
      <c r="B364" t="str">
        <f>VLOOKUP(A364,'Liste salariés'!$C$2:$I$609,4,FALSE)</f>
        <v>ETAM</v>
      </c>
      <c r="C364" t="str">
        <f>VLOOKUP(A364,'Liste salariés'!$C$2:$R$609,7,FALSE)</f>
        <v>P04-QUALITY PLANT</v>
      </c>
      <c r="D364" t="str">
        <f>VLOOKUP(A364,'Liste salariés'!$C$2:$I$609,3,FALSE)</f>
        <v>QANA</v>
      </c>
      <c r="E364" t="str">
        <f>VLOOKUP(A364,'Liste salariés'!$C$2:$I$609,6,FALSE)</f>
        <v>ELM</v>
      </c>
      <c r="F364" t="s">
        <v>1417</v>
      </c>
      <c r="G364">
        <f>VLOOKUP(F364,'Liste formations'!$A$3:$B$31,2,FALSE)</f>
        <v>10</v>
      </c>
      <c r="H364">
        <v>6</v>
      </c>
      <c r="I364">
        <f>Tableau2[[#This Row],[Nombre de questions]]-Tableau2[[#This Row],[Réponses justes ]]</f>
        <v>4</v>
      </c>
      <c r="J364" t="s">
        <v>1052</v>
      </c>
      <c r="K364" s="3">
        <v>41242</v>
      </c>
      <c r="M364"/>
      <c r="N364" s="12"/>
    </row>
    <row r="365" spans="1:14" x14ac:dyDescent="0.25">
      <c r="A365" s="6" t="s">
        <v>1110</v>
      </c>
      <c r="B365" t="str">
        <f>VLOOKUP(A365,'Liste salariés'!$C$2:$I$609,4,FALSE)</f>
        <v>ETAM</v>
      </c>
      <c r="C365" t="str">
        <f>VLOOKUP(A365,'Liste salariés'!$C$2:$R$609,7,FALSE)</f>
        <v>P04-QUALITY PLANT</v>
      </c>
      <c r="D365" t="str">
        <f>VLOOKUP(A365,'Liste salariés'!$C$2:$I$609,3,FALSE)</f>
        <v>QANA</v>
      </c>
      <c r="E365" t="str">
        <f>VLOOKUP(A365,'Liste salariés'!$C$2:$I$609,6,FALSE)</f>
        <v>ELM</v>
      </c>
      <c r="F365" t="s">
        <v>1419</v>
      </c>
      <c r="G365">
        <f>VLOOKUP(F365,'Liste formations'!$A$3:$B$31,2,FALSE)</f>
        <v>15</v>
      </c>
      <c r="H365">
        <v>14</v>
      </c>
      <c r="I365">
        <f>Tableau2[[#This Row],[Nombre de questions]]-Tableau2[[#This Row],[Réponses justes ]]</f>
        <v>1</v>
      </c>
      <c r="J365" t="s">
        <v>1052</v>
      </c>
      <c r="K365" s="3">
        <v>41249</v>
      </c>
      <c r="M365"/>
      <c r="N365" s="12"/>
    </row>
    <row r="366" spans="1:14" x14ac:dyDescent="0.25">
      <c r="A366" s="6" t="s">
        <v>1262</v>
      </c>
      <c r="B366" t="str">
        <f>VLOOKUP(A366,'Liste salariés'!$C$2:$I$609,4,FALSE)</f>
        <v>Ouvrier</v>
      </c>
      <c r="C366" t="str">
        <f>VLOOKUP(A366,'Liste salariés'!$C$2:$R$609,7,FALSE)</f>
        <v>P01-PRODUCTION</v>
      </c>
      <c r="D366" t="str">
        <f>VLOOKUP(A366,'Liste salariés'!$C$2:$I$609,3,FALSE)</f>
        <v>OMAN</v>
      </c>
      <c r="E366" t="str">
        <f>VLOOKUP(A366,'Liste salariés'!$C$2:$I$609,6,FALSE)</f>
        <v>ELM</v>
      </c>
      <c r="F366" t="s">
        <v>1413</v>
      </c>
      <c r="G366">
        <f>VLOOKUP(F366,'Liste formations'!$A$3:$B$31,2,FALSE)</f>
        <v>10</v>
      </c>
      <c r="H366">
        <v>9</v>
      </c>
      <c r="I366">
        <f>Tableau2[[#This Row],[Nombre de questions]]-Tableau2[[#This Row],[Réponses justes ]]</f>
        <v>1</v>
      </c>
      <c r="J366" t="s">
        <v>1052</v>
      </c>
      <c r="K366" s="3">
        <v>41288</v>
      </c>
      <c r="M366"/>
      <c r="N366" s="12"/>
    </row>
    <row r="367" spans="1:14" x14ac:dyDescent="0.25">
      <c r="A367" s="6" t="s">
        <v>1262</v>
      </c>
      <c r="B367" t="str">
        <f>VLOOKUP(A367,'Liste salariés'!$C$2:$I$609,4,FALSE)</f>
        <v>Ouvrier</v>
      </c>
      <c r="C367" t="str">
        <f>VLOOKUP(A367,'Liste salariés'!$C$2:$R$609,7,FALSE)</f>
        <v>P01-PRODUCTION</v>
      </c>
      <c r="D367" t="str">
        <f>VLOOKUP(A367,'Liste salariés'!$C$2:$I$609,3,FALSE)</f>
        <v>OMAN</v>
      </c>
      <c r="E367" t="str">
        <f>VLOOKUP(A367,'Liste salariés'!$C$2:$I$609,6,FALSE)</f>
        <v>ELM</v>
      </c>
      <c r="F367" t="s">
        <v>11</v>
      </c>
      <c r="G367">
        <f>VLOOKUP(F367,'Liste formations'!$A$3:$B$31,2,FALSE)</f>
        <v>25</v>
      </c>
      <c r="H367">
        <v>21</v>
      </c>
      <c r="I367">
        <f>Tableau2[[#This Row],[Nombre de questions]]-Tableau2[[#This Row],[Réponses justes ]]</f>
        <v>4</v>
      </c>
      <c r="J367" t="s">
        <v>1052</v>
      </c>
      <c r="K367" s="3">
        <v>40939</v>
      </c>
      <c r="M367"/>
      <c r="N367" s="12"/>
    </row>
    <row r="368" spans="1:14" x14ac:dyDescent="0.25">
      <c r="A368" s="34" t="s">
        <v>1262</v>
      </c>
      <c r="B368" t="str">
        <f>VLOOKUP(A368,'Liste salariés'!$C$2:$I$609,4,FALSE)</f>
        <v>Ouvrier</v>
      </c>
      <c r="C368" s="8" t="str">
        <f>VLOOKUP(A368,'Liste salariés'!$C$2:$R$609,7,FALSE)</f>
        <v>P01-PRODUCTION</v>
      </c>
      <c r="D368" s="8" t="str">
        <f>VLOOKUP(A368,'Liste salariés'!$C$2:$I$609,3,FALSE)</f>
        <v>OMAN</v>
      </c>
      <c r="E368" s="8" t="str">
        <f>VLOOKUP(A368,'Liste salariés'!$C$2:$I$609,6,FALSE)</f>
        <v>ELM</v>
      </c>
      <c r="F368" t="s">
        <v>1987</v>
      </c>
      <c r="G368" s="8">
        <f>VLOOKUP(F368,'Liste formations'!$A$3:$B$31,2,FALSE)</f>
        <v>15</v>
      </c>
      <c r="H368" t="s">
        <v>1973</v>
      </c>
      <c r="I368" t="e">
        <f>Tableau2[[#This Row],[Nombre de questions]]-Tableau2[[#This Row],[Réponses justes ]]</f>
        <v>#VALUE!</v>
      </c>
      <c r="J368" s="26" t="s">
        <v>1053</v>
      </c>
      <c r="K368" s="40" t="s">
        <v>1997</v>
      </c>
      <c r="M368"/>
      <c r="N368" s="12"/>
    </row>
    <row r="369" spans="1:14" x14ac:dyDescent="0.25">
      <c r="A369" s="6" t="s">
        <v>1386</v>
      </c>
      <c r="B369" t="str">
        <f>VLOOKUP(A369,'Liste salariés'!$C$2:$I$609,4,FALSE)</f>
        <v>Ouvrier</v>
      </c>
      <c r="C369" t="str">
        <f>VLOOKUP(A369,'Liste salariés'!$C$2:$R$609,7,FALSE)</f>
        <v>P01-PRODUCTION</v>
      </c>
      <c r="D369" t="str">
        <f>VLOOKUP(A369,'Liste salariés'!$C$2:$I$609,3,FALSE)</f>
        <v>TL</v>
      </c>
      <c r="E369" t="str">
        <f>VLOOKUP(A369,'Liste salariés'!$C$2:$I$609,6,FALSE)</f>
        <v>ELM</v>
      </c>
      <c r="F369" t="s">
        <v>1420</v>
      </c>
      <c r="G369">
        <f>VLOOKUP(F369,'Liste formations'!$A$3:$B$31,2,FALSE)</f>
        <v>10</v>
      </c>
      <c r="H369">
        <v>8</v>
      </c>
      <c r="I369">
        <f>Tableau2[[#This Row],[Nombre de questions]]-Tableau2[[#This Row],[Réponses justes ]]</f>
        <v>2</v>
      </c>
      <c r="J369" t="s">
        <v>1052</v>
      </c>
      <c r="K369" s="3">
        <v>41019</v>
      </c>
      <c r="M369"/>
      <c r="N369" s="12"/>
    </row>
    <row r="370" spans="1:14" x14ac:dyDescent="0.25">
      <c r="A370" s="6" t="s">
        <v>1386</v>
      </c>
      <c r="B370" t="str">
        <f>VLOOKUP(A370,'Liste salariés'!$C$2:$I$609,4,FALSE)</f>
        <v>Ouvrier</v>
      </c>
      <c r="C370" t="str">
        <f>VLOOKUP(A370,'Liste salariés'!$C$2:$R$609,7,FALSE)</f>
        <v>P01-PRODUCTION</v>
      </c>
      <c r="D370" t="str">
        <f>VLOOKUP(A370,'Liste salariés'!$C$2:$I$609,3,FALSE)</f>
        <v>TL</v>
      </c>
      <c r="E370" t="str">
        <f>VLOOKUP(A370,'Liste salariés'!$C$2:$I$609,6,FALSE)</f>
        <v>ELM</v>
      </c>
      <c r="F370" t="s">
        <v>1422</v>
      </c>
      <c r="G370">
        <f>VLOOKUP(F370,'Liste formations'!$A$3:$B$31,2,FALSE)</f>
        <v>17</v>
      </c>
      <c r="H370">
        <v>17</v>
      </c>
      <c r="I370">
        <f>Tableau2[[#This Row],[Nombre de questions]]-Tableau2[[#This Row],[Réponses justes ]]</f>
        <v>0</v>
      </c>
      <c r="J370" t="s">
        <v>1052</v>
      </c>
      <c r="K370" s="3">
        <v>41383</v>
      </c>
      <c r="M370"/>
      <c r="N370" s="12"/>
    </row>
    <row r="371" spans="1:14" x14ac:dyDescent="0.25">
      <c r="A371" s="34" t="s">
        <v>1386</v>
      </c>
      <c r="B371" s="26" t="str">
        <f>VLOOKUP(A371,'Liste salariés'!$C$2:$I$609,4,FALSE)</f>
        <v>Ouvrier</v>
      </c>
      <c r="C371" s="36" t="str">
        <f>VLOOKUP(A371,'Liste salariés'!$C$2:$R$609,7,FALSE)</f>
        <v>P01-PRODUCTION</v>
      </c>
      <c r="D371" s="36" t="str">
        <f>VLOOKUP(A371,'Liste salariés'!$C$2:$I$609,3,FALSE)</f>
        <v>TL</v>
      </c>
      <c r="E371" s="36" t="str">
        <f>VLOOKUP(A371,'Liste salariés'!$C$2:$I$609,6,FALSE)</f>
        <v>ELM</v>
      </c>
      <c r="F371" t="s">
        <v>1987</v>
      </c>
      <c r="G371" s="36">
        <f>VLOOKUP(F371,'Liste formations'!$A$3:$B$31,2,FALSE)</f>
        <v>15</v>
      </c>
      <c r="H371" s="26" t="s">
        <v>1973</v>
      </c>
      <c r="I371" s="26" t="e">
        <f>Tableau2[[#This Row],[Nombre de questions]]-Tableau2[[#This Row],[Réponses justes ]]</f>
        <v>#VALUE!</v>
      </c>
      <c r="J371" s="26" t="s">
        <v>1053</v>
      </c>
      <c r="K371" s="41">
        <v>40921</v>
      </c>
      <c r="L371" s="26"/>
      <c r="M371" s="26"/>
      <c r="N371" s="12"/>
    </row>
    <row r="372" spans="1:14" x14ac:dyDescent="0.25">
      <c r="A372" s="6" t="s">
        <v>1198</v>
      </c>
      <c r="B372" t="str">
        <f>VLOOKUP(A372,'Liste salariés'!$C$2:$I$609,4,FALSE)</f>
        <v>Cadre</v>
      </c>
      <c r="C372" t="str">
        <f>VLOOKUP(A372,'Liste salariés'!$C$2:$R$609,7,FALSE)</f>
        <v>P02-TECHNICAL SCES</v>
      </c>
      <c r="D372" t="str">
        <f>VLOOKUP(A372,'Liste salariés'!$C$2:$I$609,3,FALSE)</f>
        <v>IP</v>
      </c>
      <c r="E372" t="str">
        <f>VLOOKUP(A372,'Liste salariés'!$C$2:$I$609,6,FALSE)</f>
        <v>ELM</v>
      </c>
      <c r="F372" t="s">
        <v>11</v>
      </c>
      <c r="G372">
        <f>VLOOKUP(F372,'Liste formations'!$A$3:$B$31,2,FALSE)</f>
        <v>25</v>
      </c>
      <c r="H372">
        <v>24</v>
      </c>
      <c r="I372">
        <f>Tableau2[[#This Row],[Nombre de questions]]-Tableau2[[#This Row],[Réponses justes ]]</f>
        <v>1</v>
      </c>
      <c r="J372" t="s">
        <v>1052</v>
      </c>
      <c r="K372" s="3">
        <v>40809</v>
      </c>
      <c r="M372"/>
      <c r="N372" s="12"/>
    </row>
    <row r="373" spans="1:14" x14ac:dyDescent="0.25">
      <c r="A373" s="6" t="s">
        <v>1263</v>
      </c>
      <c r="B373" t="str">
        <f>VLOOKUP(A373,'Liste salariés'!$C$2:$I$609,4,FALSE)</f>
        <v>Ouvrier</v>
      </c>
      <c r="C373" t="str">
        <f>VLOOKUP(A373,'Liste salariés'!$C$2:$R$609,7,FALSE)</f>
        <v>P01-PRODUCTION</v>
      </c>
      <c r="D373" t="str">
        <f>VLOOKUP(A373,'Liste salariés'!$C$2:$I$609,3,FALSE)</f>
        <v>OMAN</v>
      </c>
      <c r="E373" t="str">
        <f>VLOOKUP(A373,'Liste salariés'!$C$2:$I$609,6,FALSE)</f>
        <v>ELM</v>
      </c>
      <c r="F373" t="s">
        <v>1413</v>
      </c>
      <c r="G373">
        <f>VLOOKUP(F373,'Liste formations'!$A$3:$B$31,2,FALSE)</f>
        <v>10</v>
      </c>
      <c r="H373">
        <v>9</v>
      </c>
      <c r="I373">
        <f>Tableau2[[#This Row],[Nombre de questions]]-Tableau2[[#This Row],[Réponses justes ]]</f>
        <v>1</v>
      </c>
      <c r="J373" t="s">
        <v>1052</v>
      </c>
      <c r="K373" s="3">
        <v>41304</v>
      </c>
      <c r="M373"/>
      <c r="N373" s="12"/>
    </row>
    <row r="374" spans="1:14" x14ac:dyDescent="0.25">
      <c r="A374" s="6" t="s">
        <v>1263</v>
      </c>
      <c r="B374" t="str">
        <f>VLOOKUP(A374,'Liste salariés'!$C$2:$I$609,4,FALSE)</f>
        <v>Ouvrier</v>
      </c>
      <c r="C374" t="str">
        <f>VLOOKUP(A374,'Liste salariés'!$C$2:$R$609,7,FALSE)</f>
        <v>P01-PRODUCTION</v>
      </c>
      <c r="D374" t="str">
        <f>VLOOKUP(A374,'Liste salariés'!$C$2:$I$609,3,FALSE)</f>
        <v>OMAN</v>
      </c>
      <c r="E374" t="str">
        <f>VLOOKUP(A374,'Liste salariés'!$C$2:$I$609,6,FALSE)</f>
        <v>ELM</v>
      </c>
      <c r="F374" t="s">
        <v>11</v>
      </c>
      <c r="G374">
        <f>VLOOKUP(F374,'Liste formations'!$A$3:$B$31,2,FALSE)</f>
        <v>25</v>
      </c>
      <c r="H374">
        <v>20</v>
      </c>
      <c r="I374">
        <f>Tableau2[[#This Row],[Nombre de questions]]-Tableau2[[#This Row],[Réponses justes ]]</f>
        <v>5</v>
      </c>
      <c r="J374" t="s">
        <v>1052</v>
      </c>
      <c r="K374" s="3">
        <v>40926</v>
      </c>
      <c r="M374"/>
      <c r="N374" s="12"/>
    </row>
    <row r="375" spans="1:14" x14ac:dyDescent="0.25">
      <c r="A375" s="34" t="s">
        <v>1263</v>
      </c>
      <c r="B375" t="str">
        <f>VLOOKUP(A375,'Liste salariés'!$C$2:$I$609,4,FALSE)</f>
        <v>Ouvrier</v>
      </c>
      <c r="C375" s="8" t="str">
        <f>VLOOKUP(A375,'Liste salariés'!$C$2:$R$609,7,FALSE)</f>
        <v>P01-PRODUCTION</v>
      </c>
      <c r="D375" s="8" t="str">
        <f>VLOOKUP(A375,'Liste salariés'!$C$2:$I$609,3,FALSE)</f>
        <v>OMAN</v>
      </c>
      <c r="E375" s="8" t="str">
        <f>VLOOKUP(A375,'Liste salariés'!$C$2:$I$609,6,FALSE)</f>
        <v>ELM</v>
      </c>
      <c r="F375" t="s">
        <v>1795</v>
      </c>
      <c r="G375" s="8">
        <f>VLOOKUP(F375,'Liste formations'!$A$3:$B$31,2,FALSE)</f>
        <v>15</v>
      </c>
      <c r="H375" t="s">
        <v>1973</v>
      </c>
      <c r="I375" t="e">
        <f>Tableau2[[#This Row],[Nombre de questions]]-Tableau2[[#This Row],[Réponses justes ]]</f>
        <v>#VALUE!</v>
      </c>
      <c r="J375" t="s">
        <v>1053</v>
      </c>
      <c r="K375" s="3">
        <v>41171</v>
      </c>
      <c r="M375"/>
      <c r="N375" s="12"/>
    </row>
    <row r="376" spans="1:14" x14ac:dyDescent="0.25">
      <c r="A376" s="34" t="s">
        <v>1263</v>
      </c>
      <c r="B376" t="str">
        <f>VLOOKUP(A376,'Liste salariés'!$C$2:$I$609,4,FALSE)</f>
        <v>Ouvrier</v>
      </c>
      <c r="C376" s="8" t="str">
        <f>VLOOKUP(A376,'Liste salariés'!$C$2:$R$609,7,FALSE)</f>
        <v>P01-PRODUCTION</v>
      </c>
      <c r="D376" s="8" t="str">
        <f>VLOOKUP(A376,'Liste salariés'!$C$2:$I$609,3,FALSE)</f>
        <v>OMAN</v>
      </c>
      <c r="E376" s="8" t="str">
        <f>VLOOKUP(A376,'Liste salariés'!$C$2:$I$609,6,FALSE)</f>
        <v>ELM</v>
      </c>
      <c r="F376" t="s">
        <v>1987</v>
      </c>
      <c r="G376" s="8">
        <f>VLOOKUP(F376,'Liste formations'!$A$3:$B$31,2,FALSE)</f>
        <v>15</v>
      </c>
      <c r="H376" t="s">
        <v>1973</v>
      </c>
      <c r="I376" t="e">
        <f>Tableau2[[#This Row],[Nombre de questions]]-Tableau2[[#This Row],[Réponses justes ]]</f>
        <v>#VALUE!</v>
      </c>
      <c r="J376" s="26" t="s">
        <v>1053</v>
      </c>
      <c r="K376" s="40" t="s">
        <v>1998</v>
      </c>
      <c r="M376"/>
      <c r="N376" s="12"/>
    </row>
    <row r="377" spans="1:14" x14ac:dyDescent="0.25">
      <c r="A377" s="6" t="s">
        <v>1492</v>
      </c>
      <c r="B377" t="str">
        <f>VLOOKUP(A377,'Liste salariés'!$C$2:$I$609,4,FALSE)</f>
        <v>Ouvrier</v>
      </c>
      <c r="C377" t="str">
        <f>VLOOKUP(A377,'Liste salariés'!$C$2:$R$609,7,FALSE)</f>
        <v>P01-PRODUCTION</v>
      </c>
      <c r="D377" t="str">
        <f>VLOOKUP(A377,'Liste salariés'!$C$2:$I$609,3,FALSE)</f>
        <v>OMAC</v>
      </c>
      <c r="E377" t="str">
        <f>VLOOKUP(A377,'Liste salariés'!$C$2:$I$609,6,FALSE)</f>
        <v>ELM</v>
      </c>
      <c r="F377" t="s">
        <v>1683</v>
      </c>
      <c r="G377">
        <f>VLOOKUP(F377,'Liste formations'!$A$3:$B$31,2,FALSE)</f>
        <v>0</v>
      </c>
      <c r="H377">
        <v>25</v>
      </c>
      <c r="I377">
        <f>Tableau2[[#This Row],[Nombre de questions]]-Tableau2[[#This Row],[Réponses justes ]]</f>
        <v>-25</v>
      </c>
      <c r="J377" t="s">
        <v>1052</v>
      </c>
      <c r="K377" s="3">
        <v>41348</v>
      </c>
      <c r="M377"/>
      <c r="N377" s="12"/>
    </row>
    <row r="378" spans="1:14" x14ac:dyDescent="0.25">
      <c r="A378" s="6" t="s">
        <v>1492</v>
      </c>
      <c r="B378" t="str">
        <f>VLOOKUP(A378,'Liste salariés'!$C$2:$I$609,4,FALSE)</f>
        <v>Ouvrier</v>
      </c>
      <c r="C378" t="str">
        <f>VLOOKUP(A378,'Liste salariés'!$C$2:$R$609,7,FALSE)</f>
        <v>P01-PRODUCTION</v>
      </c>
      <c r="D378" t="str">
        <f>VLOOKUP(A378,'Liste salariés'!$C$2:$I$609,3,FALSE)</f>
        <v>OMAC</v>
      </c>
      <c r="E378" t="str">
        <f>VLOOKUP(A378,'Liste salariés'!$C$2:$I$609,6,FALSE)</f>
        <v>ELM</v>
      </c>
      <c r="F378" t="s">
        <v>1413</v>
      </c>
      <c r="G378">
        <f>VLOOKUP(F378,'Liste formations'!$A$3:$B$31,2,FALSE)</f>
        <v>10</v>
      </c>
      <c r="H378">
        <v>10</v>
      </c>
      <c r="I378">
        <f>Tableau2[[#This Row],[Nombre de questions]]-Tableau2[[#This Row],[Réponses justes ]]</f>
        <v>0</v>
      </c>
      <c r="J378" t="s">
        <v>1052</v>
      </c>
      <c r="K378" s="3">
        <v>41460</v>
      </c>
      <c r="M378"/>
      <c r="N378" s="12"/>
    </row>
    <row r="379" spans="1:14" x14ac:dyDescent="0.25">
      <c r="A379" s="6" t="s">
        <v>1493</v>
      </c>
      <c r="B379" t="str">
        <f>VLOOKUP(A379,'Liste salariés'!$C$2:$I$609,4,FALSE)</f>
        <v>Cadre</v>
      </c>
      <c r="C379" s="8" t="str">
        <f>VLOOKUP(A379,'Liste salariés'!$C$2:$R$609,7,FALSE)</f>
        <v>S14-TELEMATICS PL</v>
      </c>
      <c r="D379" s="8" t="str">
        <f>VLOOKUP(A379,'Liste salariés'!$C$2:$I$609,3,FALSE)</f>
        <v>CP</v>
      </c>
      <c r="E379" s="8" t="str">
        <f>VLOOKUP(A379,'Liste salariés'!$C$2:$I$609,6,FALSE)</f>
        <v>I&amp;T</v>
      </c>
      <c r="F379" t="s">
        <v>1964</v>
      </c>
      <c r="G379" s="8">
        <f>VLOOKUP(F379,'Liste formations'!$A$3:$B$31,2,FALSE)</f>
        <v>8</v>
      </c>
      <c r="H379">
        <v>6</v>
      </c>
      <c r="I379">
        <f>Tableau2[[#This Row],[Nombre de questions]]-Tableau2[[#This Row],[Réponses justes ]]</f>
        <v>2</v>
      </c>
      <c r="J379" t="s">
        <v>1052</v>
      </c>
      <c r="K379" s="3">
        <v>41627</v>
      </c>
      <c r="M379"/>
      <c r="N379" s="12"/>
    </row>
    <row r="380" spans="1:14" x14ac:dyDescent="0.25">
      <c r="A380" s="6" t="s">
        <v>1072</v>
      </c>
      <c r="B380" t="str">
        <f>VLOOKUP(A380,'Liste salariés'!$C$2:$I$609,4,FALSE)</f>
        <v>Ouvrier</v>
      </c>
      <c r="C380" t="str">
        <f>VLOOKUP(A380,'Liste salariés'!$C$2:$R$609,7,FALSE)</f>
        <v>P01-PRODUCTION</v>
      </c>
      <c r="D380" t="str">
        <f>VLOOKUP(A380,'Liste salariés'!$C$2:$I$609,3,FALSE)</f>
        <v>OMAC</v>
      </c>
      <c r="E380" t="str">
        <f>VLOOKUP(A380,'Liste salariés'!$C$2:$I$609,6,FALSE)</f>
        <v>ELM</v>
      </c>
      <c r="F380" t="s">
        <v>1413</v>
      </c>
      <c r="G380">
        <f>VLOOKUP(F380,'Liste formations'!$A$3:$B$31,2,FALSE)</f>
        <v>10</v>
      </c>
      <c r="H380">
        <v>10</v>
      </c>
      <c r="I380">
        <f>Tableau2[[#This Row],[Nombre de questions]]-Tableau2[[#This Row],[Réponses justes ]]</f>
        <v>0</v>
      </c>
      <c r="J380" t="s">
        <v>1052</v>
      </c>
      <c r="K380" s="3">
        <v>41352</v>
      </c>
      <c r="M380"/>
      <c r="N380" s="12"/>
    </row>
    <row r="381" spans="1:14" x14ac:dyDescent="0.25">
      <c r="A381" s="6" t="s">
        <v>1072</v>
      </c>
      <c r="B381" t="str">
        <f>VLOOKUP(A381,'Liste salariés'!$C$2:$I$609,4,FALSE)</f>
        <v>Ouvrier</v>
      </c>
      <c r="C381" t="str">
        <f>VLOOKUP(A381,'Liste salariés'!$C$2:$R$609,7,FALSE)</f>
        <v>P01-PRODUCTION</v>
      </c>
      <c r="D381" t="str">
        <f>VLOOKUP(A381,'Liste salariés'!$C$2:$I$609,3,FALSE)</f>
        <v>OMAC</v>
      </c>
      <c r="E381" t="str">
        <f>VLOOKUP(A381,'Liste salariés'!$C$2:$I$609,6,FALSE)</f>
        <v>ELM</v>
      </c>
      <c r="F381" t="s">
        <v>11</v>
      </c>
      <c r="G381">
        <f>VLOOKUP(F381,'Liste formations'!$A$3:$B$31,2,FALSE)</f>
        <v>25</v>
      </c>
      <c r="H381">
        <v>20</v>
      </c>
      <c r="I381">
        <f>Tableau2[[#This Row],[Nombre de questions]]-Tableau2[[#This Row],[Réponses justes ]]</f>
        <v>5</v>
      </c>
      <c r="J381" t="s">
        <v>1052</v>
      </c>
      <c r="K381" s="3">
        <v>41352</v>
      </c>
      <c r="M381"/>
      <c r="N381" s="12"/>
    </row>
    <row r="382" spans="1:14" x14ac:dyDescent="0.25">
      <c r="A382" s="6" t="s">
        <v>1072</v>
      </c>
      <c r="B382" t="str">
        <f>VLOOKUP(A382,'Liste salariés'!$C$2:$I$609,4,FALSE)</f>
        <v>Ouvrier</v>
      </c>
      <c r="C382" t="str">
        <f>VLOOKUP(A382,'Liste salariés'!$C$2:$R$609,7,FALSE)</f>
        <v>P01-PRODUCTION</v>
      </c>
      <c r="D382" t="str">
        <f>VLOOKUP(A382,'Liste salariés'!$C$2:$I$609,3,FALSE)</f>
        <v>OMAC</v>
      </c>
      <c r="E382" t="str">
        <f>VLOOKUP(A382,'Liste salariés'!$C$2:$I$609,6,FALSE)</f>
        <v>ELM</v>
      </c>
      <c r="F382" t="s">
        <v>10</v>
      </c>
      <c r="G382">
        <f>VLOOKUP(F382,'Liste formations'!$A$3:$B$31,2,FALSE)</f>
        <v>6</v>
      </c>
      <c r="H382">
        <v>6</v>
      </c>
      <c r="I382">
        <f>Tableau2[[#This Row],[Nombre de questions]]-Tableau2[[#This Row],[Réponses justes ]]</f>
        <v>0</v>
      </c>
      <c r="J382" t="s">
        <v>1052</v>
      </c>
      <c r="K382" s="3">
        <v>41332</v>
      </c>
      <c r="M382"/>
      <c r="N382" s="12"/>
    </row>
    <row r="383" spans="1:14" x14ac:dyDescent="0.25">
      <c r="A383" s="6" t="s">
        <v>1072</v>
      </c>
      <c r="B383" t="str">
        <f>VLOOKUP(A383,'Liste salariés'!$C$2:$I$609,4,FALSE)</f>
        <v>Ouvrier</v>
      </c>
      <c r="C383" t="str">
        <f>VLOOKUP(A383,'Liste salariés'!$C$2:$R$609,7,FALSE)</f>
        <v>P01-PRODUCTION</v>
      </c>
      <c r="D383" t="str">
        <f>VLOOKUP(A383,'Liste salariés'!$C$2:$I$609,3,FALSE)</f>
        <v>OMAC</v>
      </c>
      <c r="E383" t="str">
        <f>VLOOKUP(A383,'Liste salariés'!$C$2:$I$609,6,FALSE)</f>
        <v>ELM</v>
      </c>
      <c r="F383" t="s">
        <v>1683</v>
      </c>
      <c r="G383">
        <f>VLOOKUP(F383,'Liste formations'!$A$3:$B$31,2,FALSE)</f>
        <v>0</v>
      </c>
      <c r="H383">
        <v>25</v>
      </c>
      <c r="I383">
        <f>Tableau2[[#This Row],[Nombre de questions]]-Tableau2[[#This Row],[Réponses justes ]]</f>
        <v>-25</v>
      </c>
      <c r="J383" t="s">
        <v>1052</v>
      </c>
      <c r="K383" s="3">
        <v>41428</v>
      </c>
      <c r="M383"/>
      <c r="N383" s="12"/>
    </row>
    <row r="384" spans="1:14" x14ac:dyDescent="0.25">
      <c r="A384" s="6" t="s">
        <v>1496</v>
      </c>
      <c r="B384" t="str">
        <f>VLOOKUP(A384,'Liste salariés'!$C$2:$I$609,4,FALSE)</f>
        <v>Cadre</v>
      </c>
      <c r="C384" t="str">
        <f>VLOOKUP(A384,'Liste salariés'!$C$2:$R$609,7,FALSE)</f>
        <v>S11-CLUSTER PL</v>
      </c>
      <c r="D384" t="str">
        <f>VLOOKUP(A384,'Liste salariés'!$C$2:$I$609,3,FALSE)</f>
        <v>ARC</v>
      </c>
      <c r="E384" t="str">
        <f>VLOOKUP(A384,'Liste salariés'!$C$2:$I$609,6,FALSE)</f>
        <v>ELC</v>
      </c>
      <c r="F384" t="s">
        <v>1416</v>
      </c>
      <c r="G384">
        <f>VLOOKUP(F384,'Liste formations'!$A$3:$B$31,2,FALSE)</f>
        <v>13</v>
      </c>
      <c r="H384">
        <v>9</v>
      </c>
      <c r="I384">
        <f>Tableau2[[#This Row],[Nombre de questions]]-Tableau2[[#This Row],[Réponses justes ]]</f>
        <v>4</v>
      </c>
      <c r="J384" t="s">
        <v>1052</v>
      </c>
      <c r="K384" s="3">
        <v>41240</v>
      </c>
      <c r="M384"/>
      <c r="N384" s="12"/>
    </row>
    <row r="385" spans="1:14" x14ac:dyDescent="0.25">
      <c r="A385" s="6" t="s">
        <v>1496</v>
      </c>
      <c r="B385" t="str">
        <f>VLOOKUP(A385,'Liste salariés'!$C$2:$I$609,4,FALSE)</f>
        <v>Cadre</v>
      </c>
      <c r="C385" t="str">
        <f>VLOOKUP(A385,'Liste salariés'!$C$2:$R$609,7,FALSE)</f>
        <v>S11-CLUSTER PL</v>
      </c>
      <c r="D385" t="str">
        <f>VLOOKUP(A385,'Liste salariés'!$C$2:$I$609,3,FALSE)</f>
        <v>ARC</v>
      </c>
      <c r="E385" t="str">
        <f>VLOOKUP(A385,'Liste salariés'!$C$2:$I$609,6,FALSE)</f>
        <v>ELC</v>
      </c>
      <c r="F385" t="s">
        <v>1417</v>
      </c>
      <c r="G385">
        <f>VLOOKUP(F385,'Liste formations'!$A$3:$B$31,2,FALSE)</f>
        <v>10</v>
      </c>
      <c r="H385">
        <v>8</v>
      </c>
      <c r="I385">
        <f>Tableau2[[#This Row],[Nombre de questions]]-Tableau2[[#This Row],[Réponses justes ]]</f>
        <v>2</v>
      </c>
      <c r="J385" t="s">
        <v>1052</v>
      </c>
      <c r="K385" s="3">
        <v>41242</v>
      </c>
      <c r="M385"/>
      <c r="N385" s="12"/>
    </row>
    <row r="386" spans="1:14" x14ac:dyDescent="0.25">
      <c r="A386" s="6" t="s">
        <v>1496</v>
      </c>
      <c r="B386" t="str">
        <f>VLOOKUP(A386,'Liste salariés'!$C$2:$I$609,4,FALSE)</f>
        <v>Cadre</v>
      </c>
      <c r="C386" t="str">
        <f>VLOOKUP(A386,'Liste salariés'!$C$2:$R$609,7,FALSE)</f>
        <v>S11-CLUSTER PL</v>
      </c>
      <c r="D386" t="str">
        <f>VLOOKUP(A386,'Liste salariés'!$C$2:$I$609,3,FALSE)</f>
        <v>ARC</v>
      </c>
      <c r="E386" t="str">
        <f>VLOOKUP(A386,'Liste salariés'!$C$2:$I$609,6,FALSE)</f>
        <v>ELC</v>
      </c>
      <c r="F386" t="s">
        <v>1418</v>
      </c>
      <c r="G386">
        <f>VLOOKUP(F386,'Liste formations'!$A$3:$B$31,2,FALSE)</f>
        <v>16</v>
      </c>
      <c r="H386">
        <v>12</v>
      </c>
      <c r="I386">
        <f>Tableau2[[#This Row],[Nombre de questions]]-Tableau2[[#This Row],[Réponses justes ]]</f>
        <v>4</v>
      </c>
      <c r="J386" t="s">
        <v>1052</v>
      </c>
      <c r="K386" s="3">
        <v>41247</v>
      </c>
      <c r="M386"/>
      <c r="N386" s="12"/>
    </row>
    <row r="387" spans="1:14" x14ac:dyDescent="0.25">
      <c r="A387" s="6" t="s">
        <v>1496</v>
      </c>
      <c r="B387" t="str">
        <f>VLOOKUP(A387,'Liste salariés'!$C$2:$I$609,4,FALSE)</f>
        <v>Cadre</v>
      </c>
      <c r="C387" t="str">
        <f>VLOOKUP(A387,'Liste salariés'!$C$2:$R$609,7,FALSE)</f>
        <v>S11-CLUSTER PL</v>
      </c>
      <c r="D387" t="str">
        <f>VLOOKUP(A387,'Liste salariés'!$C$2:$I$609,3,FALSE)</f>
        <v>ARC</v>
      </c>
      <c r="E387" t="str">
        <f>VLOOKUP(A387,'Liste salariés'!$C$2:$I$609,6,FALSE)</f>
        <v>ELC</v>
      </c>
      <c r="F387" t="s">
        <v>1419</v>
      </c>
      <c r="G387">
        <f>VLOOKUP(F387,'Liste formations'!$A$3:$B$31,2,FALSE)</f>
        <v>15</v>
      </c>
      <c r="H387">
        <v>10</v>
      </c>
      <c r="I387">
        <f>Tableau2[[#This Row],[Nombre de questions]]-Tableau2[[#This Row],[Réponses justes ]]</f>
        <v>5</v>
      </c>
      <c r="J387" t="s">
        <v>1052</v>
      </c>
      <c r="K387" s="3">
        <v>41249</v>
      </c>
      <c r="M387"/>
      <c r="N387" s="12"/>
    </row>
    <row r="388" spans="1:14" x14ac:dyDescent="0.25">
      <c r="A388" s="6" t="s">
        <v>1264</v>
      </c>
      <c r="B388" t="str">
        <f>VLOOKUP(A388,'Liste salariés'!$C$2:$I$609,4,FALSE)</f>
        <v>Ouvrier</v>
      </c>
      <c r="C388" t="str">
        <f>VLOOKUP(A388,'Liste salariés'!$C$2:$R$609,7,FALSE)</f>
        <v>P01-PRODUCTION</v>
      </c>
      <c r="D388" t="str">
        <f>VLOOKUP(A388,'Liste salariés'!$C$2:$I$609,3,FALSE)</f>
        <v>OMAN</v>
      </c>
      <c r="E388" t="str">
        <f>VLOOKUP(A388,'Liste salariés'!$C$2:$I$609,6,FALSE)</f>
        <v>ELM</v>
      </c>
      <c r="F388" t="s">
        <v>1413</v>
      </c>
      <c r="G388">
        <f>VLOOKUP(F388,'Liste formations'!$A$3:$B$31,2,FALSE)</f>
        <v>10</v>
      </c>
      <c r="H388">
        <v>3</v>
      </c>
      <c r="I388">
        <f>Tableau2[[#This Row],[Nombre de questions]]-Tableau2[[#This Row],[Réponses justes ]]</f>
        <v>7</v>
      </c>
      <c r="J388" t="s">
        <v>1053</v>
      </c>
      <c r="K388" s="3">
        <v>41171</v>
      </c>
      <c r="M388"/>
      <c r="N388" s="12"/>
    </row>
    <row r="389" spans="1:14" x14ac:dyDescent="0.25">
      <c r="A389" s="6" t="s">
        <v>1264</v>
      </c>
      <c r="B389" t="str">
        <f>VLOOKUP(A389,'Liste salariés'!$C$2:$I$609,4,FALSE)</f>
        <v>Ouvrier</v>
      </c>
      <c r="C389" t="str">
        <f>VLOOKUP(A389,'Liste salariés'!$C$2:$R$609,7,FALSE)</f>
        <v>P01-PRODUCTION</v>
      </c>
      <c r="D389" t="str">
        <f>VLOOKUP(A389,'Liste salariés'!$C$2:$I$609,3,FALSE)</f>
        <v>OMAN</v>
      </c>
      <c r="E389" t="str">
        <f>VLOOKUP(A389,'Liste salariés'!$C$2:$I$609,6,FALSE)</f>
        <v>ELM</v>
      </c>
      <c r="F389" t="s">
        <v>11</v>
      </c>
      <c r="G389">
        <f>VLOOKUP(F389,'Liste formations'!$A$3:$B$31,2,FALSE)</f>
        <v>25</v>
      </c>
      <c r="H389">
        <v>13</v>
      </c>
      <c r="I389">
        <f>Tableau2[[#This Row],[Nombre de questions]]-Tableau2[[#This Row],[Réponses justes ]]</f>
        <v>12</v>
      </c>
      <c r="J389" t="s">
        <v>1053</v>
      </c>
      <c r="K389" s="3">
        <v>41157</v>
      </c>
      <c r="M389"/>
      <c r="N389" s="12"/>
    </row>
    <row r="390" spans="1:14" x14ac:dyDescent="0.25">
      <c r="A390" s="6" t="s">
        <v>1500</v>
      </c>
      <c r="B390" t="str">
        <f>VLOOKUP(A390,'Liste salariés'!$C$2:$I$609,4,FALSE)</f>
        <v>Ouvrier</v>
      </c>
      <c r="C390" t="str">
        <f>VLOOKUP(A390,'Liste salariés'!$C$2:$R$609,7,FALSE)</f>
        <v>P01-PRODUCTION</v>
      </c>
      <c r="D390" t="str">
        <f>VLOOKUP(A390,'Liste salariés'!$C$2:$I$609,3,FALSE)</f>
        <v>OMAN</v>
      </c>
      <c r="E390" t="str">
        <f>VLOOKUP(A390,'Liste salariés'!$C$2:$I$609,6,FALSE)</f>
        <v>ELM</v>
      </c>
      <c r="F390" t="s">
        <v>11</v>
      </c>
      <c r="G390">
        <f>VLOOKUP(F390,'Liste formations'!$A$3:$B$31,2,FALSE)</f>
        <v>25</v>
      </c>
      <c r="H390">
        <v>17</v>
      </c>
      <c r="I390">
        <f>Tableau2[[#This Row],[Nombre de questions]]-Tableau2[[#This Row],[Réponses justes ]]</f>
        <v>8</v>
      </c>
      <c r="J390" t="s">
        <v>1052</v>
      </c>
      <c r="K390" s="3">
        <v>41445</v>
      </c>
      <c r="M390"/>
      <c r="N390" s="12"/>
    </row>
    <row r="391" spans="1:14" x14ac:dyDescent="0.25">
      <c r="A391" s="6" t="s">
        <v>1500</v>
      </c>
      <c r="B391" t="str">
        <f>VLOOKUP(A391,'Liste salariés'!$C$2:$I$609,4,FALSE)</f>
        <v>Ouvrier</v>
      </c>
      <c r="C391" t="str">
        <f>VLOOKUP(A391,'Liste salariés'!$C$2:$R$609,7,FALSE)</f>
        <v>P01-PRODUCTION</v>
      </c>
      <c r="D391" t="str">
        <f>VLOOKUP(A391,'Liste salariés'!$C$2:$I$609,3,FALSE)</f>
        <v>OMAN</v>
      </c>
      <c r="E391" t="str">
        <f>VLOOKUP(A391,'Liste salariés'!$C$2:$I$609,6,FALSE)</f>
        <v>ELM</v>
      </c>
      <c r="F391" t="s">
        <v>1413</v>
      </c>
      <c r="G391">
        <f>VLOOKUP(F391,'Liste formations'!$A$3:$B$31,2,FALSE)</f>
        <v>10</v>
      </c>
      <c r="H391">
        <v>8</v>
      </c>
      <c r="I391">
        <f>Tableau2[[#This Row],[Nombre de questions]]-Tableau2[[#This Row],[Réponses justes ]]</f>
        <v>2</v>
      </c>
      <c r="J391" t="s">
        <v>1052</v>
      </c>
      <c r="K391" s="3">
        <v>41450</v>
      </c>
      <c r="M391"/>
      <c r="N391" s="12"/>
    </row>
    <row r="392" spans="1:14" x14ac:dyDescent="0.25">
      <c r="A392" s="6" t="s">
        <v>1835</v>
      </c>
      <c r="B392" t="str">
        <f>VLOOKUP(A392,'Liste salariés'!$C$2:$I$609,4,FALSE)</f>
        <v>Ouvrier</v>
      </c>
      <c r="C392" t="str">
        <f>VLOOKUP(A392,'Liste salariés'!$C$2:$R$609,7,FALSE)</f>
        <v>S07-PURCHASING</v>
      </c>
      <c r="D392" t="str">
        <f>VLOOKUP(A392,'Liste salariés'!$C$2:$I$609,3,FALSE)</f>
        <v>APP</v>
      </c>
      <c r="E392" t="str">
        <f>VLOOKUP(A392,'Liste salariés'!$C$2:$I$609,6,FALSE)</f>
        <v>ELC</v>
      </c>
      <c r="F392" t="s">
        <v>11</v>
      </c>
      <c r="G392">
        <f>VLOOKUP(F392,'Liste formations'!$A$3:$B$31,2,FALSE)</f>
        <v>25</v>
      </c>
      <c r="H392">
        <v>22</v>
      </c>
      <c r="I392">
        <f>Tableau2[[#This Row],[Nombre de questions]]-Tableau2[[#This Row],[Réponses justes ]]</f>
        <v>3</v>
      </c>
      <c r="J392" t="s">
        <v>1052</v>
      </c>
      <c r="K392" s="3">
        <v>41534</v>
      </c>
      <c r="M392"/>
      <c r="N392" s="12"/>
    </row>
    <row r="393" spans="1:14" x14ac:dyDescent="0.25">
      <c r="A393" s="6" t="s">
        <v>1265</v>
      </c>
      <c r="B393" t="str">
        <f>VLOOKUP(A393,'Liste salariés'!$C$2:$I$609,4,FALSE)</f>
        <v>Ouvrier</v>
      </c>
      <c r="C393" t="str">
        <f>VLOOKUP(A393,'Liste salariés'!$C$2:$R$609,7,FALSE)</f>
        <v>P01-PRODUCTION</v>
      </c>
      <c r="D393" t="str">
        <f>VLOOKUP(A393,'Liste salariés'!$C$2:$I$609,3,FALSE)</f>
        <v>OMAC</v>
      </c>
      <c r="E393" t="str">
        <f>VLOOKUP(A393,'Liste salariés'!$C$2:$I$609,6,FALSE)</f>
        <v>ELM</v>
      </c>
      <c r="F393" t="s">
        <v>11</v>
      </c>
      <c r="G393">
        <f>VLOOKUP(F393,'Liste formations'!$A$3:$B$31,2,FALSE)</f>
        <v>25</v>
      </c>
      <c r="H393">
        <v>11</v>
      </c>
      <c r="I393">
        <f>Tableau2[[#This Row],[Nombre de questions]]-Tableau2[[#This Row],[Réponses justes ]]</f>
        <v>14</v>
      </c>
      <c r="J393" t="s">
        <v>1052</v>
      </c>
      <c r="K393" s="3">
        <v>40931</v>
      </c>
      <c r="M393"/>
      <c r="N393" s="12"/>
    </row>
    <row r="394" spans="1:14" x14ac:dyDescent="0.25">
      <c r="A394" s="6" t="s">
        <v>1265</v>
      </c>
      <c r="B394" t="str">
        <f>VLOOKUP(A394,'Liste salariés'!$C$2:$I$609,4,FALSE)</f>
        <v>Ouvrier</v>
      </c>
      <c r="C394" t="str">
        <f>VLOOKUP(A394,'Liste salariés'!$C$2:$R$609,7,FALSE)</f>
        <v>P01-PRODUCTION</v>
      </c>
      <c r="D394" t="str">
        <f>VLOOKUP(A394,'Liste salariés'!$C$2:$I$609,3,FALSE)</f>
        <v>OMAC</v>
      </c>
      <c r="E394" t="str">
        <f>VLOOKUP(A394,'Liste salariés'!$C$2:$I$609,6,FALSE)</f>
        <v>ELM</v>
      </c>
      <c r="F394" t="s">
        <v>1683</v>
      </c>
      <c r="G394">
        <f>VLOOKUP(F394,'Liste formations'!$A$3:$B$31,2,FALSE)</f>
        <v>0</v>
      </c>
      <c r="I394">
        <f>Tableau2[[#This Row],[Nombre de questions]]-Tableau2[[#This Row],[Réponses justes ]]</f>
        <v>0</v>
      </c>
      <c r="J394"/>
      <c r="K394" s="3">
        <v>41310</v>
      </c>
      <c r="M394"/>
      <c r="N394" s="12"/>
    </row>
    <row r="395" spans="1:14" x14ac:dyDescent="0.25">
      <c r="A395" s="6" t="s">
        <v>1265</v>
      </c>
      <c r="B395" t="str">
        <f>VLOOKUP(A395,'Liste salariés'!$C$2:$I$609,4,FALSE)</f>
        <v>Ouvrier</v>
      </c>
      <c r="C395" t="str">
        <f>VLOOKUP(A395,'Liste salariés'!$C$2:$R$609,7,FALSE)</f>
        <v>P01-PRODUCTION</v>
      </c>
      <c r="D395" t="str">
        <f>VLOOKUP(A395,'Liste salariés'!$C$2:$I$609,3,FALSE)</f>
        <v>OMAC</v>
      </c>
      <c r="E395" t="str">
        <f>VLOOKUP(A395,'Liste salariés'!$C$2:$I$609,6,FALSE)</f>
        <v>ELM</v>
      </c>
      <c r="F395" t="s">
        <v>1413</v>
      </c>
      <c r="G395">
        <f>VLOOKUP(F395,'Liste formations'!$A$3:$B$31,2,FALSE)</f>
        <v>10</v>
      </c>
      <c r="H395">
        <v>9</v>
      </c>
      <c r="I395">
        <f>Tableau2[[#This Row],[Nombre de questions]]-Tableau2[[#This Row],[Réponses justes ]]</f>
        <v>1</v>
      </c>
      <c r="J395" t="s">
        <v>1052</v>
      </c>
      <c r="K395" s="3">
        <v>41457</v>
      </c>
      <c r="M395"/>
      <c r="N395" s="12"/>
    </row>
    <row r="396" spans="1:14" x14ac:dyDescent="0.25">
      <c r="A396" s="6" t="s">
        <v>1265</v>
      </c>
      <c r="B396" t="str">
        <f>VLOOKUP(A396,'Liste salariés'!$C$2:$I$609,4,FALSE)</f>
        <v>Ouvrier</v>
      </c>
      <c r="C396" s="8" t="str">
        <f>VLOOKUP(A396,'Liste salariés'!$C$2:$R$609,7,FALSE)</f>
        <v>P01-PRODUCTION</v>
      </c>
      <c r="D396" s="8" t="str">
        <f>VLOOKUP(A396,'Liste salariés'!$C$2:$I$609,3,FALSE)</f>
        <v>OMAC</v>
      </c>
      <c r="E396" s="8" t="str">
        <f>VLOOKUP(A396,'Liste salariés'!$C$2:$I$609,6,FALSE)</f>
        <v>ELM</v>
      </c>
      <c r="F396" t="s">
        <v>1840</v>
      </c>
      <c r="G396" s="8">
        <f>VLOOKUP(F396,'Liste formations'!$A$3:$B$31,2,FALSE)</f>
        <v>4</v>
      </c>
      <c r="H396">
        <v>4</v>
      </c>
      <c r="I396">
        <f>Tableau2[[#This Row],[Nombre de questions]]-Tableau2[[#This Row],[Réponses justes ]]</f>
        <v>0</v>
      </c>
      <c r="J396" t="s">
        <v>1052</v>
      </c>
      <c r="K396" s="3">
        <v>41569</v>
      </c>
      <c r="M396"/>
      <c r="N396" s="12"/>
    </row>
    <row r="397" spans="1:14" x14ac:dyDescent="0.25">
      <c r="A397" s="6" t="s">
        <v>1265</v>
      </c>
      <c r="B397" t="str">
        <f>VLOOKUP(A397,'Liste salariés'!$C$2:$I$609,4,FALSE)</f>
        <v>Ouvrier</v>
      </c>
      <c r="C397" s="8" t="str">
        <f>VLOOKUP(A397,'Liste salariés'!$C$2:$R$609,7,FALSE)</f>
        <v>P01-PRODUCTION</v>
      </c>
      <c r="D397" s="8" t="str">
        <f>VLOOKUP(A397,'Liste salariés'!$C$2:$I$609,3,FALSE)</f>
        <v>OMAC</v>
      </c>
      <c r="E397" s="8" t="str">
        <f>VLOOKUP(A397,'Liste salariés'!$C$2:$I$609,6,FALSE)</f>
        <v>ELM</v>
      </c>
      <c r="F397" t="s">
        <v>1842</v>
      </c>
      <c r="G397" s="8">
        <f>VLOOKUP(F397,'Liste formations'!$A$3:$B$31,2,FALSE)</f>
        <v>7</v>
      </c>
      <c r="H397">
        <v>7</v>
      </c>
      <c r="I397">
        <f>Tableau2[[#This Row],[Nombre de questions]]-Tableau2[[#This Row],[Réponses justes ]]</f>
        <v>0</v>
      </c>
      <c r="J397" t="s">
        <v>1052</v>
      </c>
      <c r="K397" s="3">
        <v>41569</v>
      </c>
      <c r="M397"/>
      <c r="N397" s="12"/>
    </row>
    <row r="398" spans="1:14" x14ac:dyDescent="0.25">
      <c r="A398" s="34" t="s">
        <v>1265</v>
      </c>
      <c r="B398" s="26" t="str">
        <f>VLOOKUP(A398,'Liste salariés'!$C$2:$I$609,4,FALSE)</f>
        <v>Ouvrier</v>
      </c>
      <c r="C398" s="36" t="str">
        <f>VLOOKUP(A398,'Liste salariés'!$C$2:$R$609,7,FALSE)</f>
        <v>P01-PRODUCTION</v>
      </c>
      <c r="D398" s="36" t="str">
        <f>VLOOKUP(A398,'Liste salariés'!$C$2:$I$609,3,FALSE)</f>
        <v>OMAC</v>
      </c>
      <c r="E398" s="36" t="str">
        <f>VLOOKUP(A398,'Liste salariés'!$C$2:$I$609,6,FALSE)</f>
        <v>ELM</v>
      </c>
      <c r="F398" t="s">
        <v>1987</v>
      </c>
      <c r="G398" s="36">
        <f>VLOOKUP(F398,'Liste formations'!$A$3:$B$31,2,FALSE)</f>
        <v>15</v>
      </c>
      <c r="H398" s="26" t="s">
        <v>1973</v>
      </c>
      <c r="I398" s="26" t="e">
        <f>Tableau2[[#This Row],[Nombre de questions]]-Tableau2[[#This Row],[Réponses justes ]]</f>
        <v>#VALUE!</v>
      </c>
      <c r="J398" s="26" t="s">
        <v>1053</v>
      </c>
      <c r="K398" s="41">
        <v>41160</v>
      </c>
      <c r="L398" s="26"/>
      <c r="M398" s="26"/>
      <c r="N398" s="12"/>
    </row>
    <row r="399" spans="1:14" x14ac:dyDescent="0.25">
      <c r="A399" s="6" t="s">
        <v>1364</v>
      </c>
      <c r="B399" t="str">
        <f>VLOOKUP(A399,'Liste salariés'!$C$2:$I$609,4,FALSE)</f>
        <v>Ouvrier</v>
      </c>
      <c r="C399" t="str">
        <f>VLOOKUP(A399,'Liste salariés'!$C$2:$R$609,7,FALSE)</f>
        <v>P01-PRODUCTION</v>
      </c>
      <c r="D399" t="str">
        <f>VLOOKUP(A399,'Liste salariés'!$C$2:$I$609,3,FALSE)</f>
        <v>OMAN</v>
      </c>
      <c r="E399" t="str">
        <f>VLOOKUP(A399,'Liste salariés'!$C$2:$I$609,6,FALSE)</f>
        <v>ELM</v>
      </c>
      <c r="F399" t="s">
        <v>1413</v>
      </c>
      <c r="G399">
        <f>VLOOKUP(F399,'Liste formations'!$A$3:$B$31,2,FALSE)</f>
        <v>10</v>
      </c>
      <c r="H399">
        <v>9</v>
      </c>
      <c r="I399">
        <f>Tableau2[[#This Row],[Nombre de questions]]-Tableau2[[#This Row],[Réponses justes ]]</f>
        <v>1</v>
      </c>
      <c r="J399" t="s">
        <v>1052</v>
      </c>
      <c r="K399" s="3">
        <v>41295</v>
      </c>
      <c r="M399"/>
      <c r="N399" s="12"/>
    </row>
    <row r="400" spans="1:14" x14ac:dyDescent="0.25">
      <c r="A400" s="6" t="s">
        <v>1364</v>
      </c>
      <c r="B400" t="str">
        <f>VLOOKUP(A400,'Liste salariés'!$C$2:$I$609,4,FALSE)</f>
        <v>Ouvrier</v>
      </c>
      <c r="C400" t="str">
        <f>VLOOKUP(A400,'Liste salariés'!$C$2:$R$609,7,FALSE)</f>
        <v>P01-PRODUCTION</v>
      </c>
      <c r="D400" t="str">
        <f>VLOOKUP(A400,'Liste salariés'!$C$2:$I$609,3,FALSE)</f>
        <v>OMAN</v>
      </c>
      <c r="E400" t="str">
        <f>VLOOKUP(A400,'Liste salariés'!$C$2:$I$609,6,FALSE)</f>
        <v>ELM</v>
      </c>
      <c r="F400" t="s">
        <v>11</v>
      </c>
      <c r="G400">
        <f>VLOOKUP(F400,'Liste formations'!$A$3:$B$31,2,FALSE)</f>
        <v>25</v>
      </c>
      <c r="H400">
        <v>18</v>
      </c>
      <c r="I400">
        <f>Tableau2[[#This Row],[Nombre de questions]]-Tableau2[[#This Row],[Réponses justes ]]</f>
        <v>7</v>
      </c>
      <c r="J400" t="s">
        <v>1052</v>
      </c>
      <c r="K400" s="3">
        <v>41373</v>
      </c>
      <c r="M400"/>
      <c r="N400" s="12"/>
    </row>
    <row r="401" spans="1:14" x14ac:dyDescent="0.25">
      <c r="A401" s="34" t="s">
        <v>1364</v>
      </c>
      <c r="B401" t="str">
        <f>VLOOKUP(A401,'Liste salariés'!$C$2:$I$609,4,FALSE)</f>
        <v>Ouvrier</v>
      </c>
      <c r="C401" s="8" t="str">
        <f>VLOOKUP(A401,'Liste salariés'!$C$2:$R$609,7,FALSE)</f>
        <v>P01-PRODUCTION</v>
      </c>
      <c r="D401" s="8" t="str">
        <f>VLOOKUP(A401,'Liste salariés'!$C$2:$I$609,3,FALSE)</f>
        <v>OMAN</v>
      </c>
      <c r="E401" s="8" t="str">
        <f>VLOOKUP(A401,'Liste salariés'!$C$2:$I$609,6,FALSE)</f>
        <v>ELM</v>
      </c>
      <c r="F401" t="s">
        <v>1987</v>
      </c>
      <c r="G401" s="8">
        <f>VLOOKUP(F401,'Liste formations'!$A$3:$B$31,2,FALSE)</f>
        <v>15</v>
      </c>
      <c r="H401" t="s">
        <v>1973</v>
      </c>
      <c r="I401" t="e">
        <f>Tableau2[[#This Row],[Nombre de questions]]-Tableau2[[#This Row],[Réponses justes ]]</f>
        <v>#VALUE!</v>
      </c>
      <c r="J401" s="26" t="s">
        <v>1053</v>
      </c>
      <c r="K401" s="40">
        <v>41591</v>
      </c>
      <c r="M401"/>
      <c r="N401" s="12"/>
    </row>
    <row r="402" spans="1:14" ht="15.75" customHeight="1" x14ac:dyDescent="0.25">
      <c r="A402" s="6" t="s">
        <v>1266</v>
      </c>
      <c r="B402" t="str">
        <f>VLOOKUP(A402,'Liste salariés'!$C$2:$I$609,4,FALSE)</f>
        <v>Ouvrier</v>
      </c>
      <c r="C402" t="str">
        <f>VLOOKUP(A402,'Liste salariés'!$C$2:$R$609,7,FALSE)</f>
        <v>P01-PRODUCTION</v>
      </c>
      <c r="D402" t="str">
        <f>VLOOKUP(A402,'Liste salariés'!$C$2:$I$609,3,FALSE)</f>
        <v>OMAN</v>
      </c>
      <c r="E402" t="str">
        <f>VLOOKUP(A402,'Liste salariés'!$C$2:$I$609,6,FALSE)</f>
        <v>ELM</v>
      </c>
      <c r="F402" t="s">
        <v>11</v>
      </c>
      <c r="G402">
        <f>VLOOKUP(F402,'Liste formations'!$A$3:$B$31,2,FALSE)</f>
        <v>25</v>
      </c>
      <c r="H402">
        <v>23</v>
      </c>
      <c r="I402">
        <f>Tableau2[[#This Row],[Nombre de questions]]-Tableau2[[#This Row],[Réponses justes ]]</f>
        <v>2</v>
      </c>
      <c r="J402" t="s">
        <v>1052</v>
      </c>
      <c r="K402" s="3">
        <v>41368</v>
      </c>
      <c r="M402"/>
      <c r="N402" s="12"/>
    </row>
    <row r="403" spans="1:14" ht="15.75" customHeight="1" x14ac:dyDescent="0.25">
      <c r="A403" s="6" t="s">
        <v>1266</v>
      </c>
      <c r="B403" t="str">
        <f>VLOOKUP(A403,'Liste salariés'!$C$2:$I$609,4,FALSE)</f>
        <v>Ouvrier</v>
      </c>
      <c r="C403" t="str">
        <f>VLOOKUP(A403,'Liste salariés'!$C$2:$R$609,7,FALSE)</f>
        <v>P01-PRODUCTION</v>
      </c>
      <c r="D403" t="str">
        <f>VLOOKUP(A403,'Liste salariés'!$C$2:$I$609,3,FALSE)</f>
        <v>OMAN</v>
      </c>
      <c r="E403" t="str">
        <f>VLOOKUP(A403,'Liste salariés'!$C$2:$I$609,6,FALSE)</f>
        <v>ELM</v>
      </c>
      <c r="F403" t="s">
        <v>1413</v>
      </c>
      <c r="G403">
        <f>VLOOKUP(F403,'Liste formations'!$A$3:$B$31,2,FALSE)</f>
        <v>10</v>
      </c>
      <c r="H403">
        <v>8</v>
      </c>
      <c r="I403">
        <f>Tableau2[[#This Row],[Nombre de questions]]-Tableau2[[#This Row],[Réponses justes ]]</f>
        <v>2</v>
      </c>
      <c r="J403" t="s">
        <v>1052</v>
      </c>
      <c r="K403" s="3">
        <v>41457</v>
      </c>
      <c r="M403"/>
      <c r="N403" s="12"/>
    </row>
    <row r="404" spans="1:14" ht="15.75" customHeight="1" x14ac:dyDescent="0.25">
      <c r="A404" s="34" t="s">
        <v>1266</v>
      </c>
      <c r="B404" t="str">
        <f>VLOOKUP(A404,'Liste salariés'!$C$2:$I$609,4,FALSE)</f>
        <v>Ouvrier</v>
      </c>
      <c r="C404" s="8" t="str">
        <f>VLOOKUP(A404,'Liste salariés'!$C$2:$R$609,7,FALSE)</f>
        <v>P01-PRODUCTION</v>
      </c>
      <c r="D404" s="8" t="str">
        <f>VLOOKUP(A404,'Liste salariés'!$C$2:$I$609,3,FALSE)</f>
        <v>OMAN</v>
      </c>
      <c r="E404" s="8" t="str">
        <f>VLOOKUP(A404,'Liste salariés'!$C$2:$I$609,6,FALSE)</f>
        <v>ELM</v>
      </c>
      <c r="F404" t="s">
        <v>1795</v>
      </c>
      <c r="G404" s="8">
        <f>VLOOKUP(F404,'Liste formations'!$A$3:$B$31,2,FALSE)</f>
        <v>15</v>
      </c>
      <c r="H404" t="s">
        <v>1966</v>
      </c>
      <c r="I404" t="e">
        <f>Tableau2[[#This Row],[Nombre de questions]]-Tableau2[[#This Row],[Réponses justes ]]</f>
        <v>#VALUE!</v>
      </c>
      <c r="J404" t="s">
        <v>1053</v>
      </c>
      <c r="K404" s="3" t="s">
        <v>2057</v>
      </c>
      <c r="M404"/>
      <c r="N404" s="12"/>
    </row>
    <row r="405" spans="1:14" ht="15.75" customHeight="1" x14ac:dyDescent="0.25">
      <c r="A405" s="34" t="s">
        <v>1266</v>
      </c>
      <c r="B405" s="26" t="str">
        <f>VLOOKUP(A405,'Liste salariés'!$C$2:$I$609,4,FALSE)</f>
        <v>Ouvrier</v>
      </c>
      <c r="C405" s="36" t="str">
        <f>VLOOKUP(A405,'Liste salariés'!$C$2:$R$609,7,FALSE)</f>
        <v>P01-PRODUCTION</v>
      </c>
      <c r="D405" s="36" t="str">
        <f>VLOOKUP(A405,'Liste salariés'!$C$2:$I$609,3,FALSE)</f>
        <v>OMAN</v>
      </c>
      <c r="E405" s="36" t="str">
        <f>VLOOKUP(A405,'Liste salariés'!$C$2:$I$609,6,FALSE)</f>
        <v>ELM</v>
      </c>
      <c r="F405" t="s">
        <v>1987</v>
      </c>
      <c r="G405" s="36">
        <f>VLOOKUP(F405,'Liste formations'!$A$3:$B$31,2,FALSE)</f>
        <v>15</v>
      </c>
      <c r="H405" s="26" t="s">
        <v>1973</v>
      </c>
      <c r="I405" s="26" t="e">
        <f>Tableau2[[#This Row],[Nombre de questions]]-Tableau2[[#This Row],[Réponses justes ]]</f>
        <v>#VALUE!</v>
      </c>
      <c r="J405" s="26" t="s">
        <v>1053</v>
      </c>
      <c r="K405" s="41" t="s">
        <v>2020</v>
      </c>
      <c r="L405" s="26"/>
      <c r="M405" s="26"/>
      <c r="N405" s="12"/>
    </row>
    <row r="406" spans="1:14" ht="15.75" customHeight="1" x14ac:dyDescent="0.25">
      <c r="A406" s="6" t="s">
        <v>1267</v>
      </c>
      <c r="B406" t="str">
        <f>VLOOKUP(A406,'Liste salariés'!$C$2:$I$609,4,FALSE)</f>
        <v>Ouvrier</v>
      </c>
      <c r="C406" t="str">
        <f>VLOOKUP(A406,'Liste salariés'!$C$2:$R$609,7,FALSE)</f>
        <v>P01-PRODUCTION</v>
      </c>
      <c r="D406" t="str">
        <f>VLOOKUP(A406,'Liste salariés'!$C$2:$I$609,3,FALSE)</f>
        <v>OMAN</v>
      </c>
      <c r="E406" t="str">
        <f>VLOOKUP(A406,'Liste salariés'!$C$2:$I$609,6,FALSE)</f>
        <v>ELM</v>
      </c>
      <c r="F406" t="s">
        <v>1413</v>
      </c>
      <c r="G406">
        <f>VLOOKUP(F406,'Liste formations'!$A$3:$B$31,2,FALSE)</f>
        <v>10</v>
      </c>
      <c r="H406">
        <v>8</v>
      </c>
      <c r="I406">
        <f>Tableau2[[#This Row],[Nombre de questions]]-Tableau2[[#This Row],[Réponses justes ]]</f>
        <v>2</v>
      </c>
      <c r="J406" t="s">
        <v>1052</v>
      </c>
      <c r="K406" s="3">
        <v>41303</v>
      </c>
      <c r="M406"/>
      <c r="N406" s="12"/>
    </row>
    <row r="407" spans="1:14" x14ac:dyDescent="0.25">
      <c r="A407" s="6" t="s">
        <v>1267</v>
      </c>
      <c r="B407" t="str">
        <f>VLOOKUP(A407,'Liste salariés'!$C$2:$I$609,4,FALSE)</f>
        <v>Ouvrier</v>
      </c>
      <c r="C407" t="str">
        <f>VLOOKUP(A407,'Liste salariés'!$C$2:$R$609,7,FALSE)</f>
        <v>P01-PRODUCTION</v>
      </c>
      <c r="D407" t="str">
        <f>VLOOKUP(A407,'Liste salariés'!$C$2:$I$609,3,FALSE)</f>
        <v>OMAN</v>
      </c>
      <c r="E407" t="str">
        <f>VLOOKUP(A407,'Liste salariés'!$C$2:$I$609,6,FALSE)</f>
        <v>ELM</v>
      </c>
      <c r="F407" t="s">
        <v>11</v>
      </c>
      <c r="G407">
        <f>VLOOKUP(F407,'Liste formations'!$A$3:$B$31,2,FALSE)</f>
        <v>25</v>
      </c>
      <c r="H407">
        <v>18</v>
      </c>
      <c r="I407">
        <f>Tableau2[[#This Row],[Nombre de questions]]-Tableau2[[#This Row],[Réponses justes ]]</f>
        <v>7</v>
      </c>
      <c r="J407" t="s">
        <v>1052</v>
      </c>
      <c r="K407" s="3">
        <v>40941</v>
      </c>
      <c r="M407"/>
      <c r="N407" s="12"/>
    </row>
    <row r="408" spans="1:14" x14ac:dyDescent="0.25">
      <c r="A408" s="34" t="s">
        <v>1267</v>
      </c>
      <c r="B408" t="str">
        <f>VLOOKUP(A408,'Liste salariés'!$C$2:$I$609,4,FALSE)</f>
        <v>Ouvrier</v>
      </c>
      <c r="C408" s="8" t="str">
        <f>VLOOKUP(A408,'Liste salariés'!$C$2:$R$609,7,FALSE)</f>
        <v>P01-PRODUCTION</v>
      </c>
      <c r="D408" s="8" t="str">
        <f>VLOOKUP(A408,'Liste salariés'!$C$2:$I$609,3,FALSE)</f>
        <v>OMAN</v>
      </c>
      <c r="E408" s="8" t="str">
        <f>VLOOKUP(A408,'Liste salariés'!$C$2:$I$609,6,FALSE)</f>
        <v>ELM</v>
      </c>
      <c r="F408" t="s">
        <v>1795</v>
      </c>
      <c r="G408" s="8">
        <f>VLOOKUP(F408,'Liste formations'!$A$3:$B$31,2,FALSE)</f>
        <v>15</v>
      </c>
      <c r="H408" t="s">
        <v>1973</v>
      </c>
      <c r="I408" t="e">
        <f>Tableau2[[#This Row],[Nombre de questions]]-Tableau2[[#This Row],[Réponses justes ]]</f>
        <v>#VALUE!</v>
      </c>
      <c r="J408" t="s">
        <v>1053</v>
      </c>
      <c r="K408" s="3">
        <v>41171</v>
      </c>
      <c r="M408"/>
      <c r="N408" s="12"/>
    </row>
    <row r="409" spans="1:14" x14ac:dyDescent="0.25">
      <c r="A409" s="34" t="s">
        <v>1267</v>
      </c>
      <c r="B409" t="str">
        <f>VLOOKUP(A409,'Liste salariés'!$C$2:$I$609,4,FALSE)</f>
        <v>Ouvrier</v>
      </c>
      <c r="C409" s="8" t="str">
        <f>VLOOKUP(A409,'Liste salariés'!$C$2:$R$609,7,FALSE)</f>
        <v>P01-PRODUCTION</v>
      </c>
      <c r="D409" s="8" t="str">
        <f>VLOOKUP(A409,'Liste salariés'!$C$2:$I$609,3,FALSE)</f>
        <v>OMAN</v>
      </c>
      <c r="E409" s="8" t="str">
        <f>VLOOKUP(A409,'Liste salariés'!$C$2:$I$609,6,FALSE)</f>
        <v>ELM</v>
      </c>
      <c r="F409" t="s">
        <v>1987</v>
      </c>
      <c r="G409" s="8">
        <f>VLOOKUP(F409,'Liste formations'!$A$3:$B$31,2,FALSE)</f>
        <v>15</v>
      </c>
      <c r="H409" t="s">
        <v>1973</v>
      </c>
      <c r="I409" t="e">
        <f>Tableau2[[#This Row],[Nombre de questions]]-Tableau2[[#This Row],[Réponses justes ]]</f>
        <v>#VALUE!</v>
      </c>
      <c r="J409" s="26" t="s">
        <v>1053</v>
      </c>
      <c r="K409" s="40" t="s">
        <v>1999</v>
      </c>
      <c r="M409"/>
      <c r="N409" s="12"/>
    </row>
    <row r="410" spans="1:14" x14ac:dyDescent="0.25">
      <c r="A410" s="6" t="s">
        <v>1506</v>
      </c>
      <c r="B410" t="str">
        <f>VLOOKUP(A410,'Liste salariés'!$C$2:$I$609,4,FALSE)</f>
        <v>Ouvrier</v>
      </c>
      <c r="C410" t="str">
        <f>VLOOKUP(A410,'Liste salariés'!$C$2:$R$609,7,FALSE)</f>
        <v>P01-PRODUCTION</v>
      </c>
      <c r="D410" t="str">
        <f>VLOOKUP(A410,'Liste salariés'!$C$2:$I$609,3,FALSE)</f>
        <v>OMAN</v>
      </c>
      <c r="E410" t="str">
        <f>VLOOKUP(A410,'Liste salariés'!$C$2:$I$609,6,FALSE)</f>
        <v>ELM</v>
      </c>
      <c r="F410" t="s">
        <v>11</v>
      </c>
      <c r="G410">
        <f>VLOOKUP(F410,'Liste formations'!$A$3:$B$31,2,FALSE)</f>
        <v>25</v>
      </c>
      <c r="H410">
        <v>18</v>
      </c>
      <c r="I410">
        <f>Tableau2[[#This Row],[Nombre de questions]]-Tableau2[[#This Row],[Réponses justes ]]</f>
        <v>7</v>
      </c>
      <c r="J410" t="s">
        <v>1052</v>
      </c>
      <c r="K410" s="3">
        <v>41445</v>
      </c>
      <c r="M410"/>
      <c r="N410" s="12"/>
    </row>
    <row r="411" spans="1:14" x14ac:dyDescent="0.25">
      <c r="A411" s="6" t="s">
        <v>1506</v>
      </c>
      <c r="B411" t="str">
        <f>VLOOKUP(A411,'Liste salariés'!$C$2:$I$609,4,FALSE)</f>
        <v>Ouvrier</v>
      </c>
      <c r="C411" t="str">
        <f>VLOOKUP(A411,'Liste salariés'!$C$2:$R$609,7,FALSE)</f>
        <v>P01-PRODUCTION</v>
      </c>
      <c r="D411" t="str">
        <f>VLOOKUP(A411,'Liste salariés'!$C$2:$I$609,3,FALSE)</f>
        <v>OMAN</v>
      </c>
      <c r="E411" t="str">
        <f>VLOOKUP(A411,'Liste salariés'!$C$2:$I$609,6,FALSE)</f>
        <v>ELM</v>
      </c>
      <c r="F411" t="s">
        <v>1413</v>
      </c>
      <c r="G411">
        <f>VLOOKUP(F411,'Liste formations'!$A$3:$B$31,2,FALSE)</f>
        <v>10</v>
      </c>
      <c r="H411">
        <v>9</v>
      </c>
      <c r="I411">
        <f>Tableau2[[#This Row],[Nombre de questions]]-Tableau2[[#This Row],[Réponses justes ]]</f>
        <v>1</v>
      </c>
      <c r="J411" t="s">
        <v>1052</v>
      </c>
      <c r="K411" s="3">
        <v>41451</v>
      </c>
      <c r="M411"/>
      <c r="N411" s="12"/>
    </row>
    <row r="412" spans="1:14" x14ac:dyDescent="0.25">
      <c r="A412" s="6" t="s">
        <v>1199</v>
      </c>
      <c r="B412" t="str">
        <f>VLOOKUP(A412,'Liste salariés'!$C$2:$I$609,4,FALSE)</f>
        <v>Ouvrier</v>
      </c>
      <c r="C412" t="str">
        <f>VLOOKUP(A412,'Liste salariés'!$C$2:$R$609,7,FALSE)</f>
        <v>P02-TECHNICAL SCES</v>
      </c>
      <c r="D412" t="str">
        <f>VLOOKUP(A412,'Liste salariés'!$C$2:$I$609,3,FALSE)</f>
        <v>BAT</v>
      </c>
      <c r="E412" t="str">
        <f>VLOOKUP(A412,'Liste salariés'!$C$2:$I$609,6,FALSE)</f>
        <v>ELM</v>
      </c>
      <c r="F412" t="s">
        <v>11</v>
      </c>
      <c r="G412">
        <f>VLOOKUP(F412,'Liste formations'!$A$3:$B$31,2,FALSE)</f>
        <v>25</v>
      </c>
      <c r="H412">
        <v>19</v>
      </c>
      <c r="I412">
        <f>Tableau2[[#This Row],[Nombre de questions]]-Tableau2[[#This Row],[Réponses justes ]]</f>
        <v>6</v>
      </c>
      <c r="J412" t="s">
        <v>1052</v>
      </c>
      <c r="K412" s="3">
        <v>40815</v>
      </c>
      <c r="M412"/>
      <c r="N412" s="12"/>
    </row>
    <row r="413" spans="1:14" x14ac:dyDescent="0.25">
      <c r="A413" s="6" t="s">
        <v>1507</v>
      </c>
      <c r="B413" t="str">
        <f>VLOOKUP(A413,'Liste salariés'!$C$2:$I$609,4,FALSE)</f>
        <v>Ouvrier</v>
      </c>
      <c r="C413" t="str">
        <f>VLOOKUP(A413,'Liste salariés'!$C$2:$R$609,7,FALSE)</f>
        <v>P01-PRODUCTION</v>
      </c>
      <c r="D413" t="str">
        <f>VLOOKUP(A413,'Liste salariés'!$C$2:$I$609,3,FALSE)</f>
        <v>OMAC</v>
      </c>
      <c r="E413" t="str">
        <f>VLOOKUP(A413,'Liste salariés'!$C$2:$I$609,6,FALSE)</f>
        <v>ELM</v>
      </c>
      <c r="F413" t="s">
        <v>1683</v>
      </c>
      <c r="G413">
        <f>VLOOKUP(F413,'Liste formations'!$A$3:$B$31,2,FALSE)</f>
        <v>0</v>
      </c>
      <c r="H413">
        <v>25</v>
      </c>
      <c r="I413">
        <f>Tableau2[[#This Row],[Nombre de questions]]-Tableau2[[#This Row],[Réponses justes ]]</f>
        <v>-25</v>
      </c>
      <c r="J413" t="s">
        <v>1052</v>
      </c>
      <c r="K413" s="3">
        <v>41074</v>
      </c>
      <c r="L413" s="3" t="s">
        <v>1689</v>
      </c>
      <c r="M413"/>
      <c r="N413" s="12"/>
    </row>
    <row r="414" spans="1:14" x14ac:dyDescent="0.25">
      <c r="A414" s="6" t="s">
        <v>1507</v>
      </c>
      <c r="B414" t="str">
        <f>VLOOKUP(A414,'Liste salariés'!$C$2:$I$609,4,FALSE)</f>
        <v>Ouvrier</v>
      </c>
      <c r="C414" t="str">
        <f>VLOOKUP(A414,'Liste salariés'!$C$2:$R$609,7,FALSE)</f>
        <v>P01-PRODUCTION</v>
      </c>
      <c r="D414" t="str">
        <f>VLOOKUP(A414,'Liste salariés'!$C$2:$I$609,3,FALSE)</f>
        <v>OMAC</v>
      </c>
      <c r="E414" t="str">
        <f>VLOOKUP(A414,'Liste salariés'!$C$2:$I$609,6,FALSE)</f>
        <v>ELM</v>
      </c>
      <c r="F414" t="s">
        <v>1413</v>
      </c>
      <c r="G414">
        <f>VLOOKUP(F414,'Liste formations'!$A$3:$B$31,2,FALSE)</f>
        <v>10</v>
      </c>
      <c r="H414">
        <v>8</v>
      </c>
      <c r="I414">
        <f>Tableau2[[#This Row],[Nombre de questions]]-Tableau2[[#This Row],[Réponses justes ]]</f>
        <v>2</v>
      </c>
      <c r="J414" t="s">
        <v>1052</v>
      </c>
      <c r="K414" s="3">
        <v>41451</v>
      </c>
      <c r="L414" s="3"/>
      <c r="M414"/>
      <c r="N414" s="12"/>
    </row>
    <row r="415" spans="1:14" x14ac:dyDescent="0.25">
      <c r="A415" s="6" t="s">
        <v>1507</v>
      </c>
      <c r="B415" t="str">
        <f>VLOOKUP(A415,'Liste salariés'!$C$2:$I$609,4,FALSE)</f>
        <v>Ouvrier</v>
      </c>
      <c r="C415" t="str">
        <f>VLOOKUP(A415,'Liste salariés'!$C$2:$R$609,7,FALSE)</f>
        <v>P01-PRODUCTION</v>
      </c>
      <c r="D415" t="str">
        <f>VLOOKUP(A415,'Liste salariés'!$C$2:$I$609,3,FALSE)</f>
        <v>OMAC</v>
      </c>
      <c r="E415" t="str">
        <f>VLOOKUP(A415,'Liste salariés'!$C$2:$I$609,6,FALSE)</f>
        <v>ELM</v>
      </c>
      <c r="F415" t="s">
        <v>11</v>
      </c>
      <c r="G415">
        <f>VLOOKUP(F415,'Liste formations'!$A$3:$B$31,2,FALSE)</f>
        <v>25</v>
      </c>
      <c r="H415">
        <v>21</v>
      </c>
      <c r="I415">
        <f>Tableau2[[#This Row],[Nombre de questions]]-Tableau2[[#This Row],[Réponses justes ]]</f>
        <v>4</v>
      </c>
      <c r="J415" t="s">
        <v>1052</v>
      </c>
      <c r="K415" s="3">
        <v>41514</v>
      </c>
      <c r="L415" s="3"/>
      <c r="M415"/>
      <c r="N415" s="12"/>
    </row>
    <row r="416" spans="1:14" x14ac:dyDescent="0.25">
      <c r="A416" s="34" t="s">
        <v>1507</v>
      </c>
      <c r="B416" t="str">
        <f>VLOOKUP(A416,'Liste salariés'!$C$2:$I$609,4,FALSE)</f>
        <v>Ouvrier</v>
      </c>
      <c r="C416" s="8" t="str">
        <f>VLOOKUP(A416,'Liste salariés'!$C$2:$R$609,7,FALSE)</f>
        <v>P01-PRODUCTION</v>
      </c>
      <c r="D416" s="8" t="str">
        <f>VLOOKUP(A416,'Liste salariés'!$C$2:$I$609,3,FALSE)</f>
        <v>OMAC</v>
      </c>
      <c r="E416" s="8" t="str">
        <f>VLOOKUP(A416,'Liste salariés'!$C$2:$I$609,6,FALSE)</f>
        <v>ELM</v>
      </c>
      <c r="F416" t="s">
        <v>1987</v>
      </c>
      <c r="G416" s="8">
        <f>VLOOKUP(F416,'Liste formations'!$A$3:$B$31,2,FALSE)</f>
        <v>15</v>
      </c>
      <c r="H416" t="s">
        <v>1973</v>
      </c>
      <c r="I416" t="e">
        <f>Tableau2[[#This Row],[Nombre de questions]]-Tableau2[[#This Row],[Réponses justes ]]</f>
        <v>#VALUE!</v>
      </c>
      <c r="J416" s="26" t="s">
        <v>1053</v>
      </c>
      <c r="K416" s="40">
        <v>41578</v>
      </c>
      <c r="M416"/>
      <c r="N416" s="12"/>
    </row>
    <row r="417" spans="1:14" x14ac:dyDescent="0.25">
      <c r="A417" s="6" t="s">
        <v>1938</v>
      </c>
      <c r="B417" t="str">
        <f>VLOOKUP(A417,'Liste salariés'!$C$2:$I$609,4,FALSE)</f>
        <v>Ouvrier</v>
      </c>
      <c r="C417" t="str">
        <f>VLOOKUP(A417,'Liste salariés'!$C$2:$R$609,7,FALSE)</f>
        <v>P01-PRODUCTION</v>
      </c>
      <c r="D417" t="str">
        <f>VLOOKUP(A417,'Liste salariés'!$C$2:$I$609,3,FALSE)</f>
        <v>OMAN</v>
      </c>
      <c r="E417" t="str">
        <f>VLOOKUP(A417,'Liste salariés'!$C$2:$I$609,6,FALSE)</f>
        <v>ELM</v>
      </c>
      <c r="F417" t="s">
        <v>11</v>
      </c>
      <c r="G417">
        <f>VLOOKUP(F417,'Liste formations'!$A$3:$B$31,2,FALSE)</f>
        <v>25</v>
      </c>
      <c r="H417">
        <v>20</v>
      </c>
      <c r="I417">
        <f>Tableau2[[#This Row],[Nombre de questions]]-Tableau2[[#This Row],[Réponses justes ]]</f>
        <v>5</v>
      </c>
      <c r="J417" t="s">
        <v>1052</v>
      </c>
      <c r="K417" s="3">
        <v>41373</v>
      </c>
      <c r="M417"/>
      <c r="N417" s="12"/>
    </row>
    <row r="418" spans="1:14" x14ac:dyDescent="0.25">
      <c r="A418" s="6" t="s">
        <v>1106</v>
      </c>
      <c r="B418" t="str">
        <f>VLOOKUP(A418,'Liste salariés'!$C$2:$I$609,4,FALSE)</f>
        <v>ETAM</v>
      </c>
      <c r="C418" t="str">
        <f>VLOOKUP(A418,'Liste salariés'!$C$2:$R$609,7,FALSE)</f>
        <v>S11-CLUSTER PL</v>
      </c>
      <c r="D418" t="str">
        <f>VLOOKUP(A418,'Liste salariés'!$C$2:$I$609,3,FALSE)</f>
        <v>TVAL</v>
      </c>
      <c r="E418" t="str">
        <f>VLOOKUP(A418,'Liste salariés'!$C$2:$I$609,6,FALSE)</f>
        <v>ELC</v>
      </c>
      <c r="F418" t="s">
        <v>1413</v>
      </c>
      <c r="G418">
        <f>VLOOKUP(F418,'Liste formations'!$A$3:$B$31,2,FALSE)</f>
        <v>10</v>
      </c>
      <c r="H418">
        <v>10</v>
      </c>
      <c r="I418">
        <f>Tableau2[[#This Row],[Nombre de questions]]-Tableau2[[#This Row],[Réponses justes ]]</f>
        <v>0</v>
      </c>
      <c r="J418" t="s">
        <v>1052</v>
      </c>
      <c r="K418" s="3">
        <v>41292</v>
      </c>
      <c r="M418"/>
      <c r="N418" s="12"/>
    </row>
    <row r="419" spans="1:14" x14ac:dyDescent="0.25">
      <c r="A419" s="6" t="s">
        <v>1106</v>
      </c>
      <c r="B419" t="str">
        <f>VLOOKUP(A419,'Liste salariés'!$C$2:$I$609,4,FALSE)</f>
        <v>ETAM</v>
      </c>
      <c r="C419" t="str">
        <f>VLOOKUP(A419,'Liste salariés'!$C$2:$R$609,7,FALSE)</f>
        <v>S11-CLUSTER PL</v>
      </c>
      <c r="D419" t="str">
        <f>VLOOKUP(A419,'Liste salariés'!$C$2:$I$609,3,FALSE)</f>
        <v>TVAL</v>
      </c>
      <c r="E419" t="str">
        <f>VLOOKUP(A419,'Liste salariés'!$C$2:$I$609,6,FALSE)</f>
        <v>ELC</v>
      </c>
      <c r="F419" t="s">
        <v>1416</v>
      </c>
      <c r="G419">
        <f>VLOOKUP(F419,'Liste formations'!$A$3:$B$31,2,FALSE)</f>
        <v>13</v>
      </c>
      <c r="H419">
        <v>10</v>
      </c>
      <c r="I419">
        <f>Tableau2[[#This Row],[Nombre de questions]]-Tableau2[[#This Row],[Réponses justes ]]</f>
        <v>3</v>
      </c>
      <c r="J419" t="s">
        <v>1052</v>
      </c>
      <c r="K419" s="3">
        <v>41283</v>
      </c>
      <c r="M419"/>
      <c r="N419" s="12"/>
    </row>
    <row r="420" spans="1:14" x14ac:dyDescent="0.25">
      <c r="A420" s="6" t="s">
        <v>1106</v>
      </c>
      <c r="B420" t="str">
        <f>VLOOKUP(A420,'Liste salariés'!$C$2:$I$609,4,FALSE)</f>
        <v>ETAM</v>
      </c>
      <c r="C420" t="str">
        <f>VLOOKUP(A420,'Liste salariés'!$C$2:$R$609,7,FALSE)</f>
        <v>S11-CLUSTER PL</v>
      </c>
      <c r="D420" t="str">
        <f>VLOOKUP(A420,'Liste salariés'!$C$2:$I$609,3,FALSE)</f>
        <v>TVAL</v>
      </c>
      <c r="E420" t="str">
        <f>VLOOKUP(A420,'Liste salariés'!$C$2:$I$609,6,FALSE)</f>
        <v>ELC</v>
      </c>
      <c r="F420" t="s">
        <v>1417</v>
      </c>
      <c r="G420">
        <f>VLOOKUP(F420,'Liste formations'!$A$3:$B$31,2,FALSE)</f>
        <v>10</v>
      </c>
      <c r="H420">
        <v>11</v>
      </c>
      <c r="I420">
        <f>Tableau2[[#This Row],[Nombre de questions]]-Tableau2[[#This Row],[Réponses justes ]]</f>
        <v>-1</v>
      </c>
      <c r="J420" t="s">
        <v>1052</v>
      </c>
      <c r="K420" s="3">
        <v>41290</v>
      </c>
      <c r="M420"/>
      <c r="N420" s="12"/>
    </row>
    <row r="421" spans="1:14" x14ac:dyDescent="0.25">
      <c r="A421" s="6" t="s">
        <v>1106</v>
      </c>
      <c r="B421" t="str">
        <f>VLOOKUP(A421,'Liste salariés'!$C$2:$I$609,4,FALSE)</f>
        <v>ETAM</v>
      </c>
      <c r="C421" t="str">
        <f>VLOOKUP(A421,'Liste salariés'!$C$2:$R$609,7,FALSE)</f>
        <v>S11-CLUSTER PL</v>
      </c>
      <c r="D421" t="str">
        <f>VLOOKUP(A421,'Liste salariés'!$C$2:$I$609,3,FALSE)</f>
        <v>TVAL</v>
      </c>
      <c r="E421" t="str">
        <f>VLOOKUP(A421,'Liste salariés'!$C$2:$I$609,6,FALSE)</f>
        <v>ELC</v>
      </c>
      <c r="F421" t="s">
        <v>1418</v>
      </c>
      <c r="G421">
        <f>VLOOKUP(F421,'Liste formations'!$A$3:$B$31,2,FALSE)</f>
        <v>16</v>
      </c>
      <c r="H421">
        <v>12</v>
      </c>
      <c r="I421">
        <f>Tableau2[[#This Row],[Nombre de questions]]-Tableau2[[#This Row],[Réponses justes ]]</f>
        <v>4</v>
      </c>
      <c r="J421" t="s">
        <v>1052</v>
      </c>
      <c r="K421" s="3">
        <v>41296</v>
      </c>
      <c r="M421"/>
      <c r="N421" s="12"/>
    </row>
    <row r="422" spans="1:14" x14ac:dyDescent="0.25">
      <c r="A422" s="6" t="s">
        <v>1106</v>
      </c>
      <c r="B422" t="str">
        <f>VLOOKUP(A422,'Liste salariés'!$C$2:$I$609,4,FALSE)</f>
        <v>ETAM</v>
      </c>
      <c r="C422" t="str">
        <f>VLOOKUP(A422,'Liste salariés'!$C$2:$R$609,7,FALSE)</f>
        <v>S11-CLUSTER PL</v>
      </c>
      <c r="D422" t="str">
        <f>VLOOKUP(A422,'Liste salariés'!$C$2:$I$609,3,FALSE)</f>
        <v>TVAL</v>
      </c>
      <c r="E422" t="str">
        <f>VLOOKUP(A422,'Liste salariés'!$C$2:$I$609,6,FALSE)</f>
        <v>ELC</v>
      </c>
      <c r="F422" t="s">
        <v>1419</v>
      </c>
      <c r="G422">
        <f>VLOOKUP(F422,'Liste formations'!$A$3:$B$31,2,FALSE)</f>
        <v>15</v>
      </c>
      <c r="H422">
        <v>13</v>
      </c>
      <c r="I422">
        <f>Tableau2[[#This Row],[Nombre de questions]]-Tableau2[[#This Row],[Réponses justes ]]</f>
        <v>2</v>
      </c>
      <c r="J422" t="s">
        <v>1052</v>
      </c>
      <c r="K422" s="3">
        <v>41298</v>
      </c>
      <c r="M422"/>
      <c r="N422" s="12"/>
    </row>
    <row r="423" spans="1:14" x14ac:dyDescent="0.25">
      <c r="A423" s="6" t="s">
        <v>1508</v>
      </c>
      <c r="B423" t="str">
        <f>VLOOKUP(A423,'Liste salariés'!$C$2:$I$609,4,FALSE)</f>
        <v>Ouvrier</v>
      </c>
      <c r="C423" t="str">
        <f>VLOOKUP(A423,'Liste salariés'!$C$2:$R$609,7,FALSE)</f>
        <v>P01-PRODUCTION</v>
      </c>
      <c r="D423" t="str">
        <f>VLOOKUP(A423,'Liste salariés'!$C$2:$I$609,3,FALSE)</f>
        <v>OMAC</v>
      </c>
      <c r="E423" t="str">
        <f>VLOOKUP(A423,'Liste salariés'!$C$2:$I$609,6,FALSE)</f>
        <v>ELM</v>
      </c>
      <c r="F423" t="s">
        <v>1413</v>
      </c>
      <c r="G423">
        <f>VLOOKUP(F423,'Liste formations'!$A$3:$B$31,2,FALSE)</f>
        <v>10</v>
      </c>
      <c r="H423">
        <v>10</v>
      </c>
      <c r="I423">
        <f>Tableau2[[#This Row],[Nombre de questions]]-Tableau2[[#This Row],[Réponses justes ]]</f>
        <v>0</v>
      </c>
      <c r="J423" t="s">
        <v>1052</v>
      </c>
      <c r="K423" s="3">
        <v>41460</v>
      </c>
      <c r="M423"/>
      <c r="N423" s="12"/>
    </row>
    <row r="424" spans="1:14" x14ac:dyDescent="0.25">
      <c r="A424" s="34" t="s">
        <v>1508</v>
      </c>
      <c r="B424" s="26" t="str">
        <f>VLOOKUP(A424,'Liste salariés'!$C$2:$I$609,4,FALSE)</f>
        <v>Ouvrier</v>
      </c>
      <c r="C424" s="36" t="str">
        <f>VLOOKUP(A424,'Liste salariés'!$C$2:$R$609,7,FALSE)</f>
        <v>P01-PRODUCTION</v>
      </c>
      <c r="D424" s="36" t="str">
        <f>VLOOKUP(A424,'Liste salariés'!$C$2:$I$609,3,FALSE)</f>
        <v>OMAC</v>
      </c>
      <c r="E424" s="36" t="str">
        <f>VLOOKUP(A424,'Liste salariés'!$C$2:$I$609,6,FALSE)</f>
        <v>ELM</v>
      </c>
      <c r="F424" t="s">
        <v>1987</v>
      </c>
      <c r="G424" s="36">
        <f>VLOOKUP(F424,'Liste formations'!$A$3:$B$31,2,FALSE)</f>
        <v>15</v>
      </c>
      <c r="H424" s="26" t="s">
        <v>1973</v>
      </c>
      <c r="I424" s="26" t="e">
        <f>Tableau2[[#This Row],[Nombre de questions]]-Tableau2[[#This Row],[Réponses justes ]]</f>
        <v>#VALUE!</v>
      </c>
      <c r="J424" s="26" t="s">
        <v>1053</v>
      </c>
      <c r="K424" s="41">
        <v>41222</v>
      </c>
      <c r="L424" s="26"/>
      <c r="M424" s="26"/>
      <c r="N424" s="12"/>
    </row>
    <row r="425" spans="1:14" x14ac:dyDescent="0.25">
      <c r="A425" s="6" t="s">
        <v>1830</v>
      </c>
      <c r="B425" t="str">
        <f>VLOOKUP(A425,'Liste salariés'!$C$2:$I$609,4,FALSE)</f>
        <v>ETAM</v>
      </c>
      <c r="C425" t="str">
        <f>VLOOKUP(A425,'Liste salariés'!$C$2:$R$609,7,FALSE)</f>
        <v>P03-MATERIAL MNGT</v>
      </c>
      <c r="D425" t="str">
        <f>VLOOKUP(A425,'Liste salariés'!$C$2:$I$609,3,FALSE)</f>
        <v>LOG</v>
      </c>
      <c r="E425" t="str">
        <f>VLOOKUP(A425,'Liste salariés'!$C$2:$I$609,6,FALSE)</f>
        <v>ELM</v>
      </c>
      <c r="F425" t="s">
        <v>11</v>
      </c>
      <c r="G425">
        <f>VLOOKUP(F425,'Liste formations'!$A$3:$B$31,2,FALSE)</f>
        <v>25</v>
      </c>
      <c r="H425">
        <v>24</v>
      </c>
      <c r="I425">
        <f>Tableau2[[#This Row],[Nombre de questions]]-Tableau2[[#This Row],[Réponses justes ]]</f>
        <v>1</v>
      </c>
      <c r="J425" t="s">
        <v>1052</v>
      </c>
      <c r="K425" s="3">
        <v>41534</v>
      </c>
      <c r="M425"/>
      <c r="N425" s="12"/>
    </row>
    <row r="426" spans="1:14" x14ac:dyDescent="0.25">
      <c r="A426" s="6" t="s">
        <v>1124</v>
      </c>
      <c r="B426" t="str">
        <f>VLOOKUP(A426,'Liste salariés'!$C$2:$I$609,4,FALSE)</f>
        <v>ETAM</v>
      </c>
      <c r="C426" t="str">
        <f>VLOOKUP(A426,'Liste salariés'!$C$2:$R$609,7,FALSE)</f>
        <v>P02-TECHNICAL SCES</v>
      </c>
      <c r="D426" t="str">
        <f>VLOOKUP(A426,'Liste salariés'!$C$2:$I$609,3,FALSE)</f>
        <v>TST</v>
      </c>
      <c r="E426" t="str">
        <f>VLOOKUP(A426,'Liste salariés'!$C$2:$I$609,6,FALSE)</f>
        <v>ELM</v>
      </c>
      <c r="F426" t="s">
        <v>1420</v>
      </c>
      <c r="G426">
        <f>VLOOKUP(F426,'Liste formations'!$A$3:$B$31,2,FALSE)</f>
        <v>10</v>
      </c>
      <c r="H426">
        <v>10</v>
      </c>
      <c r="I426">
        <f>Tableau2[[#This Row],[Nombre de questions]]-Tableau2[[#This Row],[Réponses justes ]]</f>
        <v>0</v>
      </c>
      <c r="J426" t="s">
        <v>1052</v>
      </c>
      <c r="K426" s="3">
        <v>41023</v>
      </c>
      <c r="M426"/>
      <c r="N426" s="12"/>
    </row>
    <row r="427" spans="1:14" x14ac:dyDescent="0.25">
      <c r="A427" s="6" t="s">
        <v>1124</v>
      </c>
      <c r="B427" t="str">
        <f>VLOOKUP(A427,'Liste salariés'!$C$2:$I$609,4,FALSE)</f>
        <v>ETAM</v>
      </c>
      <c r="C427" t="str">
        <f>VLOOKUP(A427,'Liste salariés'!$C$2:$R$609,7,FALSE)</f>
        <v>P02-TECHNICAL SCES</v>
      </c>
      <c r="D427" t="str">
        <f>VLOOKUP(A427,'Liste salariés'!$C$2:$I$609,3,FALSE)</f>
        <v>TST</v>
      </c>
      <c r="E427" t="str">
        <f>VLOOKUP(A427,'Liste salariés'!$C$2:$I$609,6,FALSE)</f>
        <v>ELM</v>
      </c>
      <c r="F427" t="s">
        <v>9</v>
      </c>
      <c r="G427">
        <f>VLOOKUP(F427,'Liste formations'!$A$3:$B$31,2,FALSE)</f>
        <v>10</v>
      </c>
      <c r="H427">
        <v>10</v>
      </c>
      <c r="I427">
        <f>Tableau2[[#This Row],[Nombre de questions]]-Tableau2[[#This Row],[Réponses justes ]]</f>
        <v>0</v>
      </c>
      <c r="J427" t="s">
        <v>1052</v>
      </c>
      <c r="K427" s="3">
        <v>41351</v>
      </c>
      <c r="M427"/>
      <c r="N427" s="12"/>
    </row>
    <row r="428" spans="1:14" x14ac:dyDescent="0.25">
      <c r="A428" s="6" t="s">
        <v>1124</v>
      </c>
      <c r="B428" t="str">
        <f>VLOOKUP(A428,'Liste salariés'!$C$2:$I$609,4,FALSE)</f>
        <v>ETAM</v>
      </c>
      <c r="C428" t="str">
        <f>VLOOKUP(A428,'Liste salariés'!$C$2:$R$609,7,FALSE)</f>
        <v>P02-TECHNICAL SCES</v>
      </c>
      <c r="D428" t="str">
        <f>VLOOKUP(A428,'Liste salariés'!$C$2:$I$609,3,FALSE)</f>
        <v>TST</v>
      </c>
      <c r="E428" t="str">
        <f>VLOOKUP(A428,'Liste salariés'!$C$2:$I$609,6,FALSE)</f>
        <v>ELM</v>
      </c>
      <c r="F428" t="s">
        <v>11</v>
      </c>
      <c r="G428">
        <f>VLOOKUP(F428,'Liste formations'!$A$3:$B$31,2,FALSE)</f>
        <v>25</v>
      </c>
      <c r="H428">
        <v>23</v>
      </c>
      <c r="I428">
        <f>Tableau2[[#This Row],[Nombre de questions]]-Tableau2[[#This Row],[Réponses justes ]]</f>
        <v>2</v>
      </c>
      <c r="J428" t="s">
        <v>1052</v>
      </c>
      <c r="K428" s="3">
        <v>40815</v>
      </c>
      <c r="M428"/>
      <c r="N428" s="12"/>
    </row>
    <row r="429" spans="1:14" x14ac:dyDescent="0.25">
      <c r="A429" s="34" t="s">
        <v>1124</v>
      </c>
      <c r="B429" t="str">
        <f>VLOOKUP(A429,'Liste salariés'!$C$2:$I$609,4,FALSE)</f>
        <v>ETAM</v>
      </c>
      <c r="C429" s="8" t="str">
        <f>VLOOKUP(A429,'Liste salariés'!$C$2:$R$609,7,FALSE)</f>
        <v>P02-TECHNICAL SCES</v>
      </c>
      <c r="D429" s="8" t="str">
        <f>VLOOKUP(A429,'Liste salariés'!$C$2:$I$609,3,FALSE)</f>
        <v>TST</v>
      </c>
      <c r="E429" s="8" t="str">
        <f>VLOOKUP(A429,'Liste salariés'!$C$2:$I$609,6,FALSE)</f>
        <v>ELM</v>
      </c>
      <c r="F429" t="s">
        <v>1987</v>
      </c>
      <c r="G429" s="8">
        <f>VLOOKUP(F429,'Liste formations'!$A$3:$B$31,2,FALSE)</f>
        <v>15</v>
      </c>
      <c r="H429" t="s">
        <v>1973</v>
      </c>
      <c r="I429" t="e">
        <f>Tableau2[[#This Row],[Nombre de questions]]-Tableau2[[#This Row],[Réponses justes ]]</f>
        <v>#VALUE!</v>
      </c>
      <c r="J429" s="26" t="s">
        <v>1053</v>
      </c>
      <c r="K429" s="40">
        <v>41593</v>
      </c>
      <c r="M429"/>
      <c r="N429" s="12"/>
    </row>
    <row r="430" spans="1:14" x14ac:dyDescent="0.25">
      <c r="A430" s="6" t="s">
        <v>1200</v>
      </c>
      <c r="B430" t="str">
        <f>VLOOKUP(A430,'Liste salariés'!$C$2:$I$609,4,FALSE)</f>
        <v>Ouvrier</v>
      </c>
      <c r="C430" t="str">
        <f>VLOOKUP(A430,'Liste salariés'!$C$2:$R$609,7,FALSE)</f>
        <v>P02-TECHNICAL SCES</v>
      </c>
      <c r="D430" t="str">
        <f>VLOOKUP(A430,'Liste salariés'!$C$2:$I$609,3,FALSE)</f>
        <v>APP</v>
      </c>
      <c r="E430" t="str">
        <f>VLOOKUP(A430,'Liste salariés'!$C$2:$I$609,6,FALSE)</f>
        <v>ELM</v>
      </c>
      <c r="F430" t="s">
        <v>11</v>
      </c>
      <c r="G430">
        <f>VLOOKUP(F430,'Liste formations'!$A$3:$B$31,2,FALSE)</f>
        <v>25</v>
      </c>
      <c r="H430">
        <v>18</v>
      </c>
      <c r="I430">
        <f>Tableau2[[#This Row],[Nombre de questions]]-Tableau2[[#This Row],[Réponses justes ]]</f>
        <v>7</v>
      </c>
      <c r="J430" t="s">
        <v>1052</v>
      </c>
      <c r="K430" s="3">
        <v>41211</v>
      </c>
      <c r="M430"/>
      <c r="N430" s="12"/>
    </row>
    <row r="431" spans="1:14" x14ac:dyDescent="0.25">
      <c r="A431" s="34" t="s">
        <v>1200</v>
      </c>
      <c r="B431" t="str">
        <f>VLOOKUP(A431,'Liste salariés'!$C$2:$I$609,4,FALSE)</f>
        <v>Ouvrier</v>
      </c>
      <c r="C431" s="8" t="str">
        <f>VLOOKUP(A431,'Liste salariés'!$C$2:$R$609,7,FALSE)</f>
        <v>P02-TECHNICAL SCES</v>
      </c>
      <c r="D431" s="8" t="str">
        <f>VLOOKUP(A431,'Liste salariés'!$C$2:$I$609,3,FALSE)</f>
        <v>APP</v>
      </c>
      <c r="E431" s="8" t="str">
        <f>VLOOKUP(A431,'Liste salariés'!$C$2:$I$609,6,FALSE)</f>
        <v>ELM</v>
      </c>
      <c r="F431" t="s">
        <v>1987</v>
      </c>
      <c r="G431" s="8">
        <f>VLOOKUP(F431,'Liste formations'!$A$3:$B$31,2,FALSE)</f>
        <v>15</v>
      </c>
      <c r="H431" t="s">
        <v>1973</v>
      </c>
      <c r="I431" t="e">
        <f>Tableau2[[#This Row],[Nombre de questions]]-Tableau2[[#This Row],[Réponses justes ]]</f>
        <v>#VALUE!</v>
      </c>
      <c r="J431" s="26" t="s">
        <v>1053</v>
      </c>
      <c r="K431" s="40">
        <v>41556</v>
      </c>
      <c r="M431"/>
      <c r="N431" s="12"/>
    </row>
    <row r="432" spans="1:14" x14ac:dyDescent="0.25">
      <c r="A432" s="6" t="s">
        <v>1268</v>
      </c>
      <c r="B432" t="str">
        <f>VLOOKUP(A432,'Liste salariés'!$C$2:$I$609,4,FALSE)</f>
        <v>Ouvrier</v>
      </c>
      <c r="C432" t="str">
        <f>VLOOKUP(A432,'Liste salariés'!$C$2:$R$609,7,FALSE)</f>
        <v>P01-PRODUCTION</v>
      </c>
      <c r="D432" t="str">
        <f>VLOOKUP(A432,'Liste salariés'!$C$2:$I$609,3,FALSE)</f>
        <v>OMAC</v>
      </c>
      <c r="E432" t="str">
        <f>VLOOKUP(A432,'Liste salariés'!$C$2:$I$609,6,FALSE)</f>
        <v>ELM</v>
      </c>
      <c r="F432" t="s">
        <v>1413</v>
      </c>
      <c r="G432">
        <f>VLOOKUP(F432,'Liste formations'!$A$3:$B$31,2,FALSE)</f>
        <v>10</v>
      </c>
      <c r="H432">
        <v>9</v>
      </c>
      <c r="I432">
        <f>Tableau2[[#This Row],[Nombre de questions]]-Tableau2[[#This Row],[Réponses justes ]]</f>
        <v>1</v>
      </c>
      <c r="J432" t="s">
        <v>1052</v>
      </c>
      <c r="K432" s="3">
        <v>41299</v>
      </c>
      <c r="M432"/>
      <c r="N432" s="12"/>
    </row>
    <row r="433" spans="1:14" x14ac:dyDescent="0.25">
      <c r="A433" s="6" t="s">
        <v>1268</v>
      </c>
      <c r="B433" t="str">
        <f>VLOOKUP(A433,'Liste salariés'!$C$2:$I$609,4,FALSE)</f>
        <v>Ouvrier</v>
      </c>
      <c r="C433" t="str">
        <f>VLOOKUP(A433,'Liste salariés'!$C$2:$R$609,7,FALSE)</f>
        <v>P01-PRODUCTION</v>
      </c>
      <c r="D433" t="str">
        <f>VLOOKUP(A433,'Liste salariés'!$C$2:$I$609,3,FALSE)</f>
        <v>OMAC</v>
      </c>
      <c r="E433" t="str">
        <f>VLOOKUP(A433,'Liste salariés'!$C$2:$I$609,6,FALSE)</f>
        <v>ELM</v>
      </c>
      <c r="F433" t="s">
        <v>11</v>
      </c>
      <c r="G433">
        <f>VLOOKUP(F433,'Liste formations'!$A$3:$B$31,2,FALSE)</f>
        <v>25</v>
      </c>
      <c r="H433">
        <v>16</v>
      </c>
      <c r="I433">
        <f>Tableau2[[#This Row],[Nombre de questions]]-Tableau2[[#This Row],[Réponses justes ]]</f>
        <v>9</v>
      </c>
      <c r="J433" t="s">
        <v>1053</v>
      </c>
      <c r="K433" s="3">
        <v>41229</v>
      </c>
      <c r="M433"/>
      <c r="N433" s="12"/>
    </row>
    <row r="434" spans="1:14" x14ac:dyDescent="0.25">
      <c r="A434" s="6" t="s">
        <v>1268</v>
      </c>
      <c r="B434" t="str">
        <f>VLOOKUP(A434,'Liste salariés'!$C$2:$I$609,4,FALSE)</f>
        <v>Ouvrier</v>
      </c>
      <c r="C434" t="str">
        <f>VLOOKUP(A434,'Liste salariés'!$C$2:$R$609,7,FALSE)</f>
        <v>P01-PRODUCTION</v>
      </c>
      <c r="D434" t="str">
        <f>VLOOKUP(A434,'Liste salariés'!$C$2:$I$609,3,FALSE)</f>
        <v>OMAC</v>
      </c>
      <c r="E434" t="str">
        <f>VLOOKUP(A434,'Liste salariés'!$C$2:$I$609,6,FALSE)</f>
        <v>ELM</v>
      </c>
      <c r="F434" t="s">
        <v>1683</v>
      </c>
      <c r="G434" s="8">
        <v>25</v>
      </c>
      <c r="H434">
        <v>25</v>
      </c>
      <c r="I434">
        <f>Tableau2[[#This Row],[Nombre de questions]]-Tableau2[[#This Row],[Réponses justes ]]</f>
        <v>0</v>
      </c>
      <c r="J434" t="s">
        <v>1052</v>
      </c>
      <c r="K434" s="3">
        <v>41521</v>
      </c>
      <c r="M434"/>
      <c r="N434" s="12"/>
    </row>
    <row r="435" spans="1:14" x14ac:dyDescent="0.25">
      <c r="A435" s="6" t="s">
        <v>1825</v>
      </c>
      <c r="B435" t="str">
        <f>VLOOKUP(A435,'Liste salariés'!$C$2:$I$609,4,FALSE)</f>
        <v>ETAM</v>
      </c>
      <c r="C435" t="str">
        <f>VLOOKUP(A435,'Liste salariés'!$C$2:$R$609,7,FALSE)</f>
        <v>S03-HUMAN RESOURCE</v>
      </c>
      <c r="D435" t="str">
        <f>VLOOKUP(A435,'Liste salariés'!$C$2:$I$609,3,FALSE)</f>
        <v>RH</v>
      </c>
      <c r="E435" t="str">
        <f>VLOOKUP(A435,'Liste salariés'!$C$2:$I$609,6,FALSE)</f>
        <v>ELM</v>
      </c>
      <c r="F435" t="s">
        <v>11</v>
      </c>
      <c r="G435">
        <f>VLOOKUP(F435,'Liste formations'!$A$3:$B$31,2,FALSE)</f>
        <v>25</v>
      </c>
      <c r="H435">
        <v>21</v>
      </c>
      <c r="I435">
        <f>Tableau2[[#This Row],[Nombre de questions]]-Tableau2[[#This Row],[Réponses justes ]]</f>
        <v>4</v>
      </c>
      <c r="J435" t="s">
        <v>1052</v>
      </c>
      <c r="K435" s="3">
        <v>41514</v>
      </c>
      <c r="M435"/>
      <c r="N435" s="12"/>
    </row>
    <row r="436" spans="1:14" x14ac:dyDescent="0.25">
      <c r="A436" s="34" t="s">
        <v>1825</v>
      </c>
      <c r="B436" t="str">
        <f>VLOOKUP(A436,'Liste salariés'!$C$2:$I$609,4,FALSE)</f>
        <v>ETAM</v>
      </c>
      <c r="C436" s="8" t="str">
        <f>VLOOKUP(A436,'Liste salariés'!$C$2:$R$609,7,FALSE)</f>
        <v>S03-HUMAN RESOURCE</v>
      </c>
      <c r="D436" s="8" t="str">
        <f>VLOOKUP(A436,'Liste salariés'!$C$2:$I$609,3,FALSE)</f>
        <v>RH</v>
      </c>
      <c r="E436" s="8" t="str">
        <f>VLOOKUP(A436,'Liste salariés'!$C$2:$I$609,6,FALSE)</f>
        <v>ELM</v>
      </c>
      <c r="F436" t="s">
        <v>1987</v>
      </c>
      <c r="G436" s="8">
        <f>VLOOKUP(F436,'Liste formations'!$A$3:$B$31,2,FALSE)</f>
        <v>15</v>
      </c>
      <c r="H436" t="s">
        <v>1973</v>
      </c>
      <c r="I436" t="e">
        <f>Tableau2[[#This Row],[Nombre de questions]]-Tableau2[[#This Row],[Réponses justes ]]</f>
        <v>#VALUE!</v>
      </c>
      <c r="J436" s="26" t="s">
        <v>1053</v>
      </c>
      <c r="K436" s="40">
        <v>41590</v>
      </c>
      <c r="M436"/>
      <c r="N436" s="12"/>
    </row>
    <row r="437" spans="1:14" x14ac:dyDescent="0.25">
      <c r="A437" s="34" t="s">
        <v>1820</v>
      </c>
      <c r="B437" t="str">
        <f>VLOOKUP(A437,'Liste salariés'!$C$2:$I$609,4,FALSE)</f>
        <v>Ouvrier</v>
      </c>
      <c r="C437" s="8" t="str">
        <f>VLOOKUP(A437,'Liste salariés'!$C$2:$R$609,7,FALSE)</f>
        <v>P01-PRODUCTION</v>
      </c>
      <c r="D437" s="8" t="str">
        <f>VLOOKUP(A437,'Liste salariés'!$C$2:$I$609,3,FALSE)</f>
        <v>OPMA</v>
      </c>
      <c r="E437" s="8" t="str">
        <f>VLOOKUP(A437,'Liste salariés'!$C$2:$I$609,6,FALSE)</f>
        <v>ELM</v>
      </c>
      <c r="F437" t="s">
        <v>1978</v>
      </c>
      <c r="G437" s="8">
        <f>VLOOKUP(F437,'Liste formations'!$A$3:$B$31,2,FALSE)</f>
        <v>0</v>
      </c>
      <c r="H437" t="s">
        <v>1966</v>
      </c>
      <c r="I437" t="e">
        <f>Tableau2[[#This Row],[Nombre de questions]]-Tableau2[[#This Row],[Réponses justes ]]</f>
        <v>#VALUE!</v>
      </c>
      <c r="J437" t="s">
        <v>1052</v>
      </c>
      <c r="K437" s="3">
        <v>41562</v>
      </c>
      <c r="M437"/>
      <c r="N437" s="12"/>
    </row>
    <row r="438" spans="1:14" x14ac:dyDescent="0.25">
      <c r="A438" s="6" t="s">
        <v>1820</v>
      </c>
      <c r="B438" t="str">
        <f>VLOOKUP(A438,'Liste salariés'!$C$2:$I$609,4,FALSE)</f>
        <v>Ouvrier</v>
      </c>
      <c r="C438" t="str">
        <f>VLOOKUP(A438,'Liste salariés'!$C$2:$R$609,7,FALSE)</f>
        <v>P01-PRODUCTION</v>
      </c>
      <c r="D438" t="str">
        <f>VLOOKUP(A438,'Liste salariés'!$C$2:$I$609,3,FALSE)</f>
        <v>OPMA</v>
      </c>
      <c r="E438" t="str">
        <f>VLOOKUP(A438,'Liste salariés'!$C$2:$I$609,6,FALSE)</f>
        <v>ELM</v>
      </c>
      <c r="F438" t="s">
        <v>11</v>
      </c>
      <c r="G438">
        <f>VLOOKUP(F438,'Liste formations'!$A$3:$B$31,2,FALSE)</f>
        <v>25</v>
      </c>
      <c r="H438">
        <v>19</v>
      </c>
      <c r="I438">
        <f>Tableau2[[#This Row],[Nombre de questions]]-Tableau2[[#This Row],[Réponses justes ]]</f>
        <v>6</v>
      </c>
      <c r="J438" t="s">
        <v>1052</v>
      </c>
      <c r="K438" s="3">
        <v>41514</v>
      </c>
      <c r="M438"/>
      <c r="N438" s="12"/>
    </row>
    <row r="439" spans="1:14" x14ac:dyDescent="0.25">
      <c r="A439" s="6" t="s">
        <v>1512</v>
      </c>
      <c r="B439" t="str">
        <f>VLOOKUP(A439,'Liste salariés'!$C$2:$I$609,4,FALSE)</f>
        <v>ETAM</v>
      </c>
      <c r="C439" s="8" t="str">
        <f>VLOOKUP(A439,'Liste salariés'!$C$2:$R$609,7,FALSE)</f>
        <v>S14-TELEMATICS</v>
      </c>
      <c r="D439" s="8" t="str">
        <f>VLOOKUP(A439,'Liste salariés'!$C$2:$I$609,3,FALSE)</f>
        <v>MEC</v>
      </c>
      <c r="E439" s="8" t="str">
        <f>VLOOKUP(A439,'Liste salariés'!$C$2:$I$609,6,FALSE)</f>
        <v>I&amp;T</v>
      </c>
      <c r="F439" t="s">
        <v>1964</v>
      </c>
      <c r="G439" s="8">
        <f>VLOOKUP(F439,'Liste formations'!$A$3:$B$31,2,FALSE)</f>
        <v>8</v>
      </c>
      <c r="H439">
        <v>8</v>
      </c>
      <c r="I439">
        <f>Tableau2[[#This Row],[Nombre de questions]]-Tableau2[[#This Row],[Réponses justes ]]</f>
        <v>0</v>
      </c>
      <c r="J439" t="s">
        <v>1052</v>
      </c>
      <c r="K439" s="3">
        <v>41627</v>
      </c>
      <c r="M439"/>
      <c r="N439" s="12"/>
    </row>
    <row r="440" spans="1:14" x14ac:dyDescent="0.25">
      <c r="A440" s="6" t="s">
        <v>1092</v>
      </c>
      <c r="B440" t="str">
        <f>VLOOKUP(A440,'Liste salariés'!$C$2:$I$609,4,FALSE)</f>
        <v>ETAM</v>
      </c>
      <c r="C440" t="str">
        <f>VLOOKUP(A440,'Liste salariés'!$C$2:$R$609,7,FALSE)</f>
        <v>P02-TECHNICAL SCES</v>
      </c>
      <c r="D440" t="str">
        <f>VLOOKUP(A440,'Liste salariés'!$C$2:$I$609,3,FALSE)</f>
        <v>TM</v>
      </c>
      <c r="E440" t="str">
        <f>VLOOKUP(A440,'Liste salariés'!$C$2:$I$609,6,FALSE)</f>
        <v>ELM</v>
      </c>
      <c r="F440" t="s">
        <v>1414</v>
      </c>
      <c r="G440">
        <f>VLOOKUP(F440,'Liste formations'!$A$3:$B$31,2,FALSE)</f>
        <v>10</v>
      </c>
      <c r="H440">
        <v>9</v>
      </c>
      <c r="I440">
        <f>Tableau2[[#This Row],[Nombre de questions]]-Tableau2[[#This Row],[Réponses justes ]]</f>
        <v>1</v>
      </c>
      <c r="J440" t="s">
        <v>1052</v>
      </c>
      <c r="K440" s="3">
        <v>41648</v>
      </c>
      <c r="M440" s="3">
        <v>41093</v>
      </c>
      <c r="N440" s="12"/>
    </row>
    <row r="441" spans="1:14" x14ac:dyDescent="0.25">
      <c r="A441" s="6" t="s">
        <v>1092</v>
      </c>
      <c r="B441" t="str">
        <f>VLOOKUP(A441,'Liste salariés'!$C$2:$I$609,4,FALSE)</f>
        <v>ETAM</v>
      </c>
      <c r="C441" t="str">
        <f>VLOOKUP(A441,'Liste salariés'!$C$2:$R$609,7,FALSE)</f>
        <v>P02-TECHNICAL SCES</v>
      </c>
      <c r="D441" t="str">
        <f>VLOOKUP(A441,'Liste salariés'!$C$2:$I$609,3,FALSE)</f>
        <v>TM</v>
      </c>
      <c r="E441" t="str">
        <f>VLOOKUP(A441,'Liste salariés'!$C$2:$I$609,6,FALSE)</f>
        <v>ELM</v>
      </c>
      <c r="F441" t="s">
        <v>1420</v>
      </c>
      <c r="G441">
        <f>VLOOKUP(F441,'Liste formations'!$A$3:$B$31,2,FALSE)</f>
        <v>10</v>
      </c>
      <c r="H441">
        <v>10</v>
      </c>
      <c r="I441">
        <f>Tableau2[[#This Row],[Nombre de questions]]-Tableau2[[#This Row],[Réponses justes ]]</f>
        <v>0</v>
      </c>
      <c r="J441" t="s">
        <v>1052</v>
      </c>
      <c r="K441" s="3">
        <v>41066</v>
      </c>
      <c r="M441"/>
      <c r="N441" s="12"/>
    </row>
    <row r="442" spans="1:14" x14ac:dyDescent="0.25">
      <c r="A442" s="6" t="s">
        <v>1269</v>
      </c>
      <c r="B442" t="str">
        <f>VLOOKUP(A442,'Liste salariés'!$C$2:$I$609,4,FALSE)</f>
        <v>Ouvrier</v>
      </c>
      <c r="C442" t="str">
        <f>VLOOKUP(A442,'Liste salariés'!$C$2:$R$609,7,FALSE)</f>
        <v>P01-PRODUCTION</v>
      </c>
      <c r="D442" t="str">
        <f>VLOOKUP(A442,'Liste salariés'!$C$2:$I$609,3,FALSE)</f>
        <v>OMAC</v>
      </c>
      <c r="E442" t="str">
        <f>VLOOKUP(A442,'Liste salariés'!$C$2:$I$609,6,FALSE)</f>
        <v>ELM</v>
      </c>
      <c r="F442" t="s">
        <v>1413</v>
      </c>
      <c r="G442">
        <f>VLOOKUP(F442,'Liste formations'!$A$3:$B$31,2,FALSE)</f>
        <v>10</v>
      </c>
      <c r="H442">
        <v>8</v>
      </c>
      <c r="I442">
        <f>Tableau2[[#This Row],[Nombre de questions]]-Tableau2[[#This Row],[Réponses justes ]]</f>
        <v>2</v>
      </c>
      <c r="J442" t="s">
        <v>1052</v>
      </c>
      <c r="K442" s="3">
        <v>41170</v>
      </c>
      <c r="M442"/>
      <c r="N442" s="12"/>
    </row>
    <row r="443" spans="1:14" x14ac:dyDescent="0.25">
      <c r="A443" s="6" t="s">
        <v>1269</v>
      </c>
      <c r="B443" t="str">
        <f>VLOOKUP(A443,'Liste salariés'!$C$2:$I$609,4,FALSE)</f>
        <v>Ouvrier</v>
      </c>
      <c r="C443" t="str">
        <f>VLOOKUP(A443,'Liste salariés'!$C$2:$R$609,7,FALSE)</f>
        <v>P01-PRODUCTION</v>
      </c>
      <c r="D443" t="str">
        <f>VLOOKUP(A443,'Liste salariés'!$C$2:$I$609,3,FALSE)</f>
        <v>OMAC</v>
      </c>
      <c r="E443" t="str">
        <f>VLOOKUP(A443,'Liste salariés'!$C$2:$I$609,6,FALSE)</f>
        <v>ELM</v>
      </c>
      <c r="F443" t="s">
        <v>11</v>
      </c>
      <c r="G443">
        <f>VLOOKUP(F443,'Liste formations'!$A$3:$B$31,2,FALSE)</f>
        <v>25</v>
      </c>
      <c r="H443">
        <v>12</v>
      </c>
      <c r="I443">
        <f>Tableau2[[#This Row],[Nombre de questions]]-Tableau2[[#This Row],[Réponses justes ]]</f>
        <v>13</v>
      </c>
      <c r="J443" t="s">
        <v>1052</v>
      </c>
      <c r="K443" s="3">
        <v>40931</v>
      </c>
      <c r="M443"/>
      <c r="N443" s="12"/>
    </row>
    <row r="444" spans="1:14" x14ac:dyDescent="0.25">
      <c r="A444" s="6" t="s">
        <v>1269</v>
      </c>
      <c r="B444" t="str">
        <f>VLOOKUP(A444,'Liste salariés'!$C$2:$I$609,4,FALSE)</f>
        <v>Ouvrier</v>
      </c>
      <c r="C444" t="str">
        <f>VLOOKUP(A444,'Liste salariés'!$C$2:$R$609,7,FALSE)</f>
        <v>P01-PRODUCTION</v>
      </c>
      <c r="D444" t="str">
        <f>VLOOKUP(A444,'Liste salariés'!$C$2:$I$609,3,FALSE)</f>
        <v>OMAC</v>
      </c>
      <c r="E444" t="str">
        <f>VLOOKUP(A444,'Liste salariés'!$C$2:$I$609,6,FALSE)</f>
        <v>ELM</v>
      </c>
      <c r="F444" t="s">
        <v>11</v>
      </c>
      <c r="G444">
        <f>VLOOKUP(F444,'Liste formations'!$A$3:$B$31,2,FALSE)</f>
        <v>25</v>
      </c>
      <c r="I444">
        <f>Tableau2[[#This Row],[Nombre de questions]]-Tableau2[[#This Row],[Réponses justes ]]</f>
        <v>25</v>
      </c>
      <c r="J444"/>
      <c r="K444" s="3">
        <v>40633</v>
      </c>
      <c r="M444"/>
      <c r="N444" s="12"/>
    </row>
    <row r="445" spans="1:14" x14ac:dyDescent="0.25">
      <c r="A445" s="6" t="s">
        <v>1269</v>
      </c>
      <c r="B445" t="str">
        <f>VLOOKUP(A445,'Liste salariés'!$C$2:$I$609,4,FALSE)</f>
        <v>Ouvrier</v>
      </c>
      <c r="C445" t="str">
        <f>VLOOKUP(A445,'Liste salariés'!$C$2:$R$609,7,FALSE)</f>
        <v>P01-PRODUCTION</v>
      </c>
      <c r="D445" t="str">
        <f>VLOOKUP(A445,'Liste salariés'!$C$2:$I$609,3,FALSE)</f>
        <v>OMAC</v>
      </c>
      <c r="E445" t="str">
        <f>VLOOKUP(A445,'Liste salariés'!$C$2:$I$609,6,FALSE)</f>
        <v>ELM</v>
      </c>
      <c r="F445" t="s">
        <v>1683</v>
      </c>
      <c r="G445">
        <f>VLOOKUP(F445,'Liste formations'!$A$3:$B$31,2,FALSE)</f>
        <v>0</v>
      </c>
      <c r="H445">
        <v>25</v>
      </c>
      <c r="I445">
        <f>Tableau2[[#This Row],[Nombre de questions]]-Tableau2[[#This Row],[Réponses justes ]]</f>
        <v>-25</v>
      </c>
      <c r="J445" t="s">
        <v>1052</v>
      </c>
      <c r="K445" s="3">
        <v>41074</v>
      </c>
      <c r="L445" t="s">
        <v>1692</v>
      </c>
      <c r="M445"/>
      <c r="N445" s="12"/>
    </row>
    <row r="446" spans="1:14" x14ac:dyDescent="0.25">
      <c r="A446" s="34" t="s">
        <v>1269</v>
      </c>
      <c r="B446" t="str">
        <f>VLOOKUP(A446,'Liste salariés'!$C$2:$I$609,4,FALSE)</f>
        <v>Ouvrier</v>
      </c>
      <c r="C446" s="8" t="str">
        <f>VLOOKUP(A446,'Liste salariés'!$C$2:$R$609,7,FALSE)</f>
        <v>P01-PRODUCTION</v>
      </c>
      <c r="D446" s="8" t="str">
        <f>VLOOKUP(A446,'Liste salariés'!$C$2:$I$609,3,FALSE)</f>
        <v>OMAC</v>
      </c>
      <c r="E446" s="8" t="str">
        <f>VLOOKUP(A446,'Liste salariés'!$C$2:$I$609,6,FALSE)</f>
        <v>ELM</v>
      </c>
      <c r="F446" t="s">
        <v>1987</v>
      </c>
      <c r="G446" s="8">
        <f>VLOOKUP(F446,'Liste formations'!$A$3:$B$31,2,FALSE)</f>
        <v>15</v>
      </c>
      <c r="H446" t="s">
        <v>1973</v>
      </c>
      <c r="I446" t="e">
        <f>Tableau2[[#This Row],[Nombre de questions]]-Tableau2[[#This Row],[Réponses justes ]]</f>
        <v>#VALUE!</v>
      </c>
      <c r="J446" s="26" t="s">
        <v>1053</v>
      </c>
      <c r="K446" s="40">
        <v>41577</v>
      </c>
      <c r="M446"/>
      <c r="N446" s="12"/>
    </row>
    <row r="447" spans="1:14" x14ac:dyDescent="0.25">
      <c r="A447" s="6" t="s">
        <v>1270</v>
      </c>
      <c r="B447" t="str">
        <f>VLOOKUP(A447,'Liste salariés'!$C$2:$I$609,4,FALSE)</f>
        <v>Ouvrier</v>
      </c>
      <c r="C447" t="str">
        <f>VLOOKUP(A447,'Liste salariés'!$C$2:$R$609,7,FALSE)</f>
        <v>P01-PRODUCTION</v>
      </c>
      <c r="D447" t="str">
        <f>VLOOKUP(A447,'Liste salariés'!$C$2:$I$609,3,FALSE)</f>
        <v>OMAC</v>
      </c>
      <c r="E447" t="str">
        <f>VLOOKUP(A447,'Liste salariés'!$C$2:$I$609,6,FALSE)</f>
        <v>ELM</v>
      </c>
      <c r="F447" t="s">
        <v>1413</v>
      </c>
      <c r="G447">
        <f>VLOOKUP(F447,'Liste formations'!$A$3:$B$31,2,FALSE)</f>
        <v>10</v>
      </c>
      <c r="H447">
        <v>10</v>
      </c>
      <c r="I447">
        <f>Tableau2[[#This Row],[Nombre de questions]]-Tableau2[[#This Row],[Réponses justes ]]</f>
        <v>0</v>
      </c>
      <c r="J447" t="s">
        <v>1052</v>
      </c>
      <c r="K447" s="3">
        <v>41171</v>
      </c>
      <c r="M447"/>
      <c r="N447" s="12"/>
    </row>
    <row r="448" spans="1:14" x14ac:dyDescent="0.25">
      <c r="A448" s="6" t="s">
        <v>1270</v>
      </c>
      <c r="B448" t="str">
        <f>VLOOKUP(A448,'Liste salariés'!$C$2:$I$609,4,FALSE)</f>
        <v>Ouvrier</v>
      </c>
      <c r="C448" t="str">
        <f>VLOOKUP(A448,'Liste salariés'!$C$2:$R$609,7,FALSE)</f>
        <v>P01-PRODUCTION</v>
      </c>
      <c r="D448" t="str">
        <f>VLOOKUP(A448,'Liste salariés'!$C$2:$I$609,3,FALSE)</f>
        <v>OMAC</v>
      </c>
      <c r="E448" t="str">
        <f>VLOOKUP(A448,'Liste salariés'!$C$2:$I$609,6,FALSE)</f>
        <v>ELM</v>
      </c>
      <c r="F448" t="s">
        <v>11</v>
      </c>
      <c r="G448">
        <f>VLOOKUP(F448,'Liste formations'!$A$3:$B$31,2,FALSE)</f>
        <v>25</v>
      </c>
      <c r="H448">
        <v>25</v>
      </c>
      <c r="I448">
        <f>Tableau2[[#This Row],[Nombre de questions]]-Tableau2[[#This Row],[Réponses justes ]]</f>
        <v>0</v>
      </c>
      <c r="J448" t="s">
        <v>1052</v>
      </c>
      <c r="K448" s="3">
        <v>41157</v>
      </c>
      <c r="M448"/>
      <c r="N448" s="12"/>
    </row>
    <row r="449" spans="1:14" x14ac:dyDescent="0.25">
      <c r="A449" s="6" t="s">
        <v>1270</v>
      </c>
      <c r="B449" t="str">
        <f>VLOOKUP(A449,'Liste salariés'!$C$2:$I$609,4,FALSE)</f>
        <v>Ouvrier</v>
      </c>
      <c r="C449" t="str">
        <f>VLOOKUP(A449,'Liste salariés'!$C$2:$R$609,7,FALSE)</f>
        <v>P01-PRODUCTION</v>
      </c>
      <c r="D449" t="str">
        <f>VLOOKUP(A449,'Liste salariés'!$C$2:$I$609,3,FALSE)</f>
        <v>OMAC</v>
      </c>
      <c r="E449" t="str">
        <f>VLOOKUP(A449,'Liste salariés'!$C$2:$I$609,6,FALSE)</f>
        <v>ELM</v>
      </c>
      <c r="F449" t="s">
        <v>1683</v>
      </c>
      <c r="G449">
        <f>VLOOKUP(F449,'Liste formations'!$A$3:$B$31,2,FALSE)</f>
        <v>0</v>
      </c>
      <c r="H449">
        <v>25</v>
      </c>
      <c r="I449">
        <f>Tableau2[[#This Row],[Nombre de questions]]-Tableau2[[#This Row],[Réponses justes ]]</f>
        <v>-25</v>
      </c>
      <c r="J449" t="s">
        <v>1052</v>
      </c>
      <c r="K449" s="3">
        <v>41200</v>
      </c>
      <c r="L449" s="3" t="s">
        <v>1688</v>
      </c>
      <c r="M449"/>
      <c r="N449" s="12"/>
    </row>
    <row r="450" spans="1:14" x14ac:dyDescent="0.25">
      <c r="A450" s="6" t="s">
        <v>1270</v>
      </c>
      <c r="B450" t="str">
        <f>VLOOKUP(A450,'Liste salariés'!$C$2:$I$609,4,FALSE)</f>
        <v>Ouvrier</v>
      </c>
      <c r="C450" s="8" t="str">
        <f>VLOOKUP(A450,'Liste salariés'!$C$2:$R$609,7,FALSE)</f>
        <v>P01-PRODUCTION</v>
      </c>
      <c r="D450" s="8" t="str">
        <f>VLOOKUP(A450,'Liste salariés'!$C$2:$I$609,3,FALSE)</f>
        <v>OMAC</v>
      </c>
      <c r="E450" s="8" t="str">
        <f>VLOOKUP(A450,'Liste salariés'!$C$2:$I$609,6,FALSE)</f>
        <v>ELM</v>
      </c>
      <c r="F450" t="s">
        <v>1987</v>
      </c>
      <c r="G450" s="8">
        <f>VLOOKUP(F450,'Liste formations'!$A$3:$B$31,2,FALSE)</f>
        <v>15</v>
      </c>
      <c r="H450">
        <v>10</v>
      </c>
      <c r="I450">
        <f>Tableau2[[#This Row],[Nombre de questions]]-Tableau2[[#This Row],[Réponses justes ]]</f>
        <v>5</v>
      </c>
      <c r="J450" t="s">
        <v>1052</v>
      </c>
      <c r="K450" s="3">
        <v>41667</v>
      </c>
      <c r="L450" s="3"/>
      <c r="M450"/>
      <c r="N450" s="12"/>
    </row>
    <row r="451" spans="1:14" x14ac:dyDescent="0.25">
      <c r="A451" s="6" t="s">
        <v>1271</v>
      </c>
      <c r="B451" t="str">
        <f>VLOOKUP(A451,'Liste salariés'!$C$2:$I$609,4,FALSE)</f>
        <v>Ouvrier</v>
      </c>
      <c r="C451" t="str">
        <f>VLOOKUP(A451,'Liste salariés'!$C$2:$R$609,7,FALSE)</f>
        <v>P01-PRODUCTION</v>
      </c>
      <c r="D451" t="str">
        <f>VLOOKUP(A451,'Liste salariés'!$C$2:$I$609,3,FALSE)</f>
        <v>OMAN</v>
      </c>
      <c r="E451" t="str">
        <f>VLOOKUP(A451,'Liste salariés'!$C$2:$I$609,6,FALSE)</f>
        <v>ELM</v>
      </c>
      <c r="F451" t="s">
        <v>11</v>
      </c>
      <c r="G451">
        <f>VLOOKUP(F451,'Liste formations'!$A$3:$B$31,2,FALSE)</f>
        <v>25</v>
      </c>
      <c r="H451">
        <v>19</v>
      </c>
      <c r="I451">
        <f>Tableau2[[#This Row],[Nombre de questions]]-Tableau2[[#This Row],[Réponses justes ]]</f>
        <v>6</v>
      </c>
      <c r="J451" t="s">
        <v>1052</v>
      </c>
      <c r="K451" s="3">
        <v>41211</v>
      </c>
      <c r="M451"/>
      <c r="N451" s="12"/>
    </row>
    <row r="452" spans="1:14" x14ac:dyDescent="0.25">
      <c r="A452" s="6" t="s">
        <v>1518</v>
      </c>
      <c r="B452" t="str">
        <f>VLOOKUP(A452,'Liste salariés'!$C$2:$I$609,4,FALSE)</f>
        <v>Ouvrier</v>
      </c>
      <c r="C452" t="str">
        <f>VLOOKUP(A452,'Liste salariés'!$C$2:$R$609,7,FALSE)</f>
        <v>P01-PRODUCTION</v>
      </c>
      <c r="D452" t="str">
        <f>VLOOKUP(A452,'Liste salariés'!$C$2:$I$609,3,FALSE)</f>
        <v>OMAN</v>
      </c>
      <c r="E452" t="str">
        <f>VLOOKUP(A452,'Liste salariés'!$C$2:$I$609,6,FALSE)</f>
        <v>ELM</v>
      </c>
      <c r="F452" t="s">
        <v>1413</v>
      </c>
      <c r="G452">
        <f>VLOOKUP(F452,'Liste formations'!$A$3:$B$31,2,FALSE)</f>
        <v>10</v>
      </c>
      <c r="H452">
        <v>6</v>
      </c>
      <c r="I452">
        <f>Tableau2[[#This Row],[Nombre de questions]]-Tableau2[[#This Row],[Réponses justes ]]</f>
        <v>4</v>
      </c>
      <c r="J452" t="s">
        <v>1053</v>
      </c>
      <c r="K452" s="3">
        <v>41460</v>
      </c>
      <c r="M452"/>
      <c r="N452" s="12"/>
    </row>
    <row r="453" spans="1:14" x14ac:dyDescent="0.25">
      <c r="A453" s="34" t="s">
        <v>1518</v>
      </c>
      <c r="B453" s="26" t="str">
        <f>VLOOKUP(A453,'Liste salariés'!$C$2:$I$609,4,FALSE)</f>
        <v>Ouvrier</v>
      </c>
      <c r="C453" s="36" t="str">
        <f>VLOOKUP(A453,'Liste salariés'!$C$2:$R$609,7,FALSE)</f>
        <v>P01-PRODUCTION</v>
      </c>
      <c r="D453" s="36" t="str">
        <f>VLOOKUP(A453,'Liste salariés'!$C$2:$I$609,3,FALSE)</f>
        <v>OMAN</v>
      </c>
      <c r="E453" s="36" t="str">
        <f>VLOOKUP(A453,'Liste salariés'!$C$2:$I$609,6,FALSE)</f>
        <v>ELM</v>
      </c>
      <c r="F453" t="s">
        <v>1987</v>
      </c>
      <c r="G453" s="36">
        <f>VLOOKUP(F453,'Liste formations'!$A$3:$B$31,2,FALSE)</f>
        <v>15</v>
      </c>
      <c r="H453" s="26" t="s">
        <v>1973</v>
      </c>
      <c r="I453" s="26" t="e">
        <f>Tableau2[[#This Row],[Nombre de questions]]-Tableau2[[#This Row],[Réponses justes ]]</f>
        <v>#VALUE!</v>
      </c>
      <c r="J453" s="26" t="s">
        <v>1053</v>
      </c>
      <c r="K453" s="41">
        <v>41222</v>
      </c>
      <c r="L453" s="26"/>
      <c r="M453" s="26"/>
      <c r="N453" s="12"/>
    </row>
    <row r="454" spans="1:14" x14ac:dyDescent="0.25">
      <c r="A454" s="34" t="s">
        <v>1519</v>
      </c>
      <c r="B454" s="26" t="str">
        <f>VLOOKUP(A454,'Liste salariés'!$C$2:$I$609,4,FALSE)</f>
        <v>Ouvrier</v>
      </c>
      <c r="C454" s="36" t="str">
        <f>VLOOKUP(A454,'Liste salariés'!$C$2:$R$609,7,FALSE)</f>
        <v>P01-PRODUCTION</v>
      </c>
      <c r="D454" s="36" t="str">
        <f>VLOOKUP(A454,'Liste salariés'!$C$2:$I$609,3,FALSE)</f>
        <v>MAG</v>
      </c>
      <c r="E454" s="36" t="str">
        <f>VLOOKUP(A454,'Liste salariés'!$C$2:$I$609,6,FALSE)</f>
        <v>ELM</v>
      </c>
      <c r="F454" t="s">
        <v>1987</v>
      </c>
      <c r="G454" s="36">
        <f>VLOOKUP(F454,'Liste formations'!$A$3:$B$31,2,FALSE)</f>
        <v>15</v>
      </c>
      <c r="H454" s="26" t="s">
        <v>1973</v>
      </c>
      <c r="I454" s="26" t="e">
        <f>Tableau2[[#This Row],[Nombre de questions]]-Tableau2[[#This Row],[Réponses justes ]]</f>
        <v>#VALUE!</v>
      </c>
      <c r="J454" s="26" t="s">
        <v>1053</v>
      </c>
      <c r="K454" s="41">
        <v>41067</v>
      </c>
      <c r="L454" s="26"/>
      <c r="M454" s="26"/>
      <c r="N454" s="12"/>
    </row>
    <row r="455" spans="1:14" x14ac:dyDescent="0.25">
      <c r="A455" s="6" t="s">
        <v>1391</v>
      </c>
      <c r="B455" t="str">
        <f>VLOOKUP(A455,'Liste salariés'!$C$2:$I$609,4,FALSE)</f>
        <v>Ouvrier</v>
      </c>
      <c r="C455" t="str">
        <f>VLOOKUP(A455,'Liste salariés'!$C$2:$R$609,7,FALSE)</f>
        <v>P01-PRODUCTION</v>
      </c>
      <c r="D455" t="str">
        <f>VLOOKUP(A455,'Liste salariés'!$C$2:$I$609,3,FALSE)</f>
        <v>OMAN</v>
      </c>
      <c r="E455" t="str">
        <f>VLOOKUP(A455,'Liste salariés'!$C$2:$I$609,6,FALSE)</f>
        <v>ELM</v>
      </c>
      <c r="F455" t="s">
        <v>1413</v>
      </c>
      <c r="G455">
        <f>VLOOKUP(F455,'Liste formations'!$A$3:$B$31,2,FALSE)</f>
        <v>10</v>
      </c>
      <c r="H455">
        <v>3</v>
      </c>
      <c r="I455">
        <f>Tableau2[[#This Row],[Nombre de questions]]-Tableau2[[#This Row],[Réponses justes ]]</f>
        <v>7</v>
      </c>
      <c r="J455" t="s">
        <v>1053</v>
      </c>
      <c r="K455" s="3">
        <v>41171</v>
      </c>
      <c r="M455"/>
      <c r="N455" s="12"/>
    </row>
    <row r="456" spans="1:14" x14ac:dyDescent="0.25">
      <c r="A456" s="34" t="s">
        <v>1391</v>
      </c>
      <c r="B456" t="str">
        <f>VLOOKUP(A456,'Liste salariés'!$C$2:$I$609,4,FALSE)</f>
        <v>Ouvrier</v>
      </c>
      <c r="C456" s="8" t="str">
        <f>VLOOKUP(A456,'Liste salariés'!$C$2:$R$609,7,FALSE)</f>
        <v>P01-PRODUCTION</v>
      </c>
      <c r="D456" s="8" t="str">
        <f>VLOOKUP(A456,'Liste salariés'!$C$2:$I$609,3,FALSE)</f>
        <v>OMAN</v>
      </c>
      <c r="E456" s="8" t="str">
        <f>VLOOKUP(A456,'Liste salariés'!$C$2:$I$609,6,FALSE)</f>
        <v>ELM</v>
      </c>
      <c r="F456" t="s">
        <v>1987</v>
      </c>
      <c r="G456" s="8">
        <f>VLOOKUP(F456,'Liste formations'!$A$3:$B$31,2,FALSE)</f>
        <v>15</v>
      </c>
      <c r="H456" t="s">
        <v>1973</v>
      </c>
      <c r="I456" t="e">
        <f>Tableau2[[#This Row],[Nombre de questions]]-Tableau2[[#This Row],[Réponses justes ]]</f>
        <v>#VALUE!</v>
      </c>
      <c r="J456" s="26" t="s">
        <v>1053</v>
      </c>
      <c r="K456" s="40">
        <v>41578</v>
      </c>
      <c r="M456"/>
      <c r="N456" s="12"/>
    </row>
    <row r="457" spans="1:14" x14ac:dyDescent="0.25">
      <c r="A457" s="6" t="s">
        <v>1356</v>
      </c>
      <c r="B457" t="str">
        <f>VLOOKUP(A457,'Liste salariés'!$C$2:$I$609,4,FALSE)</f>
        <v>Ouvrier</v>
      </c>
      <c r="C457" t="str">
        <f>VLOOKUP(A457,'Liste salariés'!$C$2:$R$609,7,FALSE)</f>
        <v>P01-PRODUCTION</v>
      </c>
      <c r="D457" t="str">
        <f>VLOOKUP(A457,'Liste salariés'!$C$2:$I$609,3,FALSE)</f>
        <v>OMAC</v>
      </c>
      <c r="E457" t="str">
        <f>VLOOKUP(A457,'Liste salariés'!$C$2:$I$609,6,FALSE)</f>
        <v>ELM</v>
      </c>
      <c r="F457" t="s">
        <v>11</v>
      </c>
      <c r="G457">
        <f>VLOOKUP(F457,'Liste formations'!$A$3:$B$31,2,FALSE)</f>
        <v>25</v>
      </c>
      <c r="H457">
        <v>19</v>
      </c>
      <c r="I457">
        <f>Tableau2[[#This Row],[Nombre de questions]]-Tableau2[[#This Row],[Réponses justes ]]</f>
        <v>6</v>
      </c>
      <c r="J457" t="s">
        <v>1052</v>
      </c>
      <c r="K457" s="3">
        <v>41361</v>
      </c>
      <c r="M457"/>
      <c r="N457" s="12"/>
    </row>
    <row r="458" spans="1:14" x14ac:dyDescent="0.25">
      <c r="A458" s="6" t="s">
        <v>1201</v>
      </c>
      <c r="B458" t="str">
        <f>VLOOKUP(A458,'Liste salariés'!$C$2:$I$609,4,FALSE)</f>
        <v>ETAM</v>
      </c>
      <c r="C458" t="str">
        <f>VLOOKUP(A458,'Liste salariés'!$C$2:$R$609,7,FALSE)</f>
        <v>S03-HUMAN RESOURCE</v>
      </c>
      <c r="D458" t="str">
        <f>VLOOKUP(A458,'Liste salariés'!$C$2:$I$609,3,FALSE)</f>
        <v>RH</v>
      </c>
      <c r="E458" t="str">
        <f>VLOOKUP(A458,'Liste salariés'!$C$2:$I$609,6,FALSE)</f>
        <v>ELM</v>
      </c>
      <c r="F458" t="s">
        <v>11</v>
      </c>
      <c r="G458">
        <f>VLOOKUP(F458,'Liste formations'!$A$3:$B$31,2,FALSE)</f>
        <v>25</v>
      </c>
      <c r="H458">
        <v>19</v>
      </c>
      <c r="I458">
        <f>Tableau2[[#This Row],[Nombre de questions]]-Tableau2[[#This Row],[Réponses justes ]]</f>
        <v>6</v>
      </c>
      <c r="J458" t="s">
        <v>1052</v>
      </c>
      <c r="K458" s="3">
        <v>40816</v>
      </c>
      <c r="M458"/>
      <c r="N458" s="12"/>
    </row>
    <row r="459" spans="1:14" x14ac:dyDescent="0.25">
      <c r="A459" s="34" t="s">
        <v>1520</v>
      </c>
      <c r="B459" t="str">
        <f>VLOOKUP(A459,'Liste salariés'!$C$2:$I$609,4,FALSE)</f>
        <v>Cadre</v>
      </c>
      <c r="C459" t="str">
        <f>VLOOKUP(A459,'Liste salariés'!$C$2:$R$609,7,FALSE)</f>
        <v>ELC</v>
      </c>
      <c r="D459">
        <f>VLOOKUP(A459,'Liste salariés'!$C$2:$I$609,3,FALSE)</f>
        <v>0</v>
      </c>
      <c r="E459" t="str">
        <f>VLOOKUP(A459,'Liste salariés'!$C$2:$I$609,6,FALSE)</f>
        <v>HOLDING</v>
      </c>
      <c r="F459" t="s">
        <v>1795</v>
      </c>
      <c r="G459">
        <f>VLOOKUP(F459,'Liste formations'!$A$3:$B$31,2,FALSE)</f>
        <v>15</v>
      </c>
      <c r="H459">
        <v>12</v>
      </c>
      <c r="I459">
        <f>Tableau2[[#This Row],[Nombre de questions]]-Tableau2[[#This Row],[Réponses justes ]]</f>
        <v>3</v>
      </c>
      <c r="J459" t="s">
        <v>1052</v>
      </c>
      <c r="K459" s="3">
        <v>41456</v>
      </c>
      <c r="M459"/>
      <c r="N459" s="12"/>
    </row>
    <row r="460" spans="1:14" x14ac:dyDescent="0.25">
      <c r="A460" s="6" t="s">
        <v>1125</v>
      </c>
      <c r="B460" t="str">
        <f>VLOOKUP(A460,'Liste salariés'!$C$2:$I$609,4,FALSE)</f>
        <v>ETAM</v>
      </c>
      <c r="C460" t="str">
        <f>VLOOKUP(A460,'Liste salariés'!$C$2:$R$609,7,FALSE)</f>
        <v>P02-TECHNICAL SCES</v>
      </c>
      <c r="D460" t="str">
        <f>VLOOKUP(A460,'Liste salariés'!$C$2:$I$609,3,FALSE)</f>
        <v>TM</v>
      </c>
      <c r="E460" t="str">
        <f>VLOOKUP(A460,'Liste salariés'!$C$2:$I$609,6,FALSE)</f>
        <v>ELM</v>
      </c>
      <c r="F460" t="s">
        <v>1414</v>
      </c>
      <c r="G460">
        <f>VLOOKUP(F460,'Liste formations'!$A$3:$B$31,2,FALSE)</f>
        <v>10</v>
      </c>
      <c r="H460">
        <v>9</v>
      </c>
      <c r="I460">
        <f>Tableau2[[#This Row],[Nombre de questions]]-Tableau2[[#This Row],[Réponses justes ]]</f>
        <v>1</v>
      </c>
      <c r="J460" t="s">
        <v>1052</v>
      </c>
      <c r="K460" s="3">
        <v>41648</v>
      </c>
      <c r="M460" s="3">
        <v>41093</v>
      </c>
      <c r="N460" s="12"/>
    </row>
    <row r="461" spans="1:14" x14ac:dyDescent="0.25">
      <c r="A461" s="6" t="s">
        <v>1125</v>
      </c>
      <c r="B461" t="str">
        <f>VLOOKUP(A461,'Liste salariés'!$C$2:$I$609,4,FALSE)</f>
        <v>ETAM</v>
      </c>
      <c r="C461" t="str">
        <f>VLOOKUP(A461,'Liste salariés'!$C$2:$R$609,7,FALSE)</f>
        <v>P02-TECHNICAL SCES</v>
      </c>
      <c r="D461" t="str">
        <f>VLOOKUP(A461,'Liste salariés'!$C$2:$I$609,3,FALSE)</f>
        <v>TM</v>
      </c>
      <c r="E461" t="str">
        <f>VLOOKUP(A461,'Liste salariés'!$C$2:$I$609,6,FALSE)</f>
        <v>ELM</v>
      </c>
      <c r="F461" t="s">
        <v>1420</v>
      </c>
      <c r="G461">
        <f>VLOOKUP(F461,'Liste formations'!$A$3:$B$31,2,FALSE)</f>
        <v>10</v>
      </c>
      <c r="H461">
        <v>10</v>
      </c>
      <c r="I461">
        <f>Tableau2[[#This Row],[Nombre de questions]]-Tableau2[[#This Row],[Réponses justes ]]</f>
        <v>0</v>
      </c>
      <c r="J461" t="s">
        <v>1052</v>
      </c>
      <c r="K461" s="3">
        <v>41066</v>
      </c>
      <c r="M461"/>
      <c r="N461" s="12"/>
    </row>
    <row r="462" spans="1:14" x14ac:dyDescent="0.25">
      <c r="A462" s="6" t="s">
        <v>1125</v>
      </c>
      <c r="B462" t="str">
        <f>VLOOKUP(A462,'Liste salariés'!$C$2:$I$609,4,FALSE)</f>
        <v>ETAM</v>
      </c>
      <c r="C462" t="str">
        <f>VLOOKUP(A462,'Liste salariés'!$C$2:$R$609,7,FALSE)</f>
        <v>P02-TECHNICAL SCES</v>
      </c>
      <c r="D462" t="str">
        <f>VLOOKUP(A462,'Liste salariés'!$C$2:$I$609,3,FALSE)</f>
        <v>TM</v>
      </c>
      <c r="E462" t="str">
        <f>VLOOKUP(A462,'Liste salariés'!$C$2:$I$609,6,FALSE)</f>
        <v>ELM</v>
      </c>
      <c r="F462" t="s">
        <v>11</v>
      </c>
      <c r="G462">
        <f>VLOOKUP(F462,'Liste formations'!$A$3:$B$31,2,FALSE)</f>
        <v>25</v>
      </c>
      <c r="H462">
        <v>21</v>
      </c>
      <c r="I462">
        <f>Tableau2[[#This Row],[Nombre de questions]]-Tableau2[[#This Row],[Réponses justes ]]</f>
        <v>4</v>
      </c>
      <c r="J462" t="s">
        <v>1052</v>
      </c>
      <c r="K462" s="3">
        <v>40809</v>
      </c>
      <c r="M462"/>
      <c r="N462" s="12"/>
    </row>
    <row r="463" spans="1:14" x14ac:dyDescent="0.25">
      <c r="A463" s="6" t="s">
        <v>1408</v>
      </c>
      <c r="B463" t="str">
        <f>VLOOKUP(A463,'Liste salariés'!$C$2:$I$609,4,FALSE)</f>
        <v>Ouvrier</v>
      </c>
      <c r="C463" t="str">
        <f>VLOOKUP(A463,'Liste salariés'!$C$2:$R$609,7,FALSE)</f>
        <v>P01-PRODUCTION</v>
      </c>
      <c r="D463" t="str">
        <f>VLOOKUP(A463,'Liste salariés'!$C$2:$I$609,3,FALSE)</f>
        <v>OMAC</v>
      </c>
      <c r="E463" t="str">
        <f>VLOOKUP(A463,'Liste salariés'!$C$2:$I$609,6,FALSE)</f>
        <v>ELM</v>
      </c>
      <c r="F463" t="s">
        <v>1413</v>
      </c>
      <c r="G463">
        <f>VLOOKUP(F463,'Liste formations'!$A$3:$B$31,2,FALSE)</f>
        <v>10</v>
      </c>
      <c r="H463">
        <v>10</v>
      </c>
      <c r="I463">
        <f>Tableau2[[#This Row],[Nombre de questions]]-Tableau2[[#This Row],[Réponses justes ]]</f>
        <v>0</v>
      </c>
      <c r="J463" t="s">
        <v>1052</v>
      </c>
      <c r="K463" s="3">
        <v>41295</v>
      </c>
      <c r="M463"/>
      <c r="N463" s="12"/>
    </row>
    <row r="464" spans="1:14" x14ac:dyDescent="0.25">
      <c r="A464" s="6" t="s">
        <v>1408</v>
      </c>
      <c r="B464" t="str">
        <f>VLOOKUP(A464,'Liste salariés'!$C$2:$I$609,4,FALSE)</f>
        <v>Ouvrier</v>
      </c>
      <c r="C464" t="str">
        <f>VLOOKUP(A464,'Liste salariés'!$C$2:$R$609,7,FALSE)</f>
        <v>P01-PRODUCTION</v>
      </c>
      <c r="D464" t="str">
        <f>VLOOKUP(A464,'Liste salariés'!$C$2:$I$609,3,FALSE)</f>
        <v>OMAC</v>
      </c>
      <c r="E464" t="str">
        <f>VLOOKUP(A464,'Liste salariés'!$C$2:$I$609,6,FALSE)</f>
        <v>ELM</v>
      </c>
      <c r="F464" t="s">
        <v>11</v>
      </c>
      <c r="G464">
        <f>VLOOKUP(F464,'Liste formations'!$A$3:$B$31,2,FALSE)</f>
        <v>25</v>
      </c>
      <c r="H464">
        <v>20</v>
      </c>
      <c r="I464">
        <f>Tableau2[[#This Row],[Nombre de questions]]-Tableau2[[#This Row],[Réponses justes ]]</f>
        <v>5</v>
      </c>
      <c r="J464" t="s">
        <v>1052</v>
      </c>
      <c r="K464" s="3">
        <v>41445</v>
      </c>
      <c r="M464"/>
      <c r="N464" s="12"/>
    </row>
    <row r="465" spans="1:14" x14ac:dyDescent="0.25">
      <c r="A465" s="6" t="s">
        <v>1408</v>
      </c>
      <c r="B465" t="str">
        <f>VLOOKUP(A465,'Liste salariés'!$C$2:$I$609,4,FALSE)</f>
        <v>Ouvrier</v>
      </c>
      <c r="C465" t="str">
        <f>VLOOKUP(A465,'Liste salariés'!$C$2:$R$609,7,FALSE)</f>
        <v>P01-PRODUCTION</v>
      </c>
      <c r="D465" t="str">
        <f>VLOOKUP(A465,'Liste salariés'!$C$2:$I$609,3,FALSE)</f>
        <v>OMAC</v>
      </c>
      <c r="E465" t="str">
        <f>VLOOKUP(A465,'Liste salariés'!$C$2:$I$609,6,FALSE)</f>
        <v>ELM</v>
      </c>
      <c r="F465" t="s">
        <v>1683</v>
      </c>
      <c r="G465">
        <f>VLOOKUP(F465,'Liste formations'!$A$3:$B$31,2,FALSE)</f>
        <v>0</v>
      </c>
      <c r="I465">
        <f>Tableau2[[#This Row],[Nombre de questions]]-Tableau2[[#This Row],[Réponses justes ]]</f>
        <v>0</v>
      </c>
      <c r="J465"/>
      <c r="K465" s="3">
        <v>41310</v>
      </c>
      <c r="M465"/>
      <c r="N465" s="12"/>
    </row>
    <row r="466" spans="1:14" x14ac:dyDescent="0.25">
      <c r="A466" s="34" t="s">
        <v>1522</v>
      </c>
      <c r="B466" s="26" t="str">
        <f>VLOOKUP(A466,'Liste salariés'!$C$2:$I$609,4,FALSE)</f>
        <v>Ouvrier</v>
      </c>
      <c r="C466" s="36" t="str">
        <f>VLOOKUP(A466,'Liste salariés'!$C$2:$R$609,7,FALSE)</f>
        <v>P01-PRODUCTION</v>
      </c>
      <c r="D466" s="36" t="str">
        <f>VLOOKUP(A466,'Liste salariés'!$C$2:$I$609,3,FALSE)</f>
        <v>MAG</v>
      </c>
      <c r="E466" s="36" t="str">
        <f>VLOOKUP(A466,'Liste salariés'!$C$2:$I$609,6,FALSE)</f>
        <v>ELM</v>
      </c>
      <c r="F466" t="s">
        <v>1987</v>
      </c>
      <c r="G466" s="36">
        <f>VLOOKUP(F466,'Liste formations'!$A$3:$B$31,2,FALSE)</f>
        <v>15</v>
      </c>
      <c r="H466" s="26" t="s">
        <v>1973</v>
      </c>
      <c r="I466" s="26" t="e">
        <f>Tableau2[[#This Row],[Nombre de questions]]-Tableau2[[#This Row],[Réponses justes ]]</f>
        <v>#VALUE!</v>
      </c>
      <c r="J466" s="26" t="s">
        <v>1053</v>
      </c>
      <c r="K466" s="41">
        <v>41066</v>
      </c>
      <c r="L466" s="26"/>
      <c r="M466" s="26"/>
      <c r="N466" s="12"/>
    </row>
    <row r="467" spans="1:14" ht="14.25" customHeight="1" x14ac:dyDescent="0.25">
      <c r="A467" s="6" t="s">
        <v>1272</v>
      </c>
      <c r="B467" t="str">
        <f>VLOOKUP(A467,'Liste salariés'!$C$2:$I$609,4,FALSE)</f>
        <v>Ouvrier</v>
      </c>
      <c r="C467" t="str">
        <f>VLOOKUP(A467,'Liste salariés'!$C$2:$R$609,7,FALSE)</f>
        <v>P01-PRODUCTION</v>
      </c>
      <c r="D467" t="str">
        <f>VLOOKUP(A467,'Liste salariés'!$C$2:$I$609,3,FALSE)</f>
        <v>OMAC</v>
      </c>
      <c r="E467" t="str">
        <f>VLOOKUP(A467,'Liste salariés'!$C$2:$I$609,6,FALSE)</f>
        <v>ELM</v>
      </c>
      <c r="F467" t="s">
        <v>11</v>
      </c>
      <c r="G467">
        <f>VLOOKUP(F467,'Liste formations'!$A$3:$B$31,2,FALSE)</f>
        <v>25</v>
      </c>
      <c r="H467">
        <v>21</v>
      </c>
      <c r="I467">
        <f>Tableau2[[#This Row],[Nombre de questions]]-Tableau2[[#This Row],[Réponses justes ]]</f>
        <v>4</v>
      </c>
      <c r="J467" t="s">
        <v>1052</v>
      </c>
      <c r="K467" s="3">
        <v>40941</v>
      </c>
      <c r="M467"/>
      <c r="N467" s="12"/>
    </row>
    <row r="468" spans="1:14" x14ac:dyDescent="0.25">
      <c r="A468" s="6" t="s">
        <v>1272</v>
      </c>
      <c r="B468" t="str">
        <f>VLOOKUP(A468,'Liste salariés'!$C$2:$I$609,4,FALSE)</f>
        <v>Ouvrier</v>
      </c>
      <c r="C468" t="str">
        <f>VLOOKUP(A468,'Liste salariés'!$C$2:$R$609,7,FALSE)</f>
        <v>P01-PRODUCTION</v>
      </c>
      <c r="D468" t="str">
        <f>VLOOKUP(A468,'Liste salariés'!$C$2:$I$609,3,FALSE)</f>
        <v>OMAC</v>
      </c>
      <c r="E468" t="str">
        <f>VLOOKUP(A468,'Liste salariés'!$C$2:$I$609,6,FALSE)</f>
        <v>ELM</v>
      </c>
      <c r="F468" t="s">
        <v>1683</v>
      </c>
      <c r="G468">
        <f>VLOOKUP(F468,'Liste formations'!$A$3:$B$31,2,FALSE)</f>
        <v>0</v>
      </c>
      <c r="I468">
        <f>Tableau2[[#This Row],[Nombre de questions]]-Tableau2[[#This Row],[Réponses justes ]]</f>
        <v>0</v>
      </c>
      <c r="J468"/>
      <c r="K468" s="3">
        <v>41310</v>
      </c>
      <c r="M468"/>
      <c r="N468" s="12"/>
    </row>
    <row r="469" spans="1:14" x14ac:dyDescent="0.25">
      <c r="A469" s="6" t="s">
        <v>1272</v>
      </c>
      <c r="B469" t="str">
        <f>VLOOKUP(A469,'Liste salariés'!$C$2:$I$609,4,FALSE)</f>
        <v>Ouvrier</v>
      </c>
      <c r="C469" t="str">
        <f>VLOOKUP(A469,'Liste salariés'!$C$2:$R$609,7,FALSE)</f>
        <v>P01-PRODUCTION</v>
      </c>
      <c r="D469" t="str">
        <f>VLOOKUP(A469,'Liste salariés'!$C$2:$I$609,3,FALSE)</f>
        <v>OMAC</v>
      </c>
      <c r="E469" t="str">
        <f>VLOOKUP(A469,'Liste salariés'!$C$2:$I$609,6,FALSE)</f>
        <v>ELM</v>
      </c>
      <c r="F469" t="s">
        <v>1413</v>
      </c>
      <c r="G469">
        <f>VLOOKUP(F469,'Liste formations'!$A$3:$B$31,2,FALSE)</f>
        <v>10</v>
      </c>
      <c r="H469">
        <v>8</v>
      </c>
      <c r="I469">
        <f>Tableau2[[#This Row],[Nombre de questions]]-Tableau2[[#This Row],[Réponses justes ]]</f>
        <v>2</v>
      </c>
      <c r="J469" t="s">
        <v>1052</v>
      </c>
      <c r="K469" s="3">
        <v>41451</v>
      </c>
      <c r="M469"/>
      <c r="N469" s="12"/>
    </row>
    <row r="470" spans="1:14" x14ac:dyDescent="0.25">
      <c r="A470" s="6" t="s">
        <v>1272</v>
      </c>
      <c r="B470" t="str">
        <f>VLOOKUP(A470,'Liste salariés'!$C$2:$I$609,4,FALSE)</f>
        <v>Ouvrier</v>
      </c>
      <c r="C470" s="8" t="str">
        <f>VLOOKUP(A470,'Liste salariés'!$C$2:$R$609,7,FALSE)</f>
        <v>P01-PRODUCTION</v>
      </c>
      <c r="D470" s="8" t="str">
        <f>VLOOKUP(A470,'Liste salariés'!$C$2:$I$609,3,FALSE)</f>
        <v>OMAC</v>
      </c>
      <c r="E470" s="8" t="str">
        <f>VLOOKUP(A470,'Liste salariés'!$C$2:$I$609,6,FALSE)</f>
        <v>ELM</v>
      </c>
      <c r="F470" t="s">
        <v>1840</v>
      </c>
      <c r="G470" s="8">
        <f>VLOOKUP(F470,'Liste formations'!$A$3:$B$31,2,FALSE)</f>
        <v>4</v>
      </c>
      <c r="H470">
        <v>4</v>
      </c>
      <c r="I470">
        <f>Tableau2[[#This Row],[Nombre de questions]]-Tableau2[[#This Row],[Réponses justes ]]</f>
        <v>0</v>
      </c>
      <c r="J470" t="s">
        <v>1052</v>
      </c>
      <c r="K470" s="3">
        <v>41570</v>
      </c>
      <c r="M470"/>
      <c r="N470" s="12"/>
    </row>
    <row r="471" spans="1:14" x14ac:dyDescent="0.25">
      <c r="A471" s="6" t="s">
        <v>1272</v>
      </c>
      <c r="B471" t="str">
        <f>VLOOKUP(A471,'Liste salariés'!$C$2:$I$609,4,FALSE)</f>
        <v>Ouvrier</v>
      </c>
      <c r="C471" s="8" t="str">
        <f>VLOOKUP(A471,'Liste salariés'!$C$2:$R$609,7,FALSE)</f>
        <v>P01-PRODUCTION</v>
      </c>
      <c r="D471" s="8" t="str">
        <f>VLOOKUP(A471,'Liste salariés'!$C$2:$I$609,3,FALSE)</f>
        <v>OMAC</v>
      </c>
      <c r="E471" s="8" t="str">
        <f>VLOOKUP(A471,'Liste salariés'!$C$2:$I$609,6,FALSE)</f>
        <v>ELM</v>
      </c>
      <c r="F471" t="s">
        <v>1842</v>
      </c>
      <c r="G471" s="8">
        <f>VLOOKUP(F471,'Liste formations'!$A$3:$B$31,2,FALSE)</f>
        <v>7</v>
      </c>
      <c r="H471">
        <v>7</v>
      </c>
      <c r="I471">
        <f>Tableau2[[#This Row],[Nombre de questions]]-Tableau2[[#This Row],[Réponses justes ]]</f>
        <v>0</v>
      </c>
      <c r="J471" t="s">
        <v>1052</v>
      </c>
      <c r="K471" s="3">
        <v>41570</v>
      </c>
      <c r="M471"/>
      <c r="N471" s="12"/>
    </row>
    <row r="472" spans="1:14" x14ac:dyDescent="0.25">
      <c r="A472" s="34" t="s">
        <v>1523</v>
      </c>
      <c r="B472" s="26" t="str">
        <f>VLOOKUP(A472,'Liste salariés'!$C$2:$I$609,4,FALSE)</f>
        <v>Ouvrier</v>
      </c>
      <c r="C472" s="36" t="str">
        <f>VLOOKUP(A472,'Liste salariés'!$C$2:$R$609,7,FALSE)</f>
        <v>P01-PRODUCTION</v>
      </c>
      <c r="D472" s="36" t="str">
        <f>VLOOKUP(A472,'Liste salariés'!$C$2:$I$609,3,FALSE)</f>
        <v>OMAC</v>
      </c>
      <c r="E472" s="36" t="str">
        <f>VLOOKUP(A472,'Liste salariés'!$C$2:$I$609,6,FALSE)</f>
        <v>ELM</v>
      </c>
      <c r="F472" t="s">
        <v>1987</v>
      </c>
      <c r="G472" s="36">
        <f>VLOOKUP(F472,'Liste formations'!$A$3:$B$31,2,FALSE)</f>
        <v>15</v>
      </c>
      <c r="H472" s="26" t="s">
        <v>1973</v>
      </c>
      <c r="I472" s="26" t="e">
        <f>Tableau2[[#This Row],[Nombre de questions]]-Tableau2[[#This Row],[Réponses justes ]]</f>
        <v>#VALUE!</v>
      </c>
      <c r="J472" s="26" t="s">
        <v>1053</v>
      </c>
      <c r="K472" s="41">
        <v>40921</v>
      </c>
      <c r="L472" s="26"/>
      <c r="M472" s="26"/>
      <c r="N472" s="12"/>
    </row>
    <row r="473" spans="1:14" x14ac:dyDescent="0.25">
      <c r="A473" s="6" t="s">
        <v>1152</v>
      </c>
      <c r="B473" t="str">
        <f>VLOOKUP(A473,'Liste salariés'!$C$2:$I$609,4,FALSE)</f>
        <v>ETAM</v>
      </c>
      <c r="C473" t="str">
        <f>VLOOKUP(A473,'Liste salariés'!$C$2:$R$609,7,FALSE)</f>
        <v>P02-TECHNICAL SCES</v>
      </c>
      <c r="D473" t="str">
        <f>VLOOKUP(A473,'Liste salariés'!$C$2:$I$609,3,FALSE)</f>
        <v>TST</v>
      </c>
      <c r="E473" t="str">
        <f>VLOOKUP(A473,'Liste salariés'!$C$2:$I$609,6,FALSE)</f>
        <v>ELM</v>
      </c>
      <c r="F473" t="s">
        <v>1420</v>
      </c>
      <c r="G473">
        <f>VLOOKUP(F473,'Liste formations'!$A$3:$B$31,2,FALSE)</f>
        <v>10</v>
      </c>
      <c r="H473">
        <v>10</v>
      </c>
      <c r="I473">
        <f>Tableau2[[#This Row],[Nombre de questions]]-Tableau2[[#This Row],[Réponses justes ]]</f>
        <v>0</v>
      </c>
      <c r="J473" t="s">
        <v>1052</v>
      </c>
      <c r="K473" s="3">
        <v>41024</v>
      </c>
      <c r="M473"/>
      <c r="N473" s="12"/>
    </row>
    <row r="474" spans="1:14" x14ac:dyDescent="0.25">
      <c r="A474" s="6" t="s">
        <v>1152</v>
      </c>
      <c r="B474" t="str">
        <f>VLOOKUP(A474,'Liste salariés'!$C$2:$I$609,4,FALSE)</f>
        <v>ETAM</v>
      </c>
      <c r="C474" t="str">
        <f>VLOOKUP(A474,'Liste salariés'!$C$2:$R$609,7,FALSE)</f>
        <v>P02-TECHNICAL SCES</v>
      </c>
      <c r="D474" t="str">
        <f>VLOOKUP(A474,'Liste salariés'!$C$2:$I$609,3,FALSE)</f>
        <v>TST</v>
      </c>
      <c r="E474" t="str">
        <f>VLOOKUP(A474,'Liste salariés'!$C$2:$I$609,6,FALSE)</f>
        <v>ELM</v>
      </c>
      <c r="F474" t="s">
        <v>9</v>
      </c>
      <c r="G474">
        <f>VLOOKUP(F474,'Liste formations'!$A$3:$B$31,2,FALSE)</f>
        <v>10</v>
      </c>
      <c r="H474">
        <v>9</v>
      </c>
      <c r="I474">
        <f>Tableau2[[#This Row],[Nombre de questions]]-Tableau2[[#This Row],[Réponses justes ]]</f>
        <v>1</v>
      </c>
      <c r="J474" t="s">
        <v>1052</v>
      </c>
      <c r="K474" s="3">
        <v>41351</v>
      </c>
      <c r="M474"/>
      <c r="N474" s="12"/>
    </row>
    <row r="475" spans="1:14" x14ac:dyDescent="0.25">
      <c r="A475" s="6" t="s">
        <v>1152</v>
      </c>
      <c r="B475" t="str">
        <f>VLOOKUP(A475,'Liste salariés'!$C$2:$I$609,4,FALSE)</f>
        <v>ETAM</v>
      </c>
      <c r="C475" t="str">
        <f>VLOOKUP(A475,'Liste salariés'!$C$2:$R$609,7,FALSE)</f>
        <v>P02-TECHNICAL SCES</v>
      </c>
      <c r="D475" t="str">
        <f>VLOOKUP(A475,'Liste salariés'!$C$2:$I$609,3,FALSE)</f>
        <v>TST</v>
      </c>
      <c r="E475" t="str">
        <f>VLOOKUP(A475,'Liste salariés'!$C$2:$I$609,6,FALSE)</f>
        <v>ELM</v>
      </c>
      <c r="F475" t="s">
        <v>11</v>
      </c>
      <c r="G475">
        <f>VLOOKUP(F475,'Liste formations'!$A$3:$B$31,2,FALSE)</f>
        <v>25</v>
      </c>
      <c r="H475">
        <v>18</v>
      </c>
      <c r="I475">
        <f>Tableau2[[#This Row],[Nombre de questions]]-Tableau2[[#This Row],[Réponses justes ]]</f>
        <v>7</v>
      </c>
      <c r="J475" t="s">
        <v>1052</v>
      </c>
      <c r="K475" s="3">
        <v>40799</v>
      </c>
      <c r="M475"/>
      <c r="N475" s="12"/>
    </row>
    <row r="476" spans="1:14" x14ac:dyDescent="0.25">
      <c r="A476" s="34" t="s">
        <v>1152</v>
      </c>
      <c r="B476" t="str">
        <f>VLOOKUP(A476,'Liste salariés'!$C$2:$I$609,4,FALSE)</f>
        <v>ETAM</v>
      </c>
      <c r="C476" s="8" t="str">
        <f>VLOOKUP(A476,'Liste salariés'!$C$2:$R$609,7,FALSE)</f>
        <v>P02-TECHNICAL SCES</v>
      </c>
      <c r="D476" s="8" t="str">
        <f>VLOOKUP(A476,'Liste salariés'!$C$2:$I$609,3,FALSE)</f>
        <v>TST</v>
      </c>
      <c r="E476" s="8" t="str">
        <f>VLOOKUP(A476,'Liste salariés'!$C$2:$I$609,6,FALSE)</f>
        <v>ELM</v>
      </c>
      <c r="F476" t="s">
        <v>1987</v>
      </c>
      <c r="G476" s="8">
        <f>VLOOKUP(F476,'Liste formations'!$A$3:$B$31,2,FALSE)</f>
        <v>15</v>
      </c>
      <c r="H476" t="s">
        <v>1973</v>
      </c>
      <c r="I476" t="e">
        <f>Tableau2[[#This Row],[Nombre de questions]]-Tableau2[[#This Row],[Réponses justes ]]</f>
        <v>#VALUE!</v>
      </c>
      <c r="J476" s="26" t="s">
        <v>1053</v>
      </c>
      <c r="K476" s="40">
        <v>41593</v>
      </c>
      <c r="M476"/>
      <c r="N476" s="12"/>
    </row>
    <row r="477" spans="1:14" x14ac:dyDescent="0.25">
      <c r="A477" s="6" t="s">
        <v>1153</v>
      </c>
      <c r="B477" t="str">
        <f>VLOOKUP(A477,'Liste salariés'!$C$2:$I$609,4,FALSE)</f>
        <v>Cadre</v>
      </c>
      <c r="C477" t="str">
        <f>VLOOKUP(A477,'Liste salariés'!$C$2:$R$609,7,FALSE)</f>
        <v>S08-QUALITY</v>
      </c>
      <c r="D477" t="str">
        <f>VLOOKUP(A477,'Liste salariés'!$C$2:$I$609,3,FALSE)</f>
        <v>QUA</v>
      </c>
      <c r="E477" t="str">
        <f>VLOOKUP(A477,'Liste salariés'!$C$2:$I$609,6,FALSE)</f>
        <v>I&amp;T</v>
      </c>
      <c r="F477" t="s">
        <v>9</v>
      </c>
      <c r="G477">
        <f>VLOOKUP(F477,'Liste formations'!$A$3:$B$31,2,FALSE)</f>
        <v>10</v>
      </c>
      <c r="H477">
        <v>8</v>
      </c>
      <c r="I477">
        <f>Tableau2[[#This Row],[Nombre de questions]]-Tableau2[[#This Row],[Réponses justes ]]</f>
        <v>2</v>
      </c>
      <c r="J477" t="s">
        <v>1052</v>
      </c>
      <c r="K477" s="3">
        <v>41325</v>
      </c>
      <c r="M477"/>
      <c r="N477" s="12"/>
    </row>
    <row r="478" spans="1:14" x14ac:dyDescent="0.25">
      <c r="A478" s="6" t="s">
        <v>1525</v>
      </c>
      <c r="B478" t="str">
        <f>VLOOKUP(A478,'Liste salariés'!$C$2:$I$609,4,FALSE)</f>
        <v>Cadre</v>
      </c>
      <c r="C478" s="8" t="str">
        <f>VLOOKUP(A478,'Liste salariés'!$C$2:$R$609,7,FALSE)</f>
        <v>S11-CLUSTER PL</v>
      </c>
      <c r="D478" s="8" t="str">
        <f>VLOOKUP(A478,'Liste salariés'!$C$2:$I$609,3,FALSE)</f>
        <v>LP</v>
      </c>
      <c r="E478" s="8" t="str">
        <f>VLOOKUP(A478,'Liste salariés'!$C$2:$I$609,6,FALSE)</f>
        <v>ELC</v>
      </c>
      <c r="F478" t="s">
        <v>11</v>
      </c>
      <c r="G478" s="8">
        <f>VLOOKUP(F478,'Liste formations'!$A$3:$B$31,2,FALSE)</f>
        <v>25</v>
      </c>
      <c r="H478">
        <v>22</v>
      </c>
      <c r="I478">
        <f>Tableau2[[#This Row],[Nombre de questions]]-Tableau2[[#This Row],[Réponses justes ]]</f>
        <v>3</v>
      </c>
      <c r="J478" t="s">
        <v>1052</v>
      </c>
      <c r="K478" s="3">
        <v>41584</v>
      </c>
      <c r="M478"/>
      <c r="N478" s="12"/>
    </row>
    <row r="479" spans="1:14" x14ac:dyDescent="0.25">
      <c r="A479" s="6" t="s">
        <v>1057</v>
      </c>
      <c r="B479" t="str">
        <f>VLOOKUP(A479,'Liste salariés'!$C$2:$I$609,4,FALSE)</f>
        <v>Cadre</v>
      </c>
      <c r="C479" t="str">
        <f>VLOOKUP(A479,'Liste salariés'!$C$2:$R$609,7,FALSE)</f>
        <v>P04-QUALITY PLANT</v>
      </c>
      <c r="D479" t="str">
        <f>VLOOKUP(A479,'Liste salariés'!$C$2:$I$609,3,FALSE)</f>
        <v>LP</v>
      </c>
      <c r="E479" t="str">
        <f>VLOOKUP(A479,'Liste salariés'!$C$2:$I$609,6,FALSE)</f>
        <v>ELM</v>
      </c>
      <c r="F479" t="s">
        <v>1414</v>
      </c>
      <c r="G479">
        <f>VLOOKUP(F479,'Liste formations'!$A$3:$B$31,2,FALSE)</f>
        <v>10</v>
      </c>
      <c r="H479">
        <v>5</v>
      </c>
      <c r="I479">
        <f>Tableau2[[#This Row],[Nombre de questions]]-Tableau2[[#This Row],[Réponses justes ]]</f>
        <v>5</v>
      </c>
      <c r="J479" t="s">
        <v>1052</v>
      </c>
      <c r="K479" s="3">
        <v>41326</v>
      </c>
      <c r="M479"/>
      <c r="N479" s="12"/>
    </row>
    <row r="480" spans="1:14" x14ac:dyDescent="0.25">
      <c r="A480" s="6" t="s">
        <v>1057</v>
      </c>
      <c r="B480" t="str">
        <f>VLOOKUP(A480,'Liste salariés'!$C$2:$I$609,4,FALSE)</f>
        <v>Cadre</v>
      </c>
      <c r="C480" t="str">
        <f>VLOOKUP(A480,'Liste salariés'!$C$2:$R$609,7,FALSE)</f>
        <v>P04-QUALITY PLANT</v>
      </c>
      <c r="D480" t="str">
        <f>VLOOKUP(A480,'Liste salariés'!$C$2:$I$609,3,FALSE)</f>
        <v>LP</v>
      </c>
      <c r="E480" t="str">
        <f>VLOOKUP(A480,'Liste salariés'!$C$2:$I$609,6,FALSE)</f>
        <v>ELM</v>
      </c>
      <c r="F480" t="s">
        <v>1412</v>
      </c>
      <c r="G480">
        <f>VLOOKUP(F480,'Liste formations'!$A$3:$B$31,2,FALSE)</f>
        <v>14</v>
      </c>
      <c r="H480">
        <v>13</v>
      </c>
      <c r="I480">
        <f>Tableau2[[#This Row],[Nombre de questions]]-Tableau2[[#This Row],[Réponses justes ]]</f>
        <v>1</v>
      </c>
      <c r="J480" t="s">
        <v>1052</v>
      </c>
      <c r="K480" s="3"/>
      <c r="M480"/>
      <c r="N480" s="12"/>
    </row>
    <row r="481" spans="1:14" x14ac:dyDescent="0.25">
      <c r="A481" s="6" t="s">
        <v>1057</v>
      </c>
      <c r="B481" t="str">
        <f>VLOOKUP(A481,'Liste salariés'!$C$2:$I$609,4,FALSE)</f>
        <v>Cadre</v>
      </c>
      <c r="C481" t="str">
        <f>VLOOKUP(A481,'Liste salariés'!$C$2:$R$609,7,FALSE)</f>
        <v>P04-QUALITY PLANT</v>
      </c>
      <c r="D481" t="str">
        <f>VLOOKUP(A481,'Liste salariés'!$C$2:$I$609,3,FALSE)</f>
        <v>LP</v>
      </c>
      <c r="E481" t="str">
        <f>VLOOKUP(A481,'Liste salariés'!$C$2:$I$609,6,FALSE)</f>
        <v>ELM</v>
      </c>
      <c r="F481" t="s">
        <v>1420</v>
      </c>
      <c r="G481">
        <f>VLOOKUP(F481,'Liste formations'!$A$3:$B$31,2,FALSE)</f>
        <v>10</v>
      </c>
      <c r="H481">
        <v>10</v>
      </c>
      <c r="I481">
        <f>Tableau2[[#This Row],[Nombre de questions]]-Tableau2[[#This Row],[Réponses justes ]]</f>
        <v>0</v>
      </c>
      <c r="J481" t="s">
        <v>1052</v>
      </c>
      <c r="K481" s="3">
        <v>41065</v>
      </c>
      <c r="M481"/>
      <c r="N481" s="12"/>
    </row>
    <row r="482" spans="1:14" x14ac:dyDescent="0.25">
      <c r="A482" s="6" t="s">
        <v>1057</v>
      </c>
      <c r="B482" t="str">
        <f>VLOOKUP(A482,'Liste salariés'!$C$2:$I$609,4,FALSE)</f>
        <v>Cadre</v>
      </c>
      <c r="C482" t="str">
        <f>VLOOKUP(A482,'Liste salariés'!$C$2:$R$609,7,FALSE)</f>
        <v>P04-QUALITY PLANT</v>
      </c>
      <c r="D482" t="str">
        <f>VLOOKUP(A482,'Liste salariés'!$C$2:$I$609,3,FALSE)</f>
        <v>LP</v>
      </c>
      <c r="E482" t="str">
        <f>VLOOKUP(A482,'Liste salariés'!$C$2:$I$609,6,FALSE)</f>
        <v>ELM</v>
      </c>
      <c r="F482" t="s">
        <v>1101</v>
      </c>
      <c r="G482">
        <f>VLOOKUP(F482,'Liste formations'!$A$3:$B$31,2,FALSE)</f>
        <v>6</v>
      </c>
      <c r="I482">
        <f>Tableau2[[#This Row],[Nombre de questions]]-Tableau2[[#This Row],[Réponses justes ]]</f>
        <v>6</v>
      </c>
      <c r="J482"/>
      <c r="K482" s="3">
        <v>40952</v>
      </c>
      <c r="M482"/>
      <c r="N482" s="12"/>
    </row>
    <row r="483" spans="1:14" x14ac:dyDescent="0.25">
      <c r="A483" s="6" t="s">
        <v>1057</v>
      </c>
      <c r="B483" t="str">
        <f>VLOOKUP(A483,'Liste salariés'!$C$2:$I$609,4,FALSE)</f>
        <v>Cadre</v>
      </c>
      <c r="C483" t="str">
        <f>VLOOKUP(A483,'Liste salariés'!$C$2:$R$609,7,FALSE)</f>
        <v>P04-QUALITY PLANT</v>
      </c>
      <c r="D483" t="str">
        <f>VLOOKUP(A483,'Liste salariés'!$C$2:$I$609,3,FALSE)</f>
        <v>LP</v>
      </c>
      <c r="E483" t="str">
        <f>VLOOKUP(A483,'Liste salariés'!$C$2:$I$609,6,FALSE)</f>
        <v>ELM</v>
      </c>
      <c r="F483" t="s">
        <v>11</v>
      </c>
      <c r="G483">
        <f>VLOOKUP(F483,'Liste formations'!$A$3:$B$31,2,FALSE)</f>
        <v>25</v>
      </c>
      <c r="H483">
        <v>13</v>
      </c>
      <c r="I483">
        <f>Tableau2[[#This Row],[Nombre de questions]]-Tableau2[[#This Row],[Réponses justes ]]</f>
        <v>12</v>
      </c>
      <c r="J483" t="s">
        <v>1052</v>
      </c>
      <c r="K483" s="3"/>
      <c r="M483"/>
      <c r="N483" s="12"/>
    </row>
    <row r="484" spans="1:14" x14ac:dyDescent="0.25">
      <c r="A484" s="6" t="s">
        <v>1273</v>
      </c>
      <c r="B484" t="str">
        <f>VLOOKUP(A484,'Liste salariés'!$C$2:$I$609,4,FALSE)</f>
        <v>Ouvrier</v>
      </c>
      <c r="C484" t="str">
        <f>VLOOKUP(A484,'Liste salariés'!$C$2:$R$609,7,FALSE)</f>
        <v>P01-PRODUCTION</v>
      </c>
      <c r="D484" t="str">
        <f>VLOOKUP(A484,'Liste salariés'!$C$2:$I$609,3,FALSE)</f>
        <v>OMAN</v>
      </c>
      <c r="E484" t="str">
        <f>VLOOKUP(A484,'Liste salariés'!$C$2:$I$609,6,FALSE)</f>
        <v>ELM</v>
      </c>
      <c r="F484" t="s">
        <v>11</v>
      </c>
      <c r="G484">
        <f>VLOOKUP(F484,'Liste formations'!$A$3:$B$31,2,FALSE)</f>
        <v>25</v>
      </c>
      <c r="H484">
        <v>21</v>
      </c>
      <c r="I484">
        <f>Tableau2[[#This Row],[Nombre de questions]]-Tableau2[[#This Row],[Réponses justes ]]</f>
        <v>4</v>
      </c>
      <c r="J484" t="s">
        <v>1052</v>
      </c>
      <c r="K484" s="3">
        <v>41352</v>
      </c>
      <c r="M484"/>
      <c r="N484" s="12"/>
    </row>
    <row r="485" spans="1:14" x14ac:dyDescent="0.25">
      <c r="A485" s="34" t="s">
        <v>1273</v>
      </c>
      <c r="B485" t="str">
        <f>VLOOKUP(A485,'Liste salariés'!$C$2:$I$609,4,FALSE)</f>
        <v>Ouvrier</v>
      </c>
      <c r="C485" s="8" t="str">
        <f>VLOOKUP(A485,'Liste salariés'!$C$2:$R$609,7,FALSE)</f>
        <v>P01-PRODUCTION</v>
      </c>
      <c r="D485" s="8" t="str">
        <f>VLOOKUP(A485,'Liste salariés'!$C$2:$I$609,3,FALSE)</f>
        <v>OMAN</v>
      </c>
      <c r="E485" s="8" t="str">
        <f>VLOOKUP(A485,'Liste salariés'!$C$2:$I$609,6,FALSE)</f>
        <v>ELM</v>
      </c>
      <c r="F485" t="s">
        <v>1987</v>
      </c>
      <c r="G485" s="8">
        <f>VLOOKUP(F485,'Liste formations'!$A$3:$B$31,2,FALSE)</f>
        <v>15</v>
      </c>
      <c r="H485" t="s">
        <v>1973</v>
      </c>
      <c r="I485" t="e">
        <f>Tableau2[[#This Row],[Nombre de questions]]-Tableau2[[#This Row],[Réponses justes ]]</f>
        <v>#VALUE!</v>
      </c>
      <c r="J485" s="26" t="s">
        <v>1053</v>
      </c>
      <c r="K485" s="40" t="s">
        <v>1988</v>
      </c>
      <c r="M485"/>
      <c r="N485" s="12"/>
    </row>
    <row r="486" spans="1:14" x14ac:dyDescent="0.25">
      <c r="A486" s="6" t="s">
        <v>1529</v>
      </c>
      <c r="B486" t="str">
        <f>VLOOKUP(A486,'Liste salariés'!$C$2:$I$609,4,FALSE)</f>
        <v>Ouvrier</v>
      </c>
      <c r="C486" t="str">
        <f>VLOOKUP(A486,'Liste salariés'!$C$2:$R$609,7,FALSE)</f>
        <v>P01-PRODUCTION</v>
      </c>
      <c r="D486" t="str">
        <f>VLOOKUP(A486,'Liste salariés'!$C$2:$I$609,3,FALSE)</f>
        <v>OMAC</v>
      </c>
      <c r="E486" t="str">
        <f>VLOOKUP(A486,'Liste salariés'!$C$2:$I$609,6,FALSE)</f>
        <v>ELM</v>
      </c>
      <c r="F486" t="s">
        <v>1681</v>
      </c>
      <c r="G486">
        <f>VLOOKUP(F486,'Liste formations'!$A$3:$B$31,2,FALSE)</f>
        <v>5</v>
      </c>
      <c r="H486">
        <v>5</v>
      </c>
      <c r="I486">
        <f>Tableau2[[#This Row],[Nombre de questions]]-Tableau2[[#This Row],[Réponses justes ]]</f>
        <v>0</v>
      </c>
      <c r="J486" t="s">
        <v>1052</v>
      </c>
      <c r="K486" s="3">
        <v>41411</v>
      </c>
      <c r="M486"/>
      <c r="N486" s="12"/>
    </row>
    <row r="487" spans="1:14" x14ac:dyDescent="0.25">
      <c r="A487" s="6" t="s">
        <v>1126</v>
      </c>
      <c r="B487" t="str">
        <f>VLOOKUP(A487,'Liste salariés'!$C$2:$I$609,4,FALSE)</f>
        <v>ETAM</v>
      </c>
      <c r="C487" t="str">
        <f>VLOOKUP(A487,'Liste salariés'!$C$2:$R$609,7,FALSE)</f>
        <v>P02-TECHNICAL SCES</v>
      </c>
      <c r="D487" t="str">
        <f>VLOOKUP(A487,'Liste salariés'!$C$2:$I$609,3,FALSE)</f>
        <v>LP</v>
      </c>
      <c r="E487" t="str">
        <f>VLOOKUP(A487,'Liste salariés'!$C$2:$I$609,6,FALSE)</f>
        <v>ELM</v>
      </c>
      <c r="F487" t="s">
        <v>1414</v>
      </c>
      <c r="G487">
        <f>VLOOKUP(F487,'Liste formations'!$A$3:$B$31,2,FALSE)</f>
        <v>10</v>
      </c>
      <c r="H487">
        <v>5</v>
      </c>
      <c r="I487">
        <f>Tableau2[[#This Row],[Nombre de questions]]-Tableau2[[#This Row],[Réponses justes ]]</f>
        <v>5</v>
      </c>
      <c r="J487" t="s">
        <v>1052</v>
      </c>
      <c r="K487" s="3">
        <v>41290</v>
      </c>
      <c r="M487"/>
      <c r="N487" s="13"/>
    </row>
    <row r="488" spans="1:14" x14ac:dyDescent="0.25">
      <c r="A488" s="6" t="s">
        <v>1126</v>
      </c>
      <c r="B488" t="str">
        <f>VLOOKUP(A488,'Liste salariés'!$C$2:$I$609,4,FALSE)</f>
        <v>ETAM</v>
      </c>
      <c r="C488" t="str">
        <f>VLOOKUP(A488,'Liste salariés'!$C$2:$R$609,7,FALSE)</f>
        <v>P02-TECHNICAL SCES</v>
      </c>
      <c r="D488" t="str">
        <f>VLOOKUP(A488,'Liste salariés'!$C$2:$I$609,3,FALSE)</f>
        <v>LP</v>
      </c>
      <c r="E488" t="str">
        <f>VLOOKUP(A488,'Liste salariés'!$C$2:$I$609,6,FALSE)</f>
        <v>ELM</v>
      </c>
      <c r="F488" t="s">
        <v>1420</v>
      </c>
      <c r="G488">
        <f>VLOOKUP(F488,'Liste formations'!$A$3:$B$31,2,FALSE)</f>
        <v>10</v>
      </c>
      <c r="H488">
        <v>9</v>
      </c>
      <c r="I488">
        <f>Tableau2[[#This Row],[Nombre de questions]]-Tableau2[[#This Row],[Réponses justes ]]</f>
        <v>1</v>
      </c>
      <c r="J488" t="s">
        <v>1052</v>
      </c>
      <c r="K488" s="3">
        <v>41024</v>
      </c>
      <c r="M488"/>
      <c r="N488" s="12"/>
    </row>
    <row r="489" spans="1:14" x14ac:dyDescent="0.25">
      <c r="A489" s="6" t="s">
        <v>1126</v>
      </c>
      <c r="B489" t="str">
        <f>VLOOKUP(A489,'Liste salariés'!$C$2:$I$609,4,FALSE)</f>
        <v>ETAM</v>
      </c>
      <c r="C489" t="str">
        <f>VLOOKUP(A489,'Liste salariés'!$C$2:$R$609,7,FALSE)</f>
        <v>P02-TECHNICAL SCES</v>
      </c>
      <c r="D489" t="str">
        <f>VLOOKUP(A489,'Liste salariés'!$C$2:$I$609,3,FALSE)</f>
        <v>LP</v>
      </c>
      <c r="E489" t="str">
        <f>VLOOKUP(A489,'Liste salariés'!$C$2:$I$609,6,FALSE)</f>
        <v>ELM</v>
      </c>
      <c r="F489" t="s">
        <v>11</v>
      </c>
      <c r="G489">
        <f>VLOOKUP(F489,'Liste formations'!$A$3:$B$31,2,FALSE)</f>
        <v>25</v>
      </c>
      <c r="H489">
        <v>23</v>
      </c>
      <c r="I489">
        <f>Tableau2[[#This Row],[Nombre de questions]]-Tableau2[[#This Row],[Réponses justes ]]</f>
        <v>2</v>
      </c>
      <c r="J489" t="s">
        <v>1052</v>
      </c>
      <c r="K489" s="3">
        <v>40809</v>
      </c>
      <c r="M489"/>
      <c r="N489" s="12"/>
    </row>
    <row r="490" spans="1:14" x14ac:dyDescent="0.25">
      <c r="A490" s="6" t="s">
        <v>1126</v>
      </c>
      <c r="B490" t="str">
        <f>VLOOKUP(A490,'Liste salariés'!$C$2:$I$609,4,FALSE)</f>
        <v>ETAM</v>
      </c>
      <c r="C490" t="str">
        <f>VLOOKUP(A490,'Liste salariés'!$C$2:$R$609,7,FALSE)</f>
        <v>P02-TECHNICAL SCES</v>
      </c>
      <c r="D490" t="str">
        <f>VLOOKUP(A490,'Liste salariés'!$C$2:$I$609,3,FALSE)</f>
        <v>LP</v>
      </c>
      <c r="E490" t="str">
        <f>VLOOKUP(A490,'Liste salariés'!$C$2:$I$609,6,FALSE)</f>
        <v>ELM</v>
      </c>
      <c r="F490" t="s">
        <v>9</v>
      </c>
      <c r="G490">
        <f>VLOOKUP(F490,'Liste formations'!$A$3:$B$31,2,FALSE)</f>
        <v>10</v>
      </c>
      <c r="H490">
        <v>10</v>
      </c>
      <c r="I490">
        <f>Tableau2[[#This Row],[Nombre de questions]]-Tableau2[[#This Row],[Réponses justes ]]</f>
        <v>0</v>
      </c>
      <c r="J490" t="s">
        <v>1052</v>
      </c>
      <c r="K490" s="3">
        <v>41390</v>
      </c>
      <c r="M490"/>
      <c r="N490" s="12"/>
    </row>
    <row r="491" spans="1:14" x14ac:dyDescent="0.25">
      <c r="A491" s="6" t="s">
        <v>1126</v>
      </c>
      <c r="B491" t="str">
        <f>VLOOKUP(A491,'Liste salariés'!$C$2:$I$609,4,FALSE)</f>
        <v>ETAM</v>
      </c>
      <c r="C491" t="str">
        <f>VLOOKUP(A491,'Liste salariés'!$C$2:$R$609,7,FALSE)</f>
        <v>P02-TECHNICAL SCES</v>
      </c>
      <c r="D491" t="str">
        <f>VLOOKUP(A491,'Liste salariés'!$C$2:$I$609,3,FALSE)</f>
        <v>LP</v>
      </c>
      <c r="E491" t="str">
        <f>VLOOKUP(A491,'Liste salariés'!$C$2:$I$609,6,FALSE)</f>
        <v>ELM</v>
      </c>
      <c r="F491" t="s">
        <v>1101</v>
      </c>
      <c r="G491">
        <f>VLOOKUP(F491,'Liste formations'!$A$3:$B$31,2,FALSE)</f>
        <v>6</v>
      </c>
      <c r="I491">
        <f>Tableau2[[#This Row],[Nombre de questions]]-Tableau2[[#This Row],[Réponses justes ]]</f>
        <v>6</v>
      </c>
      <c r="J491"/>
      <c r="K491" s="3">
        <v>40498</v>
      </c>
      <c r="M491"/>
      <c r="N491" s="12"/>
    </row>
    <row r="492" spans="1:14" x14ac:dyDescent="0.25">
      <c r="A492" s="6" t="s">
        <v>1531</v>
      </c>
      <c r="B492" t="str">
        <f>VLOOKUP(A492,'Liste salariés'!$C$2:$I$609,4,FALSE)</f>
        <v>Ouvrier</v>
      </c>
      <c r="C492" t="str">
        <f>VLOOKUP(A492,'Liste salariés'!$C$2:$R$609,7,FALSE)</f>
        <v>P01-PRODUCTION</v>
      </c>
      <c r="D492" t="str">
        <f>VLOOKUP(A492,'Liste salariés'!$C$2:$I$609,3,FALSE)</f>
        <v>OMAN</v>
      </c>
      <c r="E492" t="str">
        <f>VLOOKUP(A492,'Liste salariés'!$C$2:$I$609,6,FALSE)</f>
        <v>ELM</v>
      </c>
      <c r="F492" t="s">
        <v>1413</v>
      </c>
      <c r="G492">
        <f>VLOOKUP(F492,'Liste formations'!$A$3:$B$31,2,FALSE)</f>
        <v>10</v>
      </c>
      <c r="H492">
        <v>5</v>
      </c>
      <c r="I492">
        <f>Tableau2[[#This Row],[Nombre de questions]]-Tableau2[[#This Row],[Réponses justes ]]</f>
        <v>5</v>
      </c>
      <c r="J492" t="s">
        <v>1053</v>
      </c>
      <c r="K492" s="3">
        <v>41460</v>
      </c>
      <c r="M492"/>
      <c r="N492" s="12"/>
    </row>
    <row r="493" spans="1:14" x14ac:dyDescent="0.25">
      <c r="A493" s="34" t="s">
        <v>1531</v>
      </c>
      <c r="B493" s="26" t="str">
        <f>VLOOKUP(A493,'Liste salariés'!$C$2:$I$609,4,FALSE)</f>
        <v>Ouvrier</v>
      </c>
      <c r="C493" s="36" t="str">
        <f>VLOOKUP(A493,'Liste salariés'!$C$2:$R$609,7,FALSE)</f>
        <v>P01-PRODUCTION</v>
      </c>
      <c r="D493" s="36" t="str">
        <f>VLOOKUP(A493,'Liste salariés'!$C$2:$I$609,3,FALSE)</f>
        <v>OMAN</v>
      </c>
      <c r="E493" s="36" t="str">
        <f>VLOOKUP(A493,'Liste salariés'!$C$2:$I$609,6,FALSE)</f>
        <v>ELM</v>
      </c>
      <c r="F493" t="s">
        <v>1987</v>
      </c>
      <c r="G493" s="36">
        <f>VLOOKUP(F493,'Liste formations'!$A$3:$B$31,2,FALSE)</f>
        <v>15</v>
      </c>
      <c r="H493" s="26" t="s">
        <v>1973</v>
      </c>
      <c r="I493" s="26" t="e">
        <f>Tableau2[[#This Row],[Nombre de questions]]-Tableau2[[#This Row],[Réponses justes ]]</f>
        <v>#VALUE!</v>
      </c>
      <c r="J493" s="26" t="s">
        <v>1053</v>
      </c>
      <c r="K493" s="41">
        <v>41222</v>
      </c>
      <c r="L493" s="26"/>
      <c r="M493" s="26"/>
      <c r="N493" s="12"/>
    </row>
    <row r="494" spans="1:14" x14ac:dyDescent="0.25">
      <c r="A494" s="6" t="s">
        <v>1274</v>
      </c>
      <c r="B494" t="str">
        <f>VLOOKUP(A494,'Liste salariés'!$C$2:$I$609,4,FALSE)</f>
        <v>Ouvrier</v>
      </c>
      <c r="C494" t="str">
        <f>VLOOKUP(A494,'Liste salariés'!$C$2:$R$609,7,FALSE)</f>
        <v>P01-PRODUCTION</v>
      </c>
      <c r="D494" t="str">
        <f>VLOOKUP(A494,'Liste salariés'!$C$2:$I$609,3,FALSE)</f>
        <v>REP</v>
      </c>
      <c r="E494" t="str">
        <f>VLOOKUP(A494,'Liste salariés'!$C$2:$I$609,6,FALSE)</f>
        <v>ELM</v>
      </c>
      <c r="F494" t="s">
        <v>11</v>
      </c>
      <c r="G494">
        <f>VLOOKUP(F494,'Liste formations'!$A$3:$B$31,2,FALSE)</f>
        <v>25</v>
      </c>
      <c r="H494">
        <v>20</v>
      </c>
      <c r="I494">
        <f>Tableau2[[#This Row],[Nombre de questions]]-Tableau2[[#This Row],[Réponses justes ]]</f>
        <v>5</v>
      </c>
      <c r="J494" t="s">
        <v>1052</v>
      </c>
      <c r="K494" s="3">
        <v>40926</v>
      </c>
      <c r="M494"/>
      <c r="N494" s="12"/>
    </row>
    <row r="495" spans="1:14" x14ac:dyDescent="0.25">
      <c r="A495" s="6" t="s">
        <v>1274</v>
      </c>
      <c r="B495" t="str">
        <f>VLOOKUP(A495,'Liste salariés'!$C$2:$I$609,4,FALSE)</f>
        <v>Ouvrier</v>
      </c>
      <c r="C495" t="str">
        <f>VLOOKUP(A495,'Liste salariés'!$C$2:$R$609,7,FALSE)</f>
        <v>P01-PRODUCTION</v>
      </c>
      <c r="D495" t="str">
        <f>VLOOKUP(A495,'Liste salariés'!$C$2:$I$609,3,FALSE)</f>
        <v>REP</v>
      </c>
      <c r="E495" t="str">
        <f>VLOOKUP(A495,'Liste salariés'!$C$2:$I$609,6,FALSE)</f>
        <v>ELM</v>
      </c>
      <c r="F495" t="s">
        <v>1413</v>
      </c>
      <c r="G495">
        <f>VLOOKUP(F495,'Liste formations'!$A$3:$B$31,2,FALSE)</f>
        <v>10</v>
      </c>
      <c r="H495">
        <v>10</v>
      </c>
      <c r="I495">
        <f>Tableau2[[#This Row],[Nombre de questions]]-Tableau2[[#This Row],[Réponses justes ]]</f>
        <v>0</v>
      </c>
      <c r="J495" t="s">
        <v>1052</v>
      </c>
      <c r="K495" s="3">
        <v>41458</v>
      </c>
      <c r="M495"/>
      <c r="N495" s="12"/>
    </row>
    <row r="496" spans="1:14" x14ac:dyDescent="0.25">
      <c r="A496" s="34" t="s">
        <v>1274</v>
      </c>
      <c r="B496" t="str">
        <f>VLOOKUP(A496,'Liste salariés'!$C$2:$I$609,4,FALSE)</f>
        <v>Ouvrier</v>
      </c>
      <c r="C496" s="8" t="str">
        <f>VLOOKUP(A496,'Liste salariés'!$C$2:$R$609,7,FALSE)</f>
        <v>P01-PRODUCTION</v>
      </c>
      <c r="D496" s="8" t="str">
        <f>VLOOKUP(A496,'Liste salariés'!$C$2:$I$609,3,FALSE)</f>
        <v>REP</v>
      </c>
      <c r="E496" s="8" t="str">
        <f>VLOOKUP(A496,'Liste salariés'!$C$2:$I$609,6,FALSE)</f>
        <v>ELM</v>
      </c>
      <c r="F496" t="s">
        <v>1987</v>
      </c>
      <c r="G496" s="8">
        <f>VLOOKUP(F496,'Liste formations'!$A$3:$B$31,2,FALSE)</f>
        <v>15</v>
      </c>
      <c r="H496" t="s">
        <v>1973</v>
      </c>
      <c r="I496" t="e">
        <f>Tableau2[[#This Row],[Nombre de questions]]-Tableau2[[#This Row],[Réponses justes ]]</f>
        <v>#VALUE!</v>
      </c>
      <c r="J496" s="26" t="s">
        <v>1053</v>
      </c>
      <c r="K496" s="40">
        <v>41591</v>
      </c>
      <c r="M496"/>
      <c r="N496" s="12"/>
    </row>
    <row r="497" spans="1:14" x14ac:dyDescent="0.25">
      <c r="A497" s="6" t="s">
        <v>1127</v>
      </c>
      <c r="B497" t="str">
        <f>VLOOKUP(A497,'Liste salariés'!$C$2:$I$609,4,FALSE)</f>
        <v>ETAM</v>
      </c>
      <c r="C497" t="str">
        <f>VLOOKUP(A497,'Liste salariés'!$C$2:$R$609,7,FALSE)</f>
        <v>P01-PRODUCTION</v>
      </c>
      <c r="D497" t="str">
        <f>VLOOKUP(A497,'Liste salariés'!$C$2:$I$609,3,FALSE)</f>
        <v>CE</v>
      </c>
      <c r="E497" t="str">
        <f>VLOOKUP(A497,'Liste salariés'!$C$2:$I$609,6,FALSE)</f>
        <v>ELM</v>
      </c>
      <c r="F497" t="s">
        <v>1414</v>
      </c>
      <c r="G497">
        <f>VLOOKUP(F497,'Liste formations'!$A$3:$B$31,2,FALSE)</f>
        <v>10</v>
      </c>
      <c r="H497">
        <v>5</v>
      </c>
      <c r="I497">
        <f>Tableau2[[#This Row],[Nombre de questions]]-Tableau2[[#This Row],[Réponses justes ]]</f>
        <v>5</v>
      </c>
      <c r="J497" t="s">
        <v>1052</v>
      </c>
      <c r="K497" s="3">
        <v>41093</v>
      </c>
      <c r="M497"/>
      <c r="N497" s="12"/>
    </row>
    <row r="498" spans="1:14" x14ac:dyDescent="0.25">
      <c r="A498" s="6" t="s">
        <v>1127</v>
      </c>
      <c r="B498" t="str">
        <f>VLOOKUP(A498,'Liste salariés'!$C$2:$I$609,4,FALSE)</f>
        <v>ETAM</v>
      </c>
      <c r="C498" t="str">
        <f>VLOOKUP(A498,'Liste salariés'!$C$2:$R$609,7,FALSE)</f>
        <v>P01-PRODUCTION</v>
      </c>
      <c r="D498" t="str">
        <f>VLOOKUP(A498,'Liste salariés'!$C$2:$I$609,3,FALSE)</f>
        <v>CE</v>
      </c>
      <c r="E498" t="str">
        <f>VLOOKUP(A498,'Liste salariés'!$C$2:$I$609,6,FALSE)</f>
        <v>ELM</v>
      </c>
      <c r="F498" t="s">
        <v>1413</v>
      </c>
      <c r="G498">
        <f>VLOOKUP(F498,'Liste formations'!$A$3:$B$31,2,FALSE)</f>
        <v>10</v>
      </c>
      <c r="H498">
        <v>10</v>
      </c>
      <c r="I498">
        <f>Tableau2[[#This Row],[Nombre de questions]]-Tableau2[[#This Row],[Réponses justes ]]</f>
        <v>0</v>
      </c>
      <c r="J498" t="s">
        <v>1052</v>
      </c>
      <c r="K498" s="3">
        <v>41094</v>
      </c>
      <c r="M498"/>
      <c r="N498" s="12"/>
    </row>
    <row r="499" spans="1:14" x14ac:dyDescent="0.25">
      <c r="A499" s="6" t="s">
        <v>1127</v>
      </c>
      <c r="B499" t="str">
        <f>VLOOKUP(A499,'Liste salariés'!$C$2:$I$609,4,FALSE)</f>
        <v>ETAM</v>
      </c>
      <c r="C499" t="str">
        <f>VLOOKUP(A499,'Liste salariés'!$C$2:$R$609,7,FALSE)</f>
        <v>P01-PRODUCTION</v>
      </c>
      <c r="D499" t="str">
        <f>VLOOKUP(A499,'Liste salariés'!$C$2:$I$609,3,FALSE)</f>
        <v>CE</v>
      </c>
      <c r="E499" t="str">
        <f>VLOOKUP(A499,'Liste salariés'!$C$2:$I$609,6,FALSE)</f>
        <v>ELM</v>
      </c>
      <c r="F499" t="s">
        <v>1420</v>
      </c>
      <c r="G499">
        <f>VLOOKUP(F499,'Liste formations'!$A$3:$B$31,2,FALSE)</f>
        <v>10</v>
      </c>
      <c r="H499">
        <v>10</v>
      </c>
      <c r="I499">
        <f>Tableau2[[#This Row],[Nombre de questions]]-Tableau2[[#This Row],[Réponses justes ]]</f>
        <v>0</v>
      </c>
      <c r="J499" t="s">
        <v>1052</v>
      </c>
      <c r="K499" s="3">
        <v>41024</v>
      </c>
      <c r="M499"/>
      <c r="N499" s="12"/>
    </row>
    <row r="500" spans="1:14" x14ac:dyDescent="0.25">
      <c r="A500" s="6" t="s">
        <v>1127</v>
      </c>
      <c r="B500" t="str">
        <f>VLOOKUP(A500,'Liste salariés'!$C$2:$I$609,4,FALSE)</f>
        <v>ETAM</v>
      </c>
      <c r="C500" t="str">
        <f>VLOOKUP(A500,'Liste salariés'!$C$2:$R$609,7,FALSE)</f>
        <v>P01-PRODUCTION</v>
      </c>
      <c r="D500" t="str">
        <f>VLOOKUP(A500,'Liste salariés'!$C$2:$I$609,3,FALSE)</f>
        <v>CE</v>
      </c>
      <c r="E500" t="str">
        <f>VLOOKUP(A500,'Liste salariés'!$C$2:$I$609,6,FALSE)</f>
        <v>ELM</v>
      </c>
      <c r="F500" t="s">
        <v>11</v>
      </c>
      <c r="G500">
        <f>VLOOKUP(F500,'Liste formations'!$A$3:$B$31,2,FALSE)</f>
        <v>25</v>
      </c>
      <c r="H500">
        <v>25</v>
      </c>
      <c r="I500">
        <f>Tableau2[[#This Row],[Nombre de questions]]-Tableau2[[#This Row],[Réponses justes ]]</f>
        <v>0</v>
      </c>
      <c r="J500" t="s">
        <v>1052</v>
      </c>
      <c r="K500" s="3">
        <v>40821</v>
      </c>
      <c r="M500"/>
      <c r="N500" s="12"/>
    </row>
    <row r="501" spans="1:14" x14ac:dyDescent="0.25">
      <c r="A501" s="34" t="s">
        <v>1127</v>
      </c>
      <c r="B501" t="str">
        <f>VLOOKUP(A501,'Liste salariés'!$C$2:$I$609,4,FALSE)</f>
        <v>ETAM</v>
      </c>
      <c r="C501" t="str">
        <f>VLOOKUP(A501,'Liste salariés'!$C$2:$R$609,7,FALSE)</f>
        <v>P01-PRODUCTION</v>
      </c>
      <c r="D501" t="str">
        <f>VLOOKUP(A501,'Liste salariés'!$C$2:$I$609,3,FALSE)</f>
        <v>CE</v>
      </c>
      <c r="E501" t="str">
        <f>VLOOKUP(A501,'Liste salariés'!$C$2:$I$609,6,FALSE)</f>
        <v>ELM</v>
      </c>
      <c r="F501" t="s">
        <v>1795</v>
      </c>
      <c r="G501">
        <f>VLOOKUP(F501,'Liste formations'!$A$3:$B$31,2,FALSE)</f>
        <v>15</v>
      </c>
      <c r="H501">
        <v>13</v>
      </c>
      <c r="I501">
        <f>Tableau2[[#This Row],[Nombre de questions]]-Tableau2[[#This Row],[Réponses justes ]]</f>
        <v>2</v>
      </c>
      <c r="J501" t="s">
        <v>1052</v>
      </c>
      <c r="K501" s="3">
        <v>41512</v>
      </c>
      <c r="M501"/>
      <c r="N501" s="12"/>
    </row>
    <row r="502" spans="1:14" x14ac:dyDescent="0.25">
      <c r="A502" s="6" t="s">
        <v>1127</v>
      </c>
      <c r="B502" t="str">
        <f>VLOOKUP(A502,'Liste salariés'!$C$2:$I$609,4,FALSE)</f>
        <v>ETAM</v>
      </c>
      <c r="C502" t="str">
        <f>VLOOKUP(A502,'Liste salariés'!$C$2:$R$609,7,FALSE)</f>
        <v>P01-PRODUCTION</v>
      </c>
      <c r="D502" t="str">
        <f>VLOOKUP(A502,'Liste salariés'!$C$2:$I$609,3,FALSE)</f>
        <v>CE</v>
      </c>
      <c r="E502" t="str">
        <f>VLOOKUP(A502,'Liste salariés'!$C$2:$I$609,6,FALSE)</f>
        <v>ELM</v>
      </c>
      <c r="F502" t="s">
        <v>1839</v>
      </c>
      <c r="G502">
        <f>VLOOKUP(F502,'Liste formations'!$A$3:$B$31,2,FALSE)</f>
        <v>4</v>
      </c>
      <c r="H502">
        <v>4</v>
      </c>
      <c r="I502">
        <f>Tableau2[[#This Row],[Nombre de questions]]-Tableau2[[#This Row],[Réponses justes ]]</f>
        <v>0</v>
      </c>
      <c r="J502" t="s">
        <v>1052</v>
      </c>
      <c r="K502" s="3">
        <v>41547</v>
      </c>
      <c r="M502"/>
      <c r="N502" s="12"/>
    </row>
    <row r="503" spans="1:14" x14ac:dyDescent="0.25">
      <c r="A503" s="34" t="s">
        <v>1127</v>
      </c>
      <c r="B503" t="str">
        <f>VLOOKUP(A503,'Liste salariés'!$C$2:$I$609,4,FALSE)</f>
        <v>ETAM</v>
      </c>
      <c r="C503" t="str">
        <f>VLOOKUP(A503,'Liste salariés'!$C$2:$R$609,7,FALSE)</f>
        <v>P01-PRODUCTION</v>
      </c>
      <c r="D503" t="str">
        <f>VLOOKUP(A503,'Liste salariés'!$C$2:$I$609,3,FALSE)</f>
        <v>CE</v>
      </c>
      <c r="E503" t="str">
        <f>VLOOKUP(A503,'Liste salariés'!$C$2:$I$609,6,FALSE)</f>
        <v>ELM</v>
      </c>
      <c r="F503" t="s">
        <v>1987</v>
      </c>
      <c r="G503">
        <f>VLOOKUP(F503,'Liste formations'!$A$3:$B$31,2,FALSE)</f>
        <v>15</v>
      </c>
      <c r="H503">
        <v>13</v>
      </c>
      <c r="I503">
        <f>Tableau2[[#This Row],[Nombre de questions]]-Tableau2[[#This Row],[Réponses justes ]]</f>
        <v>2</v>
      </c>
      <c r="J503" s="26" t="s">
        <v>1052</v>
      </c>
      <c r="K503" s="40">
        <v>41464</v>
      </c>
      <c r="M503"/>
      <c r="N503" s="12"/>
    </row>
    <row r="504" spans="1:14" x14ac:dyDescent="0.25">
      <c r="A504" s="6" t="s">
        <v>1093</v>
      </c>
      <c r="B504" t="str">
        <f>VLOOKUP(A504,'Liste salariés'!$C$2:$I$609,4,FALSE)</f>
        <v>Ouvrier</v>
      </c>
      <c r="C504" t="str">
        <f>VLOOKUP(A504,'Liste salariés'!$C$2:$R$609,7,FALSE)</f>
        <v>P02-TECHNICAL SCES</v>
      </c>
      <c r="D504" t="str">
        <f>VLOOKUP(A504,'Liste salariés'!$C$2:$I$609,3,FALSE)</f>
        <v>BAT</v>
      </c>
      <c r="E504" t="str">
        <f>VLOOKUP(A504,'Liste salariés'!$C$2:$I$609,6,FALSE)</f>
        <v>ELM</v>
      </c>
      <c r="F504" t="s">
        <v>1414</v>
      </c>
      <c r="G504">
        <f>VLOOKUP(F504,'Liste formations'!$A$3:$B$31,2,FALSE)</f>
        <v>10</v>
      </c>
      <c r="H504">
        <v>4</v>
      </c>
      <c r="I504">
        <f>Tableau2[[#This Row],[Nombre de questions]]-Tableau2[[#This Row],[Réponses justes ]]</f>
        <v>6</v>
      </c>
      <c r="J504" t="s">
        <v>1052</v>
      </c>
      <c r="K504" s="3"/>
      <c r="M504"/>
      <c r="N504" s="12"/>
    </row>
    <row r="505" spans="1:14" x14ac:dyDescent="0.25">
      <c r="A505" s="6" t="s">
        <v>1093</v>
      </c>
      <c r="B505" t="str">
        <f>VLOOKUP(A505,'Liste salariés'!$C$2:$I$609,4,FALSE)</f>
        <v>Ouvrier</v>
      </c>
      <c r="C505" t="str">
        <f>VLOOKUP(A505,'Liste salariés'!$C$2:$R$609,7,FALSE)</f>
        <v>P02-TECHNICAL SCES</v>
      </c>
      <c r="D505" t="str">
        <f>VLOOKUP(A505,'Liste salariés'!$C$2:$I$609,3,FALSE)</f>
        <v>BAT</v>
      </c>
      <c r="E505" t="str">
        <f>VLOOKUP(A505,'Liste salariés'!$C$2:$I$609,6,FALSE)</f>
        <v>ELM</v>
      </c>
      <c r="F505" t="s">
        <v>11</v>
      </c>
      <c r="G505">
        <f>VLOOKUP(F505,'Liste formations'!$A$3:$B$31,2,FALSE)</f>
        <v>25</v>
      </c>
      <c r="H505">
        <v>20</v>
      </c>
      <c r="I505">
        <f>Tableau2[[#This Row],[Nombre de questions]]-Tableau2[[#This Row],[Réponses justes ]]</f>
        <v>5</v>
      </c>
      <c r="J505" t="s">
        <v>1052</v>
      </c>
      <c r="K505" s="3">
        <v>40815</v>
      </c>
      <c r="M505"/>
      <c r="N505" s="12"/>
    </row>
    <row r="506" spans="1:14" x14ac:dyDescent="0.25">
      <c r="A506" s="34" t="s">
        <v>1533</v>
      </c>
      <c r="B506" s="26" t="str">
        <f>VLOOKUP(A506,'Liste salariés'!$C$2:$I$609,4,FALSE)</f>
        <v>Ouvrier</v>
      </c>
      <c r="C506" s="36" t="str">
        <f>VLOOKUP(A506,'Liste salariés'!$C$2:$R$609,7,FALSE)</f>
        <v>P01-PRODUCTION</v>
      </c>
      <c r="D506" s="36" t="str">
        <f>VLOOKUP(A506,'Liste salariés'!$C$2:$I$609,3,FALSE)</f>
        <v>MAG</v>
      </c>
      <c r="E506" s="36" t="str">
        <f>VLOOKUP(A506,'Liste salariés'!$C$2:$I$609,6,FALSE)</f>
        <v>ELM</v>
      </c>
      <c r="F506" t="s">
        <v>1987</v>
      </c>
      <c r="G506" s="36">
        <f>VLOOKUP(F506,'Liste formations'!$A$3:$B$31,2,FALSE)</f>
        <v>15</v>
      </c>
      <c r="H506" s="26" t="s">
        <v>1973</v>
      </c>
      <c r="I506" s="26" t="e">
        <f>Tableau2[[#This Row],[Nombre de questions]]-Tableau2[[#This Row],[Réponses justes ]]</f>
        <v>#VALUE!</v>
      </c>
      <c r="J506" s="26" t="s">
        <v>1053</v>
      </c>
      <c r="K506" s="41">
        <v>41071</v>
      </c>
      <c r="L506" s="26"/>
      <c r="M506" s="26"/>
      <c r="N506" s="12"/>
    </row>
    <row r="507" spans="1:14" x14ac:dyDescent="0.25">
      <c r="A507" s="6" t="s">
        <v>1058</v>
      </c>
      <c r="B507" t="str">
        <f>VLOOKUP(A507,'Liste salariés'!$C$2:$I$609,4,FALSE)</f>
        <v>Cadre</v>
      </c>
      <c r="C507" t="str">
        <f>VLOOKUP(A507,'Liste salariés'!$C$2:$R$609,7,FALSE)</f>
        <v>P02-TECHNICAL SCES</v>
      </c>
      <c r="D507" t="str">
        <f>VLOOKUP(A507,'Liste salariés'!$C$2:$I$609,3,FALSE)</f>
        <v>IP</v>
      </c>
      <c r="E507" t="str">
        <f>VLOOKUP(A507,'Liste salariés'!$C$2:$I$609,6,FALSE)</f>
        <v>ELM</v>
      </c>
      <c r="F507" t="s">
        <v>1412</v>
      </c>
      <c r="G507">
        <f>VLOOKUP(F507,'Liste formations'!$A$3:$B$31,2,FALSE)</f>
        <v>14</v>
      </c>
      <c r="H507">
        <v>12</v>
      </c>
      <c r="I507">
        <f>Tableau2[[#This Row],[Nombre de questions]]-Tableau2[[#This Row],[Réponses justes ]]</f>
        <v>2</v>
      </c>
      <c r="J507" t="s">
        <v>1052</v>
      </c>
      <c r="K507" s="3">
        <v>41295</v>
      </c>
      <c r="M507"/>
      <c r="N507" s="12"/>
    </row>
    <row r="508" spans="1:14" x14ac:dyDescent="0.25">
      <c r="A508" s="6" t="s">
        <v>1058</v>
      </c>
      <c r="B508" t="str">
        <f>VLOOKUP(A508,'Liste salariés'!$C$2:$I$609,4,FALSE)</f>
        <v>Cadre</v>
      </c>
      <c r="C508" t="str">
        <f>VLOOKUP(A508,'Liste salariés'!$C$2:$R$609,7,FALSE)</f>
        <v>P02-TECHNICAL SCES</v>
      </c>
      <c r="D508" t="str">
        <f>VLOOKUP(A508,'Liste salariés'!$C$2:$I$609,3,FALSE)</f>
        <v>IP</v>
      </c>
      <c r="E508" t="str">
        <f>VLOOKUP(A508,'Liste salariés'!$C$2:$I$609,6,FALSE)</f>
        <v>ELM</v>
      </c>
      <c r="F508" t="s">
        <v>9</v>
      </c>
      <c r="G508">
        <f>VLOOKUP(F508,'Liste formations'!$A$3:$B$31,2,FALSE)</f>
        <v>10</v>
      </c>
      <c r="H508">
        <v>8</v>
      </c>
      <c r="I508">
        <f>Tableau2[[#This Row],[Nombre de questions]]-Tableau2[[#This Row],[Réponses justes ]]</f>
        <v>2</v>
      </c>
      <c r="J508" t="s">
        <v>1052</v>
      </c>
      <c r="K508" s="3">
        <v>41347</v>
      </c>
      <c r="M508"/>
      <c r="N508" s="12"/>
    </row>
    <row r="509" spans="1:14" x14ac:dyDescent="0.25">
      <c r="A509" s="6" t="s">
        <v>1058</v>
      </c>
      <c r="B509" t="str">
        <f>VLOOKUP(A509,'Liste salariés'!$C$2:$I$609,4,FALSE)</f>
        <v>Cadre</v>
      </c>
      <c r="C509" t="str">
        <f>VLOOKUP(A509,'Liste salariés'!$C$2:$R$609,7,FALSE)</f>
        <v>P02-TECHNICAL SCES</v>
      </c>
      <c r="D509" t="str">
        <f>VLOOKUP(A509,'Liste salariés'!$C$2:$I$609,3,FALSE)</f>
        <v>IP</v>
      </c>
      <c r="E509" t="str">
        <f>VLOOKUP(A509,'Liste salariés'!$C$2:$I$609,6,FALSE)</f>
        <v>ELM</v>
      </c>
      <c r="F509" t="s">
        <v>11</v>
      </c>
      <c r="G509">
        <f>VLOOKUP(F509,'Liste formations'!$A$3:$B$31,2,FALSE)</f>
        <v>25</v>
      </c>
      <c r="H509">
        <v>24</v>
      </c>
      <c r="I509">
        <f>Tableau2[[#This Row],[Nombre de questions]]-Tableau2[[#This Row],[Réponses justes ]]</f>
        <v>1</v>
      </c>
      <c r="J509" t="s">
        <v>1052</v>
      </c>
      <c r="K509" s="3">
        <v>40809</v>
      </c>
      <c r="M509"/>
      <c r="N509" s="12"/>
    </row>
    <row r="510" spans="1:14" x14ac:dyDescent="0.25">
      <c r="A510" s="6" t="s">
        <v>1058</v>
      </c>
      <c r="B510" t="str">
        <f>VLOOKUP(A510,'Liste salariés'!$C$2:$I$609,4,FALSE)</f>
        <v>Cadre</v>
      </c>
      <c r="C510" t="str">
        <f>VLOOKUP(A510,'Liste salariés'!$C$2:$R$609,7,FALSE)</f>
        <v>P02-TECHNICAL SCES</v>
      </c>
      <c r="D510" t="str">
        <f>VLOOKUP(A510,'Liste salariés'!$C$2:$I$609,3,FALSE)</f>
        <v>IP</v>
      </c>
      <c r="E510" t="str">
        <f>VLOOKUP(A510,'Liste salariés'!$C$2:$I$609,6,FALSE)</f>
        <v>ELM</v>
      </c>
      <c r="F510" t="s">
        <v>10</v>
      </c>
      <c r="G510">
        <f>VLOOKUP(F510,'Liste formations'!$A$3:$B$31,2,FALSE)</f>
        <v>6</v>
      </c>
      <c r="H510">
        <v>6</v>
      </c>
      <c r="I510">
        <f>Tableau2[[#This Row],[Nombre de questions]]-Tableau2[[#This Row],[Réponses justes ]]</f>
        <v>0</v>
      </c>
      <c r="J510" t="s">
        <v>1052</v>
      </c>
      <c r="K510" s="3">
        <v>41302</v>
      </c>
      <c r="M510"/>
      <c r="N510" s="12"/>
    </row>
    <row r="511" spans="1:14" x14ac:dyDescent="0.25">
      <c r="A511" s="6" t="s">
        <v>1058</v>
      </c>
      <c r="B511" t="str">
        <f>VLOOKUP(A511,'Liste salariés'!$C$2:$I$609,4,FALSE)</f>
        <v>Cadre</v>
      </c>
      <c r="C511" t="str">
        <f>VLOOKUP(A511,'Liste salariés'!$C$2:$R$609,7,FALSE)</f>
        <v>P02-TECHNICAL SCES</v>
      </c>
      <c r="D511" t="str">
        <f>VLOOKUP(A511,'Liste salariés'!$C$2:$I$609,3,FALSE)</f>
        <v>IP</v>
      </c>
      <c r="E511" t="str">
        <f>VLOOKUP(A511,'Liste salariés'!$C$2:$I$609,6,FALSE)</f>
        <v>ELM</v>
      </c>
      <c r="F511" t="s">
        <v>1101</v>
      </c>
      <c r="G511">
        <f>VLOOKUP(F511,'Liste formations'!$A$3:$B$31,2,FALSE)</f>
        <v>6</v>
      </c>
      <c r="I511">
        <f>Tableau2[[#This Row],[Nombre de questions]]-Tableau2[[#This Row],[Réponses justes ]]</f>
        <v>6</v>
      </c>
      <c r="J511"/>
      <c r="K511" s="3">
        <v>40498</v>
      </c>
      <c r="M511"/>
      <c r="N511" s="12"/>
    </row>
    <row r="512" spans="1:14" x14ac:dyDescent="0.25">
      <c r="A512" s="34" t="s">
        <v>1058</v>
      </c>
      <c r="B512" t="str">
        <f>VLOOKUP(A512,'Liste salariés'!$C$2:$I$609,4,FALSE)</f>
        <v>Cadre</v>
      </c>
      <c r="C512" s="8" t="str">
        <f>VLOOKUP(A512,'Liste salariés'!$C$2:$R$609,7,FALSE)</f>
        <v>P02-TECHNICAL SCES</v>
      </c>
      <c r="D512" s="8" t="str">
        <f>VLOOKUP(A512,'Liste salariés'!$C$2:$I$609,3,FALSE)</f>
        <v>IP</v>
      </c>
      <c r="E512" s="8" t="str">
        <f>VLOOKUP(A512,'Liste salariés'!$C$2:$I$609,6,FALSE)</f>
        <v>ELM</v>
      </c>
      <c r="F512" t="s">
        <v>1795</v>
      </c>
      <c r="G512" s="8">
        <f>VLOOKUP(F512,'Liste formations'!$A$3:$B$31,2,FALSE)</f>
        <v>15</v>
      </c>
      <c r="H512">
        <v>14</v>
      </c>
      <c r="I512">
        <f>Tableau2[[#This Row],[Nombre de questions]]-Tableau2[[#This Row],[Réponses justes ]]</f>
        <v>1</v>
      </c>
      <c r="J512" t="s">
        <v>1052</v>
      </c>
      <c r="K512" s="3">
        <v>41614</v>
      </c>
      <c r="M512"/>
      <c r="N512" s="12"/>
    </row>
    <row r="513" spans="1:14" x14ac:dyDescent="0.25">
      <c r="A513" s="6" t="s">
        <v>1059</v>
      </c>
      <c r="B513" t="str">
        <f>VLOOKUP(A513,'Liste salariés'!$C$2:$I$609,4,FALSE)</f>
        <v>Cadre</v>
      </c>
      <c r="C513" t="str">
        <f>VLOOKUP(A513,'Liste salariés'!$C$2:$R$609,7,FALSE)</f>
        <v>P02-TECHNICAL SCES</v>
      </c>
      <c r="D513" t="str">
        <f>VLOOKUP(A513,'Liste salariés'!$C$2:$I$609,3,FALSE)</f>
        <v>1N</v>
      </c>
      <c r="E513" t="str">
        <f>VLOOKUP(A513,'Liste salariés'!$C$2:$I$609,6,FALSE)</f>
        <v>ELM</v>
      </c>
      <c r="F513" t="s">
        <v>1412</v>
      </c>
      <c r="G513">
        <f>VLOOKUP(F513,'Liste formations'!$A$3:$B$31,2,FALSE)</f>
        <v>14</v>
      </c>
      <c r="H513">
        <v>12</v>
      </c>
      <c r="I513">
        <f>Tableau2[[#This Row],[Nombre de questions]]-Tableau2[[#This Row],[Réponses justes ]]</f>
        <v>2</v>
      </c>
      <c r="J513" t="s">
        <v>1052</v>
      </c>
      <c r="K513" s="3">
        <v>41295</v>
      </c>
      <c r="M513"/>
      <c r="N513" s="12"/>
    </row>
    <row r="514" spans="1:14" x14ac:dyDescent="0.25">
      <c r="A514" s="6" t="s">
        <v>1059</v>
      </c>
      <c r="B514" t="str">
        <f>VLOOKUP(A514,'Liste salariés'!$C$2:$I$609,4,FALSE)</f>
        <v>Cadre</v>
      </c>
      <c r="C514" t="str">
        <f>VLOOKUP(A514,'Liste salariés'!$C$2:$R$609,7,FALSE)</f>
        <v>P02-TECHNICAL SCES</v>
      </c>
      <c r="D514" t="str">
        <f>VLOOKUP(A514,'Liste salariés'!$C$2:$I$609,3,FALSE)</f>
        <v>1N</v>
      </c>
      <c r="E514" t="str">
        <f>VLOOKUP(A514,'Liste salariés'!$C$2:$I$609,6,FALSE)</f>
        <v>ELM</v>
      </c>
      <c r="F514" t="s">
        <v>1415</v>
      </c>
      <c r="G514">
        <f>VLOOKUP(F514,'Liste formations'!$A$3:$B$31,2,FALSE)</f>
        <v>10</v>
      </c>
      <c r="H514">
        <v>8</v>
      </c>
      <c r="I514">
        <f>Tableau2[[#This Row],[Nombre de questions]]-Tableau2[[#This Row],[Réponses justes ]]</f>
        <v>2</v>
      </c>
      <c r="J514" t="s">
        <v>1052</v>
      </c>
      <c r="K514" s="3">
        <v>41309</v>
      </c>
      <c r="M514"/>
      <c r="N514" s="12"/>
    </row>
    <row r="515" spans="1:14" x14ac:dyDescent="0.25">
      <c r="A515" s="6" t="s">
        <v>1059</v>
      </c>
      <c r="B515" t="str">
        <f>VLOOKUP(A515,'Liste salariés'!$C$2:$I$609,4,FALSE)</f>
        <v>Cadre</v>
      </c>
      <c r="C515" t="str">
        <f>VLOOKUP(A515,'Liste salariés'!$C$2:$R$609,7,FALSE)</f>
        <v>P02-TECHNICAL SCES</v>
      </c>
      <c r="D515" t="str">
        <f>VLOOKUP(A515,'Liste salariés'!$C$2:$I$609,3,FALSE)</f>
        <v>1N</v>
      </c>
      <c r="E515" t="str">
        <f>VLOOKUP(A515,'Liste salariés'!$C$2:$I$609,6,FALSE)</f>
        <v>ELM</v>
      </c>
      <c r="F515" t="s">
        <v>11</v>
      </c>
      <c r="G515">
        <f>VLOOKUP(F515,'Liste formations'!$A$3:$B$31,2,FALSE)</f>
        <v>25</v>
      </c>
      <c r="J515" t="s">
        <v>1052</v>
      </c>
      <c r="K515" s="3">
        <v>40791</v>
      </c>
      <c r="M515"/>
      <c r="N515" s="12"/>
    </row>
    <row r="516" spans="1:14" x14ac:dyDescent="0.25">
      <c r="A516" s="6" t="s">
        <v>1059</v>
      </c>
      <c r="B516" t="str">
        <f>VLOOKUP(A516,'Liste salariés'!$C$2:$I$609,4,FALSE)</f>
        <v>Cadre</v>
      </c>
      <c r="C516" t="str">
        <f>VLOOKUP(A516,'Liste salariés'!$C$2:$R$609,7,FALSE)</f>
        <v>P02-TECHNICAL SCES</v>
      </c>
      <c r="D516" t="str">
        <f>VLOOKUP(A516,'Liste salariés'!$C$2:$I$609,3,FALSE)</f>
        <v>1N</v>
      </c>
      <c r="E516" t="str">
        <f>VLOOKUP(A516,'Liste salariés'!$C$2:$I$609,6,FALSE)</f>
        <v>ELM</v>
      </c>
      <c r="F516" t="s">
        <v>10</v>
      </c>
      <c r="G516">
        <f>VLOOKUP(F516,'Liste formations'!$A$3:$B$31,2,FALSE)</f>
        <v>6</v>
      </c>
      <c r="H516">
        <v>6</v>
      </c>
      <c r="I516">
        <f>Tableau2[[#This Row],[Nombre de questions]]-Tableau2[[#This Row],[Réponses justes ]]</f>
        <v>0</v>
      </c>
      <c r="J516" t="s">
        <v>1052</v>
      </c>
      <c r="K516" s="3">
        <v>41302</v>
      </c>
      <c r="M516"/>
      <c r="N516" s="12"/>
    </row>
    <row r="517" spans="1:14" x14ac:dyDescent="0.25">
      <c r="A517" s="6" t="s">
        <v>1128</v>
      </c>
      <c r="B517" t="str">
        <f>VLOOKUP(A517,'Liste salariés'!$C$2:$I$609,4,FALSE)</f>
        <v>Ouvrier</v>
      </c>
      <c r="C517" t="str">
        <f>VLOOKUP(A517,'Liste salariés'!$C$2:$R$609,7,FALSE)</f>
        <v>P01-PRODUCTION</v>
      </c>
      <c r="D517" t="str">
        <f>VLOOKUP(A517,'Liste salariés'!$C$2:$I$609,3,FALSE)</f>
        <v>TST</v>
      </c>
      <c r="E517" t="str">
        <f>VLOOKUP(A517,'Liste salariés'!$C$2:$I$609,6,FALSE)</f>
        <v>ELM</v>
      </c>
      <c r="F517" t="s">
        <v>1414</v>
      </c>
      <c r="G517">
        <f>VLOOKUP(F517,'Liste formations'!$A$3:$B$31,2,FALSE)</f>
        <v>10</v>
      </c>
      <c r="H517">
        <v>4</v>
      </c>
      <c r="I517">
        <f>Tableau2[[#This Row],[Nombre de questions]]-Tableau2[[#This Row],[Réponses justes ]]</f>
        <v>6</v>
      </c>
      <c r="J517" t="s">
        <v>1052</v>
      </c>
      <c r="K517" s="3">
        <v>41093</v>
      </c>
      <c r="M517"/>
      <c r="N517" s="12"/>
    </row>
    <row r="518" spans="1:14" x14ac:dyDescent="0.25">
      <c r="A518" s="6" t="s">
        <v>1128</v>
      </c>
      <c r="B518" t="str">
        <f>VLOOKUP(A518,'Liste salariés'!$C$2:$I$609,4,FALSE)</f>
        <v>Ouvrier</v>
      </c>
      <c r="C518" t="str">
        <f>VLOOKUP(A518,'Liste salariés'!$C$2:$R$609,7,FALSE)</f>
        <v>P01-PRODUCTION</v>
      </c>
      <c r="D518" t="str">
        <f>VLOOKUP(A518,'Liste salariés'!$C$2:$I$609,3,FALSE)</f>
        <v>TST</v>
      </c>
      <c r="E518" t="str">
        <f>VLOOKUP(A518,'Liste salariés'!$C$2:$I$609,6,FALSE)</f>
        <v>ELM</v>
      </c>
      <c r="F518" t="s">
        <v>1420</v>
      </c>
      <c r="G518">
        <f>VLOOKUP(F518,'Liste formations'!$A$3:$B$31,2,FALSE)</f>
        <v>10</v>
      </c>
      <c r="H518">
        <v>9</v>
      </c>
      <c r="I518">
        <f>Tableau2[[#This Row],[Nombre de questions]]-Tableau2[[#This Row],[Réponses justes ]]</f>
        <v>1</v>
      </c>
      <c r="J518" t="s">
        <v>1052</v>
      </c>
      <c r="K518" s="3">
        <v>41017</v>
      </c>
      <c r="M518"/>
      <c r="N518" s="12"/>
    </row>
    <row r="519" spans="1:14" x14ac:dyDescent="0.25">
      <c r="A519" s="6" t="s">
        <v>1128</v>
      </c>
      <c r="B519" t="str">
        <f>VLOOKUP(A519,'Liste salariés'!$C$2:$I$609,4,FALSE)</f>
        <v>Ouvrier</v>
      </c>
      <c r="C519" t="str">
        <f>VLOOKUP(A519,'Liste salariés'!$C$2:$R$609,7,FALSE)</f>
        <v>P01-PRODUCTION</v>
      </c>
      <c r="D519" t="str">
        <f>VLOOKUP(A519,'Liste salariés'!$C$2:$I$609,3,FALSE)</f>
        <v>TST</v>
      </c>
      <c r="E519" t="str">
        <f>VLOOKUP(A519,'Liste salariés'!$C$2:$I$609,6,FALSE)</f>
        <v>ELM</v>
      </c>
      <c r="F519" t="s">
        <v>11</v>
      </c>
      <c r="G519">
        <f>VLOOKUP(F519,'Liste formations'!$A$3:$B$31,2,FALSE)</f>
        <v>25</v>
      </c>
      <c r="H519">
        <v>25</v>
      </c>
      <c r="I519">
        <f>Tableau2[[#This Row],[Nombre de questions]]-Tableau2[[#This Row],[Réponses justes ]]</f>
        <v>0</v>
      </c>
      <c r="J519" t="s">
        <v>1052</v>
      </c>
      <c r="K519" s="3">
        <v>40815</v>
      </c>
      <c r="M519"/>
      <c r="N519" s="12"/>
    </row>
    <row r="520" spans="1:14" x14ac:dyDescent="0.25">
      <c r="A520" s="6" t="s">
        <v>1940</v>
      </c>
      <c r="B520" t="str">
        <f>VLOOKUP(A520,'Liste salariés'!$C$2:$I$609,4,FALSE)</f>
        <v>Ouvrier</v>
      </c>
      <c r="C520" t="str">
        <f>VLOOKUP(A520,'Liste salariés'!$C$2:$R$609,7,FALSE)</f>
        <v>P01-PRODUCTION</v>
      </c>
      <c r="D520" t="str">
        <f>VLOOKUP(A520,'Liste salariés'!$C$2:$I$609,3,FALSE)</f>
        <v>OMAC</v>
      </c>
      <c r="E520" t="str">
        <f>VLOOKUP(A520,'Liste salariés'!$C$2:$I$609,6,FALSE)</f>
        <v>ELM</v>
      </c>
      <c r="F520" t="s">
        <v>11</v>
      </c>
      <c r="G520">
        <f>VLOOKUP(F520,'Liste formations'!$A$3:$B$31,2,FALSE)</f>
        <v>25</v>
      </c>
      <c r="H520">
        <v>20</v>
      </c>
      <c r="I520">
        <f>Tableau2[[#This Row],[Nombre de questions]]-Tableau2[[#This Row],[Réponses justes ]]</f>
        <v>5</v>
      </c>
      <c r="J520" t="s">
        <v>1052</v>
      </c>
      <c r="K520" s="3">
        <v>41283</v>
      </c>
      <c r="M520"/>
      <c r="N520" s="12"/>
    </row>
    <row r="521" spans="1:14" x14ac:dyDescent="0.25">
      <c r="A521" s="6" t="s">
        <v>1940</v>
      </c>
      <c r="B521" t="str">
        <f>VLOOKUP(A521,'Liste salariés'!$C$2:$I$609,4,FALSE)</f>
        <v>Ouvrier</v>
      </c>
      <c r="C521" t="str">
        <f>VLOOKUP(A521,'Liste salariés'!$C$2:$R$609,7,FALSE)</f>
        <v>P01-PRODUCTION</v>
      </c>
      <c r="D521" t="str">
        <f>VLOOKUP(A521,'Liste salariés'!$C$2:$I$609,3,FALSE)</f>
        <v>OMAC</v>
      </c>
      <c r="E521" t="str">
        <f>VLOOKUP(A521,'Liste salariés'!$C$2:$I$609,6,FALSE)</f>
        <v>ELM</v>
      </c>
      <c r="F521" t="s">
        <v>1683</v>
      </c>
      <c r="G521">
        <f>VLOOKUP(F521,'Liste formations'!$A$3:$B$31,2,FALSE)</f>
        <v>0</v>
      </c>
      <c r="H521">
        <v>25</v>
      </c>
      <c r="I521">
        <f>Tableau2[[#This Row],[Nombre de questions]]-Tableau2[[#This Row],[Réponses justes ]]</f>
        <v>-25</v>
      </c>
      <c r="J521" t="s">
        <v>1052</v>
      </c>
      <c r="K521" s="3">
        <v>41193</v>
      </c>
      <c r="L521" t="s">
        <v>1688</v>
      </c>
      <c r="M521"/>
      <c r="N521" s="12"/>
    </row>
    <row r="522" spans="1:14" x14ac:dyDescent="0.25">
      <c r="A522" s="6" t="s">
        <v>1940</v>
      </c>
      <c r="B522" t="str">
        <f>VLOOKUP(A522,'Liste salariés'!$C$2:$I$609,4,FALSE)</f>
        <v>Ouvrier</v>
      </c>
      <c r="C522" t="str">
        <f>VLOOKUP(A522,'Liste salariés'!$C$2:$R$609,7,FALSE)</f>
        <v>P01-PRODUCTION</v>
      </c>
      <c r="D522" t="str">
        <f>VLOOKUP(A522,'Liste salariés'!$C$2:$I$609,3,FALSE)</f>
        <v>OMAC</v>
      </c>
      <c r="E522" t="str">
        <f>VLOOKUP(A522,'Liste salariés'!$C$2:$I$609,6,FALSE)</f>
        <v>ELM</v>
      </c>
      <c r="F522" t="s">
        <v>1413</v>
      </c>
      <c r="G522">
        <f>VLOOKUP(F522,'Liste formations'!$A$3:$B$31,2,FALSE)</f>
        <v>10</v>
      </c>
      <c r="H522">
        <v>8</v>
      </c>
      <c r="I522">
        <f>Tableau2[[#This Row],[Nombre de questions]]-Tableau2[[#This Row],[Réponses justes ]]</f>
        <v>2</v>
      </c>
      <c r="J522" t="s">
        <v>1052</v>
      </c>
      <c r="K522" s="3">
        <v>41457</v>
      </c>
      <c r="M522"/>
      <c r="N522" s="12"/>
    </row>
    <row r="523" spans="1:14" x14ac:dyDescent="0.25">
      <c r="A523" s="34" t="s">
        <v>1940</v>
      </c>
      <c r="B523" t="str">
        <f>VLOOKUP(A523,'Liste salariés'!$C$2:$I$609,4,FALSE)</f>
        <v>Ouvrier</v>
      </c>
      <c r="C523" s="8" t="str">
        <f>VLOOKUP(A523,'Liste salariés'!$C$2:$R$609,7,FALSE)</f>
        <v>P01-PRODUCTION</v>
      </c>
      <c r="D523" s="8" t="str">
        <f>VLOOKUP(A523,'Liste salariés'!$C$2:$I$609,3,FALSE)</f>
        <v>OMAC</v>
      </c>
      <c r="E523" s="8" t="str">
        <f>VLOOKUP(A523,'Liste salariés'!$C$2:$I$609,6,FALSE)</f>
        <v>ELM</v>
      </c>
      <c r="F523" t="s">
        <v>1987</v>
      </c>
      <c r="G523" s="8">
        <f>VLOOKUP(F523,'Liste formations'!$A$3:$B$31,2,FALSE)</f>
        <v>15</v>
      </c>
      <c r="H523" t="s">
        <v>1973</v>
      </c>
      <c r="I523" t="e">
        <f>Tableau2[[#This Row],[Nombre de questions]]-Tableau2[[#This Row],[Réponses justes ]]</f>
        <v>#VALUE!</v>
      </c>
      <c r="J523" s="26" t="s">
        <v>1053</v>
      </c>
      <c r="K523" s="40">
        <v>41577</v>
      </c>
      <c r="M523"/>
      <c r="N523" s="12"/>
    </row>
    <row r="524" spans="1:14" x14ac:dyDescent="0.25">
      <c r="A524" s="6" t="s">
        <v>1535</v>
      </c>
      <c r="B524" t="str">
        <f>VLOOKUP(A524,'Liste salariés'!$C$2:$I$609,4,FALSE)</f>
        <v>Ouvrier</v>
      </c>
      <c r="C524" s="8" t="str">
        <f>VLOOKUP(A524,'Liste salariés'!$C$2:$R$609,7,FALSE)</f>
        <v>P01-PRODUCTION</v>
      </c>
      <c r="D524" s="8" t="str">
        <f>VLOOKUP(A524,'Liste salariés'!$C$2:$I$609,3,FALSE)</f>
        <v>OMAC</v>
      </c>
      <c r="E524" s="8" t="str">
        <f>VLOOKUP(A524,'Liste salariés'!$C$2:$I$609,6,FALSE)</f>
        <v>ELM</v>
      </c>
      <c r="F524" t="s">
        <v>1840</v>
      </c>
      <c r="G524" s="8">
        <f>VLOOKUP(F524,'Liste formations'!$A$3:$B$31,2,FALSE)</f>
        <v>4</v>
      </c>
      <c r="H524">
        <v>4</v>
      </c>
      <c r="I524">
        <f>Tableau2[[#This Row],[Nombre de questions]]-Tableau2[[#This Row],[Réponses justes ]]</f>
        <v>0</v>
      </c>
      <c r="J524" t="s">
        <v>1052</v>
      </c>
      <c r="K524" s="3">
        <v>41565</v>
      </c>
      <c r="M524"/>
      <c r="N524" s="12"/>
    </row>
    <row r="525" spans="1:14" x14ac:dyDescent="0.25">
      <c r="A525" s="6" t="s">
        <v>1535</v>
      </c>
      <c r="B525" t="str">
        <f>VLOOKUP(A525,'Liste salariés'!$C$2:$I$609,4,FALSE)</f>
        <v>Ouvrier</v>
      </c>
      <c r="C525" s="8" t="str">
        <f>VLOOKUP(A525,'Liste salariés'!$C$2:$R$609,7,FALSE)</f>
        <v>P01-PRODUCTION</v>
      </c>
      <c r="D525" s="8" t="str">
        <f>VLOOKUP(A525,'Liste salariés'!$C$2:$I$609,3,FALSE)</f>
        <v>OMAC</v>
      </c>
      <c r="E525" s="8" t="str">
        <f>VLOOKUP(A525,'Liste salariés'!$C$2:$I$609,6,FALSE)</f>
        <v>ELM</v>
      </c>
      <c r="F525" t="s">
        <v>1842</v>
      </c>
      <c r="G525" s="8">
        <f>VLOOKUP(F525,'Liste formations'!$A$3:$B$31,2,FALSE)</f>
        <v>7</v>
      </c>
      <c r="H525">
        <v>7</v>
      </c>
      <c r="I525">
        <f>Tableau2[[#This Row],[Nombre de questions]]-Tableau2[[#This Row],[Réponses justes ]]</f>
        <v>0</v>
      </c>
      <c r="J525" t="s">
        <v>1052</v>
      </c>
      <c r="K525" s="3">
        <v>41565</v>
      </c>
      <c r="M525"/>
      <c r="N525" s="12"/>
    </row>
    <row r="526" spans="1:14" x14ac:dyDescent="0.25">
      <c r="A526" s="34" t="s">
        <v>1535</v>
      </c>
      <c r="B526" s="26" t="str">
        <f>VLOOKUP(A526,'Liste salariés'!$C$2:$I$609,4,FALSE)</f>
        <v>Ouvrier</v>
      </c>
      <c r="C526" s="36" t="str">
        <f>VLOOKUP(A526,'Liste salariés'!$C$2:$R$609,7,FALSE)</f>
        <v>P01-PRODUCTION</v>
      </c>
      <c r="D526" s="36" t="str">
        <f>VLOOKUP(A526,'Liste salariés'!$C$2:$I$609,3,FALSE)</f>
        <v>OMAC</v>
      </c>
      <c r="E526" s="36" t="str">
        <f>VLOOKUP(A526,'Liste salariés'!$C$2:$I$609,6,FALSE)</f>
        <v>ELM</v>
      </c>
      <c r="F526" t="s">
        <v>1987</v>
      </c>
      <c r="G526" s="36">
        <f>VLOOKUP(F526,'Liste formations'!$A$3:$B$31,2,FALSE)</f>
        <v>15</v>
      </c>
      <c r="H526" s="26" t="s">
        <v>1973</v>
      </c>
      <c r="I526" s="26" t="e">
        <f>Tableau2[[#This Row],[Nombre de questions]]-Tableau2[[#This Row],[Réponses justes ]]</f>
        <v>#VALUE!</v>
      </c>
      <c r="J526" s="26" t="s">
        <v>1053</v>
      </c>
      <c r="K526" s="41">
        <v>40921</v>
      </c>
      <c r="L526" s="26"/>
      <c r="M526" s="26"/>
      <c r="N526" s="12"/>
    </row>
    <row r="527" spans="1:14" x14ac:dyDescent="0.25">
      <c r="A527" s="6" t="s">
        <v>1537</v>
      </c>
      <c r="B527" t="str">
        <f>VLOOKUP(A527,'Liste salariés'!$C$2:$I$609,4,FALSE)</f>
        <v>Cadre</v>
      </c>
      <c r="C527" t="str">
        <f>VLOOKUP(A527,'Liste salariés'!$C$2:$R$609,7,FALSE)</f>
        <v>S07-PURCHASING</v>
      </c>
      <c r="D527" t="str">
        <f>VLOOKUP(A527,'Liste salariés'!$C$2:$I$609,3,FALSE)</f>
        <v>QUA</v>
      </c>
      <c r="E527" t="str">
        <f>VLOOKUP(A527,'Liste salariés'!$C$2:$I$609,6,FALSE)</f>
        <v>I&amp;T</v>
      </c>
      <c r="F527" t="s">
        <v>1416</v>
      </c>
      <c r="G527">
        <f>VLOOKUP(F527,'Liste formations'!$A$3:$B$31,2,FALSE)</f>
        <v>13</v>
      </c>
      <c r="H527">
        <v>11</v>
      </c>
      <c r="I527">
        <f>Tableau2[[#This Row],[Nombre de questions]]-Tableau2[[#This Row],[Réponses justes ]]</f>
        <v>2</v>
      </c>
      <c r="J527" t="s">
        <v>1052</v>
      </c>
      <c r="K527" s="3">
        <v>41240</v>
      </c>
      <c r="M527"/>
      <c r="N527" s="12"/>
    </row>
    <row r="528" spans="1:14" x14ac:dyDescent="0.25">
      <c r="A528" s="6" t="s">
        <v>1537</v>
      </c>
      <c r="B528" t="str">
        <f>VLOOKUP(A528,'Liste salariés'!$C$2:$I$609,4,FALSE)</f>
        <v>Cadre</v>
      </c>
      <c r="C528" t="str">
        <f>VLOOKUP(A528,'Liste salariés'!$C$2:$R$609,7,FALSE)</f>
        <v>S07-PURCHASING</v>
      </c>
      <c r="D528" t="str">
        <f>VLOOKUP(A528,'Liste salariés'!$C$2:$I$609,3,FALSE)</f>
        <v>QUA</v>
      </c>
      <c r="E528" t="str">
        <f>VLOOKUP(A528,'Liste salariés'!$C$2:$I$609,6,FALSE)</f>
        <v>I&amp;T</v>
      </c>
      <c r="F528" t="s">
        <v>1417</v>
      </c>
      <c r="G528">
        <f>VLOOKUP(F528,'Liste formations'!$A$3:$B$31,2,FALSE)</f>
        <v>10</v>
      </c>
      <c r="H528">
        <v>8</v>
      </c>
      <c r="I528">
        <f>Tableau2[[#This Row],[Nombre de questions]]-Tableau2[[#This Row],[Réponses justes ]]</f>
        <v>2</v>
      </c>
      <c r="J528" t="s">
        <v>1052</v>
      </c>
      <c r="K528" s="3">
        <v>41242</v>
      </c>
      <c r="M528"/>
      <c r="N528" s="12"/>
    </row>
    <row r="529" spans="1:14" x14ac:dyDescent="0.25">
      <c r="A529" s="6" t="s">
        <v>1537</v>
      </c>
      <c r="B529" t="str">
        <f>VLOOKUP(A529,'Liste salariés'!$C$2:$I$609,4,FALSE)</f>
        <v>Cadre</v>
      </c>
      <c r="C529" t="str">
        <f>VLOOKUP(A529,'Liste salariés'!$C$2:$R$609,7,FALSE)</f>
        <v>S07-PURCHASING</v>
      </c>
      <c r="D529" t="str">
        <f>VLOOKUP(A529,'Liste salariés'!$C$2:$I$609,3,FALSE)</f>
        <v>QUA</v>
      </c>
      <c r="E529" t="str">
        <f>VLOOKUP(A529,'Liste salariés'!$C$2:$I$609,6,FALSE)</f>
        <v>I&amp;T</v>
      </c>
      <c r="F529" t="s">
        <v>1418</v>
      </c>
      <c r="G529">
        <f>VLOOKUP(F529,'Liste formations'!$A$3:$B$31,2,FALSE)</f>
        <v>16</v>
      </c>
      <c r="H529">
        <v>14</v>
      </c>
      <c r="I529">
        <f>Tableau2[[#This Row],[Nombre de questions]]-Tableau2[[#This Row],[Réponses justes ]]</f>
        <v>2</v>
      </c>
      <c r="J529" t="s">
        <v>1052</v>
      </c>
      <c r="K529" s="3">
        <v>41247</v>
      </c>
      <c r="M529"/>
      <c r="N529" s="12"/>
    </row>
    <row r="530" spans="1:14" x14ac:dyDescent="0.25">
      <c r="A530" s="6" t="s">
        <v>1537</v>
      </c>
      <c r="B530" t="str">
        <f>VLOOKUP(A530,'Liste salariés'!$C$2:$I$609,4,FALSE)</f>
        <v>Cadre</v>
      </c>
      <c r="C530" t="str">
        <f>VLOOKUP(A530,'Liste salariés'!$C$2:$R$609,7,FALSE)</f>
        <v>S07-PURCHASING</v>
      </c>
      <c r="D530" t="str">
        <f>VLOOKUP(A530,'Liste salariés'!$C$2:$I$609,3,FALSE)</f>
        <v>QUA</v>
      </c>
      <c r="E530" t="str">
        <f>VLOOKUP(A530,'Liste salariés'!$C$2:$I$609,6,FALSE)</f>
        <v>I&amp;T</v>
      </c>
      <c r="F530" t="s">
        <v>1419</v>
      </c>
      <c r="G530">
        <f>VLOOKUP(F530,'Liste formations'!$A$3:$B$31,2,FALSE)</f>
        <v>15</v>
      </c>
      <c r="H530">
        <v>13</v>
      </c>
      <c r="I530">
        <f>Tableau2[[#This Row],[Nombre de questions]]-Tableau2[[#This Row],[Réponses justes ]]</f>
        <v>2</v>
      </c>
      <c r="J530" t="s">
        <v>1052</v>
      </c>
      <c r="K530" s="3">
        <v>41249</v>
      </c>
      <c r="M530"/>
      <c r="N530" s="12"/>
    </row>
    <row r="531" spans="1:14" x14ac:dyDescent="0.25">
      <c r="A531" s="6" t="s">
        <v>1385</v>
      </c>
      <c r="B531" t="str">
        <f>VLOOKUP(A531,'Liste salariés'!$C$2:$I$609,4,FALSE)</f>
        <v>Ouvrier</v>
      </c>
      <c r="C531" t="str">
        <f>VLOOKUP(A531,'Liste salariés'!$C$2:$R$609,7,FALSE)</f>
        <v>P02-TECHNICAL SCES</v>
      </c>
      <c r="D531" t="str">
        <f>VLOOKUP(A531,'Liste salariés'!$C$2:$I$609,3,FALSE)</f>
        <v>APP</v>
      </c>
      <c r="E531" t="str">
        <f>VLOOKUP(A531,'Liste salariés'!$C$2:$I$609,6,FALSE)</f>
        <v>ELM</v>
      </c>
      <c r="F531" t="s">
        <v>11</v>
      </c>
      <c r="G531">
        <f>VLOOKUP(F531,'Liste formations'!$A$3:$B$31,2,FALSE)</f>
        <v>25</v>
      </c>
      <c r="H531">
        <v>22</v>
      </c>
      <c r="I531">
        <f>Tableau2[[#This Row],[Nombre de questions]]-Tableau2[[#This Row],[Réponses justes ]]</f>
        <v>3</v>
      </c>
      <c r="J531" t="s">
        <v>1052</v>
      </c>
      <c r="K531" s="3">
        <v>40961</v>
      </c>
      <c r="M531"/>
      <c r="N531" s="12"/>
    </row>
    <row r="532" spans="1:14" x14ac:dyDescent="0.25">
      <c r="A532" s="6" t="s">
        <v>1275</v>
      </c>
      <c r="B532" t="str">
        <f>VLOOKUP(A532,'Liste salariés'!$C$2:$I$609,4,FALSE)</f>
        <v>Ouvrier</v>
      </c>
      <c r="C532" t="str">
        <f>VLOOKUP(A532,'Liste salariés'!$C$2:$R$609,7,FALSE)</f>
        <v>P01-PRODUCTION</v>
      </c>
      <c r="D532" t="str">
        <f>VLOOKUP(A532,'Liste salariés'!$C$2:$I$609,3,FALSE)</f>
        <v>TL</v>
      </c>
      <c r="E532" t="str">
        <f>VLOOKUP(A532,'Liste salariés'!$C$2:$I$609,6,FALSE)</f>
        <v>ELM</v>
      </c>
      <c r="F532" t="s">
        <v>1420</v>
      </c>
      <c r="G532">
        <f>VLOOKUP(F532,'Liste formations'!$A$3:$B$31,2,FALSE)</f>
        <v>10</v>
      </c>
      <c r="H532">
        <v>8</v>
      </c>
      <c r="I532">
        <f>Tableau2[[#This Row],[Nombre de questions]]-Tableau2[[#This Row],[Réponses justes ]]</f>
        <v>2</v>
      </c>
      <c r="J532" t="s">
        <v>1052</v>
      </c>
      <c r="K532" s="3">
        <v>41012</v>
      </c>
      <c r="M532"/>
      <c r="N532" s="12"/>
    </row>
    <row r="533" spans="1:14" x14ac:dyDescent="0.25">
      <c r="A533" s="6" t="s">
        <v>1275</v>
      </c>
      <c r="B533" t="str">
        <f>VLOOKUP(A533,'Liste salariés'!$C$2:$I$609,4,FALSE)</f>
        <v>Ouvrier</v>
      </c>
      <c r="C533" t="str">
        <f>VLOOKUP(A533,'Liste salariés'!$C$2:$R$609,7,FALSE)</f>
        <v>P01-PRODUCTION</v>
      </c>
      <c r="D533" t="str">
        <f>VLOOKUP(A533,'Liste salariés'!$C$2:$I$609,3,FALSE)</f>
        <v>TL</v>
      </c>
      <c r="E533" t="str">
        <f>VLOOKUP(A533,'Liste salariés'!$C$2:$I$609,6,FALSE)</f>
        <v>ELM</v>
      </c>
      <c r="F533" t="s">
        <v>1413</v>
      </c>
      <c r="G533">
        <f>VLOOKUP(F533,'Liste formations'!$A$3:$B$31,2,FALSE)</f>
        <v>10</v>
      </c>
      <c r="H533">
        <v>9</v>
      </c>
      <c r="I533">
        <f>Tableau2[[#This Row],[Nombre de questions]]-Tableau2[[#This Row],[Réponses justes ]]</f>
        <v>1</v>
      </c>
      <c r="J533" t="s">
        <v>1052</v>
      </c>
      <c r="K533" s="3">
        <v>41180</v>
      </c>
      <c r="M533"/>
      <c r="N533" s="12"/>
    </row>
    <row r="534" spans="1:14" x14ac:dyDescent="0.25">
      <c r="A534" s="6" t="s">
        <v>1275</v>
      </c>
      <c r="B534" t="str">
        <f>VLOOKUP(A534,'Liste salariés'!$C$2:$I$609,4,FALSE)</f>
        <v>Ouvrier</v>
      </c>
      <c r="C534" t="str">
        <f>VLOOKUP(A534,'Liste salariés'!$C$2:$R$609,7,FALSE)</f>
        <v>P01-PRODUCTION</v>
      </c>
      <c r="D534" t="str">
        <f>VLOOKUP(A534,'Liste salariés'!$C$2:$I$609,3,FALSE)</f>
        <v>TL</v>
      </c>
      <c r="E534" t="str">
        <f>VLOOKUP(A534,'Liste salariés'!$C$2:$I$609,6,FALSE)</f>
        <v>ELM</v>
      </c>
      <c r="F534" t="s">
        <v>11</v>
      </c>
      <c r="G534">
        <f>VLOOKUP(F534,'Liste formations'!$A$3:$B$31,2,FALSE)</f>
        <v>25</v>
      </c>
      <c r="H534">
        <v>24</v>
      </c>
      <c r="I534">
        <f>Tableau2[[#This Row],[Nombre de questions]]-Tableau2[[#This Row],[Réponses justes ]]</f>
        <v>1</v>
      </c>
      <c r="J534" t="s">
        <v>1052</v>
      </c>
      <c r="K534" s="3">
        <v>41166</v>
      </c>
      <c r="M534"/>
      <c r="N534" s="12"/>
    </row>
    <row r="535" spans="1:14" x14ac:dyDescent="0.25">
      <c r="A535" s="6" t="s">
        <v>1275</v>
      </c>
      <c r="B535" t="str">
        <f>VLOOKUP(A535,'Liste salariés'!$C$2:$I$609,4,FALSE)</f>
        <v>Ouvrier</v>
      </c>
      <c r="C535" t="str">
        <f>VLOOKUP(A535,'Liste salariés'!$C$2:$R$609,7,FALSE)</f>
        <v>P01-PRODUCTION</v>
      </c>
      <c r="D535" t="str">
        <f>VLOOKUP(A535,'Liste salariés'!$C$2:$I$609,3,FALSE)</f>
        <v>TL</v>
      </c>
      <c r="E535" t="str">
        <f>VLOOKUP(A535,'Liste salariés'!$C$2:$I$609,6,FALSE)</f>
        <v>ELM</v>
      </c>
      <c r="F535" t="s">
        <v>1422</v>
      </c>
      <c r="G535">
        <f>VLOOKUP(F535,'Liste formations'!$A$3:$B$31,2,FALSE)</f>
        <v>17</v>
      </c>
      <c r="H535">
        <v>16</v>
      </c>
      <c r="I535">
        <f>Tableau2[[#This Row],[Nombre de questions]]-Tableau2[[#This Row],[Réponses justes ]]</f>
        <v>1</v>
      </c>
      <c r="J535" t="s">
        <v>1052</v>
      </c>
      <c r="K535" s="3">
        <v>41376</v>
      </c>
      <c r="M535"/>
      <c r="N535" s="12"/>
    </row>
    <row r="536" spans="1:14" x14ac:dyDescent="0.25">
      <c r="A536" s="6" t="s">
        <v>1275</v>
      </c>
      <c r="B536" t="str">
        <f>VLOOKUP(A536,'Liste salariés'!$C$2:$I$609,4,FALSE)</f>
        <v>Ouvrier</v>
      </c>
      <c r="C536" t="str">
        <f>VLOOKUP(A536,'Liste salariés'!$C$2:$R$609,7,FALSE)</f>
        <v>P01-PRODUCTION</v>
      </c>
      <c r="D536" t="str">
        <f>VLOOKUP(A536,'Liste salariés'!$C$2:$I$609,3,FALSE)</f>
        <v>TL</v>
      </c>
      <c r="E536" t="str">
        <f>VLOOKUP(A536,'Liste salariés'!$C$2:$I$609,6,FALSE)</f>
        <v>ELM</v>
      </c>
      <c r="F536" t="s">
        <v>1683</v>
      </c>
      <c r="G536">
        <f>VLOOKUP(F536,'Liste formations'!$A$3:$B$31,2,FALSE)</f>
        <v>0</v>
      </c>
      <c r="H536">
        <v>15</v>
      </c>
      <c r="I536">
        <v>11</v>
      </c>
      <c r="J536" t="s">
        <v>1052</v>
      </c>
      <c r="K536" s="3">
        <v>41198</v>
      </c>
      <c r="M536"/>
      <c r="N536" s="12"/>
    </row>
    <row r="537" spans="1:14" x14ac:dyDescent="0.25">
      <c r="A537" s="6" t="s">
        <v>1154</v>
      </c>
      <c r="B537" t="str">
        <f>VLOOKUP(A537,'Liste salariés'!$C$2:$I$609,4,FALSE)</f>
        <v>Cadre</v>
      </c>
      <c r="C537" t="str">
        <f>VLOOKUP(A537,'Liste salariés'!$C$2:$R$609,7,FALSE)</f>
        <v>P02-TECHNICAL SCES</v>
      </c>
      <c r="D537" t="str">
        <f>VLOOKUP(A537,'Liste salariés'!$C$2:$I$609,3,FALSE)</f>
        <v>TS</v>
      </c>
      <c r="E537" t="str">
        <f>VLOOKUP(A537,'Liste salariés'!$C$2:$I$609,6,FALSE)</f>
        <v>ELM</v>
      </c>
      <c r="F537" t="s">
        <v>9</v>
      </c>
      <c r="G537">
        <f>VLOOKUP(F537,'Liste formations'!$A$3:$B$31,2,FALSE)</f>
        <v>10</v>
      </c>
      <c r="H537">
        <v>9</v>
      </c>
      <c r="I537">
        <f>Tableau2[[#This Row],[Nombre de questions]]-Tableau2[[#This Row],[Réponses justes ]]</f>
        <v>1</v>
      </c>
      <c r="J537" t="s">
        <v>1052</v>
      </c>
      <c r="K537" s="3">
        <v>41351</v>
      </c>
      <c r="M537"/>
      <c r="N537" s="12"/>
    </row>
    <row r="538" spans="1:14" x14ac:dyDescent="0.25">
      <c r="A538" s="6" t="s">
        <v>1154</v>
      </c>
      <c r="B538" t="str">
        <f>VLOOKUP(A538,'Liste salariés'!$C$2:$I$609,4,FALSE)</f>
        <v>Cadre</v>
      </c>
      <c r="C538" t="str">
        <f>VLOOKUP(A538,'Liste salariés'!$C$2:$R$609,7,FALSE)</f>
        <v>P02-TECHNICAL SCES</v>
      </c>
      <c r="D538" t="str">
        <f>VLOOKUP(A538,'Liste salariés'!$C$2:$I$609,3,FALSE)</f>
        <v>TS</v>
      </c>
      <c r="E538" t="str">
        <f>VLOOKUP(A538,'Liste salariés'!$C$2:$I$609,6,FALSE)</f>
        <v>ELM</v>
      </c>
      <c r="F538" t="s">
        <v>11</v>
      </c>
      <c r="G538">
        <f>VLOOKUP(F538,'Liste formations'!$A$3:$B$31,2,FALSE)</f>
        <v>25</v>
      </c>
      <c r="H538">
        <v>23</v>
      </c>
      <c r="I538">
        <f>Tableau2[[#This Row],[Nombre de questions]]-Tableau2[[#This Row],[Réponses justes ]]</f>
        <v>2</v>
      </c>
      <c r="J538" t="s">
        <v>1052</v>
      </c>
      <c r="K538" s="3">
        <v>40799</v>
      </c>
      <c r="M538"/>
      <c r="N538" s="12"/>
    </row>
    <row r="539" spans="1:14" x14ac:dyDescent="0.25">
      <c r="A539" s="34" t="s">
        <v>1154</v>
      </c>
      <c r="B539" t="str">
        <f>VLOOKUP(A539,'Liste salariés'!$C$2:$I$609,4,FALSE)</f>
        <v>Cadre</v>
      </c>
      <c r="C539" s="8" t="str">
        <f>VLOOKUP(A539,'Liste salariés'!$C$2:$R$609,7,FALSE)</f>
        <v>P02-TECHNICAL SCES</v>
      </c>
      <c r="D539" s="8" t="str">
        <f>VLOOKUP(A539,'Liste salariés'!$C$2:$I$609,3,FALSE)</f>
        <v>TS</v>
      </c>
      <c r="E539" s="8" t="str">
        <f>VLOOKUP(A539,'Liste salariés'!$C$2:$I$609,6,FALSE)</f>
        <v>ELM</v>
      </c>
      <c r="F539" t="s">
        <v>1987</v>
      </c>
      <c r="G539" s="8">
        <f>VLOOKUP(F539,'Liste formations'!$A$3:$B$31,2,FALSE)</f>
        <v>15</v>
      </c>
      <c r="H539" t="s">
        <v>1973</v>
      </c>
      <c r="I539" t="e">
        <f>Tableau2[[#This Row],[Nombre de questions]]-Tableau2[[#This Row],[Réponses justes ]]</f>
        <v>#VALUE!</v>
      </c>
      <c r="J539" s="26" t="s">
        <v>1053</v>
      </c>
      <c r="K539" s="40">
        <v>41593</v>
      </c>
      <c r="M539"/>
      <c r="N539" s="12"/>
    </row>
    <row r="540" spans="1:14" x14ac:dyDescent="0.25">
      <c r="A540" s="6" t="s">
        <v>1155</v>
      </c>
      <c r="B540" t="str">
        <f>VLOOKUP(A540,'Liste salariés'!$C$2:$I$609,4,FALSE)</f>
        <v>ETAM</v>
      </c>
      <c r="C540" t="str">
        <f>VLOOKUP(A540,'Liste salariés'!$C$2:$R$609,7,FALSE)</f>
        <v>P02-TECHNICAL SCES</v>
      </c>
      <c r="D540" t="str">
        <f>VLOOKUP(A540,'Liste salariés'!$C$2:$I$609,3,FALSE)</f>
        <v>TST</v>
      </c>
      <c r="E540" t="str">
        <f>VLOOKUP(A540,'Liste salariés'!$C$2:$I$609,6,FALSE)</f>
        <v>ELM</v>
      </c>
      <c r="F540" t="s">
        <v>9</v>
      </c>
      <c r="G540">
        <f>VLOOKUP(F540,'Liste formations'!$A$3:$B$31,2,FALSE)</f>
        <v>10</v>
      </c>
      <c r="H540">
        <v>9</v>
      </c>
      <c r="I540">
        <f>Tableau2[[#This Row],[Nombre de questions]]-Tableau2[[#This Row],[Réponses justes ]]</f>
        <v>1</v>
      </c>
      <c r="J540" t="s">
        <v>1052</v>
      </c>
      <c r="K540" s="3">
        <v>41351</v>
      </c>
      <c r="M540"/>
      <c r="N540" s="12"/>
    </row>
    <row r="541" spans="1:14" x14ac:dyDescent="0.25">
      <c r="A541" s="34" t="s">
        <v>1155</v>
      </c>
      <c r="B541" t="str">
        <f>VLOOKUP(A541,'Liste salariés'!$C$2:$I$609,4,FALSE)</f>
        <v>ETAM</v>
      </c>
      <c r="C541" s="8" t="str">
        <f>VLOOKUP(A541,'Liste salariés'!$C$2:$R$609,7,FALSE)</f>
        <v>P02-TECHNICAL SCES</v>
      </c>
      <c r="D541" s="8" t="str">
        <f>VLOOKUP(A541,'Liste salariés'!$C$2:$I$609,3,FALSE)</f>
        <v>TST</v>
      </c>
      <c r="E541" s="8" t="str">
        <f>VLOOKUP(A541,'Liste salariés'!$C$2:$I$609,6,FALSE)</f>
        <v>ELM</v>
      </c>
      <c r="F541" t="s">
        <v>1987</v>
      </c>
      <c r="G541" s="8">
        <f>VLOOKUP(F541,'Liste formations'!$A$3:$B$31,2,FALSE)</f>
        <v>15</v>
      </c>
      <c r="H541" t="s">
        <v>1973</v>
      </c>
      <c r="I541" t="e">
        <f>Tableau2[[#This Row],[Nombre de questions]]-Tableau2[[#This Row],[Réponses justes ]]</f>
        <v>#VALUE!</v>
      </c>
      <c r="J541" s="26" t="s">
        <v>1053</v>
      </c>
      <c r="K541" s="40">
        <v>41556</v>
      </c>
      <c r="M541"/>
      <c r="N541" s="12"/>
    </row>
    <row r="542" spans="1:14" x14ac:dyDescent="0.25">
      <c r="A542" s="6" t="s">
        <v>1276</v>
      </c>
      <c r="B542" t="str">
        <f>VLOOKUP(A542,'Liste salariés'!$C$2:$I$609,4,FALSE)</f>
        <v>Ouvrier</v>
      </c>
      <c r="C542" t="str">
        <f>VLOOKUP(A542,'Liste salariés'!$C$2:$R$609,7,FALSE)</f>
        <v>P01-PRODUCTION</v>
      </c>
      <c r="D542" t="str">
        <f>VLOOKUP(A542,'Liste salariés'!$C$2:$I$609,3,FALSE)</f>
        <v>REPA</v>
      </c>
      <c r="E542" t="str">
        <f>VLOOKUP(A542,'Liste salariés'!$C$2:$I$609,6,FALSE)</f>
        <v>ELM</v>
      </c>
      <c r="F542" t="s">
        <v>1413</v>
      </c>
      <c r="G542">
        <f>VLOOKUP(F542,'Liste formations'!$A$3:$B$31,2,FALSE)</f>
        <v>10</v>
      </c>
      <c r="H542">
        <v>7</v>
      </c>
      <c r="I542">
        <f>Tableau2[[#This Row],[Nombre de questions]]-Tableau2[[#This Row],[Réponses justes ]]</f>
        <v>3</v>
      </c>
      <c r="J542" t="s">
        <v>1052</v>
      </c>
      <c r="K542" s="3">
        <v>41303</v>
      </c>
      <c r="M542"/>
      <c r="N542" s="12"/>
    </row>
    <row r="543" spans="1:14" x14ac:dyDescent="0.25">
      <c r="A543" s="6" t="s">
        <v>1276</v>
      </c>
      <c r="B543" t="str">
        <f>VLOOKUP(A543,'Liste salariés'!$C$2:$I$609,4,FALSE)</f>
        <v>Ouvrier</v>
      </c>
      <c r="C543" t="str">
        <f>VLOOKUP(A543,'Liste salariés'!$C$2:$R$609,7,FALSE)</f>
        <v>P01-PRODUCTION</v>
      </c>
      <c r="D543" t="str">
        <f>VLOOKUP(A543,'Liste salariés'!$C$2:$I$609,3,FALSE)</f>
        <v>REPA</v>
      </c>
      <c r="E543" t="str">
        <f>VLOOKUP(A543,'Liste salariés'!$C$2:$I$609,6,FALSE)</f>
        <v>ELM</v>
      </c>
      <c r="F543" t="s">
        <v>11</v>
      </c>
      <c r="G543">
        <f>VLOOKUP(F543,'Liste formations'!$A$3:$B$31,2,FALSE)</f>
        <v>25</v>
      </c>
      <c r="H543">
        <v>20</v>
      </c>
      <c r="I543">
        <f>Tableau2[[#This Row],[Nombre de questions]]-Tableau2[[#This Row],[Réponses justes ]]</f>
        <v>5</v>
      </c>
      <c r="J543" t="s">
        <v>1052</v>
      </c>
      <c r="K543" s="3">
        <v>41361</v>
      </c>
      <c r="M543"/>
      <c r="N543" s="12"/>
    </row>
    <row r="544" spans="1:14" x14ac:dyDescent="0.25">
      <c r="A544" s="34" t="s">
        <v>1276</v>
      </c>
      <c r="B544" t="str">
        <f>VLOOKUP(A544,'Liste salariés'!$C$2:$I$609,4,FALSE)</f>
        <v>Ouvrier</v>
      </c>
      <c r="C544" s="8" t="str">
        <f>VLOOKUP(A544,'Liste salariés'!$C$2:$R$609,7,FALSE)</f>
        <v>P01-PRODUCTION</v>
      </c>
      <c r="D544" s="8" t="str">
        <f>VLOOKUP(A544,'Liste salariés'!$C$2:$I$609,3,FALSE)</f>
        <v>REPA</v>
      </c>
      <c r="E544" s="8" t="str">
        <f>VLOOKUP(A544,'Liste salariés'!$C$2:$I$609,6,FALSE)</f>
        <v>ELM</v>
      </c>
      <c r="F544" t="s">
        <v>1795</v>
      </c>
      <c r="G544" s="8">
        <f>VLOOKUP(F544,'Liste formations'!$A$3:$B$31,2,FALSE)</f>
        <v>15</v>
      </c>
      <c r="H544" t="s">
        <v>1973</v>
      </c>
      <c r="I544" t="e">
        <f>Tableau2[[#This Row],[Nombre de questions]]-Tableau2[[#This Row],[Réponses justes ]]</f>
        <v>#VALUE!</v>
      </c>
      <c r="J544" t="s">
        <v>1053</v>
      </c>
      <c r="K544" s="3">
        <v>41171</v>
      </c>
      <c r="M544"/>
      <c r="N544" s="12"/>
    </row>
    <row r="545" spans="1:14" x14ac:dyDescent="0.25">
      <c r="A545" s="34" t="s">
        <v>1276</v>
      </c>
      <c r="B545" s="26" t="str">
        <f>VLOOKUP(A545,'Liste salariés'!$C$2:$I$609,4,FALSE)</f>
        <v>Ouvrier</v>
      </c>
      <c r="C545" s="36" t="str">
        <f>VLOOKUP(A545,'Liste salariés'!$C$2:$R$609,7,FALSE)</f>
        <v>P01-PRODUCTION</v>
      </c>
      <c r="D545" s="36" t="str">
        <f>VLOOKUP(A545,'Liste salariés'!$C$2:$I$609,3,FALSE)</f>
        <v>REPA</v>
      </c>
      <c r="E545" s="36" t="str">
        <f>VLOOKUP(A545,'Liste salariés'!$C$2:$I$609,6,FALSE)</f>
        <v>ELM</v>
      </c>
      <c r="F545" t="s">
        <v>1987</v>
      </c>
      <c r="G545" s="36">
        <f>VLOOKUP(F545,'Liste formations'!$A$3:$B$31,2,FALSE)</f>
        <v>15</v>
      </c>
      <c r="H545" s="26" t="s">
        <v>1973</v>
      </c>
      <c r="I545" s="26" t="e">
        <f>Tableau2[[#This Row],[Nombre de questions]]-Tableau2[[#This Row],[Réponses justes ]]</f>
        <v>#VALUE!</v>
      </c>
      <c r="J545" s="26" t="s">
        <v>1053</v>
      </c>
      <c r="K545" s="41">
        <v>41171</v>
      </c>
      <c r="L545" s="26"/>
      <c r="M545" s="26"/>
      <c r="N545" s="12"/>
    </row>
    <row r="546" spans="1:14" x14ac:dyDescent="0.25">
      <c r="A546" s="6" t="s">
        <v>1277</v>
      </c>
      <c r="B546" t="str">
        <f>VLOOKUP(A546,'Liste salariés'!$C$2:$I$609,4,FALSE)</f>
        <v>Ouvrier</v>
      </c>
      <c r="C546" t="str">
        <f>VLOOKUP(A546,'Liste salariés'!$C$2:$R$609,7,FALSE)</f>
        <v>P01-PRODUCTION</v>
      </c>
      <c r="D546" t="str">
        <f>VLOOKUP(A546,'Liste salariés'!$C$2:$I$609,3,FALSE)</f>
        <v>OMAC</v>
      </c>
      <c r="E546" t="str">
        <f>VLOOKUP(A546,'Liste salariés'!$C$2:$I$609,6,FALSE)</f>
        <v>ELM</v>
      </c>
      <c r="F546" t="s">
        <v>1413</v>
      </c>
      <c r="G546">
        <f>VLOOKUP(F546,'Liste formations'!$A$3:$B$31,2,FALSE)</f>
        <v>10</v>
      </c>
      <c r="H546">
        <v>8</v>
      </c>
      <c r="I546">
        <f>Tableau2[[#This Row],[Nombre de questions]]-Tableau2[[#This Row],[Réponses justes ]]</f>
        <v>2</v>
      </c>
      <c r="J546" t="s">
        <v>1052</v>
      </c>
      <c r="K546" s="3">
        <v>41292</v>
      </c>
      <c r="M546"/>
      <c r="N546" s="12"/>
    </row>
    <row r="547" spans="1:14" x14ac:dyDescent="0.25">
      <c r="A547" s="6" t="s">
        <v>1277</v>
      </c>
      <c r="B547" t="str">
        <f>VLOOKUP(A547,'Liste salariés'!$C$2:$I$609,4,FALSE)</f>
        <v>Ouvrier</v>
      </c>
      <c r="C547" t="str">
        <f>VLOOKUP(A547,'Liste salariés'!$C$2:$R$609,7,FALSE)</f>
        <v>P01-PRODUCTION</v>
      </c>
      <c r="D547" t="str">
        <f>VLOOKUP(A547,'Liste salariés'!$C$2:$I$609,3,FALSE)</f>
        <v>OMAC</v>
      </c>
      <c r="E547" t="str">
        <f>VLOOKUP(A547,'Liste salariés'!$C$2:$I$609,6,FALSE)</f>
        <v>ELM</v>
      </c>
      <c r="F547" t="s">
        <v>11</v>
      </c>
      <c r="G547">
        <f>VLOOKUP(F547,'Liste formations'!$A$3:$B$31,2,FALSE)</f>
        <v>25</v>
      </c>
      <c r="H547">
        <v>21</v>
      </c>
      <c r="I547">
        <f>Tableau2[[#This Row],[Nombre de questions]]-Tableau2[[#This Row],[Réponses justes ]]</f>
        <v>4</v>
      </c>
      <c r="J547" t="s">
        <v>1052</v>
      </c>
      <c r="K547" s="3">
        <v>41222</v>
      </c>
      <c r="M547"/>
      <c r="N547" s="12"/>
    </row>
    <row r="548" spans="1:14" x14ac:dyDescent="0.25">
      <c r="A548" s="6" t="s">
        <v>1100</v>
      </c>
      <c r="B548" t="str">
        <f>VLOOKUP(A548,'Liste salariés'!$C$2:$I$609,4,FALSE)</f>
        <v>Cadre</v>
      </c>
      <c r="C548" t="str">
        <f>VLOOKUP(A548,'Liste salariés'!$C$2:$R$609,7,FALSE)</f>
        <v>P03-MATERIAL MNGT</v>
      </c>
      <c r="D548" t="str">
        <f>VLOOKUP(A548,'Liste salariés'!$C$2:$I$609,3,FALSE)</f>
        <v>LOG</v>
      </c>
      <c r="E548" t="str">
        <f>VLOOKUP(A548,'Liste salariés'!$C$2:$I$609,6,FALSE)</f>
        <v>ELM</v>
      </c>
      <c r="F548" t="s">
        <v>1101</v>
      </c>
      <c r="G548">
        <f>VLOOKUP(F548,'Liste formations'!$A$3:$B$31,2,FALSE)</f>
        <v>6</v>
      </c>
      <c r="H548">
        <v>6</v>
      </c>
      <c r="I548">
        <f>Tableau2[[#This Row],[Nombre de questions]]-Tableau2[[#This Row],[Réponses justes ]]</f>
        <v>0</v>
      </c>
      <c r="J548" t="s">
        <v>1052</v>
      </c>
      <c r="K548" s="3">
        <v>41100</v>
      </c>
      <c r="M548"/>
      <c r="N548" s="12"/>
    </row>
    <row r="549" spans="1:14" x14ac:dyDescent="0.25">
      <c r="A549" s="6" t="s">
        <v>1100</v>
      </c>
      <c r="B549" t="str">
        <f>VLOOKUP(A549,'Liste salariés'!$C$2:$I$609,4,FALSE)</f>
        <v>Cadre</v>
      </c>
      <c r="C549" t="str">
        <f>VLOOKUP(A549,'Liste salariés'!$C$2:$R$609,7,FALSE)</f>
        <v>P03-MATERIAL MNGT</v>
      </c>
      <c r="D549" t="str">
        <f>VLOOKUP(A549,'Liste salariés'!$C$2:$I$609,3,FALSE)</f>
        <v>LOG</v>
      </c>
      <c r="E549" t="str">
        <f>VLOOKUP(A549,'Liste salariés'!$C$2:$I$609,6,FALSE)</f>
        <v>ELM</v>
      </c>
      <c r="F549" t="s">
        <v>11</v>
      </c>
      <c r="G549">
        <f>VLOOKUP(F549,'Liste formations'!$A$3:$B$31,2,FALSE)</f>
        <v>25</v>
      </c>
      <c r="H549">
        <v>23</v>
      </c>
      <c r="I549">
        <f>Tableau2[[#This Row],[Nombre de questions]]-Tableau2[[#This Row],[Réponses justes ]]</f>
        <v>2</v>
      </c>
      <c r="J549" t="s">
        <v>1052</v>
      </c>
      <c r="K549" s="3">
        <v>40709</v>
      </c>
      <c r="M549"/>
      <c r="N549" s="12"/>
    </row>
    <row r="550" spans="1:14" x14ac:dyDescent="0.25">
      <c r="A550" s="6" t="s">
        <v>1374</v>
      </c>
      <c r="B550" t="str">
        <f>VLOOKUP(A550,'Liste salariés'!$C$2:$I$609,4,FALSE)</f>
        <v>Ouvrier</v>
      </c>
      <c r="C550" t="str">
        <f>VLOOKUP(A550,'Liste salariés'!$C$2:$R$609,7,FALSE)</f>
        <v>P01-PRODUCTION</v>
      </c>
      <c r="D550" t="str">
        <f>VLOOKUP(A550,'Liste salariés'!$C$2:$I$609,3,FALSE)</f>
        <v>OMAN</v>
      </c>
      <c r="E550" t="str">
        <f>VLOOKUP(A550,'Liste salariés'!$C$2:$I$609,6,FALSE)</f>
        <v>ELM</v>
      </c>
      <c r="F550" t="s">
        <v>11</v>
      </c>
      <c r="G550">
        <f>VLOOKUP(F550,'Liste formations'!$A$3:$B$31,2,FALSE)</f>
        <v>25</v>
      </c>
      <c r="H550">
        <v>20</v>
      </c>
      <c r="I550">
        <f>Tableau2[[#This Row],[Nombre de questions]]-Tableau2[[#This Row],[Réponses justes ]]</f>
        <v>5</v>
      </c>
      <c r="J550" t="s">
        <v>1052</v>
      </c>
      <c r="K550" s="3">
        <v>41373</v>
      </c>
      <c r="M550"/>
      <c r="N550" s="12"/>
    </row>
    <row r="551" spans="1:14" x14ac:dyDescent="0.25">
      <c r="A551" s="6" t="s">
        <v>1374</v>
      </c>
      <c r="B551" t="str">
        <f>VLOOKUP(A551,'Liste salariés'!$C$2:$I$609,4,FALSE)</f>
        <v>Ouvrier</v>
      </c>
      <c r="C551" t="str">
        <f>VLOOKUP(A551,'Liste salariés'!$C$2:$R$609,7,FALSE)</f>
        <v>P01-PRODUCTION</v>
      </c>
      <c r="D551" t="str">
        <f>VLOOKUP(A551,'Liste salariés'!$C$2:$I$609,3,FALSE)</f>
        <v>OMAN</v>
      </c>
      <c r="E551" t="str">
        <f>VLOOKUP(A551,'Liste salariés'!$C$2:$I$609,6,FALSE)</f>
        <v>ELM</v>
      </c>
      <c r="F551" t="s">
        <v>1413</v>
      </c>
      <c r="G551">
        <f>VLOOKUP(F551,'Liste formations'!$A$3:$B$31,2,FALSE)</f>
        <v>10</v>
      </c>
      <c r="H551">
        <v>8</v>
      </c>
      <c r="I551">
        <f>Tableau2[[#This Row],[Nombre de questions]]-Tableau2[[#This Row],[Réponses justes ]]</f>
        <v>2</v>
      </c>
      <c r="J551" t="s">
        <v>1052</v>
      </c>
      <c r="K551" s="3">
        <v>41450</v>
      </c>
      <c r="M551"/>
      <c r="N551" s="12"/>
    </row>
    <row r="552" spans="1:14" x14ac:dyDescent="0.25">
      <c r="A552" s="6" t="s">
        <v>1278</v>
      </c>
      <c r="B552" t="str">
        <f>VLOOKUP(A552,'Liste salariés'!$C$2:$I$609,4,FALSE)</f>
        <v>Ouvrier</v>
      </c>
      <c r="C552" t="str">
        <f>VLOOKUP(A552,'Liste salariés'!$C$2:$R$609,7,FALSE)</f>
        <v>P01-PRODUCTION</v>
      </c>
      <c r="D552" t="str">
        <f>VLOOKUP(A552,'Liste salariés'!$C$2:$I$609,3,FALSE)</f>
        <v>OMAN</v>
      </c>
      <c r="E552" t="str">
        <f>VLOOKUP(A552,'Liste salariés'!$C$2:$I$609,6,FALSE)</f>
        <v>ELM</v>
      </c>
      <c r="F552" t="s">
        <v>11</v>
      </c>
      <c r="G552">
        <f>VLOOKUP(F552,'Liste formations'!$A$3:$B$31,2,FALSE)</f>
        <v>25</v>
      </c>
      <c r="H552">
        <v>20</v>
      </c>
      <c r="I552">
        <f>Tableau2[[#This Row],[Nombre de questions]]-Tableau2[[#This Row],[Réponses justes ]]</f>
        <v>5</v>
      </c>
      <c r="J552" t="s">
        <v>1052</v>
      </c>
      <c r="K552" s="3">
        <v>41352</v>
      </c>
      <c r="M552"/>
      <c r="N552" s="12"/>
    </row>
    <row r="553" spans="1:14" x14ac:dyDescent="0.25">
      <c r="A553" s="6" t="s">
        <v>1278</v>
      </c>
      <c r="B553" t="str">
        <f>VLOOKUP(A553,'Liste salariés'!$C$2:$I$609,4,FALSE)</f>
        <v>Ouvrier</v>
      </c>
      <c r="C553" t="str">
        <f>VLOOKUP(A553,'Liste salariés'!$C$2:$R$609,7,FALSE)</f>
        <v>P01-PRODUCTION</v>
      </c>
      <c r="D553" t="str">
        <f>VLOOKUP(A553,'Liste salariés'!$C$2:$I$609,3,FALSE)</f>
        <v>OMAN</v>
      </c>
      <c r="E553" t="str">
        <f>VLOOKUP(A553,'Liste salariés'!$C$2:$I$609,6,FALSE)</f>
        <v>ELM</v>
      </c>
      <c r="F553" t="s">
        <v>1413</v>
      </c>
      <c r="G553">
        <f>VLOOKUP(F553,'Liste formations'!$A$3:$B$31,2,FALSE)</f>
        <v>10</v>
      </c>
      <c r="H553">
        <v>7</v>
      </c>
      <c r="I553">
        <f>Tableau2[[#This Row],[Nombre de questions]]-Tableau2[[#This Row],[Réponses justes ]]</f>
        <v>3</v>
      </c>
      <c r="J553" t="s">
        <v>1052</v>
      </c>
      <c r="K553" s="3">
        <v>41451</v>
      </c>
      <c r="M553"/>
      <c r="N553" s="12"/>
    </row>
    <row r="554" spans="1:14" x14ac:dyDescent="0.25">
      <c r="A554" s="6" t="s">
        <v>1060</v>
      </c>
      <c r="B554" t="str">
        <f>VLOOKUP(A554,'Liste salariés'!$C$2:$I$609,4,FALSE)</f>
        <v>Cadre</v>
      </c>
      <c r="C554" t="str">
        <f>VLOOKUP(A554,'Liste salariés'!$C$2:$R$609,7,FALSE)</f>
        <v>P02-TECHNICAL SCES</v>
      </c>
      <c r="D554" t="str">
        <f>VLOOKUP(A554,'Liste salariés'!$C$2:$I$609,3,FALSE)</f>
        <v>SECU</v>
      </c>
      <c r="E554" t="str">
        <f>VLOOKUP(A554,'Liste salariés'!$C$2:$I$609,6,FALSE)</f>
        <v>ELM</v>
      </c>
      <c r="F554" t="s">
        <v>1412</v>
      </c>
      <c r="G554">
        <f>VLOOKUP(F554,'Liste formations'!$A$3:$B$31,2,FALSE)</f>
        <v>14</v>
      </c>
      <c r="H554">
        <v>13</v>
      </c>
      <c r="I554">
        <f>Tableau2[[#This Row],[Nombre de questions]]-Tableau2[[#This Row],[Réponses justes ]]</f>
        <v>1</v>
      </c>
      <c r="J554" t="s">
        <v>1052</v>
      </c>
      <c r="K554" s="3">
        <v>41295</v>
      </c>
      <c r="M554"/>
      <c r="N554" s="12"/>
    </row>
    <row r="555" spans="1:14" x14ac:dyDescent="0.25">
      <c r="A555" s="6" t="s">
        <v>1060</v>
      </c>
      <c r="B555" t="str">
        <f>VLOOKUP(A555,'Liste salariés'!$C$2:$I$609,4,FALSE)</f>
        <v>Cadre</v>
      </c>
      <c r="C555" t="str">
        <f>VLOOKUP(A555,'Liste salariés'!$C$2:$R$609,7,FALSE)</f>
        <v>P02-TECHNICAL SCES</v>
      </c>
      <c r="D555" t="str">
        <f>VLOOKUP(A555,'Liste salariés'!$C$2:$I$609,3,FALSE)</f>
        <v>SECU</v>
      </c>
      <c r="E555" t="str">
        <f>VLOOKUP(A555,'Liste salariés'!$C$2:$I$609,6,FALSE)</f>
        <v>ELM</v>
      </c>
      <c r="F555" t="s">
        <v>1415</v>
      </c>
      <c r="G555">
        <f>VLOOKUP(F555,'Liste formations'!$A$3:$B$31,2,FALSE)</f>
        <v>10</v>
      </c>
      <c r="H555">
        <v>8</v>
      </c>
      <c r="I555">
        <f>Tableau2[[#This Row],[Nombre de questions]]-Tableau2[[#This Row],[Réponses justes ]]</f>
        <v>2</v>
      </c>
      <c r="J555" t="s">
        <v>1052</v>
      </c>
      <c r="K555" s="3">
        <v>41309</v>
      </c>
      <c r="M555"/>
      <c r="N555" s="12"/>
    </row>
    <row r="556" spans="1:14" x14ac:dyDescent="0.25">
      <c r="A556" s="6" t="s">
        <v>1060</v>
      </c>
      <c r="B556" t="str">
        <f>VLOOKUP(A556,'Liste salariés'!$C$2:$I$609,4,FALSE)</f>
        <v>Cadre</v>
      </c>
      <c r="C556" t="str">
        <f>VLOOKUP(A556,'Liste salariés'!$C$2:$R$609,7,FALSE)</f>
        <v>P02-TECHNICAL SCES</v>
      </c>
      <c r="D556" t="str">
        <f>VLOOKUP(A556,'Liste salariés'!$C$2:$I$609,3,FALSE)</f>
        <v>SECU</v>
      </c>
      <c r="E556" t="str">
        <f>VLOOKUP(A556,'Liste salariés'!$C$2:$I$609,6,FALSE)</f>
        <v>ELM</v>
      </c>
      <c r="F556" t="s">
        <v>9</v>
      </c>
      <c r="G556">
        <f>VLOOKUP(F556,'Liste formations'!$A$3:$B$31,2,FALSE)</f>
        <v>10</v>
      </c>
      <c r="H556">
        <v>8</v>
      </c>
      <c r="I556">
        <f>Tableau2[[#This Row],[Nombre de questions]]-Tableau2[[#This Row],[Réponses justes ]]</f>
        <v>2</v>
      </c>
      <c r="J556" t="s">
        <v>1052</v>
      </c>
      <c r="K556" s="3">
        <v>41323</v>
      </c>
      <c r="M556"/>
      <c r="N556" s="12"/>
    </row>
    <row r="557" spans="1:14" x14ac:dyDescent="0.25">
      <c r="A557" s="6" t="s">
        <v>1060</v>
      </c>
      <c r="B557" t="str">
        <f>VLOOKUP(A557,'Liste salariés'!$C$2:$I$609,4,FALSE)</f>
        <v>Cadre</v>
      </c>
      <c r="C557" t="str">
        <f>VLOOKUP(A557,'Liste salariés'!$C$2:$R$609,7,FALSE)</f>
        <v>P02-TECHNICAL SCES</v>
      </c>
      <c r="D557" t="str">
        <f>VLOOKUP(A557,'Liste salariés'!$C$2:$I$609,3,FALSE)</f>
        <v>SECU</v>
      </c>
      <c r="E557" t="str">
        <f>VLOOKUP(A557,'Liste salariés'!$C$2:$I$609,6,FALSE)</f>
        <v>ELM</v>
      </c>
      <c r="F557" t="s">
        <v>11</v>
      </c>
      <c r="G557">
        <f>VLOOKUP(F557,'Liste formations'!$A$3:$B$31,2,FALSE)</f>
        <v>25</v>
      </c>
      <c r="J557" t="s">
        <v>1052</v>
      </c>
      <c r="K557" s="3">
        <v>40791</v>
      </c>
      <c r="M557"/>
      <c r="N557" s="12"/>
    </row>
    <row r="558" spans="1:14" x14ac:dyDescent="0.25">
      <c r="A558" s="6" t="s">
        <v>1060</v>
      </c>
      <c r="B558" t="str">
        <f>VLOOKUP(A558,'Liste salariés'!$C$2:$I$609,4,FALSE)</f>
        <v>Cadre</v>
      </c>
      <c r="C558" t="str">
        <f>VLOOKUP(A558,'Liste salariés'!$C$2:$R$609,7,FALSE)</f>
        <v>P02-TECHNICAL SCES</v>
      </c>
      <c r="D558" t="str">
        <f>VLOOKUP(A558,'Liste salariés'!$C$2:$I$609,3,FALSE)</f>
        <v>SECU</v>
      </c>
      <c r="E558" t="str">
        <f>VLOOKUP(A558,'Liste salariés'!$C$2:$I$609,6,FALSE)</f>
        <v>ELM</v>
      </c>
      <c r="F558" t="s">
        <v>1788</v>
      </c>
      <c r="G558">
        <f>VLOOKUP(F558,'Liste formations'!$A$3:$B$31,2,FALSE)</f>
        <v>10</v>
      </c>
      <c r="H558">
        <v>10</v>
      </c>
      <c r="I558">
        <f>Tableau2[[#This Row],[Nombre de questions]]-Tableau2[[#This Row],[Réponses justes ]]</f>
        <v>0</v>
      </c>
      <c r="J558" t="s">
        <v>1052</v>
      </c>
      <c r="K558" s="3">
        <v>41442</v>
      </c>
      <c r="M558"/>
      <c r="N558" s="12"/>
    </row>
    <row r="559" spans="1:14" x14ac:dyDescent="0.25">
      <c r="A559" s="6" t="s">
        <v>1060</v>
      </c>
      <c r="B559" t="str">
        <f>VLOOKUP(A559,'Liste salariés'!$C$2:$I$609,4,FALSE)</f>
        <v>Cadre</v>
      </c>
      <c r="C559" t="str">
        <f>VLOOKUP(A559,'Liste salariés'!$C$2:$R$609,7,FALSE)</f>
        <v>P02-TECHNICAL SCES</v>
      </c>
      <c r="D559" t="str">
        <f>VLOOKUP(A559,'Liste salariés'!$C$2:$I$609,3,FALSE)</f>
        <v>SECU</v>
      </c>
      <c r="E559" t="str">
        <f>VLOOKUP(A559,'Liste salariés'!$C$2:$I$609,6,FALSE)</f>
        <v>ELM</v>
      </c>
      <c r="F559" t="s">
        <v>10</v>
      </c>
      <c r="G559">
        <f>VLOOKUP(F559,'Liste formations'!$A$3:$B$31,2,FALSE)</f>
        <v>6</v>
      </c>
      <c r="H559">
        <v>6</v>
      </c>
      <c r="I559">
        <f>Tableau2[[#This Row],[Nombre de questions]]-Tableau2[[#This Row],[Réponses justes ]]</f>
        <v>0</v>
      </c>
      <c r="J559" t="s">
        <v>1052</v>
      </c>
      <c r="K559" s="3">
        <v>41302</v>
      </c>
      <c r="M559"/>
      <c r="N559" s="12"/>
    </row>
    <row r="560" spans="1:14" x14ac:dyDescent="0.25">
      <c r="A560" s="6" t="s">
        <v>1279</v>
      </c>
      <c r="B560" t="str">
        <f>VLOOKUP(A560,'Liste salariés'!$C$2:$I$609,4,FALSE)</f>
        <v>Ouvrier</v>
      </c>
      <c r="C560" t="str">
        <f>VLOOKUP(A560,'Liste salariés'!$C$2:$R$609,7,FALSE)</f>
        <v>P01-PRODUCTION</v>
      </c>
      <c r="D560" t="str">
        <f>VLOOKUP(A560,'Liste salariés'!$C$2:$I$609,3,FALSE)</f>
        <v>OMAN</v>
      </c>
      <c r="E560" t="str">
        <f>VLOOKUP(A560,'Liste salariés'!$C$2:$I$609,6,FALSE)</f>
        <v>ELM</v>
      </c>
      <c r="F560" t="s">
        <v>1413</v>
      </c>
      <c r="G560">
        <f>VLOOKUP(F560,'Liste formations'!$A$3:$B$31,2,FALSE)</f>
        <v>10</v>
      </c>
      <c r="H560">
        <v>9</v>
      </c>
      <c r="I560">
        <f>Tableau2[[#This Row],[Nombre de questions]]-Tableau2[[#This Row],[Réponses justes ]]</f>
        <v>1</v>
      </c>
      <c r="J560" t="s">
        <v>1052</v>
      </c>
      <c r="K560" s="3">
        <v>41303</v>
      </c>
      <c r="M560"/>
      <c r="N560" s="12"/>
    </row>
    <row r="561" spans="1:14" x14ac:dyDescent="0.25">
      <c r="A561" s="6" t="s">
        <v>1279</v>
      </c>
      <c r="B561" t="str">
        <f>VLOOKUP(A561,'Liste salariés'!$C$2:$I$609,4,FALSE)</f>
        <v>Ouvrier</v>
      </c>
      <c r="C561" t="str">
        <f>VLOOKUP(A561,'Liste salariés'!$C$2:$R$609,7,FALSE)</f>
        <v>P01-PRODUCTION</v>
      </c>
      <c r="D561" t="str">
        <f>VLOOKUP(A561,'Liste salariés'!$C$2:$I$609,3,FALSE)</f>
        <v>OMAN</v>
      </c>
      <c r="E561" t="str">
        <f>VLOOKUP(A561,'Liste salariés'!$C$2:$I$609,6,FALSE)</f>
        <v>ELM</v>
      </c>
      <c r="F561" t="s">
        <v>11</v>
      </c>
      <c r="G561">
        <f>VLOOKUP(F561,'Liste formations'!$A$3:$B$31,2,FALSE)</f>
        <v>25</v>
      </c>
      <c r="H561">
        <v>21</v>
      </c>
      <c r="I561">
        <f>Tableau2[[#This Row],[Nombre de questions]]-Tableau2[[#This Row],[Réponses justes ]]</f>
        <v>4</v>
      </c>
      <c r="J561" t="s">
        <v>1052</v>
      </c>
      <c r="K561" s="3">
        <v>40926</v>
      </c>
      <c r="M561"/>
      <c r="N561" s="12"/>
    </row>
    <row r="562" spans="1:14" x14ac:dyDescent="0.25">
      <c r="A562" s="6" t="s">
        <v>1280</v>
      </c>
      <c r="B562" t="str">
        <f>VLOOKUP(A562,'Liste salariés'!$C$2:$I$609,4,FALSE)</f>
        <v>Ouvrier</v>
      </c>
      <c r="C562" t="str">
        <f>VLOOKUP(A562,'Liste salariés'!$C$2:$R$609,7,FALSE)</f>
        <v>P01-PRODUCTION</v>
      </c>
      <c r="D562" t="str">
        <f>VLOOKUP(A562,'Liste salariés'!$C$2:$I$609,3,FALSE)</f>
        <v>OMAN</v>
      </c>
      <c r="E562" t="str">
        <f>VLOOKUP(A562,'Liste salariés'!$C$2:$I$609,6,FALSE)</f>
        <v>ELM</v>
      </c>
      <c r="F562" t="s">
        <v>1413</v>
      </c>
      <c r="G562">
        <f>VLOOKUP(F562,'Liste formations'!$A$3:$B$31,2,FALSE)</f>
        <v>10</v>
      </c>
      <c r="H562">
        <v>9</v>
      </c>
      <c r="I562">
        <f>Tableau2[[#This Row],[Nombre de questions]]-Tableau2[[#This Row],[Réponses justes ]]</f>
        <v>1</v>
      </c>
      <c r="J562" t="s">
        <v>1052</v>
      </c>
      <c r="K562" s="3">
        <v>41288</v>
      </c>
      <c r="M562"/>
      <c r="N562" s="12"/>
    </row>
    <row r="563" spans="1:14" x14ac:dyDescent="0.25">
      <c r="A563" s="6" t="s">
        <v>1280</v>
      </c>
      <c r="B563" t="str">
        <f>VLOOKUP(A563,'Liste salariés'!$C$2:$I$609,4,FALSE)</f>
        <v>Ouvrier</v>
      </c>
      <c r="C563" t="str">
        <f>VLOOKUP(A563,'Liste salariés'!$C$2:$R$609,7,FALSE)</f>
        <v>P01-PRODUCTION</v>
      </c>
      <c r="D563" t="str">
        <f>VLOOKUP(A563,'Liste salariés'!$C$2:$I$609,3,FALSE)</f>
        <v>OMAN</v>
      </c>
      <c r="E563" t="str">
        <f>VLOOKUP(A563,'Liste salariés'!$C$2:$I$609,6,FALSE)</f>
        <v>ELM</v>
      </c>
      <c r="F563" t="s">
        <v>11</v>
      </c>
      <c r="G563">
        <f>VLOOKUP(F563,'Liste formations'!$A$3:$B$31,2,FALSE)</f>
        <v>25</v>
      </c>
      <c r="H563">
        <v>19</v>
      </c>
      <c r="I563">
        <f>Tableau2[[#This Row],[Nombre de questions]]-Tableau2[[#This Row],[Réponses justes ]]</f>
        <v>6</v>
      </c>
      <c r="J563" t="s">
        <v>1052</v>
      </c>
      <c r="K563" s="3">
        <v>40925</v>
      </c>
      <c r="M563"/>
      <c r="N563" s="12"/>
    </row>
    <row r="564" spans="1:14" x14ac:dyDescent="0.25">
      <c r="A564" s="34" t="s">
        <v>1280</v>
      </c>
      <c r="B564" t="str">
        <f>VLOOKUP(A564,'Liste salariés'!$C$2:$I$609,4,FALSE)</f>
        <v>Ouvrier</v>
      </c>
      <c r="C564" s="8" t="str">
        <f>VLOOKUP(A564,'Liste salariés'!$C$2:$R$609,7,FALSE)</f>
        <v>P01-PRODUCTION</v>
      </c>
      <c r="D564" s="8" t="str">
        <f>VLOOKUP(A564,'Liste salariés'!$C$2:$I$609,3,FALSE)</f>
        <v>OMAN</v>
      </c>
      <c r="E564" s="8" t="str">
        <f>VLOOKUP(A564,'Liste salariés'!$C$2:$I$609,6,FALSE)</f>
        <v>ELM</v>
      </c>
      <c r="F564" t="s">
        <v>1987</v>
      </c>
      <c r="G564" s="8">
        <f>VLOOKUP(F564,'Liste formations'!$A$3:$B$31,2,FALSE)</f>
        <v>15</v>
      </c>
      <c r="H564" t="s">
        <v>1973</v>
      </c>
      <c r="I564" t="e">
        <f>Tableau2[[#This Row],[Nombre de questions]]-Tableau2[[#This Row],[Réponses justes ]]</f>
        <v>#VALUE!</v>
      </c>
      <c r="J564" s="26" t="s">
        <v>1053</v>
      </c>
      <c r="K564" s="40" t="s">
        <v>2000</v>
      </c>
      <c r="M564"/>
      <c r="N564" s="12"/>
    </row>
    <row r="565" spans="1:14" x14ac:dyDescent="0.25">
      <c r="A565" s="6" t="s">
        <v>1073</v>
      </c>
      <c r="B565" t="str">
        <f>VLOOKUP(A565,'Liste salariés'!$C$2:$I$609,4,FALSE)</f>
        <v>Ouvrier</v>
      </c>
      <c r="C565" t="str">
        <f>VLOOKUP(A565,'Liste salariés'!$C$2:$R$609,7,FALSE)</f>
        <v>P01-PRODUCTION</v>
      </c>
      <c r="D565" t="str">
        <f>VLOOKUP(A565,'Liste salariés'!$C$2:$I$609,3,FALSE)</f>
        <v>OMAC</v>
      </c>
      <c r="E565" t="str">
        <f>VLOOKUP(A565,'Liste salariés'!$C$2:$I$609,6,FALSE)</f>
        <v>ELM</v>
      </c>
      <c r="F565" t="s">
        <v>1413</v>
      </c>
      <c r="G565">
        <f>VLOOKUP(F565,'Liste formations'!$A$3:$B$31,2,FALSE)</f>
        <v>10</v>
      </c>
      <c r="H565">
        <v>10</v>
      </c>
      <c r="I565">
        <f>Tableau2[[#This Row],[Nombre de questions]]-Tableau2[[#This Row],[Réponses justes ]]</f>
        <v>0</v>
      </c>
      <c r="J565" t="s">
        <v>1052</v>
      </c>
      <c r="K565" s="3">
        <v>41352</v>
      </c>
      <c r="M565"/>
      <c r="N565" s="12"/>
    </row>
    <row r="566" spans="1:14" x14ac:dyDescent="0.25">
      <c r="A566" s="6" t="s">
        <v>1073</v>
      </c>
      <c r="B566" t="str">
        <f>VLOOKUP(A566,'Liste salariés'!$C$2:$I$609,4,FALSE)</f>
        <v>Ouvrier</v>
      </c>
      <c r="C566" t="str">
        <f>VLOOKUP(A566,'Liste salariés'!$C$2:$R$609,7,FALSE)</f>
        <v>P01-PRODUCTION</v>
      </c>
      <c r="D566" t="str">
        <f>VLOOKUP(A566,'Liste salariés'!$C$2:$I$609,3,FALSE)</f>
        <v>OMAC</v>
      </c>
      <c r="E566" t="str">
        <f>VLOOKUP(A566,'Liste salariés'!$C$2:$I$609,6,FALSE)</f>
        <v>ELM</v>
      </c>
      <c r="F566" t="s">
        <v>11</v>
      </c>
      <c r="G566">
        <f>VLOOKUP(F566,'Liste formations'!$A$3:$B$31,2,FALSE)</f>
        <v>25</v>
      </c>
      <c r="H566">
        <v>22</v>
      </c>
      <c r="I566">
        <f>Tableau2[[#This Row],[Nombre de questions]]-Tableau2[[#This Row],[Réponses justes ]]</f>
        <v>3</v>
      </c>
      <c r="J566" t="s">
        <v>1052</v>
      </c>
      <c r="K566" s="3">
        <v>41352</v>
      </c>
      <c r="M566"/>
      <c r="N566" s="12"/>
    </row>
    <row r="567" spans="1:14" x14ac:dyDescent="0.25">
      <c r="A567" s="6" t="s">
        <v>1073</v>
      </c>
      <c r="B567" t="str">
        <f>VLOOKUP(A567,'Liste salariés'!$C$2:$I$609,4,FALSE)</f>
        <v>Ouvrier</v>
      </c>
      <c r="C567" t="str">
        <f>VLOOKUP(A567,'Liste salariés'!$C$2:$R$609,7,FALSE)</f>
        <v>P01-PRODUCTION</v>
      </c>
      <c r="D567" t="str">
        <f>VLOOKUP(A567,'Liste salariés'!$C$2:$I$609,3,FALSE)</f>
        <v>OMAC</v>
      </c>
      <c r="E567" t="str">
        <f>VLOOKUP(A567,'Liste salariés'!$C$2:$I$609,6,FALSE)</f>
        <v>ELM</v>
      </c>
      <c r="F567" t="s">
        <v>10</v>
      </c>
      <c r="G567">
        <f>VLOOKUP(F567,'Liste formations'!$A$3:$B$31,2,FALSE)</f>
        <v>6</v>
      </c>
      <c r="H567">
        <v>6</v>
      </c>
      <c r="I567">
        <f>Tableau2[[#This Row],[Nombre de questions]]-Tableau2[[#This Row],[Réponses justes ]]</f>
        <v>0</v>
      </c>
      <c r="J567" t="s">
        <v>1052</v>
      </c>
      <c r="K567" s="3">
        <v>41331</v>
      </c>
      <c r="M567"/>
      <c r="N567" s="12"/>
    </row>
    <row r="568" spans="1:14" x14ac:dyDescent="0.25">
      <c r="A568" s="6" t="s">
        <v>1073</v>
      </c>
      <c r="B568" t="str">
        <f>VLOOKUP(A568,'Liste salariés'!$C$2:$I$609,4,FALSE)</f>
        <v>Ouvrier</v>
      </c>
      <c r="C568" t="str">
        <f>VLOOKUP(A568,'Liste salariés'!$C$2:$R$609,7,FALSE)</f>
        <v>P01-PRODUCTION</v>
      </c>
      <c r="D568" t="str">
        <f>VLOOKUP(A568,'Liste salariés'!$C$2:$I$609,3,FALSE)</f>
        <v>OMAC</v>
      </c>
      <c r="E568" t="str">
        <f>VLOOKUP(A568,'Liste salariés'!$C$2:$I$609,6,FALSE)</f>
        <v>ELM</v>
      </c>
      <c r="F568" t="s">
        <v>1683</v>
      </c>
      <c r="G568" s="8">
        <v>25</v>
      </c>
      <c r="H568">
        <v>25</v>
      </c>
      <c r="I568">
        <f>Tableau2[[#This Row],[Nombre de questions]]-Tableau2[[#This Row],[Réponses justes ]]</f>
        <v>0</v>
      </c>
      <c r="J568" t="s">
        <v>1052</v>
      </c>
      <c r="K568" s="3">
        <v>41526</v>
      </c>
      <c r="M568"/>
      <c r="N568" s="12"/>
    </row>
    <row r="569" spans="1:14" x14ac:dyDescent="0.25">
      <c r="A569" s="6" t="s">
        <v>1073</v>
      </c>
      <c r="B569" t="str">
        <f>VLOOKUP(A569,'Liste salariés'!$C$2:$I$609,4,FALSE)</f>
        <v>Ouvrier</v>
      </c>
      <c r="C569" s="8" t="str">
        <f>VLOOKUP(A569,'Liste salariés'!$C$2:$R$609,7,FALSE)</f>
        <v>P01-PRODUCTION</v>
      </c>
      <c r="D569" s="8" t="str">
        <f>VLOOKUP(A569,'Liste salariés'!$C$2:$I$609,3,FALSE)</f>
        <v>OMAC</v>
      </c>
      <c r="E569" s="8" t="str">
        <f>VLOOKUP(A569,'Liste salariés'!$C$2:$I$609,6,FALSE)</f>
        <v>ELM</v>
      </c>
      <c r="F569" t="s">
        <v>1842</v>
      </c>
      <c r="G569" s="8">
        <f>VLOOKUP(F569,'Liste formations'!$A$3:$B$31,2,FALSE)</f>
        <v>7</v>
      </c>
      <c r="H569">
        <v>7</v>
      </c>
      <c r="I569">
        <f>Tableau2[[#This Row],[Nombre de questions]]-Tableau2[[#This Row],[Réponses justes ]]</f>
        <v>0</v>
      </c>
      <c r="J569" t="s">
        <v>1052</v>
      </c>
      <c r="K569" s="3">
        <v>41583</v>
      </c>
      <c r="M569"/>
      <c r="N569" s="12"/>
    </row>
    <row r="570" spans="1:14" x14ac:dyDescent="0.25">
      <c r="A570" s="34" t="s">
        <v>1073</v>
      </c>
      <c r="B570" t="str">
        <f>VLOOKUP(A570,'Liste salariés'!$C$2:$I$609,4,FALSE)</f>
        <v>Ouvrier</v>
      </c>
      <c r="C570" s="8" t="str">
        <f>VLOOKUP(A570,'Liste salariés'!$C$2:$R$609,7,FALSE)</f>
        <v>P01-PRODUCTION</v>
      </c>
      <c r="D570" s="8" t="str">
        <f>VLOOKUP(A570,'Liste salariés'!$C$2:$I$609,3,FALSE)</f>
        <v>OMAC</v>
      </c>
      <c r="E570" s="8" t="str">
        <f>VLOOKUP(A570,'Liste salariés'!$C$2:$I$609,6,FALSE)</f>
        <v>ELM</v>
      </c>
      <c r="F570" t="s">
        <v>1987</v>
      </c>
      <c r="G570" s="8">
        <f>VLOOKUP(F570,'Liste formations'!$A$3:$B$31,2,FALSE)</f>
        <v>15</v>
      </c>
      <c r="H570">
        <v>13</v>
      </c>
      <c r="I570">
        <f>Tableau2[[#This Row],[Nombre de questions]]-Tableau2[[#This Row],[Réponses justes ]]</f>
        <v>2</v>
      </c>
      <c r="J570" s="26" t="s">
        <v>1052</v>
      </c>
      <c r="K570" s="40">
        <v>41667</v>
      </c>
      <c r="M570" s="40">
        <v>40926</v>
      </c>
      <c r="N570" s="12"/>
    </row>
    <row r="571" spans="1:14" x14ac:dyDescent="0.25">
      <c r="A571" s="6" t="s">
        <v>1281</v>
      </c>
      <c r="B571" t="str">
        <f>VLOOKUP(A571,'Liste salariés'!$C$2:$I$609,4,FALSE)</f>
        <v>Ouvrier</v>
      </c>
      <c r="C571" t="str">
        <f>VLOOKUP(A571,'Liste salariés'!$C$2:$R$609,7,FALSE)</f>
        <v>P01-PRODUCTION</v>
      </c>
      <c r="D571" t="str">
        <f>VLOOKUP(A571,'Liste salariés'!$C$2:$I$609,3,FALSE)</f>
        <v>OMAN</v>
      </c>
      <c r="E571" t="str">
        <f>VLOOKUP(A571,'Liste salariés'!$C$2:$I$609,6,FALSE)</f>
        <v>ELM</v>
      </c>
      <c r="F571" t="s">
        <v>11</v>
      </c>
      <c r="G571">
        <f>VLOOKUP(F571,'Liste formations'!$A$3:$B$31,2,FALSE)</f>
        <v>25</v>
      </c>
      <c r="H571">
        <v>24</v>
      </c>
      <c r="I571">
        <f>Tableau2[[#This Row],[Nombre de questions]]-Tableau2[[#This Row],[Réponses justes ]]</f>
        <v>1</v>
      </c>
      <c r="J571" t="s">
        <v>1052</v>
      </c>
      <c r="K571" s="3">
        <v>41319</v>
      </c>
      <c r="M571"/>
      <c r="N571" s="12"/>
    </row>
    <row r="572" spans="1:14" x14ac:dyDescent="0.25">
      <c r="A572" s="6" t="s">
        <v>1281</v>
      </c>
      <c r="B572" t="str">
        <f>VLOOKUP(A572,'Liste salariés'!$C$2:$I$609,4,FALSE)</f>
        <v>Ouvrier</v>
      </c>
      <c r="C572" t="str">
        <f>VLOOKUP(A572,'Liste salariés'!$C$2:$R$609,7,FALSE)</f>
        <v>P01-PRODUCTION</v>
      </c>
      <c r="D572" t="str">
        <f>VLOOKUP(A572,'Liste salariés'!$C$2:$I$609,3,FALSE)</f>
        <v>OMAN</v>
      </c>
      <c r="E572" t="str">
        <f>VLOOKUP(A572,'Liste salariés'!$C$2:$I$609,6,FALSE)</f>
        <v>ELM</v>
      </c>
      <c r="F572" t="s">
        <v>1413</v>
      </c>
      <c r="G572">
        <f>VLOOKUP(F572,'Liste formations'!$A$3:$B$31,2,FALSE)</f>
        <v>10</v>
      </c>
      <c r="H572">
        <v>10</v>
      </c>
      <c r="I572">
        <f>Tableau2[[#This Row],[Nombre de questions]]-Tableau2[[#This Row],[Réponses justes ]]</f>
        <v>0</v>
      </c>
      <c r="J572" t="s">
        <v>1052</v>
      </c>
      <c r="K572" s="3">
        <v>41458</v>
      </c>
      <c r="M572"/>
      <c r="N572" s="12"/>
    </row>
    <row r="573" spans="1:14" x14ac:dyDescent="0.25">
      <c r="A573" s="34" t="s">
        <v>1281</v>
      </c>
      <c r="B573" t="str">
        <f>VLOOKUP(A573,'Liste salariés'!$C$2:$I$609,4,FALSE)</f>
        <v>Ouvrier</v>
      </c>
      <c r="C573" s="8" t="str">
        <f>VLOOKUP(A573,'Liste salariés'!$C$2:$R$609,7,FALSE)</f>
        <v>P01-PRODUCTION</v>
      </c>
      <c r="D573" s="8" t="str">
        <f>VLOOKUP(A573,'Liste salariés'!$C$2:$I$609,3,FALSE)</f>
        <v>OMAN</v>
      </c>
      <c r="E573" s="8" t="str">
        <f>VLOOKUP(A573,'Liste salariés'!$C$2:$I$609,6,FALSE)</f>
        <v>ELM</v>
      </c>
      <c r="F573" t="s">
        <v>1987</v>
      </c>
      <c r="G573" s="8">
        <f>VLOOKUP(F573,'Liste formations'!$A$3:$B$31,2,FALSE)</f>
        <v>15</v>
      </c>
      <c r="H573" t="s">
        <v>1973</v>
      </c>
      <c r="I573" t="e">
        <f>Tableau2[[#This Row],[Nombre de questions]]-Tableau2[[#This Row],[Réponses justes ]]</f>
        <v>#VALUE!</v>
      </c>
      <c r="J573" s="26" t="s">
        <v>1053</v>
      </c>
      <c r="K573" s="40">
        <v>40920</v>
      </c>
      <c r="M573"/>
      <c r="N573" s="12"/>
    </row>
    <row r="574" spans="1:14" x14ac:dyDescent="0.25">
      <c r="A574" s="6" t="s">
        <v>1365</v>
      </c>
      <c r="B574" t="str">
        <f>VLOOKUP(A574,'Liste salariés'!$C$2:$I$609,4,FALSE)</f>
        <v>Ouvrier</v>
      </c>
      <c r="C574" t="str">
        <f>VLOOKUP(A574,'Liste salariés'!$C$2:$R$609,7,FALSE)</f>
        <v>P01-PRODUCTION</v>
      </c>
      <c r="D574" t="str">
        <f>VLOOKUP(A574,'Liste salariés'!$C$2:$I$609,3,FALSE)</f>
        <v>OMAC</v>
      </c>
      <c r="E574" t="str">
        <f>VLOOKUP(A574,'Liste salariés'!$C$2:$I$609,6,FALSE)</f>
        <v>ELM</v>
      </c>
      <c r="F574" t="s">
        <v>11</v>
      </c>
      <c r="G574">
        <f>VLOOKUP(F574,'Liste formations'!$A$3:$B$31,2,FALSE)</f>
        <v>25</v>
      </c>
      <c r="H574">
        <v>23</v>
      </c>
      <c r="I574">
        <f>Tableau2[[#This Row],[Nombre de questions]]-Tableau2[[#This Row],[Réponses justes ]]</f>
        <v>2</v>
      </c>
      <c r="J574" t="s">
        <v>1052</v>
      </c>
      <c r="K574" s="3">
        <v>41319</v>
      </c>
      <c r="M574"/>
      <c r="N574" s="12"/>
    </row>
    <row r="575" spans="1:14" x14ac:dyDescent="0.25">
      <c r="A575" s="6" t="s">
        <v>1365</v>
      </c>
      <c r="B575" t="str">
        <f>VLOOKUP(A575,'Liste salariés'!$C$2:$I$609,4,FALSE)</f>
        <v>Ouvrier</v>
      </c>
      <c r="C575" t="str">
        <f>VLOOKUP(A575,'Liste salariés'!$C$2:$R$609,7,FALSE)</f>
        <v>P01-PRODUCTION</v>
      </c>
      <c r="D575" t="str">
        <f>VLOOKUP(A575,'Liste salariés'!$C$2:$I$609,3,FALSE)</f>
        <v>OMAC</v>
      </c>
      <c r="E575" t="str">
        <f>VLOOKUP(A575,'Liste salariés'!$C$2:$I$609,6,FALSE)</f>
        <v>ELM</v>
      </c>
      <c r="F575" t="s">
        <v>1683</v>
      </c>
      <c r="G575">
        <f>VLOOKUP(F575,'Liste formations'!$A$3:$B$31,2,FALSE)</f>
        <v>0</v>
      </c>
      <c r="H575">
        <v>25</v>
      </c>
      <c r="I575">
        <f>Tableau2[[#This Row],[Nombre de questions]]-Tableau2[[#This Row],[Réponses justes ]]</f>
        <v>-25</v>
      </c>
      <c r="J575" t="s">
        <v>1052</v>
      </c>
      <c r="K575" s="3">
        <v>41253</v>
      </c>
      <c r="L575" t="s">
        <v>1688</v>
      </c>
      <c r="M575"/>
      <c r="N575" s="12"/>
    </row>
    <row r="576" spans="1:14" x14ac:dyDescent="0.25">
      <c r="A576" s="6" t="s">
        <v>1282</v>
      </c>
      <c r="B576" t="str">
        <f>VLOOKUP(A576,'Liste salariés'!$C$2:$I$609,4,FALSE)</f>
        <v>Ouvrier</v>
      </c>
      <c r="C576" t="str">
        <f>VLOOKUP(A576,'Liste salariés'!$C$2:$R$609,7,FALSE)</f>
        <v>P01-PRODUCTION</v>
      </c>
      <c r="D576" t="str">
        <f>VLOOKUP(A576,'Liste salariés'!$C$2:$I$609,3,FALSE)</f>
        <v>OMAC</v>
      </c>
      <c r="E576" t="str">
        <f>VLOOKUP(A576,'Liste salariés'!$C$2:$I$609,6,FALSE)</f>
        <v>ELM</v>
      </c>
      <c r="F576" t="s">
        <v>11</v>
      </c>
      <c r="G576">
        <f>VLOOKUP(F576,'Liste formations'!$A$3:$B$31,2,FALSE)</f>
        <v>25</v>
      </c>
      <c r="H576">
        <v>21</v>
      </c>
      <c r="I576">
        <f>Tableau2[[#This Row],[Nombre de questions]]-Tableau2[[#This Row],[Réponses justes ]]</f>
        <v>4</v>
      </c>
      <c r="J576" t="s">
        <v>1052</v>
      </c>
      <c r="K576" s="3">
        <v>41095</v>
      </c>
      <c r="M576"/>
      <c r="N576" s="12"/>
    </row>
    <row r="577" spans="1:14" x14ac:dyDescent="0.25">
      <c r="A577" s="6" t="s">
        <v>1282</v>
      </c>
      <c r="B577" t="str">
        <f>VLOOKUP(A577,'Liste salariés'!$C$2:$I$609,4,FALSE)</f>
        <v>Ouvrier</v>
      </c>
      <c r="C577" t="str">
        <f>VLOOKUP(A577,'Liste salariés'!$C$2:$R$609,7,FALSE)</f>
        <v>P01-PRODUCTION</v>
      </c>
      <c r="D577" t="str">
        <f>VLOOKUP(A577,'Liste salariés'!$C$2:$I$609,3,FALSE)</f>
        <v>OMAC</v>
      </c>
      <c r="E577" t="str">
        <f>VLOOKUP(A577,'Liste salariés'!$C$2:$I$609,6,FALSE)</f>
        <v>ELM</v>
      </c>
      <c r="F577" t="s">
        <v>1683</v>
      </c>
      <c r="G577">
        <f>VLOOKUP(F577,'Liste formations'!$A$3:$B$31,2,FALSE)</f>
        <v>0</v>
      </c>
      <c r="H577">
        <v>25</v>
      </c>
      <c r="I577">
        <f>Tableau2[[#This Row],[Nombre de questions]]-Tableau2[[#This Row],[Réponses justes ]]</f>
        <v>-25</v>
      </c>
      <c r="J577" t="s">
        <v>1052</v>
      </c>
      <c r="K577" s="3">
        <v>41034</v>
      </c>
      <c r="L577" t="s">
        <v>1690</v>
      </c>
      <c r="M577"/>
      <c r="N577" s="12"/>
    </row>
    <row r="578" spans="1:14" x14ac:dyDescent="0.25">
      <c r="A578" s="6" t="s">
        <v>1202</v>
      </c>
      <c r="B578" t="str">
        <f>VLOOKUP(A578,'Liste salariés'!$C$2:$I$609,4,FALSE)</f>
        <v>ETAM</v>
      </c>
      <c r="C578" t="str">
        <f>VLOOKUP(A578,'Liste salariés'!$C$2:$R$609,7,FALSE)</f>
        <v>P01-PRODUCTION</v>
      </c>
      <c r="D578" t="str">
        <f>VLOOKUP(A578,'Liste salariés'!$C$2:$I$609,3,FALSE)</f>
        <v>CE</v>
      </c>
      <c r="E578" t="str">
        <f>VLOOKUP(A578,'Liste salariés'!$C$2:$I$609,6,FALSE)</f>
        <v>ELM</v>
      </c>
      <c r="F578" t="s">
        <v>11</v>
      </c>
      <c r="G578">
        <f>VLOOKUP(F578,'Liste formations'!$A$3:$B$31,2,FALSE)</f>
        <v>25</v>
      </c>
      <c r="H578">
        <v>22</v>
      </c>
      <c r="I578">
        <f>Tableau2[[#This Row],[Nombre de questions]]-Tableau2[[#This Row],[Réponses justes ]]</f>
        <v>3</v>
      </c>
      <c r="J578" t="s">
        <v>1052</v>
      </c>
      <c r="K578" s="3">
        <v>40709</v>
      </c>
      <c r="M578"/>
      <c r="N578" s="12"/>
    </row>
    <row r="579" spans="1:14" x14ac:dyDescent="0.25">
      <c r="A579" s="6" t="s">
        <v>1202</v>
      </c>
      <c r="B579" t="str">
        <f>VLOOKUP(A579,'Liste salariés'!$C$2:$I$609,4,FALSE)</f>
        <v>ETAM</v>
      </c>
      <c r="C579" t="str">
        <f>VLOOKUP(A579,'Liste salariés'!$C$2:$R$609,7,FALSE)</f>
        <v>P01-PRODUCTION</v>
      </c>
      <c r="D579" t="str">
        <f>VLOOKUP(A579,'Liste salariés'!$C$2:$I$609,3,FALSE)</f>
        <v>CE</v>
      </c>
      <c r="E579" t="str">
        <f>VLOOKUP(A579,'Liste salariés'!$C$2:$I$609,6,FALSE)</f>
        <v>ELM</v>
      </c>
      <c r="F579" t="s">
        <v>9</v>
      </c>
      <c r="G579">
        <f>VLOOKUP(F579,'Liste formations'!$A$3:$B$31,2,FALSE)</f>
        <v>10</v>
      </c>
      <c r="H579">
        <v>8</v>
      </c>
      <c r="I579">
        <f>Tableau2[[#This Row],[Nombre de questions]]-Tableau2[[#This Row],[Réponses justes ]]</f>
        <v>2</v>
      </c>
      <c r="J579" t="s">
        <v>1052</v>
      </c>
      <c r="K579" s="3">
        <v>41396</v>
      </c>
      <c r="M579"/>
      <c r="N579" s="12"/>
    </row>
    <row r="580" spans="1:14" x14ac:dyDescent="0.25">
      <c r="A580" s="34" t="s">
        <v>1202</v>
      </c>
      <c r="B580" t="str">
        <f>VLOOKUP(A580,'Liste salariés'!$C$2:$I$609,4,FALSE)</f>
        <v>ETAM</v>
      </c>
      <c r="C580" t="str">
        <f>VLOOKUP(A580,'Liste salariés'!$C$2:$R$609,7,FALSE)</f>
        <v>P01-PRODUCTION</v>
      </c>
      <c r="D580" t="str">
        <f>VLOOKUP(A580,'Liste salariés'!$C$2:$I$609,3,FALSE)</f>
        <v>CE</v>
      </c>
      <c r="E580" t="str">
        <f>VLOOKUP(A580,'Liste salariés'!$C$2:$I$609,6,FALSE)</f>
        <v>ELM</v>
      </c>
      <c r="F580" t="s">
        <v>1795</v>
      </c>
      <c r="G580">
        <f>VLOOKUP(F580,'Liste formations'!$A$3:$B$31,2,FALSE)</f>
        <v>15</v>
      </c>
      <c r="H580">
        <v>15</v>
      </c>
      <c r="I580">
        <f>Tableau2[[#This Row],[Nombre de questions]]-Tableau2[[#This Row],[Réponses justes ]]</f>
        <v>0</v>
      </c>
      <c r="J580" t="s">
        <v>1052</v>
      </c>
      <c r="K580" s="3">
        <v>41512</v>
      </c>
      <c r="M580"/>
      <c r="N580" s="12"/>
    </row>
    <row r="581" spans="1:14" x14ac:dyDescent="0.25">
      <c r="A581" s="6" t="s">
        <v>1202</v>
      </c>
      <c r="B581" t="str">
        <f>VLOOKUP(A581,'Liste salariés'!$C$2:$I$609,4,FALSE)</f>
        <v>ETAM</v>
      </c>
      <c r="C581" t="str">
        <f>VLOOKUP(A581,'Liste salariés'!$C$2:$R$609,7,FALSE)</f>
        <v>P01-PRODUCTION</v>
      </c>
      <c r="D581" t="str">
        <f>VLOOKUP(A581,'Liste salariés'!$C$2:$I$609,3,FALSE)</f>
        <v>CE</v>
      </c>
      <c r="E581" t="str">
        <f>VLOOKUP(A581,'Liste salariés'!$C$2:$I$609,6,FALSE)</f>
        <v>ELM</v>
      </c>
      <c r="F581" t="s">
        <v>1839</v>
      </c>
      <c r="G581">
        <f>VLOOKUP(F581,'Liste formations'!$A$3:$B$31,2,FALSE)</f>
        <v>4</v>
      </c>
      <c r="H581">
        <v>4</v>
      </c>
      <c r="I581">
        <f>Tableau2[[#This Row],[Nombre de questions]]-Tableau2[[#This Row],[Réponses justes ]]</f>
        <v>0</v>
      </c>
      <c r="J581" t="s">
        <v>1052</v>
      </c>
      <c r="K581" s="3">
        <v>41547</v>
      </c>
      <c r="M581"/>
      <c r="N581" s="12"/>
    </row>
    <row r="582" spans="1:14" x14ac:dyDescent="0.25">
      <c r="A582" s="34" t="s">
        <v>1202</v>
      </c>
      <c r="B582" t="str">
        <f>VLOOKUP(A582,'Liste salariés'!$C$2:$I$609,4,FALSE)</f>
        <v>ETAM</v>
      </c>
      <c r="C582" s="8" t="str">
        <f>VLOOKUP(A582,'Liste salariés'!$C$2:$R$609,7,FALSE)</f>
        <v>P01-PRODUCTION</v>
      </c>
      <c r="D582" s="8" t="str">
        <f>VLOOKUP(A582,'Liste salariés'!$C$2:$I$609,3,FALSE)</f>
        <v>CE</v>
      </c>
      <c r="E582" s="8" t="str">
        <f>VLOOKUP(A582,'Liste salariés'!$C$2:$I$609,6,FALSE)</f>
        <v>ELM</v>
      </c>
      <c r="F582" t="s">
        <v>1795</v>
      </c>
      <c r="G582" s="8">
        <f>VLOOKUP(F582,'Liste formations'!$A$3:$B$31,2,FALSE)</f>
        <v>15</v>
      </c>
      <c r="H582" t="s">
        <v>1973</v>
      </c>
      <c r="I582" t="e">
        <f>Tableau2[[#This Row],[Nombre de questions]]-Tableau2[[#This Row],[Réponses justes ]]</f>
        <v>#VALUE!</v>
      </c>
      <c r="J582" t="s">
        <v>1053</v>
      </c>
      <c r="K582" s="3">
        <v>41151</v>
      </c>
      <c r="M582"/>
      <c r="N582" s="12"/>
    </row>
    <row r="583" spans="1:14" x14ac:dyDescent="0.25">
      <c r="A583" s="34" t="s">
        <v>1202</v>
      </c>
      <c r="B583" t="str">
        <f>VLOOKUP(A583,'Liste salariés'!$C$2:$I$609,4,FALSE)</f>
        <v>ETAM</v>
      </c>
      <c r="C583" t="str">
        <f>VLOOKUP(A583,'Liste salariés'!$C$2:$R$609,7,FALSE)</f>
        <v>P01-PRODUCTION</v>
      </c>
      <c r="D583" t="str">
        <f>VLOOKUP(A583,'Liste salariés'!$C$2:$I$609,3,FALSE)</f>
        <v>CE</v>
      </c>
      <c r="E583" t="str">
        <f>VLOOKUP(A583,'Liste salariés'!$C$2:$I$609,6,FALSE)</f>
        <v>ELM</v>
      </c>
      <c r="F583" t="s">
        <v>1987</v>
      </c>
      <c r="G583">
        <f>VLOOKUP(F583,'Liste formations'!$A$3:$B$31,2,FALSE)</f>
        <v>15</v>
      </c>
      <c r="H583">
        <v>12</v>
      </c>
      <c r="I583">
        <f>Tableau2[[#This Row],[Nombre de questions]]-Tableau2[[#This Row],[Réponses justes ]]</f>
        <v>3</v>
      </c>
      <c r="J583" s="26" t="s">
        <v>1052</v>
      </c>
      <c r="K583" s="40" t="s">
        <v>2001</v>
      </c>
      <c r="M583"/>
      <c r="N583" s="12"/>
    </row>
    <row r="584" spans="1:14" x14ac:dyDescent="0.25">
      <c r="A584" s="6" t="s">
        <v>1156</v>
      </c>
      <c r="B584" t="str">
        <f>VLOOKUP(A584,'Liste salariés'!$C$2:$I$609,4,FALSE)</f>
        <v>MOI</v>
      </c>
      <c r="C584" t="str">
        <f>VLOOKUP(A584,'Liste salariés'!$C$2:$R$609,7,FALSE)</f>
        <v>P02-TECHNICAL SCES</v>
      </c>
      <c r="D584" t="str">
        <f>VLOOKUP(A584,'Liste salariés'!$C$2:$I$609,3,FALSE)</f>
        <v>INVE</v>
      </c>
      <c r="E584" t="str">
        <f>VLOOKUP(A584,'Liste salariés'!$C$2:$I$609,6,FALSE)</f>
        <v>ELM</v>
      </c>
      <c r="F584" t="s">
        <v>9</v>
      </c>
      <c r="G584">
        <f>VLOOKUP(F584,'Liste formations'!$A$3:$B$31,2,FALSE)</f>
        <v>10</v>
      </c>
      <c r="H584">
        <v>8</v>
      </c>
      <c r="I584">
        <f>Tableau2[[#This Row],[Nombre de questions]]-Tableau2[[#This Row],[Réponses justes ]]</f>
        <v>2</v>
      </c>
      <c r="J584" t="s">
        <v>1052</v>
      </c>
      <c r="K584" s="3">
        <v>41347</v>
      </c>
      <c r="M584"/>
      <c r="N584" s="12"/>
    </row>
    <row r="585" spans="1:14" x14ac:dyDescent="0.25">
      <c r="A585" s="6" t="s">
        <v>1156</v>
      </c>
      <c r="B585" t="str">
        <f>VLOOKUP(A585,'Liste salariés'!$C$2:$I$609,4,FALSE)</f>
        <v>MOI</v>
      </c>
      <c r="C585" t="str">
        <f>VLOOKUP(A585,'Liste salariés'!$C$2:$R$609,7,FALSE)</f>
        <v>P02-TECHNICAL SCES</v>
      </c>
      <c r="D585" t="str">
        <f>VLOOKUP(A585,'Liste salariés'!$C$2:$I$609,3,FALSE)</f>
        <v>INVE</v>
      </c>
      <c r="E585" t="str">
        <f>VLOOKUP(A585,'Liste salariés'!$C$2:$I$609,6,FALSE)</f>
        <v>ELM</v>
      </c>
      <c r="F585" t="s">
        <v>11</v>
      </c>
      <c r="G585">
        <f>VLOOKUP(F585,'Liste formations'!$A$3:$B$31,2,FALSE)</f>
        <v>25</v>
      </c>
      <c r="H585">
        <v>22</v>
      </c>
      <c r="I585">
        <f>Tableau2[[#This Row],[Nombre de questions]]-Tableau2[[#This Row],[Réponses justes ]]</f>
        <v>3</v>
      </c>
      <c r="J585" t="s">
        <v>1052</v>
      </c>
      <c r="K585" s="3">
        <v>41368</v>
      </c>
      <c r="M585"/>
      <c r="N585" s="12"/>
    </row>
    <row r="586" spans="1:14" x14ac:dyDescent="0.25">
      <c r="A586" s="6" t="s">
        <v>1548</v>
      </c>
      <c r="B586" t="str">
        <f>VLOOKUP(A586,'Liste salariés'!$C$2:$I$609,4,FALSE)</f>
        <v>Cadre</v>
      </c>
      <c r="C586" t="str">
        <f>VLOOKUP(A586,'Liste salariés'!$C$2:$R$609,7,FALSE)</f>
        <v>S14-TELEMATICS PL</v>
      </c>
      <c r="D586" t="str">
        <f>VLOOKUP(A586,'Liste salariés'!$C$2:$I$609,3,FALSE)</f>
        <v>PM</v>
      </c>
      <c r="E586" t="str">
        <f>VLOOKUP(A586,'Liste salariés'!$C$2:$I$609,6,FALSE)</f>
        <v>I&amp;T</v>
      </c>
      <c r="F586" t="s">
        <v>9</v>
      </c>
      <c r="G586">
        <f>VLOOKUP(F586,'Liste formations'!$A$3:$B$31,2,FALSE)</f>
        <v>10</v>
      </c>
      <c r="H586">
        <v>7</v>
      </c>
      <c r="I586">
        <f>Tableau2[[#This Row],[Nombre de questions]]-Tableau2[[#This Row],[Réponses justes ]]</f>
        <v>3</v>
      </c>
      <c r="J586" t="s">
        <v>1052</v>
      </c>
      <c r="K586" s="3">
        <v>41396</v>
      </c>
      <c r="M586"/>
      <c r="N586" s="12"/>
    </row>
    <row r="587" spans="1:14" x14ac:dyDescent="0.25">
      <c r="A587" s="6" t="s">
        <v>1549</v>
      </c>
      <c r="B587" t="str">
        <f>VLOOKUP(A587,'Liste salariés'!$C$2:$I$609,4,FALSE)</f>
        <v>Ouvrier</v>
      </c>
      <c r="C587" t="str">
        <f>VLOOKUP(A587,'Liste salariés'!$C$2:$R$609,7,FALSE)</f>
        <v>S02-FINANCE</v>
      </c>
      <c r="D587" t="str">
        <f>VLOOKUP(A587,'Liste salariés'!$C$2:$I$609,3,FALSE)</f>
        <v>APP</v>
      </c>
      <c r="E587" t="str">
        <f>VLOOKUP(A587,'Liste salariés'!$C$2:$I$609,6,FALSE)</f>
        <v>ELM</v>
      </c>
      <c r="F587" t="s">
        <v>11</v>
      </c>
      <c r="G587">
        <f>VLOOKUP(F587,'Liste formations'!$A$3:$B$31,2,FALSE)</f>
        <v>25</v>
      </c>
      <c r="H587">
        <v>21</v>
      </c>
      <c r="I587">
        <f>Tableau2[[#This Row],[Nombre de questions]]-Tableau2[[#This Row],[Réponses justes ]]</f>
        <v>4</v>
      </c>
      <c r="J587" t="s">
        <v>1052</v>
      </c>
      <c r="K587" s="3">
        <v>40826</v>
      </c>
      <c r="M587"/>
      <c r="N587" s="12"/>
    </row>
    <row r="588" spans="1:14" x14ac:dyDescent="0.25">
      <c r="A588" s="6" t="s">
        <v>1061</v>
      </c>
      <c r="B588" t="str">
        <f>VLOOKUP(A588,'Liste salariés'!$C$2:$I$609,4,FALSE)</f>
        <v>Cadre</v>
      </c>
      <c r="C588" t="str">
        <f>VLOOKUP(A588,'Liste salariés'!$C$2:$R$609,7,FALSE)</f>
        <v>P02-TECHNICAL SCES</v>
      </c>
      <c r="D588" t="str">
        <f>VLOOKUP(A588,'Liste salariés'!$C$2:$I$609,3,FALSE)</f>
        <v>1N</v>
      </c>
      <c r="E588" t="str">
        <f>VLOOKUP(A588,'Liste salariés'!$C$2:$I$609,6,FALSE)</f>
        <v>ELM</v>
      </c>
      <c r="F588" t="s">
        <v>1412</v>
      </c>
      <c r="G588">
        <f>VLOOKUP(F588,'Liste formations'!$A$3:$B$31,2,FALSE)</f>
        <v>14</v>
      </c>
      <c r="H588">
        <v>14</v>
      </c>
      <c r="I588">
        <f>Tableau2[[#This Row],[Nombre de questions]]-Tableau2[[#This Row],[Réponses justes ]]</f>
        <v>0</v>
      </c>
      <c r="J588" t="s">
        <v>1052</v>
      </c>
      <c r="K588" s="3">
        <v>41295</v>
      </c>
      <c r="M588"/>
      <c r="N588" s="12"/>
    </row>
    <row r="589" spans="1:14" x14ac:dyDescent="0.25">
      <c r="A589" s="6" t="s">
        <v>1061</v>
      </c>
      <c r="B589" t="str">
        <f>VLOOKUP(A589,'Liste salariés'!$C$2:$I$609,4,FALSE)</f>
        <v>Cadre</v>
      </c>
      <c r="C589" t="str">
        <f>VLOOKUP(A589,'Liste salariés'!$C$2:$R$609,7,FALSE)</f>
        <v>P02-TECHNICAL SCES</v>
      </c>
      <c r="D589" t="str">
        <f>VLOOKUP(A589,'Liste salariés'!$C$2:$I$609,3,FALSE)</f>
        <v>1N</v>
      </c>
      <c r="E589" t="str">
        <f>VLOOKUP(A589,'Liste salariés'!$C$2:$I$609,6,FALSE)</f>
        <v>ELM</v>
      </c>
      <c r="F589" t="s">
        <v>1415</v>
      </c>
      <c r="G589">
        <f>VLOOKUP(F589,'Liste formations'!$A$3:$B$31,2,FALSE)</f>
        <v>10</v>
      </c>
      <c r="H589">
        <v>6</v>
      </c>
      <c r="I589">
        <f>Tableau2[[#This Row],[Nombre de questions]]-Tableau2[[#This Row],[Réponses justes ]]</f>
        <v>4</v>
      </c>
      <c r="J589" t="s">
        <v>1053</v>
      </c>
      <c r="K589" s="3">
        <v>41309</v>
      </c>
      <c r="M589"/>
      <c r="N589" s="12"/>
    </row>
    <row r="590" spans="1:14" x14ac:dyDescent="0.25">
      <c r="A590" s="6" t="s">
        <v>1061</v>
      </c>
      <c r="B590" t="str">
        <f>VLOOKUP(A590,'Liste salariés'!$C$2:$I$609,4,FALSE)</f>
        <v>Cadre</v>
      </c>
      <c r="C590" t="str">
        <f>VLOOKUP(A590,'Liste salariés'!$C$2:$R$609,7,FALSE)</f>
        <v>P02-TECHNICAL SCES</v>
      </c>
      <c r="D590" t="str">
        <f>VLOOKUP(A590,'Liste salariés'!$C$2:$I$609,3,FALSE)</f>
        <v>1N</v>
      </c>
      <c r="E590" t="str">
        <f>VLOOKUP(A590,'Liste salariés'!$C$2:$I$609,6,FALSE)</f>
        <v>ELM</v>
      </c>
      <c r="F590" t="s">
        <v>1420</v>
      </c>
      <c r="G590">
        <f>VLOOKUP(F590,'Liste formations'!$A$3:$B$31,2,FALSE)</f>
        <v>10</v>
      </c>
      <c r="H590">
        <v>10</v>
      </c>
      <c r="I590">
        <f>Tableau2[[#This Row],[Nombre de questions]]-Tableau2[[#This Row],[Réponses justes ]]</f>
        <v>0</v>
      </c>
      <c r="J590" t="s">
        <v>1052</v>
      </c>
      <c r="K590" s="3">
        <v>41018</v>
      </c>
      <c r="M590"/>
      <c r="N590" s="12"/>
    </row>
    <row r="591" spans="1:14" x14ac:dyDescent="0.25">
      <c r="A591" s="6" t="s">
        <v>1061</v>
      </c>
      <c r="B591" t="str">
        <f>VLOOKUP(A591,'Liste salariés'!$C$2:$I$609,4,FALSE)</f>
        <v>Cadre</v>
      </c>
      <c r="C591" t="str">
        <f>VLOOKUP(A591,'Liste salariés'!$C$2:$R$609,7,FALSE)</f>
        <v>P02-TECHNICAL SCES</v>
      </c>
      <c r="D591" t="str">
        <f>VLOOKUP(A591,'Liste salariés'!$C$2:$I$609,3,FALSE)</f>
        <v>1N</v>
      </c>
      <c r="E591" t="str">
        <f>VLOOKUP(A591,'Liste salariés'!$C$2:$I$609,6,FALSE)</f>
        <v>ELM</v>
      </c>
      <c r="F591" t="s">
        <v>9</v>
      </c>
      <c r="G591">
        <f>VLOOKUP(F591,'Liste formations'!$A$3:$B$31,2,FALSE)</f>
        <v>10</v>
      </c>
      <c r="H591">
        <v>9</v>
      </c>
      <c r="I591">
        <f>Tableau2[[#This Row],[Nombre de questions]]-Tableau2[[#This Row],[Réponses justes ]]</f>
        <v>1</v>
      </c>
      <c r="J591" t="s">
        <v>1052</v>
      </c>
      <c r="K591" s="3">
        <v>41323</v>
      </c>
      <c r="M591"/>
      <c r="N591" s="12"/>
    </row>
    <row r="592" spans="1:14" x14ac:dyDescent="0.25">
      <c r="A592" s="6" t="s">
        <v>1061</v>
      </c>
      <c r="B592" t="str">
        <f>VLOOKUP(A592,'Liste salariés'!$C$2:$I$609,4,FALSE)</f>
        <v>Cadre</v>
      </c>
      <c r="C592" t="str">
        <f>VLOOKUP(A592,'Liste salariés'!$C$2:$R$609,7,FALSE)</f>
        <v>P02-TECHNICAL SCES</v>
      </c>
      <c r="D592" t="str">
        <f>VLOOKUP(A592,'Liste salariés'!$C$2:$I$609,3,FALSE)</f>
        <v>1N</v>
      </c>
      <c r="E592" t="str">
        <f>VLOOKUP(A592,'Liste salariés'!$C$2:$I$609,6,FALSE)</f>
        <v>ELM</v>
      </c>
      <c r="F592" t="s">
        <v>11</v>
      </c>
      <c r="G592">
        <f>VLOOKUP(F592,'Liste formations'!$A$3:$B$31,2,FALSE)</f>
        <v>25</v>
      </c>
      <c r="H592">
        <v>24</v>
      </c>
      <c r="I592">
        <f>Tableau2[[#This Row],[Nombre de questions]]-Tableau2[[#This Row],[Réponses justes ]]</f>
        <v>1</v>
      </c>
      <c r="J592" t="s">
        <v>1052</v>
      </c>
      <c r="K592" s="3">
        <v>40798</v>
      </c>
      <c r="M592"/>
      <c r="N592" s="12"/>
    </row>
    <row r="593" spans="1:14" x14ac:dyDescent="0.25">
      <c r="A593" s="6" t="s">
        <v>1061</v>
      </c>
      <c r="B593" t="str">
        <f>VLOOKUP(A593,'Liste salariés'!$C$2:$I$609,4,FALSE)</f>
        <v>Cadre</v>
      </c>
      <c r="C593" t="str">
        <f>VLOOKUP(A593,'Liste salariés'!$C$2:$R$609,7,FALSE)</f>
        <v>P02-TECHNICAL SCES</v>
      </c>
      <c r="D593" t="str">
        <f>VLOOKUP(A593,'Liste salariés'!$C$2:$I$609,3,FALSE)</f>
        <v>1N</v>
      </c>
      <c r="E593" t="str">
        <f>VLOOKUP(A593,'Liste salariés'!$C$2:$I$609,6,FALSE)</f>
        <v>ELM</v>
      </c>
      <c r="F593" t="s">
        <v>10</v>
      </c>
      <c r="G593">
        <f>VLOOKUP(F593,'Liste formations'!$A$3:$B$31,2,FALSE)</f>
        <v>6</v>
      </c>
      <c r="H593">
        <v>5</v>
      </c>
      <c r="I593">
        <f>Tableau2[[#This Row],[Nombre de questions]]-Tableau2[[#This Row],[Réponses justes ]]</f>
        <v>1</v>
      </c>
      <c r="J593" t="s">
        <v>1052</v>
      </c>
      <c r="K593" s="3">
        <v>41302</v>
      </c>
      <c r="M593"/>
      <c r="N593" s="12"/>
    </row>
    <row r="594" spans="1:14" x14ac:dyDescent="0.25">
      <c r="A594" s="34" t="s">
        <v>1061</v>
      </c>
      <c r="B594" t="str">
        <f>VLOOKUP(A594,'Liste salariés'!$C$2:$I$609,4,FALSE)</f>
        <v>Cadre</v>
      </c>
      <c r="C594" t="str">
        <f>VLOOKUP(A594,'Liste salariés'!$C$2:$R$609,7,FALSE)</f>
        <v>P02-TECHNICAL SCES</v>
      </c>
      <c r="D594" t="str">
        <f>VLOOKUP(A594,'Liste salariés'!$C$2:$I$609,3,FALSE)</f>
        <v>1N</v>
      </c>
      <c r="E594" t="str">
        <f>VLOOKUP(A594,'Liste salariés'!$C$2:$I$609,6,FALSE)</f>
        <v>ELM</v>
      </c>
      <c r="F594" t="s">
        <v>1795</v>
      </c>
      <c r="G594">
        <f>VLOOKUP(F594,'Liste formations'!$A$3:$B$31,2,FALSE)</f>
        <v>15</v>
      </c>
      <c r="H594">
        <v>11</v>
      </c>
      <c r="I594">
        <f>Tableau2[[#This Row],[Nombre de questions]]-Tableau2[[#This Row],[Réponses justes ]]</f>
        <v>4</v>
      </c>
      <c r="J594" t="s">
        <v>1052</v>
      </c>
      <c r="K594" s="3">
        <v>41456</v>
      </c>
      <c r="M594"/>
      <c r="N594" s="12"/>
    </row>
    <row r="595" spans="1:14" x14ac:dyDescent="0.25">
      <c r="A595" s="6" t="s">
        <v>1283</v>
      </c>
      <c r="B595" t="str">
        <f>VLOOKUP(A595,'Liste salariés'!$C$2:$I$609,4,FALSE)</f>
        <v>Ouvrier</v>
      </c>
      <c r="C595" t="str">
        <f>VLOOKUP(A595,'Liste salariés'!$C$2:$R$609,7,FALSE)</f>
        <v>P01-PRODUCTION</v>
      </c>
      <c r="D595" t="str">
        <f>VLOOKUP(A595,'Liste salariés'!$C$2:$I$609,3,FALSE)</f>
        <v>KANA</v>
      </c>
      <c r="E595" t="str">
        <f>VLOOKUP(A595,'Liste salariés'!$C$2:$I$609,6,FALSE)</f>
        <v>ELM</v>
      </c>
      <c r="F595" t="s">
        <v>11</v>
      </c>
      <c r="G595">
        <f>VLOOKUP(F595,'Liste formations'!$A$3:$B$31,2,FALSE)</f>
        <v>25</v>
      </c>
      <c r="H595">
        <v>25</v>
      </c>
      <c r="I595">
        <f>Tableau2[[#This Row],[Nombre de questions]]-Tableau2[[#This Row],[Réponses justes ]]</f>
        <v>0</v>
      </c>
      <c r="J595" t="s">
        <v>1052</v>
      </c>
      <c r="K595" s="3">
        <v>40941</v>
      </c>
      <c r="M595"/>
      <c r="N595" s="12"/>
    </row>
    <row r="596" spans="1:14" x14ac:dyDescent="0.25">
      <c r="A596" s="6" t="s">
        <v>1283</v>
      </c>
      <c r="B596" t="str">
        <f>VLOOKUP(A596,'Liste salariés'!$C$2:$I$609,4,FALSE)</f>
        <v>Ouvrier</v>
      </c>
      <c r="C596" t="str">
        <f>VLOOKUP(A596,'Liste salariés'!$C$2:$R$609,7,FALSE)</f>
        <v>P01-PRODUCTION</v>
      </c>
      <c r="D596" t="str">
        <f>VLOOKUP(A596,'Liste salariés'!$C$2:$I$609,3,FALSE)</f>
        <v>KANA</v>
      </c>
      <c r="E596" t="str">
        <f>VLOOKUP(A596,'Liste salariés'!$C$2:$I$609,6,FALSE)</f>
        <v>ELM</v>
      </c>
      <c r="F596" t="s">
        <v>1422</v>
      </c>
      <c r="G596">
        <f>VLOOKUP(F596,'Liste formations'!$A$3:$B$31,2,FALSE)</f>
        <v>17</v>
      </c>
      <c r="H596">
        <v>13</v>
      </c>
      <c r="I596">
        <f>Tableau2[[#This Row],[Nombre de questions]]-Tableau2[[#This Row],[Réponses justes ]]</f>
        <v>4</v>
      </c>
      <c r="J596" t="s">
        <v>1052</v>
      </c>
      <c r="K596" s="3">
        <v>41381</v>
      </c>
      <c r="M596"/>
      <c r="N596" s="12"/>
    </row>
    <row r="597" spans="1:14" x14ac:dyDescent="0.25">
      <c r="A597" s="6" t="s">
        <v>1283</v>
      </c>
      <c r="B597" t="str">
        <f>VLOOKUP(A597,'Liste salariés'!$C$2:$I$609,4,FALSE)</f>
        <v>Ouvrier</v>
      </c>
      <c r="C597" t="str">
        <f>VLOOKUP(A597,'Liste salariés'!$C$2:$R$609,7,FALSE)</f>
        <v>P01-PRODUCTION</v>
      </c>
      <c r="D597" t="str">
        <f>VLOOKUP(A597,'Liste salariés'!$C$2:$I$609,3,FALSE)</f>
        <v>KANA</v>
      </c>
      <c r="E597" t="str">
        <f>VLOOKUP(A597,'Liste salariés'!$C$2:$I$609,6,FALSE)</f>
        <v>ELM</v>
      </c>
      <c r="F597" t="s">
        <v>1413</v>
      </c>
      <c r="G597">
        <f>VLOOKUP(F597,'Liste formations'!$A$3:$B$31,2,FALSE)</f>
        <v>10</v>
      </c>
      <c r="H597">
        <v>9</v>
      </c>
      <c r="I597">
        <f>Tableau2[[#This Row],[Nombre de questions]]-Tableau2[[#This Row],[Réponses justes ]]</f>
        <v>1</v>
      </c>
      <c r="J597" t="s">
        <v>1052</v>
      </c>
      <c r="K597" s="3">
        <v>41458</v>
      </c>
      <c r="M597"/>
      <c r="N597" s="12"/>
    </row>
    <row r="598" spans="1:14" x14ac:dyDescent="0.25">
      <c r="A598" s="6" t="s">
        <v>1157</v>
      </c>
      <c r="B598" t="str">
        <f>VLOOKUP(A598,'Liste salariés'!$C$2:$I$609,4,FALSE)</f>
        <v>Ouvrier</v>
      </c>
      <c r="C598" t="str">
        <f>VLOOKUP(A598,'Liste salariés'!$C$2:$R$609,7,FALSE)</f>
        <v>P02-TECHNICAL SCES</v>
      </c>
      <c r="D598" t="str">
        <f>VLOOKUP(A598,'Liste salariés'!$C$2:$I$609,3,FALSE)</f>
        <v>APP</v>
      </c>
      <c r="E598" t="str">
        <f>VLOOKUP(A598,'Liste salariés'!$C$2:$I$609,6,FALSE)</f>
        <v>ELM</v>
      </c>
      <c r="F598" t="s">
        <v>9</v>
      </c>
      <c r="G598">
        <f>VLOOKUP(F598,'Liste formations'!$A$3:$B$31,2,FALSE)</f>
        <v>10</v>
      </c>
      <c r="H598">
        <v>5</v>
      </c>
      <c r="I598">
        <f>Tableau2[[#This Row],[Nombre de questions]]-Tableau2[[#This Row],[Réponses justes ]]</f>
        <v>5</v>
      </c>
      <c r="J598" t="s">
        <v>1053</v>
      </c>
      <c r="K598" s="3">
        <v>41347</v>
      </c>
      <c r="M598"/>
      <c r="N598" s="12"/>
    </row>
    <row r="599" spans="1:14" x14ac:dyDescent="0.25">
      <c r="A599" s="6" t="s">
        <v>1157</v>
      </c>
      <c r="B599" t="str">
        <f>VLOOKUP(A599,'Liste salariés'!$C$2:$I$609,4,FALSE)</f>
        <v>Ouvrier</v>
      </c>
      <c r="C599" t="str">
        <f>VLOOKUP(A599,'Liste salariés'!$C$2:$R$609,7,FALSE)</f>
        <v>P02-TECHNICAL SCES</v>
      </c>
      <c r="D599" t="str">
        <f>VLOOKUP(A599,'Liste salariés'!$C$2:$I$609,3,FALSE)</f>
        <v>APP</v>
      </c>
      <c r="E599" t="str">
        <f>VLOOKUP(A599,'Liste salariés'!$C$2:$I$609,6,FALSE)</f>
        <v>ELM</v>
      </c>
      <c r="F599" t="s">
        <v>11</v>
      </c>
      <c r="G599">
        <f>VLOOKUP(F599,'Liste formations'!$A$3:$B$31,2,FALSE)</f>
        <v>25</v>
      </c>
      <c r="H599">
        <v>22</v>
      </c>
      <c r="I599">
        <f>Tableau2[[#This Row],[Nombre de questions]]-Tableau2[[#This Row],[Réponses justes ]]</f>
        <v>3</v>
      </c>
      <c r="J599" t="s">
        <v>1052</v>
      </c>
      <c r="K599" s="3">
        <v>40961</v>
      </c>
      <c r="M599"/>
      <c r="N599" s="12"/>
    </row>
    <row r="600" spans="1:14" x14ac:dyDescent="0.25">
      <c r="A600" s="6" t="s">
        <v>1550</v>
      </c>
      <c r="B600" t="str">
        <f>VLOOKUP(A600,'Liste salariés'!$C$2:$I$609,4,FALSE)</f>
        <v>Cadre</v>
      </c>
      <c r="C600" t="str">
        <f>VLOOKUP(A600,'Liste salariés'!$C$2:$R$609,7,FALSE)</f>
        <v>P04-QUALITY PLANT</v>
      </c>
      <c r="D600" t="str">
        <f>VLOOKUP(A600,'Liste salariés'!$C$2:$I$609,3,FALSE)</f>
        <v>1N</v>
      </c>
      <c r="E600" t="str">
        <f>VLOOKUP(A600,'Liste salariés'!$C$2:$I$609,6,FALSE)</f>
        <v>ELM</v>
      </c>
      <c r="F600" t="s">
        <v>1783</v>
      </c>
      <c r="G600">
        <f>VLOOKUP(F600,'Liste formations'!$A$3:$B$31,2,FALSE)</f>
        <v>4</v>
      </c>
      <c r="H600">
        <v>4</v>
      </c>
      <c r="I600">
        <f>Tableau2[[#This Row],[Nombre de questions]]-Tableau2[[#This Row],[Réponses justes ]]</f>
        <v>0</v>
      </c>
      <c r="J600" t="s">
        <v>1052</v>
      </c>
      <c r="K600" s="3">
        <v>41444</v>
      </c>
      <c r="M600"/>
      <c r="N600" s="12"/>
    </row>
    <row r="601" spans="1:14" x14ac:dyDescent="0.25">
      <c r="A601" s="6" t="s">
        <v>1550</v>
      </c>
      <c r="B601" t="str">
        <f>VLOOKUP(A601,'Liste salariés'!$C$2:$I$609,4,FALSE)</f>
        <v>Cadre</v>
      </c>
      <c r="C601" t="str">
        <f>VLOOKUP(A601,'Liste salariés'!$C$2:$R$609,7,FALSE)</f>
        <v>P04-QUALITY PLANT</v>
      </c>
      <c r="D601" t="str">
        <f>VLOOKUP(A601,'Liste salariés'!$C$2:$I$609,3,FALSE)</f>
        <v>1N</v>
      </c>
      <c r="E601" t="str">
        <f>VLOOKUP(A601,'Liste salariés'!$C$2:$I$609,6,FALSE)</f>
        <v>ELM</v>
      </c>
      <c r="F601" t="s">
        <v>1788</v>
      </c>
      <c r="G601">
        <f>VLOOKUP(F601,'Liste formations'!$A$3:$B$31,2,FALSE)</f>
        <v>10</v>
      </c>
      <c r="H601">
        <v>8</v>
      </c>
      <c r="I601">
        <f>Tableau2[[#This Row],[Nombre de questions]]-Tableau2[[#This Row],[Réponses justes ]]</f>
        <v>2</v>
      </c>
      <c r="J601" t="s">
        <v>1052</v>
      </c>
      <c r="K601" s="3">
        <v>41442</v>
      </c>
      <c r="M601"/>
      <c r="N601" s="12"/>
    </row>
    <row r="602" spans="1:14" x14ac:dyDescent="0.25">
      <c r="A602" s="34" t="s">
        <v>1550</v>
      </c>
      <c r="B602" t="str">
        <f>VLOOKUP(A602,'Liste salariés'!$C$2:$I$609,4,FALSE)</f>
        <v>Cadre</v>
      </c>
      <c r="C602" t="str">
        <f>VLOOKUP(A602,'Liste salariés'!$C$2:$R$609,7,FALSE)</f>
        <v>P04-QUALITY PLANT</v>
      </c>
      <c r="D602" t="str">
        <f>VLOOKUP(A602,'Liste salariés'!$C$2:$I$609,3,FALSE)</f>
        <v>1N</v>
      </c>
      <c r="E602" t="str">
        <f>VLOOKUP(A602,'Liste salariés'!$C$2:$I$609,6,FALSE)</f>
        <v>ELM</v>
      </c>
      <c r="F602" t="s">
        <v>1795</v>
      </c>
      <c r="G602">
        <f>VLOOKUP(F602,'Liste formations'!$A$3:$B$31,2,FALSE)</f>
        <v>15</v>
      </c>
      <c r="H602">
        <v>15</v>
      </c>
      <c r="I602">
        <f>Tableau2[[#This Row],[Nombre de questions]]-Tableau2[[#This Row],[Réponses justes ]]</f>
        <v>0</v>
      </c>
      <c r="J602" t="s">
        <v>1052</v>
      </c>
      <c r="K602" s="3">
        <v>41456</v>
      </c>
      <c r="M602"/>
      <c r="N602" s="12"/>
    </row>
    <row r="603" spans="1:14" x14ac:dyDescent="0.25">
      <c r="A603" s="6" t="s">
        <v>1550</v>
      </c>
      <c r="B603" t="str">
        <f>VLOOKUP(A603,'Liste salariés'!$C$2:$I$609,4,FALSE)</f>
        <v>Cadre</v>
      </c>
      <c r="C603" t="str">
        <f>VLOOKUP(A603,'Liste salariés'!$C$2:$R$609,7,FALSE)</f>
        <v>P04-QUALITY PLANT</v>
      </c>
      <c r="D603" t="str">
        <f>VLOOKUP(A603,'Liste salariés'!$C$2:$I$609,3,FALSE)</f>
        <v>1N</v>
      </c>
      <c r="E603" t="str">
        <f>VLOOKUP(A603,'Liste salariés'!$C$2:$I$609,6,FALSE)</f>
        <v>ELM</v>
      </c>
      <c r="F603" t="s">
        <v>11</v>
      </c>
      <c r="G603">
        <f>VLOOKUP(F603,'Liste formations'!$A$3:$B$31,2,FALSE)</f>
        <v>25</v>
      </c>
      <c r="H603">
        <v>23</v>
      </c>
      <c r="I603">
        <f>Tableau2[[#This Row],[Nombre de questions]]-Tableau2[[#This Row],[Réponses justes ]]</f>
        <v>2</v>
      </c>
      <c r="J603" t="s">
        <v>1052</v>
      </c>
      <c r="K603" s="3">
        <v>41464</v>
      </c>
      <c r="M603"/>
      <c r="N603" s="12"/>
    </row>
    <row r="604" spans="1:14" x14ac:dyDescent="0.25">
      <c r="A604" s="6" t="s">
        <v>1158</v>
      </c>
      <c r="B604" t="str">
        <f>VLOOKUP(A604,'Liste salariés'!$C$2:$I$609,4,FALSE)</f>
        <v>ETAM</v>
      </c>
      <c r="C604" t="str">
        <f>VLOOKUP(A604,'Liste salariés'!$C$2:$R$609,7,FALSE)</f>
        <v>P02-TECHNICAL SCES</v>
      </c>
      <c r="D604" t="str">
        <f>VLOOKUP(A604,'Liste salariés'!$C$2:$I$609,3,FALSE)</f>
        <v>DES</v>
      </c>
      <c r="E604" t="str">
        <f>VLOOKUP(A604,'Liste salariés'!$C$2:$I$609,6,FALSE)</f>
        <v>ELM</v>
      </c>
      <c r="F604" t="s">
        <v>9</v>
      </c>
      <c r="G604">
        <f>VLOOKUP(F604,'Liste formations'!$A$3:$B$31,2,FALSE)</f>
        <v>10</v>
      </c>
      <c r="H604">
        <v>10</v>
      </c>
      <c r="I604">
        <f>Tableau2[[#This Row],[Nombre de questions]]-Tableau2[[#This Row],[Réponses justes ]]</f>
        <v>0</v>
      </c>
      <c r="J604" t="s">
        <v>1052</v>
      </c>
      <c r="K604" s="3">
        <v>41347</v>
      </c>
      <c r="M604"/>
      <c r="N604" s="12"/>
    </row>
    <row r="605" spans="1:14" x14ac:dyDescent="0.25">
      <c r="A605" s="6" t="s">
        <v>1158</v>
      </c>
      <c r="B605" t="str">
        <f>VLOOKUP(A605,'Liste salariés'!$C$2:$I$609,4,FALSE)</f>
        <v>ETAM</v>
      </c>
      <c r="C605" t="str">
        <f>VLOOKUP(A605,'Liste salariés'!$C$2:$R$609,7,FALSE)</f>
        <v>P02-TECHNICAL SCES</v>
      </c>
      <c r="D605" t="str">
        <f>VLOOKUP(A605,'Liste salariés'!$C$2:$I$609,3,FALSE)</f>
        <v>DES</v>
      </c>
      <c r="E605" t="str">
        <f>VLOOKUP(A605,'Liste salariés'!$C$2:$I$609,6,FALSE)</f>
        <v>ELM</v>
      </c>
      <c r="F605" t="s">
        <v>11</v>
      </c>
      <c r="G605">
        <f>VLOOKUP(F605,'Liste formations'!$A$3:$B$31,2,FALSE)</f>
        <v>25</v>
      </c>
      <c r="H605">
        <v>15</v>
      </c>
      <c r="I605">
        <f>Tableau2[[#This Row],[Nombre de questions]]-Tableau2[[#This Row],[Réponses justes ]]</f>
        <v>10</v>
      </c>
      <c r="J605" t="s">
        <v>1053</v>
      </c>
      <c r="K605" s="3">
        <v>40709</v>
      </c>
      <c r="M605"/>
      <c r="N605" s="12"/>
    </row>
    <row r="606" spans="1:14" x14ac:dyDescent="0.25">
      <c r="A606" s="6" t="s">
        <v>1203</v>
      </c>
      <c r="B606" t="str">
        <f>VLOOKUP(A606,'Liste salariés'!$C$2:$I$609,4,FALSE)</f>
        <v>ETAM</v>
      </c>
      <c r="C606" t="str">
        <f>VLOOKUP(A606,'Liste salariés'!$C$2:$R$609,7,FALSE)</f>
        <v>S02-FINANCE</v>
      </c>
      <c r="D606" t="str">
        <f>VLOOKUP(A606,'Liste salariés'!$C$2:$I$609,3,FALSE)</f>
        <v>CG</v>
      </c>
      <c r="E606" t="str">
        <f>VLOOKUP(A606,'Liste salariés'!$C$2:$I$609,6,FALSE)</f>
        <v>ELM</v>
      </c>
      <c r="F606" t="s">
        <v>11</v>
      </c>
      <c r="G606">
        <f>VLOOKUP(F606,'Liste formations'!$A$3:$B$31,2,FALSE)</f>
        <v>25</v>
      </c>
      <c r="H606">
        <v>21</v>
      </c>
      <c r="I606">
        <f>Tableau2[[#This Row],[Nombre de questions]]-Tableau2[[#This Row],[Réponses justes ]]</f>
        <v>4</v>
      </c>
      <c r="J606" t="s">
        <v>1052</v>
      </c>
      <c r="K606" s="3">
        <v>40709</v>
      </c>
      <c r="M606"/>
      <c r="N606" s="12"/>
    </row>
    <row r="607" spans="1:14" x14ac:dyDescent="0.25">
      <c r="A607" s="6" t="s">
        <v>1129</v>
      </c>
      <c r="B607" t="str">
        <f>VLOOKUP(A607,'Liste salariés'!$C$2:$I$609,4,FALSE)</f>
        <v>ETAM</v>
      </c>
      <c r="C607" t="str">
        <f>VLOOKUP(A607,'Liste salariés'!$C$2:$R$609,7,FALSE)</f>
        <v>P02-TECHNICAL SCES</v>
      </c>
      <c r="D607" t="str">
        <f>VLOOKUP(A607,'Liste salariés'!$C$2:$I$609,3,FALSE)</f>
        <v>TIE</v>
      </c>
      <c r="E607" t="str">
        <f>VLOOKUP(A607,'Liste salariés'!$C$2:$I$609,6,FALSE)</f>
        <v>ELM</v>
      </c>
      <c r="F607" t="s">
        <v>1420</v>
      </c>
      <c r="G607">
        <f>VLOOKUP(F607,'Liste formations'!$A$3:$B$31,2,FALSE)</f>
        <v>10</v>
      </c>
      <c r="H607">
        <v>10</v>
      </c>
      <c r="I607">
        <f>Tableau2[[#This Row],[Nombre de questions]]-Tableau2[[#This Row],[Réponses justes ]]</f>
        <v>0</v>
      </c>
      <c r="J607" t="s">
        <v>1052</v>
      </c>
      <c r="K607" s="3">
        <v>41024</v>
      </c>
      <c r="M607"/>
      <c r="N607" s="12"/>
    </row>
    <row r="608" spans="1:14" x14ac:dyDescent="0.25">
      <c r="A608" s="6" t="s">
        <v>1129</v>
      </c>
      <c r="B608" t="str">
        <f>VLOOKUP(A608,'Liste salariés'!$C$2:$I$609,4,FALSE)</f>
        <v>ETAM</v>
      </c>
      <c r="C608" t="str">
        <f>VLOOKUP(A608,'Liste salariés'!$C$2:$R$609,7,FALSE)</f>
        <v>P02-TECHNICAL SCES</v>
      </c>
      <c r="D608" t="str">
        <f>VLOOKUP(A608,'Liste salariés'!$C$2:$I$609,3,FALSE)</f>
        <v>TIE</v>
      </c>
      <c r="E608" t="str">
        <f>VLOOKUP(A608,'Liste salariés'!$C$2:$I$609,6,FALSE)</f>
        <v>ELM</v>
      </c>
      <c r="F608" t="s">
        <v>9</v>
      </c>
      <c r="G608">
        <f>VLOOKUP(F608,'Liste formations'!$A$3:$B$31,2,FALSE)</f>
        <v>10</v>
      </c>
      <c r="H608">
        <v>8</v>
      </c>
      <c r="I608">
        <f>Tableau2[[#This Row],[Nombre de questions]]-Tableau2[[#This Row],[Réponses justes ]]</f>
        <v>2</v>
      </c>
      <c r="J608" t="s">
        <v>1052</v>
      </c>
      <c r="K608" s="3">
        <v>41347</v>
      </c>
      <c r="M608"/>
      <c r="N608" s="12"/>
    </row>
    <row r="609" spans="1:14" x14ac:dyDescent="0.25">
      <c r="A609" s="6" t="s">
        <v>1129</v>
      </c>
      <c r="B609" t="str">
        <f>VLOOKUP(A609,'Liste salariés'!$C$2:$I$609,4,FALSE)</f>
        <v>ETAM</v>
      </c>
      <c r="C609" t="str">
        <f>VLOOKUP(A609,'Liste salariés'!$C$2:$R$609,7,FALSE)</f>
        <v>P02-TECHNICAL SCES</v>
      </c>
      <c r="D609" t="str">
        <f>VLOOKUP(A609,'Liste salariés'!$C$2:$I$609,3,FALSE)</f>
        <v>TIE</v>
      </c>
      <c r="E609" t="str">
        <f>VLOOKUP(A609,'Liste salariés'!$C$2:$I$609,6,FALSE)</f>
        <v>ELM</v>
      </c>
      <c r="F609" t="s">
        <v>1414</v>
      </c>
      <c r="G609">
        <f>VLOOKUP(F609,'Liste formations'!$A$3:$B$31,2,FALSE)</f>
        <v>10</v>
      </c>
      <c r="H609">
        <v>5</v>
      </c>
      <c r="I609">
        <f>Tableau2[[#This Row],[Nombre de questions]]-Tableau2[[#This Row],[Réponses justes ]]</f>
        <v>5</v>
      </c>
      <c r="J609" t="s">
        <v>1052</v>
      </c>
      <c r="K609" s="3">
        <v>41172</v>
      </c>
      <c r="M609"/>
      <c r="N609" s="12"/>
    </row>
    <row r="610" spans="1:14" x14ac:dyDescent="0.25">
      <c r="A610" s="6" t="s">
        <v>1129</v>
      </c>
      <c r="B610" t="str">
        <f>VLOOKUP(A610,'Liste salariés'!$C$2:$I$609,4,FALSE)</f>
        <v>ETAM</v>
      </c>
      <c r="C610" t="str">
        <f>VLOOKUP(A610,'Liste salariés'!$C$2:$R$609,7,FALSE)</f>
        <v>P02-TECHNICAL SCES</v>
      </c>
      <c r="D610" t="str">
        <f>VLOOKUP(A610,'Liste salariés'!$C$2:$I$609,3,FALSE)</f>
        <v>TIE</v>
      </c>
      <c r="E610" t="str">
        <f>VLOOKUP(A610,'Liste salariés'!$C$2:$I$609,6,FALSE)</f>
        <v>ELM</v>
      </c>
      <c r="F610" t="s">
        <v>11</v>
      </c>
      <c r="G610">
        <f>VLOOKUP(F610,'Liste formations'!$A$3:$B$31,2,FALSE)</f>
        <v>25</v>
      </c>
      <c r="H610">
        <v>25</v>
      </c>
      <c r="I610">
        <f>Tableau2[[#This Row],[Nombre de questions]]-Tableau2[[#This Row],[Réponses justes ]]</f>
        <v>0</v>
      </c>
      <c r="J610" t="s">
        <v>1052</v>
      </c>
      <c r="K610" s="3">
        <v>40940</v>
      </c>
      <c r="M610"/>
      <c r="N610" s="12"/>
    </row>
    <row r="611" spans="1:14" x14ac:dyDescent="0.25">
      <c r="A611" s="6" t="s">
        <v>1129</v>
      </c>
      <c r="B611" t="str">
        <f>VLOOKUP(A611,'Liste salariés'!$C$2:$I$609,4,FALSE)</f>
        <v>ETAM</v>
      </c>
      <c r="C611" t="str">
        <f>VLOOKUP(A611,'Liste salariés'!$C$2:$R$609,7,FALSE)</f>
        <v>P02-TECHNICAL SCES</v>
      </c>
      <c r="D611" t="str">
        <f>VLOOKUP(A611,'Liste salariés'!$C$2:$I$609,3,FALSE)</f>
        <v>TIE</v>
      </c>
      <c r="E611" t="str">
        <f>VLOOKUP(A611,'Liste salariés'!$C$2:$I$609,6,FALSE)</f>
        <v>ELM</v>
      </c>
      <c r="F611" t="s">
        <v>1840</v>
      </c>
      <c r="G611">
        <f>VLOOKUP(F611,'Liste formations'!$A$3:$B$31,2,FALSE)</f>
        <v>4</v>
      </c>
      <c r="H611">
        <v>4</v>
      </c>
      <c r="I611">
        <f>Tableau2[[#This Row],[Nombre de questions]]-Tableau2[[#This Row],[Réponses justes ]]</f>
        <v>0</v>
      </c>
      <c r="J611" t="s">
        <v>1052</v>
      </c>
      <c r="K611" s="3">
        <v>41555</v>
      </c>
      <c r="M611"/>
      <c r="N611" s="12"/>
    </row>
    <row r="612" spans="1:14" x14ac:dyDescent="0.25">
      <c r="A612" s="6" t="s">
        <v>1129</v>
      </c>
      <c r="B612" t="str">
        <f>VLOOKUP(A612,'Liste salariés'!$C$2:$I$609,4,FALSE)</f>
        <v>ETAM</v>
      </c>
      <c r="C612" t="str">
        <f>VLOOKUP(A612,'Liste salariés'!$C$2:$R$609,7,FALSE)</f>
        <v>P02-TECHNICAL SCES</v>
      </c>
      <c r="D612" t="str">
        <f>VLOOKUP(A612,'Liste salariés'!$C$2:$I$609,3,FALSE)</f>
        <v>TIE</v>
      </c>
      <c r="E612" t="str">
        <f>VLOOKUP(A612,'Liste salariés'!$C$2:$I$609,6,FALSE)</f>
        <v>ELM</v>
      </c>
      <c r="F612" t="s">
        <v>1842</v>
      </c>
      <c r="G612" s="8">
        <f>VLOOKUP(F612,'Liste formations'!$A$3:$B$31,2,FALSE)</f>
        <v>7</v>
      </c>
      <c r="H612">
        <v>6</v>
      </c>
      <c r="I612">
        <f>Tableau2[[#This Row],[Nombre de questions]]-Tableau2[[#This Row],[Réponses justes ]]</f>
        <v>1</v>
      </c>
      <c r="J612" t="s">
        <v>1052</v>
      </c>
      <c r="K612" s="3">
        <v>41555</v>
      </c>
      <c r="M612"/>
      <c r="N612" s="12"/>
    </row>
    <row r="613" spans="1:14" x14ac:dyDescent="0.25">
      <c r="A613" s="6" t="s">
        <v>1159</v>
      </c>
      <c r="B613" t="str">
        <f>VLOOKUP(A613,'Liste salariés'!$C$2:$I$609,4,FALSE)</f>
        <v>ETAM</v>
      </c>
      <c r="C613" t="str">
        <f>VLOOKUP(A613,'Liste salariés'!$C$2:$R$609,7,FALSE)</f>
        <v>P02-TECHNICAL SCES</v>
      </c>
      <c r="D613" t="str">
        <f>VLOOKUP(A613,'Liste salariés'!$C$2:$I$609,3,FALSE)</f>
        <v>TMET</v>
      </c>
      <c r="E613" t="str">
        <f>VLOOKUP(A613,'Liste salariés'!$C$2:$I$609,6,FALSE)</f>
        <v>ELM</v>
      </c>
      <c r="F613" t="s">
        <v>9</v>
      </c>
      <c r="G613">
        <f>VLOOKUP(F613,'Liste formations'!$A$3:$B$31,2,FALSE)</f>
        <v>10</v>
      </c>
      <c r="H613">
        <v>9</v>
      </c>
      <c r="I613">
        <f>Tableau2[[#This Row],[Nombre de questions]]-Tableau2[[#This Row],[Réponses justes ]]</f>
        <v>1</v>
      </c>
      <c r="J613" t="s">
        <v>1052</v>
      </c>
      <c r="K613" s="3">
        <v>41347</v>
      </c>
      <c r="M613"/>
      <c r="N613" s="12"/>
    </row>
    <row r="614" spans="1:14" x14ac:dyDescent="0.25">
      <c r="A614" s="6" t="s">
        <v>1159</v>
      </c>
      <c r="B614" t="str">
        <f>VLOOKUP(A614,'Liste salariés'!$C$2:$I$609,4,FALSE)</f>
        <v>ETAM</v>
      </c>
      <c r="C614" t="str">
        <f>VLOOKUP(A614,'Liste salariés'!$C$2:$R$609,7,FALSE)</f>
        <v>P02-TECHNICAL SCES</v>
      </c>
      <c r="D614" t="str">
        <f>VLOOKUP(A614,'Liste salariés'!$C$2:$I$609,3,FALSE)</f>
        <v>TMET</v>
      </c>
      <c r="E614" t="str">
        <f>VLOOKUP(A614,'Liste salariés'!$C$2:$I$609,6,FALSE)</f>
        <v>ELM</v>
      </c>
      <c r="F614" t="s">
        <v>11</v>
      </c>
      <c r="G614">
        <f>VLOOKUP(F614,'Liste formations'!$A$3:$B$31,2,FALSE)</f>
        <v>25</v>
      </c>
      <c r="H614">
        <v>21</v>
      </c>
      <c r="I614">
        <f>Tableau2[[#This Row],[Nombre de questions]]-Tableau2[[#This Row],[Réponses justes ]]</f>
        <v>4</v>
      </c>
      <c r="J614" t="s">
        <v>1052</v>
      </c>
      <c r="K614" s="3">
        <v>40809</v>
      </c>
      <c r="M614"/>
      <c r="N614" s="12"/>
    </row>
    <row r="615" spans="1:14" x14ac:dyDescent="0.25">
      <c r="A615" s="6" t="s">
        <v>1159</v>
      </c>
      <c r="B615" t="str">
        <f>VLOOKUP(A615,'Liste salariés'!$C$2:$I$609,4,FALSE)</f>
        <v>ETAM</v>
      </c>
      <c r="C615" t="str">
        <f>VLOOKUP(A615,'Liste salariés'!$C$2:$R$609,7,FALSE)</f>
        <v>P02-TECHNICAL SCES</v>
      </c>
      <c r="D615" t="str">
        <f>VLOOKUP(A615,'Liste salariés'!$C$2:$I$609,3,FALSE)</f>
        <v>TMET</v>
      </c>
      <c r="E615" t="str">
        <f>VLOOKUP(A615,'Liste salariés'!$C$2:$I$609,6,FALSE)</f>
        <v>ELM</v>
      </c>
      <c r="F615" t="s">
        <v>13</v>
      </c>
      <c r="G615">
        <f>VLOOKUP(F615,'Liste formations'!$A$3:$B$31,2,FALSE)</f>
        <v>10</v>
      </c>
      <c r="H615">
        <v>10</v>
      </c>
      <c r="I615">
        <f>Tableau2[[#This Row],[Nombre de questions]]-Tableau2[[#This Row],[Réponses justes ]]</f>
        <v>0</v>
      </c>
      <c r="J615" t="s">
        <v>1052</v>
      </c>
      <c r="K615" s="3">
        <v>40980</v>
      </c>
      <c r="M615"/>
      <c r="N615" s="12"/>
    </row>
    <row r="616" spans="1:14" x14ac:dyDescent="0.25">
      <c r="A616" s="6" t="s">
        <v>1159</v>
      </c>
      <c r="B616" t="str">
        <f>VLOOKUP(A616,'Liste salariés'!$C$2:$I$609,4,FALSE)</f>
        <v>ETAM</v>
      </c>
      <c r="C616" t="str">
        <f>VLOOKUP(A616,'Liste salariés'!$C$2:$R$609,7,FALSE)</f>
        <v>P02-TECHNICAL SCES</v>
      </c>
      <c r="D616" t="str">
        <f>VLOOKUP(A616,'Liste salariés'!$C$2:$I$609,3,FALSE)</f>
        <v>TMET</v>
      </c>
      <c r="E616" t="str">
        <f>VLOOKUP(A616,'Liste salariés'!$C$2:$I$609,6,FALSE)</f>
        <v>ELM</v>
      </c>
      <c r="F616" t="s">
        <v>14</v>
      </c>
      <c r="G616">
        <f>VLOOKUP(F616,'Liste formations'!$A$3:$B$31,2,FALSE)</f>
        <v>11</v>
      </c>
      <c r="H616">
        <v>11</v>
      </c>
      <c r="I616">
        <f>Tableau2[[#This Row],[Nombre de questions]]-Tableau2[[#This Row],[Réponses justes ]]</f>
        <v>0</v>
      </c>
      <c r="J616" t="s">
        <v>1052</v>
      </c>
      <c r="K616" s="3">
        <v>40981</v>
      </c>
      <c r="M616"/>
      <c r="N616" s="12"/>
    </row>
    <row r="617" spans="1:14" x14ac:dyDescent="0.25">
      <c r="A617" s="6" t="s">
        <v>1159</v>
      </c>
      <c r="B617" t="str">
        <f>VLOOKUP(A617,'Liste salariés'!$C$2:$I$609,4,FALSE)</f>
        <v>ETAM</v>
      </c>
      <c r="C617" t="str">
        <f>VLOOKUP(A617,'Liste salariés'!$C$2:$R$609,7,FALSE)</f>
        <v>P02-TECHNICAL SCES</v>
      </c>
      <c r="D617" t="str">
        <f>VLOOKUP(A617,'Liste salariés'!$C$2:$I$609,3,FALSE)</f>
        <v>TMET</v>
      </c>
      <c r="E617" t="str">
        <f>VLOOKUP(A617,'Liste salariés'!$C$2:$I$609,6,FALSE)</f>
        <v>ELM</v>
      </c>
      <c r="F617" t="s">
        <v>12</v>
      </c>
      <c r="G617">
        <f>VLOOKUP(F617,'Liste formations'!$A$3:$B$31,2,FALSE)</f>
        <v>10</v>
      </c>
      <c r="I617">
        <f>Tableau2[[#This Row],[Nombre de questions]]-Tableau2[[#This Row],[Réponses justes ]]</f>
        <v>10</v>
      </c>
      <c r="J617"/>
      <c r="K617" s="3">
        <v>41002</v>
      </c>
      <c r="M617"/>
      <c r="N617" s="12"/>
    </row>
    <row r="618" spans="1:14" x14ac:dyDescent="0.25">
      <c r="A618" s="6" t="s">
        <v>1159</v>
      </c>
      <c r="B618" t="str">
        <f>VLOOKUP(A618,'Liste salariés'!$C$2:$I$609,4,FALSE)</f>
        <v>ETAM</v>
      </c>
      <c r="C618" t="str">
        <f>VLOOKUP(A618,'Liste salariés'!$C$2:$R$609,7,FALSE)</f>
        <v>P02-TECHNICAL SCES</v>
      </c>
      <c r="D618" t="str">
        <f>VLOOKUP(A618,'Liste salariés'!$C$2:$I$609,3,FALSE)</f>
        <v>TMET</v>
      </c>
      <c r="E618" t="str">
        <f>VLOOKUP(A618,'Liste salariés'!$C$2:$I$609,6,FALSE)</f>
        <v>ELM</v>
      </c>
      <c r="F618" t="s">
        <v>1414</v>
      </c>
      <c r="G618">
        <f>VLOOKUP(F618,'Liste formations'!$A$3:$B$31,2,FALSE)</f>
        <v>10</v>
      </c>
      <c r="H618">
        <v>5</v>
      </c>
      <c r="I618">
        <f>Tableau2[[#This Row],[Nombre de questions]]-Tableau2[[#This Row],[Réponses justes ]]</f>
        <v>5</v>
      </c>
      <c r="J618" t="s">
        <v>1052</v>
      </c>
      <c r="K618" s="3">
        <v>41172</v>
      </c>
      <c r="M618"/>
      <c r="N618" s="12"/>
    </row>
    <row r="619" spans="1:14" x14ac:dyDescent="0.25">
      <c r="A619" s="6" t="s">
        <v>1107</v>
      </c>
      <c r="B619" t="str">
        <f>VLOOKUP(A619,'Liste salariés'!$C$2:$I$609,4,FALSE)</f>
        <v>Cadre</v>
      </c>
      <c r="C619" t="str">
        <f>VLOOKUP(A619,'Liste salariés'!$C$2:$R$609,7,FALSE)</f>
        <v>S07-PURCHASING</v>
      </c>
      <c r="D619" t="str">
        <f>VLOOKUP(A619,'Liste salariés'!$C$2:$I$609,3,FALSE)</f>
        <v>QUA</v>
      </c>
      <c r="E619" t="str">
        <f>VLOOKUP(A619,'Liste salariés'!$C$2:$I$609,6,FALSE)</f>
        <v>I&amp;T</v>
      </c>
      <c r="F619" t="s">
        <v>1416</v>
      </c>
      <c r="G619">
        <f>VLOOKUP(F619,'Liste formations'!$A$3:$B$31,2,FALSE)</f>
        <v>13</v>
      </c>
      <c r="H619">
        <v>10</v>
      </c>
      <c r="I619">
        <f>Tableau2[[#This Row],[Nombre de questions]]-Tableau2[[#This Row],[Réponses justes ]]</f>
        <v>3</v>
      </c>
      <c r="J619" t="s">
        <v>1052</v>
      </c>
      <c r="K619" s="3">
        <v>41283</v>
      </c>
      <c r="M619"/>
      <c r="N619" s="12"/>
    </row>
    <row r="620" spans="1:14" x14ac:dyDescent="0.25">
      <c r="A620" s="6" t="s">
        <v>1107</v>
      </c>
      <c r="B620" t="str">
        <f>VLOOKUP(A620,'Liste salariés'!$C$2:$I$609,4,FALSE)</f>
        <v>Cadre</v>
      </c>
      <c r="C620" t="str">
        <f>VLOOKUP(A620,'Liste salariés'!$C$2:$R$609,7,FALSE)</f>
        <v>S07-PURCHASING</v>
      </c>
      <c r="D620" t="str">
        <f>VLOOKUP(A620,'Liste salariés'!$C$2:$I$609,3,FALSE)</f>
        <v>QUA</v>
      </c>
      <c r="E620" t="str">
        <f>VLOOKUP(A620,'Liste salariés'!$C$2:$I$609,6,FALSE)</f>
        <v>I&amp;T</v>
      </c>
      <c r="F620" t="s">
        <v>1417</v>
      </c>
      <c r="G620">
        <f>VLOOKUP(F620,'Liste formations'!$A$3:$B$31,2,FALSE)</f>
        <v>10</v>
      </c>
      <c r="H620">
        <v>10</v>
      </c>
      <c r="I620">
        <f>Tableau2[[#This Row],[Nombre de questions]]-Tableau2[[#This Row],[Réponses justes ]]</f>
        <v>0</v>
      </c>
      <c r="J620" t="s">
        <v>1052</v>
      </c>
      <c r="K620" s="3">
        <v>41290</v>
      </c>
      <c r="M620"/>
      <c r="N620" s="12"/>
    </row>
    <row r="621" spans="1:14" x14ac:dyDescent="0.25">
      <c r="A621" s="6" t="s">
        <v>1107</v>
      </c>
      <c r="B621" t="str">
        <f>VLOOKUP(A621,'Liste salariés'!$C$2:$I$609,4,FALSE)</f>
        <v>Cadre</v>
      </c>
      <c r="C621" t="str">
        <f>VLOOKUP(A621,'Liste salariés'!$C$2:$R$609,7,FALSE)</f>
        <v>S07-PURCHASING</v>
      </c>
      <c r="D621" t="str">
        <f>VLOOKUP(A621,'Liste salariés'!$C$2:$I$609,3,FALSE)</f>
        <v>QUA</v>
      </c>
      <c r="E621" t="str">
        <f>VLOOKUP(A621,'Liste salariés'!$C$2:$I$609,6,FALSE)</f>
        <v>I&amp;T</v>
      </c>
      <c r="F621" t="s">
        <v>1418</v>
      </c>
      <c r="G621">
        <f>VLOOKUP(F621,'Liste formations'!$A$3:$B$31,2,FALSE)</f>
        <v>16</v>
      </c>
      <c r="H621">
        <v>15</v>
      </c>
      <c r="I621">
        <f>Tableau2[[#This Row],[Nombre de questions]]-Tableau2[[#This Row],[Réponses justes ]]</f>
        <v>1</v>
      </c>
      <c r="J621" t="s">
        <v>1052</v>
      </c>
      <c r="K621" s="3">
        <v>41296</v>
      </c>
      <c r="M621"/>
      <c r="N621" s="12"/>
    </row>
    <row r="622" spans="1:14" x14ac:dyDescent="0.25">
      <c r="A622" s="6" t="s">
        <v>1107</v>
      </c>
      <c r="B622" t="str">
        <f>VLOOKUP(A622,'Liste salariés'!$C$2:$I$609,4,FALSE)</f>
        <v>Cadre</v>
      </c>
      <c r="C622" t="str">
        <f>VLOOKUP(A622,'Liste salariés'!$C$2:$R$609,7,FALSE)</f>
        <v>S07-PURCHASING</v>
      </c>
      <c r="D622" t="str">
        <f>VLOOKUP(A622,'Liste salariés'!$C$2:$I$609,3,FALSE)</f>
        <v>QUA</v>
      </c>
      <c r="E622" t="str">
        <f>VLOOKUP(A622,'Liste salariés'!$C$2:$I$609,6,FALSE)</f>
        <v>I&amp;T</v>
      </c>
      <c r="F622" t="s">
        <v>1419</v>
      </c>
      <c r="G622">
        <f>VLOOKUP(F622,'Liste formations'!$A$3:$B$31,2,FALSE)</f>
        <v>15</v>
      </c>
      <c r="H622">
        <v>14</v>
      </c>
      <c r="I622">
        <f>Tableau2[[#This Row],[Nombre de questions]]-Tableau2[[#This Row],[Réponses justes ]]</f>
        <v>1</v>
      </c>
      <c r="J622" t="s">
        <v>1052</v>
      </c>
      <c r="K622" s="3">
        <v>41298</v>
      </c>
      <c r="M622"/>
      <c r="N622" s="12"/>
    </row>
    <row r="623" spans="1:14" x14ac:dyDescent="0.25">
      <c r="A623" s="6" t="s">
        <v>1284</v>
      </c>
      <c r="B623" t="str">
        <f>VLOOKUP(A623,'Liste salariés'!$C$2:$I$609,4,FALSE)</f>
        <v>Ouvrier</v>
      </c>
      <c r="C623" t="str">
        <f>VLOOKUP(A623,'Liste salariés'!$C$2:$R$609,7,FALSE)</f>
        <v>P01-PRODUCTION</v>
      </c>
      <c r="D623" t="str">
        <f>VLOOKUP(A623,'Liste salariés'!$C$2:$I$609,3,FALSE)</f>
        <v>OMAN</v>
      </c>
      <c r="E623" t="str">
        <f>VLOOKUP(A623,'Liste salariés'!$C$2:$I$609,6,FALSE)</f>
        <v>ELM</v>
      </c>
      <c r="F623" t="s">
        <v>11</v>
      </c>
      <c r="G623">
        <f>VLOOKUP(F623,'Liste formations'!$A$3:$B$31,2,FALSE)</f>
        <v>25</v>
      </c>
      <c r="H623">
        <v>24</v>
      </c>
      <c r="I623">
        <f>Tableau2[[#This Row],[Nombre de questions]]-Tableau2[[#This Row],[Réponses justes ]]</f>
        <v>1</v>
      </c>
      <c r="J623" t="s">
        <v>1052</v>
      </c>
      <c r="K623" s="3">
        <v>41368</v>
      </c>
      <c r="M623"/>
      <c r="N623" s="12"/>
    </row>
    <row r="624" spans="1:14" x14ac:dyDescent="0.25">
      <c r="A624" s="6" t="s">
        <v>1284</v>
      </c>
      <c r="B624" t="str">
        <f>VLOOKUP(A624,'Liste salariés'!$C$2:$I$609,4,FALSE)</f>
        <v>Ouvrier</v>
      </c>
      <c r="C624" t="str">
        <f>VLOOKUP(A624,'Liste salariés'!$C$2:$R$609,7,FALSE)</f>
        <v>P01-PRODUCTION</v>
      </c>
      <c r="D624" t="str">
        <f>VLOOKUP(A624,'Liste salariés'!$C$2:$I$609,3,FALSE)</f>
        <v>OMAN</v>
      </c>
      <c r="E624" t="str">
        <f>VLOOKUP(A624,'Liste salariés'!$C$2:$I$609,6,FALSE)</f>
        <v>ELM</v>
      </c>
      <c r="F624" t="s">
        <v>1413</v>
      </c>
      <c r="G624">
        <f>VLOOKUP(F624,'Liste formations'!$A$3:$B$31,2,FALSE)</f>
        <v>10</v>
      </c>
      <c r="H624">
        <v>8</v>
      </c>
      <c r="I624">
        <f>Tableau2[[#This Row],[Nombre de questions]]-Tableau2[[#This Row],[Réponses justes ]]</f>
        <v>2</v>
      </c>
      <c r="J624" t="s">
        <v>1052</v>
      </c>
      <c r="K624" s="3">
        <v>41457</v>
      </c>
      <c r="M624"/>
      <c r="N624" s="12"/>
    </row>
    <row r="625" spans="1:14" x14ac:dyDescent="0.25">
      <c r="A625" s="34" t="s">
        <v>1284</v>
      </c>
      <c r="B625" t="str">
        <f>VLOOKUP(A625,'Liste salariés'!$C$2:$I$609,4,FALSE)</f>
        <v>Ouvrier</v>
      </c>
      <c r="C625" s="8" t="str">
        <f>VLOOKUP(A625,'Liste salariés'!$C$2:$R$609,7,FALSE)</f>
        <v>P01-PRODUCTION</v>
      </c>
      <c r="D625" s="8" t="str">
        <f>VLOOKUP(A625,'Liste salariés'!$C$2:$I$609,3,FALSE)</f>
        <v>OMAN</v>
      </c>
      <c r="E625" s="8" t="str">
        <f>VLOOKUP(A625,'Liste salariés'!$C$2:$I$609,6,FALSE)</f>
        <v>ELM</v>
      </c>
      <c r="F625" t="s">
        <v>1987</v>
      </c>
      <c r="G625" s="8">
        <f>VLOOKUP(F625,'Liste formations'!$A$3:$B$31,2,FALSE)</f>
        <v>15</v>
      </c>
      <c r="H625" t="s">
        <v>1973</v>
      </c>
      <c r="I625" t="e">
        <f>Tableau2[[#This Row],[Nombre de questions]]-Tableau2[[#This Row],[Réponses justes ]]</f>
        <v>#VALUE!</v>
      </c>
      <c r="J625" s="26" t="s">
        <v>1053</v>
      </c>
      <c r="K625" s="40">
        <v>41181</v>
      </c>
      <c r="M625"/>
      <c r="N625" s="12"/>
    </row>
    <row r="626" spans="1:14" x14ac:dyDescent="0.25">
      <c r="A626" s="6" t="s">
        <v>1285</v>
      </c>
      <c r="B626" t="str">
        <f>VLOOKUP(A626,'Liste salariés'!$C$2:$I$609,4,FALSE)</f>
        <v>Ouvrier</v>
      </c>
      <c r="C626" t="str">
        <f>VLOOKUP(A626,'Liste salariés'!$C$2:$R$609,7,FALSE)</f>
        <v>P01-PRODUCTION</v>
      </c>
      <c r="D626" t="str">
        <f>VLOOKUP(A626,'Liste salariés'!$C$2:$I$609,3,FALSE)</f>
        <v>MAG</v>
      </c>
      <c r="E626" t="str">
        <f>VLOOKUP(A626,'Liste salariés'!$C$2:$I$609,6,FALSE)</f>
        <v>ELM</v>
      </c>
      <c r="F626" t="s">
        <v>11</v>
      </c>
      <c r="G626">
        <f>VLOOKUP(F626,'Liste formations'!$A$3:$B$31,2,FALSE)</f>
        <v>25</v>
      </c>
      <c r="H626">
        <v>19</v>
      </c>
      <c r="I626">
        <f>Tableau2[[#This Row],[Nombre de questions]]-Tableau2[[#This Row],[Réponses justes ]]</f>
        <v>6</v>
      </c>
      <c r="J626" t="s">
        <v>1052</v>
      </c>
      <c r="K626" s="3">
        <v>41283</v>
      </c>
      <c r="M626"/>
      <c r="N626" s="12"/>
    </row>
    <row r="627" spans="1:14" x14ac:dyDescent="0.25">
      <c r="A627" s="6" t="s">
        <v>1378</v>
      </c>
      <c r="B627" t="str">
        <f>VLOOKUP(A627,'Liste salariés'!$C$2:$I$609,4,FALSE)</f>
        <v>Ouvrier</v>
      </c>
      <c r="C627" t="str">
        <f>VLOOKUP(A627,'Liste salariés'!$C$2:$R$609,7,FALSE)</f>
        <v>P01-PRODUCTION</v>
      </c>
      <c r="D627" t="str">
        <f>VLOOKUP(A627,'Liste salariés'!$C$2:$I$609,3,FALSE)</f>
        <v>OMAN</v>
      </c>
      <c r="E627" t="str">
        <f>VLOOKUP(A627,'Liste salariés'!$C$2:$I$609,6,FALSE)</f>
        <v>ELM</v>
      </c>
      <c r="F627" t="s">
        <v>11</v>
      </c>
      <c r="G627">
        <f>VLOOKUP(F627,'Liste formations'!$A$3:$B$31,2,FALSE)</f>
        <v>25</v>
      </c>
      <c r="H627">
        <v>22</v>
      </c>
      <c r="I627">
        <f>Tableau2[[#This Row],[Nombre de questions]]-Tableau2[[#This Row],[Réponses justes ]]</f>
        <v>3</v>
      </c>
      <c r="J627" t="s">
        <v>1052</v>
      </c>
      <c r="K627" s="3">
        <v>41373</v>
      </c>
      <c r="M627"/>
      <c r="N627" s="12"/>
    </row>
    <row r="628" spans="1:14" x14ac:dyDescent="0.25">
      <c r="A628" s="34" t="s">
        <v>1378</v>
      </c>
      <c r="B628" t="str">
        <f>VLOOKUP(A628,'Liste salariés'!$C$2:$I$609,4,FALSE)</f>
        <v>Ouvrier</v>
      </c>
      <c r="C628" s="8" t="str">
        <f>VLOOKUP(A628,'Liste salariés'!$C$2:$R$609,7,FALSE)</f>
        <v>P01-PRODUCTION</v>
      </c>
      <c r="D628" s="8" t="str">
        <f>VLOOKUP(A628,'Liste salariés'!$C$2:$I$609,3,FALSE)</f>
        <v>OMAN</v>
      </c>
      <c r="E628" s="8" t="str">
        <f>VLOOKUP(A628,'Liste salariés'!$C$2:$I$609,6,FALSE)</f>
        <v>ELM</v>
      </c>
      <c r="F628" t="s">
        <v>1987</v>
      </c>
      <c r="G628" s="8">
        <f>VLOOKUP(F628,'Liste formations'!$A$3:$B$31,2,FALSE)</f>
        <v>15</v>
      </c>
      <c r="H628" t="s">
        <v>1973</v>
      </c>
      <c r="I628" t="e">
        <f>Tableau2[[#This Row],[Nombre de questions]]-Tableau2[[#This Row],[Réponses justes ]]</f>
        <v>#VALUE!</v>
      </c>
      <c r="J628" s="26" t="s">
        <v>1053</v>
      </c>
      <c r="K628" s="40" t="s">
        <v>1988</v>
      </c>
      <c r="M628"/>
      <c r="N628" s="12"/>
    </row>
    <row r="629" spans="1:14" x14ac:dyDescent="0.25">
      <c r="A629" s="6" t="s">
        <v>1286</v>
      </c>
      <c r="B629" t="str">
        <f>VLOOKUP(A629,'Liste salariés'!$C$2:$I$609,4,FALSE)</f>
        <v>Ouvrier</v>
      </c>
      <c r="C629" t="str">
        <f>VLOOKUP(A629,'Liste salariés'!$C$2:$R$609,7,FALSE)</f>
        <v>P01-PRODUCTION</v>
      </c>
      <c r="D629" t="str">
        <f>VLOOKUP(A629,'Liste salariés'!$C$2:$I$609,3,FALSE)</f>
        <v>OMAC</v>
      </c>
      <c r="E629" t="str">
        <f>VLOOKUP(A629,'Liste salariés'!$C$2:$I$609,6,FALSE)</f>
        <v>ELM</v>
      </c>
      <c r="F629" t="s">
        <v>1413</v>
      </c>
      <c r="G629">
        <f>VLOOKUP(F629,'Liste formations'!$A$3:$B$31,2,FALSE)</f>
        <v>10</v>
      </c>
      <c r="H629">
        <v>10</v>
      </c>
      <c r="I629">
        <f>Tableau2[[#This Row],[Nombre de questions]]-Tableau2[[#This Row],[Réponses justes ]]</f>
        <v>0</v>
      </c>
      <c r="J629" t="s">
        <v>1052</v>
      </c>
      <c r="K629" s="3">
        <v>41171</v>
      </c>
      <c r="M629"/>
      <c r="N629" s="12"/>
    </row>
    <row r="630" spans="1:14" x14ac:dyDescent="0.25">
      <c r="A630" s="6" t="s">
        <v>1286</v>
      </c>
      <c r="B630" t="str">
        <f>VLOOKUP(A630,'Liste salariés'!$C$2:$I$609,4,FALSE)</f>
        <v>Ouvrier</v>
      </c>
      <c r="C630" t="str">
        <f>VLOOKUP(A630,'Liste salariés'!$C$2:$R$609,7,FALSE)</f>
        <v>P01-PRODUCTION</v>
      </c>
      <c r="D630" t="str">
        <f>VLOOKUP(A630,'Liste salariés'!$C$2:$I$609,3,FALSE)</f>
        <v>OMAC</v>
      </c>
      <c r="E630" t="str">
        <f>VLOOKUP(A630,'Liste salariés'!$C$2:$I$609,6,FALSE)</f>
        <v>ELM</v>
      </c>
      <c r="F630" t="s">
        <v>11</v>
      </c>
      <c r="G630">
        <f>VLOOKUP(F630,'Liste formations'!$A$3:$B$31,2,FALSE)</f>
        <v>25</v>
      </c>
      <c r="H630">
        <v>25</v>
      </c>
      <c r="I630">
        <f>Tableau2[[#This Row],[Nombre de questions]]-Tableau2[[#This Row],[Réponses justes ]]</f>
        <v>0</v>
      </c>
      <c r="J630" t="s">
        <v>1052</v>
      </c>
      <c r="K630" s="3">
        <v>41157</v>
      </c>
      <c r="M630"/>
      <c r="N630" s="12"/>
    </row>
    <row r="631" spans="1:14" x14ac:dyDescent="0.25">
      <c r="A631" s="6" t="s">
        <v>1286</v>
      </c>
      <c r="B631" t="str">
        <f>VLOOKUP(A631,'Liste salariés'!$C$2:$I$609,4,FALSE)</f>
        <v>Ouvrier</v>
      </c>
      <c r="C631" t="str">
        <f>VLOOKUP(A631,'Liste salariés'!$C$2:$R$609,7,FALSE)</f>
        <v>P01-PRODUCTION</v>
      </c>
      <c r="D631" t="str">
        <f>VLOOKUP(A631,'Liste salariés'!$C$2:$I$609,3,FALSE)</f>
        <v>OMAC</v>
      </c>
      <c r="E631" t="str">
        <f>VLOOKUP(A631,'Liste salariés'!$C$2:$I$609,6,FALSE)</f>
        <v>ELM</v>
      </c>
      <c r="F631" t="s">
        <v>10</v>
      </c>
      <c r="G631">
        <f>VLOOKUP(F631,'Liste formations'!$A$3:$B$31,2,FALSE)</f>
        <v>6</v>
      </c>
      <c r="H631">
        <v>6</v>
      </c>
      <c r="I631">
        <f>Tableau2[[#This Row],[Nombre de questions]]-Tableau2[[#This Row],[Réponses justes ]]</f>
        <v>0</v>
      </c>
      <c r="J631" t="s">
        <v>1052</v>
      </c>
      <c r="K631" s="3">
        <v>41331</v>
      </c>
      <c r="M631"/>
      <c r="N631" s="12"/>
    </row>
    <row r="632" spans="1:14" x14ac:dyDescent="0.25">
      <c r="A632" s="6" t="s">
        <v>1286</v>
      </c>
      <c r="B632" t="str">
        <f>VLOOKUP(A632,'Liste salariés'!$C$2:$I$609,4,FALSE)</f>
        <v>Ouvrier</v>
      </c>
      <c r="C632" t="str">
        <f>VLOOKUP(A632,'Liste salariés'!$C$2:$R$609,7,FALSE)</f>
        <v>P01-PRODUCTION</v>
      </c>
      <c r="D632" t="str">
        <f>VLOOKUP(A632,'Liste salariés'!$C$2:$I$609,3,FALSE)</f>
        <v>OMAC</v>
      </c>
      <c r="E632" t="str">
        <f>VLOOKUP(A632,'Liste salariés'!$C$2:$I$609,6,FALSE)</f>
        <v>ELM</v>
      </c>
      <c r="F632" t="s">
        <v>1683</v>
      </c>
      <c r="G632">
        <f>VLOOKUP(F632,'Liste formations'!$A$3:$B$31,2,FALSE)</f>
        <v>0</v>
      </c>
      <c r="H632">
        <v>25</v>
      </c>
      <c r="I632">
        <f>Tableau2[[#This Row],[Nombre de questions]]-Tableau2[[#This Row],[Réponses justes ]]</f>
        <v>-25</v>
      </c>
      <c r="J632" t="s">
        <v>1052</v>
      </c>
      <c r="K632" s="3">
        <v>41164</v>
      </c>
      <c r="L632" t="s">
        <v>1691</v>
      </c>
      <c r="M632"/>
      <c r="N632" s="12"/>
    </row>
    <row r="633" spans="1:14" x14ac:dyDescent="0.25">
      <c r="A633" s="6" t="s">
        <v>1286</v>
      </c>
      <c r="B633" t="str">
        <f>VLOOKUP(A633,'Liste salariés'!$C$2:$I$609,4,FALSE)</f>
        <v>Ouvrier</v>
      </c>
      <c r="C633" t="str">
        <f>VLOOKUP(A633,'Liste salariés'!$C$2:$R$609,7,FALSE)</f>
        <v>P01-PRODUCTION</v>
      </c>
      <c r="D633" t="str">
        <f>VLOOKUP(A633,'Liste salariés'!$C$2:$I$609,3,FALSE)</f>
        <v>OMAC</v>
      </c>
      <c r="E633" t="str">
        <f>VLOOKUP(A633,'Liste salariés'!$C$2:$I$609,6,FALSE)</f>
        <v>ELM</v>
      </c>
      <c r="F633" t="s">
        <v>1681</v>
      </c>
      <c r="G633">
        <f>VLOOKUP(F633,'Liste formations'!$A$3:$B$31,2,FALSE)</f>
        <v>5</v>
      </c>
      <c r="H633">
        <v>4</v>
      </c>
      <c r="I633">
        <f>Tableau2[[#This Row],[Nombre de questions]]-Tableau2[[#This Row],[Réponses justes ]]</f>
        <v>1</v>
      </c>
      <c r="J633" t="s">
        <v>1052</v>
      </c>
      <c r="K633" s="3">
        <v>41410</v>
      </c>
      <c r="M633"/>
      <c r="N633" s="12"/>
    </row>
    <row r="634" spans="1:14" x14ac:dyDescent="0.25">
      <c r="A634" s="6" t="s">
        <v>1287</v>
      </c>
      <c r="B634" t="str">
        <f>VLOOKUP(A634,'Liste salariés'!$C$2:$I$609,4,FALSE)</f>
        <v>Ouvrier</v>
      </c>
      <c r="C634" t="str">
        <f>VLOOKUP(A634,'Liste salariés'!$C$2:$R$609,7,FALSE)</f>
        <v>P01-PRODUCTION</v>
      </c>
      <c r="D634" t="str">
        <f>VLOOKUP(A634,'Liste salariés'!$C$2:$I$609,3,FALSE)</f>
        <v>OMAC</v>
      </c>
      <c r="E634" t="str">
        <f>VLOOKUP(A634,'Liste salariés'!$C$2:$I$609,6,FALSE)</f>
        <v>ELM</v>
      </c>
      <c r="F634" t="s">
        <v>1413</v>
      </c>
      <c r="G634">
        <f>VLOOKUP(F634,'Liste formations'!$A$3:$B$31,2,FALSE)</f>
        <v>10</v>
      </c>
      <c r="H634">
        <v>9</v>
      </c>
      <c r="I634">
        <f>Tableau2[[#This Row],[Nombre de questions]]-Tableau2[[#This Row],[Réponses justes ]]</f>
        <v>1</v>
      </c>
      <c r="J634" t="s">
        <v>1052</v>
      </c>
      <c r="K634" s="3">
        <v>41295</v>
      </c>
      <c r="M634"/>
      <c r="N634" s="12"/>
    </row>
    <row r="635" spans="1:14" x14ac:dyDescent="0.25">
      <c r="A635" s="6" t="s">
        <v>1287</v>
      </c>
      <c r="B635" t="str">
        <f>VLOOKUP(A635,'Liste salariés'!$C$2:$I$609,4,FALSE)</f>
        <v>Ouvrier</v>
      </c>
      <c r="C635" t="str">
        <f>VLOOKUP(A635,'Liste salariés'!$C$2:$R$609,7,FALSE)</f>
        <v>P01-PRODUCTION</v>
      </c>
      <c r="D635" t="str">
        <f>VLOOKUP(A635,'Liste salariés'!$C$2:$I$609,3,FALSE)</f>
        <v>OMAC</v>
      </c>
      <c r="E635" t="str">
        <f>VLOOKUP(A635,'Liste salariés'!$C$2:$I$609,6,FALSE)</f>
        <v>ELM</v>
      </c>
      <c r="F635" t="s">
        <v>11</v>
      </c>
      <c r="G635">
        <f>VLOOKUP(F635,'Liste formations'!$A$3:$B$31,2,FALSE)</f>
        <v>25</v>
      </c>
      <c r="H635">
        <v>20</v>
      </c>
      <c r="I635">
        <f>Tableau2[[#This Row],[Nombre de questions]]-Tableau2[[#This Row],[Réponses justes ]]</f>
        <v>5</v>
      </c>
      <c r="J635" t="s">
        <v>1052</v>
      </c>
      <c r="K635" s="3">
        <v>41211</v>
      </c>
      <c r="M635"/>
      <c r="N635" s="12"/>
    </row>
    <row r="636" spans="1:14" x14ac:dyDescent="0.25">
      <c r="A636" s="6" t="s">
        <v>1287</v>
      </c>
      <c r="B636" t="str">
        <f>VLOOKUP(A636,'Liste salariés'!$C$2:$I$609,4,FALSE)</f>
        <v>Ouvrier</v>
      </c>
      <c r="C636" t="str">
        <f>VLOOKUP(A636,'Liste salariés'!$C$2:$R$609,7,FALSE)</f>
        <v>P01-PRODUCTION</v>
      </c>
      <c r="D636" t="str">
        <f>VLOOKUP(A636,'Liste salariés'!$C$2:$I$609,3,FALSE)</f>
        <v>OMAC</v>
      </c>
      <c r="E636" t="str">
        <f>VLOOKUP(A636,'Liste salariés'!$C$2:$I$609,6,FALSE)</f>
        <v>ELM</v>
      </c>
      <c r="F636" t="s">
        <v>1683</v>
      </c>
      <c r="G636">
        <v>29</v>
      </c>
      <c r="H636">
        <v>24</v>
      </c>
      <c r="I636">
        <f>Tableau2[[#This Row],[Nombre de questions]]-Tableau2[[#This Row],[Réponses justes ]]</f>
        <v>5</v>
      </c>
      <c r="J636" t="s">
        <v>1052</v>
      </c>
      <c r="K636" s="3">
        <v>41360</v>
      </c>
      <c r="M636"/>
      <c r="N636" s="12"/>
    </row>
    <row r="637" spans="1:14" x14ac:dyDescent="0.25">
      <c r="A637" s="6" t="s">
        <v>1204</v>
      </c>
      <c r="B637" t="str">
        <f>VLOOKUP(A637,'Liste salariés'!$C$2:$I$609,4,FALSE)</f>
        <v>ETAM</v>
      </c>
      <c r="C637" t="str">
        <f>VLOOKUP(A637,'Liste salariés'!$C$2:$R$609,7,FALSE)</f>
        <v>S08-QUALITY</v>
      </c>
      <c r="D637" t="str">
        <f>VLOOKUP(A637,'Liste salariés'!$C$2:$I$609,3,FALSE)</f>
        <v>ISC</v>
      </c>
      <c r="E637" t="str">
        <f>VLOOKUP(A637,'Liste salariés'!$C$2:$I$609,6,FALSE)</f>
        <v>I&amp;T</v>
      </c>
      <c r="F637" t="s">
        <v>11</v>
      </c>
      <c r="G637">
        <f>VLOOKUP(F637,'Liste formations'!$A$3:$B$31,2,FALSE)</f>
        <v>25</v>
      </c>
      <c r="H637">
        <v>23</v>
      </c>
      <c r="I637">
        <f>Tableau2[[#This Row],[Nombre de questions]]-Tableau2[[#This Row],[Réponses justes ]]</f>
        <v>2</v>
      </c>
      <c r="J637" t="s">
        <v>1052</v>
      </c>
      <c r="K637" s="3">
        <v>41361</v>
      </c>
      <c r="M637"/>
      <c r="N637" s="12"/>
    </row>
    <row r="638" spans="1:14" x14ac:dyDescent="0.25">
      <c r="A638" s="6" t="s">
        <v>1204</v>
      </c>
      <c r="B638" t="str">
        <f>VLOOKUP(A638,'Liste salariés'!$C$2:$I$609,4,FALSE)</f>
        <v>ETAM</v>
      </c>
      <c r="C638" t="str">
        <f>VLOOKUP(A638,'Liste salariés'!$C$2:$R$609,7,FALSE)</f>
        <v>S08-QUALITY</v>
      </c>
      <c r="D638" t="str">
        <f>VLOOKUP(A638,'Liste salariés'!$C$2:$I$609,3,FALSE)</f>
        <v>ISC</v>
      </c>
      <c r="E638" t="str">
        <f>VLOOKUP(A638,'Liste salariés'!$C$2:$I$609,6,FALSE)</f>
        <v>I&amp;T</v>
      </c>
      <c r="F638" t="s">
        <v>9</v>
      </c>
      <c r="G638">
        <f>VLOOKUP(F638,'Liste formations'!$A$3:$B$31,2,FALSE)</f>
        <v>10</v>
      </c>
      <c r="H638">
        <v>7</v>
      </c>
      <c r="I638">
        <f>Tableau2[[#This Row],[Nombre de questions]]-Tableau2[[#This Row],[Réponses justes ]]</f>
        <v>3</v>
      </c>
      <c r="J638" t="s">
        <v>1052</v>
      </c>
      <c r="K638" s="3">
        <v>41396</v>
      </c>
      <c r="M638"/>
      <c r="N638" s="12"/>
    </row>
    <row r="639" spans="1:14" x14ac:dyDescent="0.25">
      <c r="A639" s="6" t="s">
        <v>1939</v>
      </c>
      <c r="B639" t="str">
        <f>VLOOKUP(A639,'Liste salariés'!$C$2:$I$609,4,FALSE)</f>
        <v>Ouvrier</v>
      </c>
      <c r="C639" t="str">
        <f>VLOOKUP(A639,'Liste salariés'!$C$2:$R$609,7,FALSE)</f>
        <v>P01-PRODUCTION</v>
      </c>
      <c r="D639" t="str">
        <f>VLOOKUP(A639,'Liste salariés'!$C$2:$I$609,3,FALSE)</f>
        <v>MAG</v>
      </c>
      <c r="E639" t="str">
        <f>VLOOKUP(A639,'Liste salariés'!$C$2:$I$609,6,FALSE)</f>
        <v>ELM</v>
      </c>
      <c r="F639" t="s">
        <v>11</v>
      </c>
      <c r="G639">
        <f>VLOOKUP(F639,'Liste formations'!$A$3:$B$31,2,FALSE)</f>
        <v>25</v>
      </c>
      <c r="H639">
        <v>13</v>
      </c>
      <c r="I639">
        <f>Tableau2[[#This Row],[Nombre de questions]]-Tableau2[[#This Row],[Réponses justes ]]</f>
        <v>12</v>
      </c>
      <c r="J639" t="s">
        <v>1053</v>
      </c>
      <c r="K639" s="3">
        <v>41445</v>
      </c>
      <c r="M639"/>
      <c r="N639" s="12"/>
    </row>
    <row r="640" spans="1:14" x14ac:dyDescent="0.25">
      <c r="A640" s="6" t="s">
        <v>1062</v>
      </c>
      <c r="B640" t="str">
        <f>VLOOKUP(A640,'Liste salariés'!$C$2:$I$609,4,FALSE)</f>
        <v>Cadre</v>
      </c>
      <c r="C640" t="str">
        <f>VLOOKUP(A640,'Liste salariés'!$C$2:$R$609,7,FALSE)</f>
        <v>S04-ICT</v>
      </c>
      <c r="D640" t="str">
        <f>VLOOKUP(A640,'Liste salariés'!$C$2:$I$609,3,FALSE)</f>
        <v>1N</v>
      </c>
      <c r="E640" t="str">
        <f>VLOOKUP(A640,'Liste salariés'!$C$2:$I$609,6,FALSE)</f>
        <v>ELM</v>
      </c>
      <c r="F640" t="s">
        <v>1412</v>
      </c>
      <c r="G640">
        <f>VLOOKUP(F640,'Liste formations'!$A$3:$B$31,2,FALSE)</f>
        <v>14</v>
      </c>
      <c r="H640">
        <v>11</v>
      </c>
      <c r="I640">
        <f>Tableau2[[#This Row],[Nombre de questions]]-Tableau2[[#This Row],[Réponses justes ]]</f>
        <v>3</v>
      </c>
      <c r="J640" t="s">
        <v>1052</v>
      </c>
      <c r="K640" s="3">
        <v>41295</v>
      </c>
      <c r="M640"/>
      <c r="N640" s="12"/>
    </row>
    <row r="641" spans="1:14" x14ac:dyDescent="0.25">
      <c r="A641" s="6" t="s">
        <v>1062</v>
      </c>
      <c r="B641" t="str">
        <f>VLOOKUP(A641,'Liste salariés'!$C$2:$I$609,4,FALSE)</f>
        <v>Cadre</v>
      </c>
      <c r="C641" t="str">
        <f>VLOOKUP(A641,'Liste salariés'!$C$2:$R$609,7,FALSE)</f>
        <v>S04-ICT</v>
      </c>
      <c r="D641" t="str">
        <f>VLOOKUP(A641,'Liste salariés'!$C$2:$I$609,3,FALSE)</f>
        <v>1N</v>
      </c>
      <c r="E641" t="str">
        <f>VLOOKUP(A641,'Liste salariés'!$C$2:$I$609,6,FALSE)</f>
        <v>ELM</v>
      </c>
      <c r="F641" t="s">
        <v>1414</v>
      </c>
      <c r="G641">
        <f>VLOOKUP(F641,'Liste formations'!$A$3:$B$31,2,FALSE)</f>
        <v>10</v>
      </c>
      <c r="H641">
        <v>5</v>
      </c>
      <c r="I641">
        <f>Tableau2[[#This Row],[Nombre de questions]]-Tableau2[[#This Row],[Réponses justes ]]</f>
        <v>5</v>
      </c>
      <c r="J641" t="s">
        <v>1052</v>
      </c>
      <c r="K641" s="3"/>
      <c r="M641"/>
      <c r="N641" s="12"/>
    </row>
    <row r="642" spans="1:14" x14ac:dyDescent="0.25">
      <c r="A642" s="6" t="s">
        <v>1062</v>
      </c>
      <c r="B642" t="str">
        <f>VLOOKUP(A642,'Liste salariés'!$C$2:$I$609,4,FALSE)</f>
        <v>Cadre</v>
      </c>
      <c r="C642" t="str">
        <f>VLOOKUP(A642,'Liste salariés'!$C$2:$R$609,7,FALSE)</f>
        <v>S04-ICT</v>
      </c>
      <c r="D642" t="str">
        <f>VLOOKUP(A642,'Liste salariés'!$C$2:$I$609,3,FALSE)</f>
        <v>1N</v>
      </c>
      <c r="E642" t="str">
        <f>VLOOKUP(A642,'Liste salariés'!$C$2:$I$609,6,FALSE)</f>
        <v>ELM</v>
      </c>
      <c r="F642" t="s">
        <v>1415</v>
      </c>
      <c r="G642">
        <f>VLOOKUP(F642,'Liste formations'!$A$3:$B$31,2,FALSE)</f>
        <v>10</v>
      </c>
      <c r="H642">
        <v>6</v>
      </c>
      <c r="I642">
        <f>Tableau2[[#This Row],[Nombre de questions]]-Tableau2[[#This Row],[Réponses justes ]]</f>
        <v>4</v>
      </c>
      <c r="J642" t="s">
        <v>1053</v>
      </c>
      <c r="K642" s="3">
        <v>41309</v>
      </c>
      <c r="M642"/>
      <c r="N642" s="12"/>
    </row>
    <row r="643" spans="1:14" x14ac:dyDescent="0.25">
      <c r="A643" s="6" t="s">
        <v>1062</v>
      </c>
      <c r="B643" t="str">
        <f>VLOOKUP(A643,'Liste salariés'!$C$2:$I$609,4,FALSE)</f>
        <v>Cadre</v>
      </c>
      <c r="C643" t="str">
        <f>VLOOKUP(A643,'Liste salariés'!$C$2:$R$609,7,FALSE)</f>
        <v>S04-ICT</v>
      </c>
      <c r="D643" t="str">
        <f>VLOOKUP(A643,'Liste salariés'!$C$2:$I$609,3,FALSE)</f>
        <v>1N</v>
      </c>
      <c r="E643" t="str">
        <f>VLOOKUP(A643,'Liste salariés'!$C$2:$I$609,6,FALSE)</f>
        <v>ELM</v>
      </c>
      <c r="F643" t="s">
        <v>9</v>
      </c>
      <c r="G643">
        <f>VLOOKUP(F643,'Liste formations'!$A$3:$B$31,2,FALSE)</f>
        <v>10</v>
      </c>
      <c r="H643">
        <v>10</v>
      </c>
      <c r="I643">
        <f>Tableau2[[#This Row],[Nombre de questions]]-Tableau2[[#This Row],[Réponses justes ]]</f>
        <v>0</v>
      </c>
      <c r="J643" t="s">
        <v>1052</v>
      </c>
      <c r="K643" s="3">
        <v>41323</v>
      </c>
      <c r="M643"/>
      <c r="N643" s="12"/>
    </row>
    <row r="644" spans="1:14" x14ac:dyDescent="0.25">
      <c r="A644" s="6" t="s">
        <v>1062</v>
      </c>
      <c r="B644" t="str">
        <f>VLOOKUP(A644,'Liste salariés'!$C$2:$I$609,4,FALSE)</f>
        <v>Cadre</v>
      </c>
      <c r="C644" t="str">
        <f>VLOOKUP(A644,'Liste salariés'!$C$2:$R$609,7,FALSE)</f>
        <v>S04-ICT</v>
      </c>
      <c r="D644" t="str">
        <f>VLOOKUP(A644,'Liste salariés'!$C$2:$I$609,3,FALSE)</f>
        <v>1N</v>
      </c>
      <c r="E644" t="str">
        <f>VLOOKUP(A644,'Liste salariés'!$C$2:$I$609,6,FALSE)</f>
        <v>ELM</v>
      </c>
      <c r="F644" t="s">
        <v>11</v>
      </c>
      <c r="G644">
        <f>VLOOKUP(F644,'Liste formations'!$A$3:$B$31,2,FALSE)</f>
        <v>25</v>
      </c>
      <c r="J644" t="s">
        <v>1052</v>
      </c>
      <c r="K644" s="3">
        <v>41157</v>
      </c>
      <c r="M644"/>
      <c r="N644" s="12"/>
    </row>
    <row r="645" spans="1:14" x14ac:dyDescent="0.25">
      <c r="A645" s="6" t="s">
        <v>1062</v>
      </c>
      <c r="B645" t="str">
        <f>VLOOKUP(A645,'Liste salariés'!$C$2:$I$609,4,FALSE)</f>
        <v>Cadre</v>
      </c>
      <c r="C645" t="str">
        <f>VLOOKUP(A645,'Liste salariés'!$C$2:$R$609,7,FALSE)</f>
        <v>S04-ICT</v>
      </c>
      <c r="D645" t="str">
        <f>VLOOKUP(A645,'Liste salariés'!$C$2:$I$609,3,FALSE)</f>
        <v>1N</v>
      </c>
      <c r="E645" t="str">
        <f>VLOOKUP(A645,'Liste salariés'!$C$2:$I$609,6,FALSE)</f>
        <v>ELM</v>
      </c>
      <c r="F645" t="s">
        <v>10</v>
      </c>
      <c r="G645">
        <f>VLOOKUP(F645,'Liste formations'!$A$3:$B$31,2,FALSE)</f>
        <v>6</v>
      </c>
      <c r="H645">
        <v>6</v>
      </c>
      <c r="I645">
        <f>Tableau2[[#This Row],[Nombre de questions]]-Tableau2[[#This Row],[Réponses justes ]]</f>
        <v>0</v>
      </c>
      <c r="J645" t="s">
        <v>1052</v>
      </c>
      <c r="K645" s="3">
        <v>41302</v>
      </c>
      <c r="M645"/>
      <c r="N645" s="12"/>
    </row>
    <row r="646" spans="1:14" x14ac:dyDescent="0.25">
      <c r="A646" s="6" t="s">
        <v>1062</v>
      </c>
      <c r="B646" t="str">
        <f>VLOOKUP(A646,'Liste salariés'!$C$2:$I$609,4,FALSE)</f>
        <v>Cadre</v>
      </c>
      <c r="C646" t="str">
        <f>VLOOKUP(A646,'Liste salariés'!$C$2:$R$609,7,FALSE)</f>
        <v>S04-ICT</v>
      </c>
      <c r="D646" t="str">
        <f>VLOOKUP(A646,'Liste salariés'!$C$2:$I$609,3,FALSE)</f>
        <v>1N</v>
      </c>
      <c r="E646" t="str">
        <f>VLOOKUP(A646,'Liste salariés'!$C$2:$I$609,6,FALSE)</f>
        <v>ELM</v>
      </c>
      <c r="F646" t="s">
        <v>1788</v>
      </c>
      <c r="G646">
        <f>VLOOKUP(F646,'Liste formations'!$A$3:$B$31,2,FALSE)</f>
        <v>10</v>
      </c>
      <c r="H646">
        <v>8</v>
      </c>
      <c r="I646">
        <f>Tableau2[[#This Row],[Nombre de questions]]-Tableau2[[#This Row],[Réponses justes ]]</f>
        <v>2</v>
      </c>
      <c r="J646" t="s">
        <v>1052</v>
      </c>
      <c r="K646" s="3">
        <v>41442</v>
      </c>
      <c r="M646"/>
      <c r="N646" s="12"/>
    </row>
    <row r="647" spans="1:14" x14ac:dyDescent="0.25">
      <c r="A647" s="34" t="s">
        <v>1062</v>
      </c>
      <c r="B647" t="str">
        <f>VLOOKUP(A647,'Liste salariés'!$C$2:$I$609,4,FALSE)</f>
        <v>Cadre</v>
      </c>
      <c r="C647" t="str">
        <f>VLOOKUP(A647,'Liste salariés'!$C$2:$R$609,7,FALSE)</f>
        <v>S04-ICT</v>
      </c>
      <c r="D647" t="str">
        <f>VLOOKUP(A647,'Liste salariés'!$C$2:$I$609,3,FALSE)</f>
        <v>1N</v>
      </c>
      <c r="E647" t="str">
        <f>VLOOKUP(A647,'Liste salariés'!$C$2:$I$609,6,FALSE)</f>
        <v>ELM</v>
      </c>
      <c r="F647" t="s">
        <v>1795</v>
      </c>
      <c r="G647">
        <f>VLOOKUP(F647,'Liste formations'!$A$3:$B$31,2,FALSE)</f>
        <v>15</v>
      </c>
      <c r="H647">
        <v>13</v>
      </c>
      <c r="I647">
        <f>Tableau2[[#This Row],[Nombre de questions]]-Tableau2[[#This Row],[Réponses justes ]]</f>
        <v>2</v>
      </c>
      <c r="J647" t="s">
        <v>1052</v>
      </c>
      <c r="K647" s="3">
        <v>41456</v>
      </c>
      <c r="M647"/>
      <c r="N647" s="12"/>
    </row>
    <row r="648" spans="1:14" x14ac:dyDescent="0.25">
      <c r="A648" s="6" t="s">
        <v>119</v>
      </c>
      <c r="B648" t="str">
        <f>VLOOKUP(A648,'Liste salariés'!$C$2:$I$609,4,FALSE)</f>
        <v>Ouvrier</v>
      </c>
      <c r="C648" t="str">
        <f>VLOOKUP(A648,'Liste salariés'!$C$2:$R$609,7,FALSE)</f>
        <v>P01-PRODUCTION</v>
      </c>
      <c r="D648" t="str">
        <f>VLOOKUP(A648,'Liste salariés'!$C$2:$I$609,3,FALSE)</f>
        <v>OMAC</v>
      </c>
      <c r="E648" t="str">
        <f>VLOOKUP(A648,'Liste salariés'!$C$2:$I$609,6,FALSE)</f>
        <v>ELM</v>
      </c>
      <c r="F648" t="s">
        <v>1413</v>
      </c>
      <c r="G648">
        <f>VLOOKUP(F648,'Liste formations'!$A$3:$B$31,2,FALSE)</f>
        <v>10</v>
      </c>
      <c r="H648">
        <v>9</v>
      </c>
      <c r="I648">
        <f>Tableau2[[#This Row],[Nombre de questions]]-Tableau2[[#This Row],[Réponses justes ]]</f>
        <v>1</v>
      </c>
      <c r="J648" t="s">
        <v>1052</v>
      </c>
      <c r="K648" s="3">
        <v>41171</v>
      </c>
      <c r="M648"/>
      <c r="N648" s="12"/>
    </row>
    <row r="649" spans="1:14" x14ac:dyDescent="0.25">
      <c r="A649" s="6" t="s">
        <v>119</v>
      </c>
      <c r="B649" t="str">
        <f>VLOOKUP(A649,'Liste salariés'!$C$2:$I$609,4,FALSE)</f>
        <v>Ouvrier</v>
      </c>
      <c r="C649" t="str">
        <f>VLOOKUP(A649,'Liste salariés'!$C$2:$R$609,7,FALSE)</f>
        <v>P01-PRODUCTION</v>
      </c>
      <c r="D649" t="str">
        <f>VLOOKUP(A649,'Liste salariés'!$C$2:$I$609,3,FALSE)</f>
        <v>OMAC</v>
      </c>
      <c r="E649" t="str">
        <f>VLOOKUP(A649,'Liste salariés'!$C$2:$I$609,6,FALSE)</f>
        <v>ELM</v>
      </c>
      <c r="F649" t="s">
        <v>11</v>
      </c>
      <c r="G649">
        <f>VLOOKUP(F649,'Liste formations'!$A$3:$B$31,2,FALSE)</f>
        <v>25</v>
      </c>
      <c r="H649">
        <v>24</v>
      </c>
      <c r="I649">
        <f>Tableau2[[#This Row],[Nombre de questions]]-Tableau2[[#This Row],[Réponses justes ]]</f>
        <v>1</v>
      </c>
      <c r="J649" t="s">
        <v>1052</v>
      </c>
      <c r="K649" s="3">
        <v>41361</v>
      </c>
      <c r="M649"/>
      <c r="N649" s="12"/>
    </row>
    <row r="650" spans="1:14" x14ac:dyDescent="0.25">
      <c r="A650" s="6" t="s">
        <v>119</v>
      </c>
      <c r="B650" t="str">
        <f>VLOOKUP(A650,'Liste salariés'!$C$2:$I$609,4,FALSE)</f>
        <v>Ouvrier</v>
      </c>
      <c r="C650" t="str">
        <f>VLOOKUP(A650,'Liste salariés'!$C$2:$R$609,7,FALSE)</f>
        <v>P01-PRODUCTION</v>
      </c>
      <c r="D650" t="str">
        <f>VLOOKUP(A650,'Liste salariés'!$C$2:$I$609,3,FALSE)</f>
        <v>OMAC</v>
      </c>
      <c r="E650" t="str">
        <f>VLOOKUP(A650,'Liste salariés'!$C$2:$I$609,6,FALSE)</f>
        <v>ELM</v>
      </c>
      <c r="F650" t="s">
        <v>1683</v>
      </c>
      <c r="G650">
        <f>VLOOKUP(F650,'Liste formations'!$A$3:$B$31,2,FALSE)</f>
        <v>0</v>
      </c>
      <c r="H650">
        <v>25</v>
      </c>
      <c r="I650">
        <f>Tableau2[[#This Row],[Nombre de questions]]-Tableau2[[#This Row],[Réponses justes ]]</f>
        <v>-25</v>
      </c>
      <c r="J650" t="s">
        <v>1052</v>
      </c>
      <c r="K650" s="3">
        <v>41191</v>
      </c>
      <c r="L650" t="s">
        <v>1692</v>
      </c>
      <c r="M650"/>
      <c r="N650" s="12"/>
    </row>
    <row r="651" spans="1:14" x14ac:dyDescent="0.25">
      <c r="A651" s="6" t="s">
        <v>1421</v>
      </c>
      <c r="B651" t="str">
        <f>VLOOKUP(A651,'Liste salariés'!$C$2:$I$609,4,FALSE)</f>
        <v>Ouvrier</v>
      </c>
      <c r="C651" t="str">
        <f>VLOOKUP(A651,'Liste salariés'!$C$2:$R$609,7,FALSE)</f>
        <v>P01-PRODUCTION</v>
      </c>
      <c r="D651" t="str">
        <f>VLOOKUP(A651,'Liste salariés'!$C$2:$I$609,3,FALSE)</f>
        <v>KANA</v>
      </c>
      <c r="E651" t="str">
        <f>VLOOKUP(A651,'Liste salariés'!$C$2:$I$609,6,FALSE)</f>
        <v>ELM</v>
      </c>
      <c r="F651" t="s">
        <v>1422</v>
      </c>
      <c r="G651">
        <f>VLOOKUP(F651,'Liste formations'!$A$3:$B$31,2,FALSE)</f>
        <v>17</v>
      </c>
      <c r="H651">
        <v>15</v>
      </c>
      <c r="I651">
        <f>Tableau2[[#This Row],[Nombre de questions]]-Tableau2[[#This Row],[Réponses justes ]]</f>
        <v>2</v>
      </c>
      <c r="J651" t="s">
        <v>1052</v>
      </c>
      <c r="K651" s="3">
        <v>41381</v>
      </c>
      <c r="M651"/>
      <c r="N651" s="12"/>
    </row>
    <row r="652" spans="1:14" x14ac:dyDescent="0.25">
      <c r="A652" s="6" t="s">
        <v>1421</v>
      </c>
      <c r="B652" t="str">
        <f>VLOOKUP(A652,'Liste salariés'!$C$2:$I$609,4,FALSE)</f>
        <v>Ouvrier</v>
      </c>
      <c r="C652" t="str">
        <f>VLOOKUP(A652,'Liste salariés'!$C$2:$R$609,7,FALSE)</f>
        <v>P01-PRODUCTION</v>
      </c>
      <c r="D652" t="str">
        <f>VLOOKUP(A652,'Liste salariés'!$C$2:$I$609,3,FALSE)</f>
        <v>KANA</v>
      </c>
      <c r="E652" t="str">
        <f>VLOOKUP(A652,'Liste salariés'!$C$2:$I$609,6,FALSE)</f>
        <v>ELM</v>
      </c>
      <c r="F652" t="s">
        <v>1413</v>
      </c>
      <c r="G652">
        <f>VLOOKUP(F652,'Liste formations'!$A$3:$B$31,2,FALSE)</f>
        <v>10</v>
      </c>
      <c r="H652">
        <v>10</v>
      </c>
      <c r="I652">
        <f>Tableau2[[#This Row],[Nombre de questions]]-Tableau2[[#This Row],[Réponses justes ]]</f>
        <v>0</v>
      </c>
      <c r="J652" t="s">
        <v>1052</v>
      </c>
      <c r="K652" s="3">
        <v>41458</v>
      </c>
      <c r="M652"/>
      <c r="N652" s="12"/>
    </row>
    <row r="653" spans="1:14" x14ac:dyDescent="0.25">
      <c r="A653" s="6" t="s">
        <v>1421</v>
      </c>
      <c r="B653" t="str">
        <f>VLOOKUP(A653,'Liste salariés'!$C$2:$I$609,4,FALSE)</f>
        <v>Ouvrier</v>
      </c>
      <c r="C653" s="8" t="str">
        <f>VLOOKUP(A653,'Liste salariés'!$C$2:$R$609,7,FALSE)</f>
        <v>P01-PRODUCTION</v>
      </c>
      <c r="D653" s="8" t="str">
        <f>VLOOKUP(A653,'Liste salariés'!$C$2:$I$609,3,FALSE)</f>
        <v>KANA</v>
      </c>
      <c r="E653" s="8" t="str">
        <f>VLOOKUP(A653,'Liste salariés'!$C$2:$I$609,6,FALSE)</f>
        <v>ELM</v>
      </c>
      <c r="F653" t="s">
        <v>11</v>
      </c>
      <c r="G653" s="8">
        <f>VLOOKUP(F653,'Liste formations'!$A$3:$B$31,2,FALSE)</f>
        <v>25</v>
      </c>
      <c r="H653">
        <v>20</v>
      </c>
      <c r="I653">
        <f>Tableau2[[#This Row],[Nombre de questions]]-Tableau2[[#This Row],[Réponses justes ]]</f>
        <v>5</v>
      </c>
      <c r="J653" t="s">
        <v>1052</v>
      </c>
      <c r="K653" s="3">
        <v>41584</v>
      </c>
      <c r="M653"/>
      <c r="N653" s="12"/>
    </row>
    <row r="654" spans="1:14" x14ac:dyDescent="0.25">
      <c r="A654" s="34" t="s">
        <v>1421</v>
      </c>
      <c r="B654" t="str">
        <f>VLOOKUP(A654,'Liste salariés'!$C$2:$I$609,4,FALSE)</f>
        <v>Ouvrier</v>
      </c>
      <c r="C654" s="8" t="str">
        <f>VLOOKUP(A654,'Liste salariés'!$C$2:$R$609,7,FALSE)</f>
        <v>P01-PRODUCTION</v>
      </c>
      <c r="D654" s="8" t="str">
        <f>VLOOKUP(A654,'Liste salariés'!$C$2:$I$609,3,FALSE)</f>
        <v>KANA</v>
      </c>
      <c r="E654" s="8" t="str">
        <f>VLOOKUP(A654,'Liste salariés'!$C$2:$I$609,6,FALSE)</f>
        <v>ELM</v>
      </c>
      <c r="F654" t="s">
        <v>1987</v>
      </c>
      <c r="G654" s="8">
        <f>VLOOKUP(F654,'Liste formations'!$A$3:$B$31,2,FALSE)</f>
        <v>15</v>
      </c>
      <c r="H654" t="s">
        <v>1973</v>
      </c>
      <c r="I654" t="e">
        <f>Tableau2[[#This Row],[Nombre de questions]]-Tableau2[[#This Row],[Réponses justes ]]</f>
        <v>#VALUE!</v>
      </c>
      <c r="J654" s="26" t="s">
        <v>1053</v>
      </c>
      <c r="K654" s="40">
        <v>41542</v>
      </c>
      <c r="M654"/>
      <c r="N654" s="12"/>
    </row>
    <row r="655" spans="1:14" x14ac:dyDescent="0.25">
      <c r="A655" s="6" t="s">
        <v>1111</v>
      </c>
      <c r="B655" t="str">
        <f>VLOOKUP(A655,'Liste salariés'!$C$2:$I$609,4,FALSE)</f>
        <v>ETAM</v>
      </c>
      <c r="C655" t="str">
        <f>VLOOKUP(A655,'Liste salariés'!$C$2:$R$609,7,FALSE)</f>
        <v>S08-QUALITY</v>
      </c>
      <c r="D655" t="str">
        <f>VLOOKUP(A655,'Liste salariés'!$C$2:$I$609,3,FALSE)</f>
        <v>TVAL</v>
      </c>
      <c r="E655" t="str">
        <f>VLOOKUP(A655,'Liste salariés'!$C$2:$I$609,6,FALSE)</f>
        <v>ELC</v>
      </c>
      <c r="F655" t="s">
        <v>1419</v>
      </c>
      <c r="G655">
        <f>VLOOKUP(F655,'Liste formations'!$A$3:$B$31,2,FALSE)</f>
        <v>15</v>
      </c>
      <c r="H655">
        <v>14</v>
      </c>
      <c r="I655">
        <f>Tableau2[[#This Row],[Nombre de questions]]-Tableau2[[#This Row],[Réponses justes ]]</f>
        <v>1</v>
      </c>
      <c r="J655" t="s">
        <v>1052</v>
      </c>
      <c r="K655" s="3">
        <v>41298</v>
      </c>
      <c r="M655"/>
      <c r="N655" s="12"/>
    </row>
    <row r="656" spans="1:14" x14ac:dyDescent="0.25">
      <c r="A656" s="6" t="s">
        <v>1111</v>
      </c>
      <c r="B656" t="str">
        <f>VLOOKUP(A656,'Liste salariés'!$C$2:$I$609,4,FALSE)</f>
        <v>ETAM</v>
      </c>
      <c r="C656" t="str">
        <f>VLOOKUP(A656,'Liste salariés'!$C$2:$R$609,7,FALSE)</f>
        <v>S08-QUALITY</v>
      </c>
      <c r="D656" t="str">
        <f>VLOOKUP(A656,'Liste salariés'!$C$2:$I$609,3,FALSE)</f>
        <v>TVAL</v>
      </c>
      <c r="E656" t="str">
        <f>VLOOKUP(A656,'Liste salariés'!$C$2:$I$609,6,FALSE)</f>
        <v>ELC</v>
      </c>
      <c r="F656" t="s">
        <v>1416</v>
      </c>
      <c r="G656">
        <f>VLOOKUP(F656,'Liste formations'!$A$3:$B$31,2,FALSE)</f>
        <v>13</v>
      </c>
      <c r="H656">
        <v>11</v>
      </c>
      <c r="I656">
        <f>Tableau2[[#This Row],[Nombre de questions]]-Tableau2[[#This Row],[Réponses justes ]]</f>
        <v>2</v>
      </c>
      <c r="J656" t="s">
        <v>1052</v>
      </c>
      <c r="K656" s="3">
        <v>41240</v>
      </c>
      <c r="M656"/>
      <c r="N656" s="12"/>
    </row>
    <row r="657" spans="1:14" x14ac:dyDescent="0.25">
      <c r="A657" s="6" t="s">
        <v>1111</v>
      </c>
      <c r="B657" t="str">
        <f>VLOOKUP(A657,'Liste salariés'!$C$2:$I$609,4,FALSE)</f>
        <v>ETAM</v>
      </c>
      <c r="C657" t="str">
        <f>VLOOKUP(A657,'Liste salariés'!$C$2:$R$609,7,FALSE)</f>
        <v>S08-QUALITY</v>
      </c>
      <c r="D657" t="str">
        <f>VLOOKUP(A657,'Liste salariés'!$C$2:$I$609,3,FALSE)</f>
        <v>TVAL</v>
      </c>
      <c r="E657" t="str">
        <f>VLOOKUP(A657,'Liste salariés'!$C$2:$I$609,6,FALSE)</f>
        <v>ELC</v>
      </c>
      <c r="F657" t="s">
        <v>1417</v>
      </c>
      <c r="G657">
        <f>VLOOKUP(F657,'Liste formations'!$A$3:$B$31,2,FALSE)</f>
        <v>10</v>
      </c>
      <c r="H657">
        <v>9</v>
      </c>
      <c r="I657">
        <f>Tableau2[[#This Row],[Nombre de questions]]-Tableau2[[#This Row],[Réponses justes ]]</f>
        <v>1</v>
      </c>
      <c r="J657" t="s">
        <v>1052</v>
      </c>
      <c r="K657" s="3">
        <v>41242</v>
      </c>
      <c r="M657"/>
      <c r="N657" s="12"/>
    </row>
    <row r="658" spans="1:14" s="26" customFormat="1" x14ac:dyDescent="0.25">
      <c r="A658" s="6" t="s">
        <v>1111</v>
      </c>
      <c r="B658" t="str">
        <f>VLOOKUP(A658,'Liste salariés'!$C$2:$I$609,4,FALSE)</f>
        <v>ETAM</v>
      </c>
      <c r="C658" t="str">
        <f>VLOOKUP(A658,'Liste salariés'!$C$2:$R$609,7,FALSE)</f>
        <v>S08-QUALITY</v>
      </c>
      <c r="D658" t="str">
        <f>VLOOKUP(A658,'Liste salariés'!$C$2:$I$609,3,FALSE)</f>
        <v>TVAL</v>
      </c>
      <c r="E658" t="str">
        <f>VLOOKUP(A658,'Liste salariés'!$C$2:$I$609,6,FALSE)</f>
        <v>ELC</v>
      </c>
      <c r="F658" t="s">
        <v>1418</v>
      </c>
      <c r="G658">
        <f>VLOOKUP(F658,'Liste formations'!$A$3:$B$31,2,FALSE)</f>
        <v>16</v>
      </c>
      <c r="H658">
        <v>11</v>
      </c>
      <c r="I658">
        <f>Tableau2[[#This Row],[Nombre de questions]]-Tableau2[[#This Row],[Réponses justes ]]</f>
        <v>5</v>
      </c>
      <c r="J658" t="s">
        <v>1052</v>
      </c>
      <c r="K658" s="3">
        <v>41247</v>
      </c>
      <c r="L658"/>
      <c r="M658"/>
      <c r="N658" s="39"/>
    </row>
    <row r="659" spans="1:14" x14ac:dyDescent="0.25">
      <c r="A659" s="6" t="s">
        <v>1074</v>
      </c>
      <c r="B659" t="str">
        <f>VLOOKUP(A659,'Liste salariés'!$C$2:$I$609,4,FALSE)</f>
        <v>Ouvrier</v>
      </c>
      <c r="C659" t="str">
        <f>VLOOKUP(A659,'Liste salariés'!$C$2:$R$609,7,FALSE)</f>
        <v>P01-PRODUCTION</v>
      </c>
      <c r="D659" t="str">
        <f>VLOOKUP(A659,'Liste salariés'!$C$2:$I$609,3,FALSE)</f>
        <v>OMAC</v>
      </c>
      <c r="E659" t="str">
        <f>VLOOKUP(A659,'Liste salariés'!$C$2:$I$609,6,FALSE)</f>
        <v>ELM</v>
      </c>
      <c r="F659" t="s">
        <v>1413</v>
      </c>
      <c r="G659">
        <f>VLOOKUP(F659,'Liste formations'!$A$3:$B$31,2,FALSE)</f>
        <v>10</v>
      </c>
      <c r="H659">
        <v>10</v>
      </c>
      <c r="I659">
        <f>Tableau2[[#This Row],[Nombre de questions]]-Tableau2[[#This Row],[Réponses justes ]]</f>
        <v>0</v>
      </c>
      <c r="J659" t="s">
        <v>1052</v>
      </c>
      <c r="K659" s="3">
        <v>41352</v>
      </c>
      <c r="M659"/>
      <c r="N659" s="12"/>
    </row>
    <row r="660" spans="1:14" x14ac:dyDescent="0.25">
      <c r="A660" s="6" t="s">
        <v>1074</v>
      </c>
      <c r="B660" t="str">
        <f>VLOOKUP(A660,'Liste salariés'!$C$2:$I$609,4,FALSE)</f>
        <v>Ouvrier</v>
      </c>
      <c r="C660" t="str">
        <f>VLOOKUP(A660,'Liste salariés'!$C$2:$R$609,7,FALSE)</f>
        <v>P01-PRODUCTION</v>
      </c>
      <c r="D660" t="str">
        <f>VLOOKUP(A660,'Liste salariés'!$C$2:$I$609,3,FALSE)</f>
        <v>OMAC</v>
      </c>
      <c r="E660" t="str">
        <f>VLOOKUP(A660,'Liste salariés'!$C$2:$I$609,6,FALSE)</f>
        <v>ELM</v>
      </c>
      <c r="F660" t="s">
        <v>11</v>
      </c>
      <c r="G660">
        <f>VLOOKUP(F660,'Liste formations'!$A$3:$B$31,2,FALSE)</f>
        <v>25</v>
      </c>
      <c r="H660">
        <v>23</v>
      </c>
      <c r="I660">
        <f>Tableau2[[#This Row],[Nombre de questions]]-Tableau2[[#This Row],[Réponses justes ]]</f>
        <v>2</v>
      </c>
      <c r="J660" t="s">
        <v>1052</v>
      </c>
      <c r="K660" s="3">
        <v>41352</v>
      </c>
      <c r="M660"/>
      <c r="N660" s="12"/>
    </row>
    <row r="661" spans="1:14" x14ac:dyDescent="0.25">
      <c r="A661" s="6" t="s">
        <v>1074</v>
      </c>
      <c r="B661" t="str">
        <f>VLOOKUP(A661,'Liste salariés'!$C$2:$I$609,4,FALSE)</f>
        <v>Ouvrier</v>
      </c>
      <c r="C661" t="str">
        <f>VLOOKUP(A661,'Liste salariés'!$C$2:$R$609,7,FALSE)</f>
        <v>P01-PRODUCTION</v>
      </c>
      <c r="D661" t="str">
        <f>VLOOKUP(A661,'Liste salariés'!$C$2:$I$609,3,FALSE)</f>
        <v>OMAC</v>
      </c>
      <c r="E661" t="str">
        <f>VLOOKUP(A661,'Liste salariés'!$C$2:$I$609,6,FALSE)</f>
        <v>ELM</v>
      </c>
      <c r="F661" t="s">
        <v>10</v>
      </c>
      <c r="G661">
        <f>VLOOKUP(F661,'Liste formations'!$A$3:$B$31,2,FALSE)</f>
        <v>6</v>
      </c>
      <c r="H661">
        <v>6</v>
      </c>
      <c r="I661">
        <f>Tableau2[[#This Row],[Nombre de questions]]-Tableau2[[#This Row],[Réponses justes ]]</f>
        <v>0</v>
      </c>
      <c r="J661" t="s">
        <v>1052</v>
      </c>
      <c r="K661" s="3">
        <v>41331</v>
      </c>
      <c r="M661"/>
      <c r="N661" s="12"/>
    </row>
    <row r="662" spans="1:14" x14ac:dyDescent="0.25">
      <c r="A662" s="6" t="s">
        <v>1074</v>
      </c>
      <c r="B662" t="str">
        <f>VLOOKUP(A662,'Liste salariés'!$C$2:$I$609,4,FALSE)</f>
        <v>Ouvrier</v>
      </c>
      <c r="C662" t="str">
        <f>VLOOKUP(A662,'Liste salariés'!$C$2:$R$609,7,FALSE)</f>
        <v>P01-PRODUCTION</v>
      </c>
      <c r="D662" t="str">
        <f>VLOOKUP(A662,'Liste salariés'!$C$2:$I$609,3,FALSE)</f>
        <v>OMAC</v>
      </c>
      <c r="E662" t="str">
        <f>VLOOKUP(A662,'Liste salariés'!$C$2:$I$609,6,FALSE)</f>
        <v>ELM</v>
      </c>
      <c r="F662" t="s">
        <v>1683</v>
      </c>
      <c r="G662">
        <v>26</v>
      </c>
      <c r="H662">
        <v>25</v>
      </c>
      <c r="I662">
        <f>Tableau2[[#This Row],[Nombre de questions]]-Tableau2[[#This Row],[Réponses justes ]]</f>
        <v>1</v>
      </c>
      <c r="J662" t="s">
        <v>1052</v>
      </c>
      <c r="K662" s="3">
        <v>41312</v>
      </c>
      <c r="M662"/>
      <c r="N662" s="12"/>
    </row>
    <row r="663" spans="1:14" x14ac:dyDescent="0.25">
      <c r="A663" s="6" t="s">
        <v>1075</v>
      </c>
      <c r="B663" t="str">
        <f>VLOOKUP(A663,'Liste salariés'!$C$2:$I$609,4,FALSE)</f>
        <v>Ouvrier</v>
      </c>
      <c r="C663" t="str">
        <f>VLOOKUP(A663,'Liste salariés'!$C$2:$R$609,7,FALSE)</f>
        <v>P01-PRODUCTION</v>
      </c>
      <c r="D663" t="str">
        <f>VLOOKUP(A663,'Liste salariés'!$C$2:$I$609,3,FALSE)</f>
        <v>OMAN</v>
      </c>
      <c r="E663" t="str">
        <f>VLOOKUP(A663,'Liste salariés'!$C$2:$I$609,6,FALSE)</f>
        <v>ELM</v>
      </c>
      <c r="F663" t="s">
        <v>1413</v>
      </c>
      <c r="G663">
        <f>VLOOKUP(F663,'Liste formations'!$A$3:$B$31,2,FALSE)</f>
        <v>10</v>
      </c>
      <c r="H663">
        <v>10</v>
      </c>
      <c r="I663">
        <f>Tableau2[[#This Row],[Nombre de questions]]-Tableau2[[#This Row],[Réponses justes ]]</f>
        <v>0</v>
      </c>
      <c r="J663" t="s">
        <v>1052</v>
      </c>
      <c r="K663" s="3">
        <v>41352</v>
      </c>
      <c r="M663"/>
      <c r="N663" s="12"/>
    </row>
    <row r="664" spans="1:14" x14ac:dyDescent="0.25">
      <c r="A664" s="6" t="s">
        <v>1075</v>
      </c>
      <c r="B664" t="str">
        <f>VLOOKUP(A664,'Liste salariés'!$C$2:$I$609,4,FALSE)</f>
        <v>Ouvrier</v>
      </c>
      <c r="C664" t="str">
        <f>VLOOKUP(A664,'Liste salariés'!$C$2:$R$609,7,FALSE)</f>
        <v>P01-PRODUCTION</v>
      </c>
      <c r="D664" t="str">
        <f>VLOOKUP(A664,'Liste salariés'!$C$2:$I$609,3,FALSE)</f>
        <v>OMAN</v>
      </c>
      <c r="E664" t="str">
        <f>VLOOKUP(A664,'Liste salariés'!$C$2:$I$609,6,FALSE)</f>
        <v>ELM</v>
      </c>
      <c r="F664" t="s">
        <v>11</v>
      </c>
      <c r="G664">
        <f>VLOOKUP(F664,'Liste formations'!$A$3:$B$31,2,FALSE)</f>
        <v>25</v>
      </c>
      <c r="H664">
        <v>24</v>
      </c>
      <c r="I664">
        <f>Tableau2[[#This Row],[Nombre de questions]]-Tableau2[[#This Row],[Réponses justes ]]</f>
        <v>1</v>
      </c>
      <c r="J664" t="s">
        <v>1052</v>
      </c>
      <c r="K664" s="3">
        <v>41352</v>
      </c>
      <c r="M664"/>
      <c r="N664" s="12"/>
    </row>
    <row r="665" spans="1:14" x14ac:dyDescent="0.25">
      <c r="A665" s="34" t="s">
        <v>1075</v>
      </c>
      <c r="B665" t="str">
        <f>VLOOKUP(A665,'Liste salariés'!$C$2:$I$609,4,FALSE)</f>
        <v>Ouvrier</v>
      </c>
      <c r="C665" s="8" t="str">
        <f>VLOOKUP(A665,'Liste salariés'!$C$2:$R$609,7,FALSE)</f>
        <v>P01-PRODUCTION</v>
      </c>
      <c r="D665" s="8" t="str">
        <f>VLOOKUP(A665,'Liste salariés'!$C$2:$I$609,3,FALSE)</f>
        <v>OMAN</v>
      </c>
      <c r="E665" s="8" t="str">
        <f>VLOOKUP(A665,'Liste salariés'!$C$2:$I$609,6,FALSE)</f>
        <v>ELM</v>
      </c>
      <c r="F665" t="s">
        <v>1987</v>
      </c>
      <c r="G665" s="8">
        <f>VLOOKUP(F665,'Liste formations'!$A$3:$B$31,2,FALSE)</f>
        <v>15</v>
      </c>
      <c r="H665">
        <v>1</v>
      </c>
      <c r="I665">
        <f>Tableau2[[#This Row],[Nombre de questions]]-Tableau2[[#This Row],[Réponses justes ]]</f>
        <v>14</v>
      </c>
      <c r="J665" s="26" t="s">
        <v>1053</v>
      </c>
      <c r="K665" s="40">
        <v>41667</v>
      </c>
      <c r="M665" s="40">
        <v>40926</v>
      </c>
      <c r="N665" s="12"/>
    </row>
    <row r="666" spans="1:14" x14ac:dyDescent="0.25">
      <c r="A666" s="6" t="s">
        <v>1160</v>
      </c>
      <c r="B666" t="str">
        <f>VLOOKUP(A666,'Liste salariés'!$C$2:$I$609,4,FALSE)</f>
        <v>Cadre</v>
      </c>
      <c r="C666" t="str">
        <f>VLOOKUP(A666,'Liste salariés'!$C$2:$R$609,7,FALSE)</f>
        <v>S15-TESTING R&amp;D</v>
      </c>
      <c r="D666" t="str">
        <f>VLOOKUP(A666,'Liste salariés'!$C$2:$I$609,3,FALSE)</f>
        <v>TS</v>
      </c>
      <c r="E666" t="str">
        <f>VLOOKUP(A666,'Liste salariés'!$C$2:$I$609,6,FALSE)</f>
        <v>I&amp;T</v>
      </c>
      <c r="F666" t="s">
        <v>9</v>
      </c>
      <c r="G666">
        <f>VLOOKUP(F666,'Liste formations'!$A$3:$B$31,2,FALSE)</f>
        <v>10</v>
      </c>
      <c r="H666">
        <v>9</v>
      </c>
      <c r="I666">
        <f>Tableau2[[#This Row],[Nombre de questions]]-Tableau2[[#This Row],[Réponses justes ]]</f>
        <v>1</v>
      </c>
      <c r="J666" t="s">
        <v>1052</v>
      </c>
      <c r="K666" s="3">
        <v>41348</v>
      </c>
      <c r="M666"/>
      <c r="N666" s="12"/>
    </row>
    <row r="667" spans="1:14" x14ac:dyDescent="0.25">
      <c r="A667" s="6" t="s">
        <v>1160</v>
      </c>
      <c r="B667" t="str">
        <f>VLOOKUP(A667,'Liste salariés'!$C$2:$I$609,4,FALSE)</f>
        <v>Cadre</v>
      </c>
      <c r="C667" s="8" t="str">
        <f>VLOOKUP(A667,'Liste salariés'!$C$2:$R$609,7,FALSE)</f>
        <v>S15-TESTING R&amp;D</v>
      </c>
      <c r="D667" s="8" t="str">
        <f>VLOOKUP(A667,'Liste salariés'!$C$2:$I$609,3,FALSE)</f>
        <v>TS</v>
      </c>
      <c r="E667" s="8" t="str">
        <f>VLOOKUP(A667,'Liste salariés'!$C$2:$I$609,6,FALSE)</f>
        <v>I&amp;T</v>
      </c>
      <c r="F667" t="s">
        <v>1964</v>
      </c>
      <c r="G667" s="8">
        <f>VLOOKUP(F667,'Liste formations'!$A$3:$B$31,2,FALSE)</f>
        <v>8</v>
      </c>
      <c r="H667">
        <v>8</v>
      </c>
      <c r="I667">
        <f>Tableau2[[#This Row],[Nombre de questions]]-Tableau2[[#This Row],[Réponses justes ]]</f>
        <v>0</v>
      </c>
      <c r="J667" t="s">
        <v>1052</v>
      </c>
      <c r="K667" s="3">
        <v>41627</v>
      </c>
      <c r="M667"/>
      <c r="N667" s="12"/>
    </row>
    <row r="668" spans="1:14" x14ac:dyDescent="0.25">
      <c r="A668" s="6" t="s">
        <v>1789</v>
      </c>
      <c r="B668" t="str">
        <f>VLOOKUP(A668,'Liste salariés'!$C$2:$I$609,4,FALSE)</f>
        <v>Ouvrier</v>
      </c>
      <c r="C668" t="str">
        <f>VLOOKUP(A668,'Liste salariés'!$C$2:$R$609,7,FALSE)</f>
        <v>P01-PRODUCTION</v>
      </c>
      <c r="D668" t="str">
        <f>VLOOKUP(A668,'Liste salariés'!$C$2:$I$609,3,FALSE)</f>
        <v>OMAN</v>
      </c>
      <c r="E668" t="str">
        <f>VLOOKUP(A668,'Liste salariés'!$C$2:$I$609,6,FALSE)</f>
        <v>ELM</v>
      </c>
      <c r="F668" t="s">
        <v>11</v>
      </c>
      <c r="G668">
        <f>VLOOKUP(F668,'Liste formations'!$A$3:$B$31,2,FALSE)</f>
        <v>25</v>
      </c>
      <c r="H668">
        <v>17</v>
      </c>
      <c r="I668">
        <f>Tableau2[[#This Row],[Nombre de questions]]-Tableau2[[#This Row],[Réponses justes ]]</f>
        <v>8</v>
      </c>
      <c r="J668" t="s">
        <v>1052</v>
      </c>
      <c r="K668" s="3">
        <v>41445</v>
      </c>
      <c r="M668"/>
      <c r="N668" s="12"/>
    </row>
    <row r="669" spans="1:14" x14ac:dyDescent="0.25">
      <c r="A669" s="34" t="s">
        <v>1789</v>
      </c>
      <c r="B669" t="str">
        <f>VLOOKUP(A669,'Liste salariés'!$C$2:$I$609,4,FALSE)</f>
        <v>Ouvrier</v>
      </c>
      <c r="C669" s="8" t="str">
        <f>VLOOKUP(A669,'Liste salariés'!$C$2:$R$609,7,FALSE)</f>
        <v>P01-PRODUCTION</v>
      </c>
      <c r="D669" s="8" t="str">
        <f>VLOOKUP(A669,'Liste salariés'!$C$2:$I$609,3,FALSE)</f>
        <v>OMAN</v>
      </c>
      <c r="E669" s="8" t="str">
        <f>VLOOKUP(A669,'Liste salariés'!$C$2:$I$609,6,FALSE)</f>
        <v>ELM</v>
      </c>
      <c r="F669" t="s">
        <v>1987</v>
      </c>
      <c r="G669" s="8">
        <f>VLOOKUP(F669,'Liste formations'!$A$3:$B$31,2,FALSE)</f>
        <v>15</v>
      </c>
      <c r="H669" t="s">
        <v>1973</v>
      </c>
      <c r="I669" t="e">
        <f>Tableau2[[#This Row],[Nombre de questions]]-Tableau2[[#This Row],[Réponses justes ]]</f>
        <v>#VALUE!</v>
      </c>
      <c r="J669" s="26" t="s">
        <v>1053</v>
      </c>
      <c r="K669" s="40">
        <v>41577</v>
      </c>
      <c r="M669"/>
      <c r="N669" s="12"/>
    </row>
    <row r="670" spans="1:14" x14ac:dyDescent="0.25">
      <c r="A670" s="6" t="s">
        <v>1562</v>
      </c>
      <c r="B670" t="str">
        <f>VLOOKUP(A670,'Liste salariés'!$C$2:$I$609,4,FALSE)</f>
        <v>Cadre</v>
      </c>
      <c r="C670" s="8" t="str">
        <f>VLOOKUP(A670,'Liste salariés'!$C$2:$R$609,7,FALSE)</f>
        <v>S11-CLUSTER PL</v>
      </c>
      <c r="D670" s="8" t="str">
        <f>VLOOKUP(A670,'Liste salariés'!$C$2:$I$609,3,FALSE)</f>
        <v>CP</v>
      </c>
      <c r="E670" s="8" t="str">
        <f>VLOOKUP(A670,'Liste salariés'!$C$2:$I$609,6,FALSE)</f>
        <v>ELC</v>
      </c>
      <c r="F670" t="s">
        <v>11</v>
      </c>
      <c r="G670" s="8">
        <f>VLOOKUP(F670,'Liste formations'!$A$3:$B$31,2,FALSE)</f>
        <v>25</v>
      </c>
      <c r="H670">
        <v>21</v>
      </c>
      <c r="I670">
        <f>Tableau2[[#This Row],[Nombre de questions]]-Tableau2[[#This Row],[Réponses justes ]]</f>
        <v>4</v>
      </c>
      <c r="J670" t="s">
        <v>1052</v>
      </c>
      <c r="K670" s="3">
        <v>41584</v>
      </c>
      <c r="M670"/>
      <c r="N670" s="12"/>
    </row>
    <row r="671" spans="1:14" x14ac:dyDescent="0.25">
      <c r="A671" s="6" t="s">
        <v>1289</v>
      </c>
      <c r="B671" t="str">
        <f>VLOOKUP(A671,'Liste salariés'!$C$2:$I$609,4,FALSE)</f>
        <v>Ouvrier</v>
      </c>
      <c r="C671" t="str">
        <f>VLOOKUP(A671,'Liste salariés'!$C$2:$R$609,7,FALSE)</f>
        <v>P01-PRODUCTION</v>
      </c>
      <c r="D671" t="str">
        <f>VLOOKUP(A671,'Liste salariés'!$C$2:$I$609,3,FALSE)</f>
        <v>OMAN</v>
      </c>
      <c r="E671" t="str">
        <f>VLOOKUP(A671,'Liste salariés'!$C$2:$I$609,6,FALSE)</f>
        <v>ELM</v>
      </c>
      <c r="F671" t="s">
        <v>1413</v>
      </c>
      <c r="G671">
        <f>VLOOKUP(F671,'Liste formations'!$A$3:$B$31,2,FALSE)</f>
        <v>10</v>
      </c>
      <c r="H671">
        <v>5</v>
      </c>
      <c r="I671">
        <f>Tableau2[[#This Row],[Nombre de questions]]-Tableau2[[#This Row],[Réponses justes ]]</f>
        <v>5</v>
      </c>
      <c r="J671" t="s">
        <v>1053</v>
      </c>
      <c r="K671" s="3">
        <v>41297</v>
      </c>
      <c r="M671"/>
      <c r="N671" s="12"/>
    </row>
    <row r="672" spans="1:14" x14ac:dyDescent="0.25">
      <c r="A672" s="6" t="s">
        <v>1289</v>
      </c>
      <c r="B672" t="str">
        <f>VLOOKUP(A672,'Liste salariés'!$C$2:$I$609,4,FALSE)</f>
        <v>Ouvrier</v>
      </c>
      <c r="C672" t="str">
        <f>VLOOKUP(A672,'Liste salariés'!$C$2:$R$609,7,FALSE)</f>
        <v>P01-PRODUCTION</v>
      </c>
      <c r="D672" t="str">
        <f>VLOOKUP(A672,'Liste salariés'!$C$2:$I$609,3,FALSE)</f>
        <v>OMAN</v>
      </c>
      <c r="E672" t="str">
        <f>VLOOKUP(A672,'Liste salariés'!$C$2:$I$609,6,FALSE)</f>
        <v>ELM</v>
      </c>
      <c r="F672" t="s">
        <v>11</v>
      </c>
      <c r="G672">
        <f>VLOOKUP(F672,'Liste formations'!$A$3:$B$31,2,FALSE)</f>
        <v>25</v>
      </c>
      <c r="H672">
        <v>19</v>
      </c>
      <c r="I672">
        <f>Tableau2[[#This Row],[Nombre de questions]]-Tableau2[[#This Row],[Réponses justes ]]</f>
        <v>6</v>
      </c>
      <c r="J672" t="s">
        <v>1052</v>
      </c>
      <c r="K672" s="3">
        <v>41211</v>
      </c>
      <c r="M672"/>
      <c r="N672" s="12"/>
    </row>
    <row r="673" spans="1:14" x14ac:dyDescent="0.25">
      <c r="A673" s="34" t="s">
        <v>1289</v>
      </c>
      <c r="B673" t="str">
        <f>VLOOKUP(A673,'Liste salariés'!$C$2:$I$609,4,FALSE)</f>
        <v>Ouvrier</v>
      </c>
      <c r="C673" s="8" t="str">
        <f>VLOOKUP(A673,'Liste salariés'!$C$2:$R$609,7,FALSE)</f>
        <v>P01-PRODUCTION</v>
      </c>
      <c r="D673" s="8" t="str">
        <f>VLOOKUP(A673,'Liste salariés'!$C$2:$I$609,3,FALSE)</f>
        <v>OMAN</v>
      </c>
      <c r="E673" s="8" t="str">
        <f>VLOOKUP(A673,'Liste salariés'!$C$2:$I$609,6,FALSE)</f>
        <v>ELM</v>
      </c>
      <c r="F673" t="s">
        <v>1795</v>
      </c>
      <c r="G673" s="8">
        <f>VLOOKUP(F673,'Liste formations'!$A$3:$B$31,2,FALSE)</f>
        <v>15</v>
      </c>
      <c r="H673" t="s">
        <v>1973</v>
      </c>
      <c r="I673" t="e">
        <f>Tableau2[[#This Row],[Nombre de questions]]-Tableau2[[#This Row],[Réponses justes ]]</f>
        <v>#VALUE!</v>
      </c>
      <c r="J673" t="s">
        <v>1053</v>
      </c>
      <c r="K673" s="3">
        <v>41171</v>
      </c>
      <c r="M673"/>
      <c r="N673" s="12"/>
    </row>
    <row r="674" spans="1:14" x14ac:dyDescent="0.25">
      <c r="A674" s="34" t="s">
        <v>1289</v>
      </c>
      <c r="B674" t="str">
        <f>VLOOKUP(A674,'Liste salariés'!$C$2:$I$609,4,FALSE)</f>
        <v>Ouvrier</v>
      </c>
      <c r="C674" s="8" t="str">
        <f>VLOOKUP(A674,'Liste salariés'!$C$2:$R$609,7,FALSE)</f>
        <v>P01-PRODUCTION</v>
      </c>
      <c r="D674" s="8" t="str">
        <f>VLOOKUP(A674,'Liste salariés'!$C$2:$I$609,3,FALSE)</f>
        <v>OMAN</v>
      </c>
      <c r="E674" s="8" t="str">
        <f>VLOOKUP(A674,'Liste salariés'!$C$2:$I$609,6,FALSE)</f>
        <v>ELM</v>
      </c>
      <c r="F674" t="s">
        <v>1987</v>
      </c>
      <c r="G674" s="8">
        <f>VLOOKUP(F674,'Liste formations'!$A$3:$B$31,2,FALSE)</f>
        <v>15</v>
      </c>
      <c r="H674" t="s">
        <v>1973</v>
      </c>
      <c r="I674" t="e">
        <f>Tableau2[[#This Row],[Nombre de questions]]-Tableau2[[#This Row],[Réponses justes ]]</f>
        <v>#VALUE!</v>
      </c>
      <c r="J674" s="26" t="s">
        <v>1053</v>
      </c>
      <c r="K674" s="40" t="s">
        <v>2017</v>
      </c>
      <c r="M674"/>
      <c r="N674" s="12"/>
    </row>
    <row r="675" spans="1:14" x14ac:dyDescent="0.25">
      <c r="A675" s="6" t="s">
        <v>1288</v>
      </c>
      <c r="B675" t="str">
        <f>VLOOKUP(A675,'Liste salariés'!$C$2:$I$609,4,FALSE)</f>
        <v>Ouvrier</v>
      </c>
      <c r="C675" t="str">
        <f>VLOOKUP(A675,'Liste salariés'!$C$2:$R$609,7,FALSE)</f>
        <v>P01-PRODUCTION</v>
      </c>
      <c r="D675" t="str">
        <f>VLOOKUP(A675,'Liste salariés'!$C$2:$I$609,3,FALSE)</f>
        <v>OMAC</v>
      </c>
      <c r="E675" t="str">
        <f>VLOOKUP(A675,'Liste salariés'!$C$2:$I$609,6,FALSE)</f>
        <v>ELM</v>
      </c>
      <c r="F675" t="s">
        <v>1413</v>
      </c>
      <c r="G675">
        <f>VLOOKUP(F675,'Liste formations'!$A$3:$B$31,2,FALSE)</f>
        <v>10</v>
      </c>
      <c r="H675">
        <v>9</v>
      </c>
      <c r="I675">
        <f>Tableau2[[#This Row],[Nombre de questions]]-Tableau2[[#This Row],[Réponses justes ]]</f>
        <v>1</v>
      </c>
      <c r="J675" t="s">
        <v>1052</v>
      </c>
      <c r="K675" s="3">
        <v>41170</v>
      </c>
      <c r="M675"/>
      <c r="N675" s="12"/>
    </row>
    <row r="676" spans="1:14" x14ac:dyDescent="0.25">
      <c r="A676" s="6" t="s">
        <v>1288</v>
      </c>
      <c r="B676" t="str">
        <f>VLOOKUP(A676,'Liste salariés'!$C$2:$I$609,4,FALSE)</f>
        <v>Ouvrier</v>
      </c>
      <c r="C676" t="str">
        <f>VLOOKUP(A676,'Liste salariés'!$C$2:$R$609,7,FALSE)</f>
        <v>P01-PRODUCTION</v>
      </c>
      <c r="D676" t="str">
        <f>VLOOKUP(A676,'Liste salariés'!$C$2:$I$609,3,FALSE)</f>
        <v>OMAC</v>
      </c>
      <c r="E676" t="str">
        <f>VLOOKUP(A676,'Liste salariés'!$C$2:$I$609,6,FALSE)</f>
        <v>ELM</v>
      </c>
      <c r="F676" t="s">
        <v>11</v>
      </c>
      <c r="G676">
        <f>VLOOKUP(F676,'Liste formations'!$A$3:$B$31,2,FALSE)</f>
        <v>25</v>
      </c>
      <c r="H676">
        <v>21</v>
      </c>
      <c r="I676">
        <f>Tableau2[[#This Row],[Nombre de questions]]-Tableau2[[#This Row],[Réponses justes ]]</f>
        <v>4</v>
      </c>
      <c r="J676" t="s">
        <v>1052</v>
      </c>
      <c r="K676" s="3">
        <v>41368</v>
      </c>
      <c r="M676"/>
      <c r="N676" s="12"/>
    </row>
    <row r="677" spans="1:14" x14ac:dyDescent="0.25">
      <c r="A677" s="6" t="s">
        <v>1161</v>
      </c>
      <c r="B677" t="str">
        <f>VLOOKUP(A677,'Liste salariés'!$C$2:$I$609,4,FALSE)</f>
        <v>Cadre</v>
      </c>
      <c r="C677" t="str">
        <f>VLOOKUP(A677,'Liste salariés'!$C$2:$R$609,7,FALSE)</f>
        <v>P02-TECHNICAL SCES</v>
      </c>
      <c r="D677" t="str">
        <f>VLOOKUP(A677,'Liste salariés'!$C$2:$I$609,3,FALSE)</f>
        <v>INVE</v>
      </c>
      <c r="E677" t="str">
        <f>VLOOKUP(A677,'Liste salariés'!$C$2:$I$609,6,FALSE)</f>
        <v>ELM</v>
      </c>
      <c r="F677" t="s">
        <v>9</v>
      </c>
      <c r="G677">
        <f>VLOOKUP(F677,'Liste formations'!$A$3:$B$31,2,FALSE)</f>
        <v>10</v>
      </c>
      <c r="H677">
        <v>10</v>
      </c>
      <c r="I677">
        <f>Tableau2[[#This Row],[Nombre de questions]]-Tableau2[[#This Row],[Réponses justes ]]</f>
        <v>0</v>
      </c>
      <c r="J677" t="s">
        <v>1052</v>
      </c>
      <c r="K677" s="3">
        <v>41347</v>
      </c>
      <c r="M677"/>
      <c r="N677" s="12"/>
    </row>
    <row r="678" spans="1:14" x14ac:dyDescent="0.25">
      <c r="A678" s="6" t="s">
        <v>1161</v>
      </c>
      <c r="B678" t="str">
        <f>VLOOKUP(A678,'Liste salariés'!$C$2:$I$609,4,FALSE)</f>
        <v>Cadre</v>
      </c>
      <c r="C678" t="str">
        <f>VLOOKUP(A678,'Liste salariés'!$C$2:$R$609,7,FALSE)</f>
        <v>P02-TECHNICAL SCES</v>
      </c>
      <c r="D678" t="str">
        <f>VLOOKUP(A678,'Liste salariés'!$C$2:$I$609,3,FALSE)</f>
        <v>INVE</v>
      </c>
      <c r="E678" t="str">
        <f>VLOOKUP(A678,'Liste salariés'!$C$2:$I$609,6,FALSE)</f>
        <v>ELM</v>
      </c>
      <c r="F678" t="s">
        <v>11</v>
      </c>
      <c r="G678">
        <f>VLOOKUP(F678,'Liste formations'!$A$3:$B$31,2,FALSE)</f>
        <v>25</v>
      </c>
      <c r="H678">
        <v>24</v>
      </c>
      <c r="I678">
        <f>Tableau2[[#This Row],[Nombre de questions]]-Tableau2[[#This Row],[Réponses justes ]]</f>
        <v>1</v>
      </c>
      <c r="J678" t="s">
        <v>1052</v>
      </c>
      <c r="K678" s="3">
        <v>40704</v>
      </c>
      <c r="M678"/>
      <c r="N678" s="12"/>
    </row>
    <row r="679" spans="1:14" x14ac:dyDescent="0.25">
      <c r="A679" s="6" t="s">
        <v>1162</v>
      </c>
      <c r="B679" t="str">
        <f>VLOOKUP(A679,'Liste salariés'!$C$2:$I$609,4,FALSE)</f>
        <v>Cadre</v>
      </c>
      <c r="C679" t="str">
        <f>VLOOKUP(A679,'Liste salariés'!$C$2:$R$609,7,FALSE)</f>
        <v>P02-TECHNICAL SCES</v>
      </c>
      <c r="D679" t="str">
        <f>VLOOKUP(A679,'Liste salariés'!$C$2:$I$609,3,FALSE)</f>
        <v>ELM</v>
      </c>
      <c r="E679" t="str">
        <f>VLOOKUP(A679,'Liste salariés'!$C$2:$I$609,6,FALSE)</f>
        <v>ELM</v>
      </c>
      <c r="F679" t="s">
        <v>9</v>
      </c>
      <c r="G679">
        <f>VLOOKUP(F679,'Liste formations'!$A$3:$B$31,2,FALSE)</f>
        <v>10</v>
      </c>
      <c r="H679">
        <v>9</v>
      </c>
      <c r="I679">
        <f>Tableau2[[#This Row],[Nombre de questions]]-Tableau2[[#This Row],[Réponses justes ]]</f>
        <v>1</v>
      </c>
      <c r="J679" t="s">
        <v>1052</v>
      </c>
      <c r="K679" s="3">
        <v>41347</v>
      </c>
      <c r="M679"/>
      <c r="N679" s="12"/>
    </row>
    <row r="680" spans="1:14" x14ac:dyDescent="0.25">
      <c r="A680" s="6" t="s">
        <v>1290</v>
      </c>
      <c r="B680" t="str">
        <f>VLOOKUP(A680,'Liste salariés'!$C$2:$I$609,4,FALSE)</f>
        <v>Ouvrier</v>
      </c>
      <c r="C680" t="str">
        <f>VLOOKUP(A680,'Liste salariés'!$C$2:$R$609,7,FALSE)</f>
        <v>P01-PRODUCTION</v>
      </c>
      <c r="D680" t="str">
        <f>VLOOKUP(A680,'Liste salariés'!$C$2:$I$609,3,FALSE)</f>
        <v>REPA</v>
      </c>
      <c r="E680" t="str">
        <f>VLOOKUP(A680,'Liste salariés'!$C$2:$I$609,6,FALSE)</f>
        <v>ELM</v>
      </c>
      <c r="F680" t="s">
        <v>1413</v>
      </c>
      <c r="G680">
        <f>VLOOKUP(F680,'Liste formations'!$A$3:$B$31,2,FALSE)</f>
        <v>10</v>
      </c>
      <c r="H680">
        <v>8</v>
      </c>
      <c r="I680">
        <f>Tableau2[[#This Row],[Nombre de questions]]-Tableau2[[#This Row],[Réponses justes ]]</f>
        <v>2</v>
      </c>
      <c r="J680" t="s">
        <v>1052</v>
      </c>
      <c r="K680" s="3">
        <v>41170</v>
      </c>
      <c r="M680"/>
      <c r="N680" s="12"/>
    </row>
    <row r="681" spans="1:14" x14ac:dyDescent="0.25">
      <c r="A681" s="6" t="s">
        <v>1290</v>
      </c>
      <c r="B681" t="str">
        <f>VLOOKUP(A681,'Liste salariés'!$C$2:$I$609,4,FALSE)</f>
        <v>Ouvrier</v>
      </c>
      <c r="C681" t="str">
        <f>VLOOKUP(A681,'Liste salariés'!$C$2:$R$609,7,FALSE)</f>
        <v>P01-PRODUCTION</v>
      </c>
      <c r="D681" t="str">
        <f>VLOOKUP(A681,'Liste salariés'!$C$2:$I$609,3,FALSE)</f>
        <v>REPA</v>
      </c>
      <c r="E681" t="str">
        <f>VLOOKUP(A681,'Liste salariés'!$C$2:$I$609,6,FALSE)</f>
        <v>ELM</v>
      </c>
      <c r="F681" t="s">
        <v>11</v>
      </c>
      <c r="G681">
        <f>VLOOKUP(F681,'Liste formations'!$A$3:$B$31,2,FALSE)</f>
        <v>25</v>
      </c>
      <c r="H681">
        <v>24</v>
      </c>
      <c r="I681">
        <f>Tableau2[[#This Row],[Nombre de questions]]-Tableau2[[#This Row],[Réponses justes ]]</f>
        <v>1</v>
      </c>
      <c r="J681" t="s">
        <v>1052</v>
      </c>
      <c r="K681" s="3">
        <v>41166</v>
      </c>
      <c r="M681"/>
      <c r="N681" s="12"/>
    </row>
    <row r="682" spans="1:14" x14ac:dyDescent="0.25">
      <c r="A682" s="6" t="s">
        <v>1564</v>
      </c>
      <c r="B682" t="str">
        <f>VLOOKUP(A682,'Liste salariés'!$C$2:$I$609,4,FALSE)</f>
        <v>Cadre</v>
      </c>
      <c r="C682" s="8" t="str">
        <f>VLOOKUP(A682,'Liste salariés'!$C$2:$R$609,7,FALSE)</f>
        <v>S11-CLUSTER PL</v>
      </c>
      <c r="D682" s="8" t="str">
        <f>VLOOKUP(A682,'Liste salariés'!$C$2:$I$609,3,FALSE)</f>
        <v>ARC</v>
      </c>
      <c r="E682" s="8" t="str">
        <f>VLOOKUP(A682,'Liste salariés'!$C$2:$I$609,6,FALSE)</f>
        <v>ELC</v>
      </c>
      <c r="F682" t="s">
        <v>11</v>
      </c>
      <c r="G682" s="8">
        <f>VLOOKUP(F682,'Liste formations'!$A$3:$B$31,2,FALSE)</f>
        <v>25</v>
      </c>
      <c r="H682">
        <v>22</v>
      </c>
      <c r="I682">
        <f>Tableau2[[#This Row],[Nombre de questions]]-Tableau2[[#This Row],[Réponses justes ]]</f>
        <v>3</v>
      </c>
      <c r="J682" t="s">
        <v>1052</v>
      </c>
      <c r="K682" s="3">
        <v>41584</v>
      </c>
      <c r="M682"/>
      <c r="N682" s="12"/>
    </row>
    <row r="683" spans="1:14" x14ac:dyDescent="0.25">
      <c r="A683" s="6" t="s">
        <v>1291</v>
      </c>
      <c r="B683" t="str">
        <f>VLOOKUP(A683,'Liste salariés'!$C$2:$I$609,4,FALSE)</f>
        <v>Ouvrier</v>
      </c>
      <c r="C683" t="str">
        <f>VLOOKUP(A683,'Liste salariés'!$C$2:$R$609,7,FALSE)</f>
        <v>P01-PRODUCTION</v>
      </c>
      <c r="D683" t="str">
        <f>VLOOKUP(A683,'Liste salariés'!$C$2:$I$609,3,FALSE)</f>
        <v>OMAC</v>
      </c>
      <c r="E683" t="str">
        <f>VLOOKUP(A683,'Liste salariés'!$C$2:$I$609,6,FALSE)</f>
        <v>ELM</v>
      </c>
      <c r="F683" t="s">
        <v>1413</v>
      </c>
      <c r="G683">
        <f>VLOOKUP(F683,'Liste formations'!$A$3:$B$31,2,FALSE)</f>
        <v>10</v>
      </c>
      <c r="H683">
        <v>9</v>
      </c>
      <c r="I683">
        <f>Tableau2[[#This Row],[Nombre de questions]]-Tableau2[[#This Row],[Réponses justes ]]</f>
        <v>1</v>
      </c>
      <c r="J683" t="s">
        <v>1052</v>
      </c>
      <c r="K683" s="3">
        <v>41295</v>
      </c>
      <c r="M683"/>
      <c r="N683" s="12"/>
    </row>
    <row r="684" spans="1:14" x14ac:dyDescent="0.25">
      <c r="A684" s="6" t="s">
        <v>1291</v>
      </c>
      <c r="B684" t="str">
        <f>VLOOKUP(A684,'Liste salariés'!$C$2:$I$609,4,FALSE)</f>
        <v>Ouvrier</v>
      </c>
      <c r="C684" t="str">
        <f>VLOOKUP(A684,'Liste salariés'!$C$2:$R$609,7,FALSE)</f>
        <v>P01-PRODUCTION</v>
      </c>
      <c r="D684" t="str">
        <f>VLOOKUP(A684,'Liste salariés'!$C$2:$I$609,3,FALSE)</f>
        <v>OMAC</v>
      </c>
      <c r="E684" t="str">
        <f>VLOOKUP(A684,'Liste salariés'!$C$2:$I$609,6,FALSE)</f>
        <v>ELM</v>
      </c>
      <c r="F684" t="s">
        <v>11</v>
      </c>
      <c r="G684">
        <f>VLOOKUP(F684,'Liste formations'!$A$3:$B$31,2,FALSE)</f>
        <v>25</v>
      </c>
      <c r="H684">
        <v>24</v>
      </c>
      <c r="I684">
        <f>Tableau2[[#This Row],[Nombre de questions]]-Tableau2[[#This Row],[Réponses justes ]]</f>
        <v>1</v>
      </c>
      <c r="J684" t="s">
        <v>1052</v>
      </c>
      <c r="K684" s="3">
        <v>41368</v>
      </c>
      <c r="M684"/>
      <c r="N684" s="12"/>
    </row>
    <row r="685" spans="1:14" x14ac:dyDescent="0.25">
      <c r="A685" s="6" t="s">
        <v>1291</v>
      </c>
      <c r="B685" t="str">
        <f>VLOOKUP(A685,'Liste salariés'!$C$2:$I$609,4,FALSE)</f>
        <v>Ouvrier</v>
      </c>
      <c r="C685" t="str">
        <f>VLOOKUP(A685,'Liste salariés'!$C$2:$R$609,7,FALSE)</f>
        <v>P01-PRODUCTION</v>
      </c>
      <c r="D685" t="str">
        <f>VLOOKUP(A685,'Liste salariés'!$C$2:$I$609,3,FALSE)</f>
        <v>OMAC</v>
      </c>
      <c r="E685" t="str">
        <f>VLOOKUP(A685,'Liste salariés'!$C$2:$I$609,6,FALSE)</f>
        <v>ELM</v>
      </c>
      <c r="F685" t="s">
        <v>1683</v>
      </c>
      <c r="G685">
        <v>26</v>
      </c>
      <c r="H685">
        <v>25</v>
      </c>
      <c r="I685">
        <f>Tableau2[[#This Row],[Nombre de questions]]-Tableau2[[#This Row],[Réponses justes ]]</f>
        <v>1</v>
      </c>
      <c r="J685" t="s">
        <v>1052</v>
      </c>
      <c r="K685" s="3">
        <v>41360</v>
      </c>
      <c r="L685" s="3"/>
      <c r="M685"/>
      <c r="N685" s="12"/>
    </row>
    <row r="686" spans="1:14" x14ac:dyDescent="0.25">
      <c r="A686" s="6" t="s">
        <v>1568</v>
      </c>
      <c r="B686" t="str">
        <f>VLOOKUP(A686,'Liste salariés'!$C$2:$I$609,4,FALSE)</f>
        <v>Cadre</v>
      </c>
      <c r="C686" t="str">
        <f>VLOOKUP(A686,'Liste salariés'!$C$2:$R$609,7,FALSE)</f>
        <v>S16-INDUSTRIAL DEV</v>
      </c>
      <c r="D686">
        <f>VLOOKUP(A686,'Liste salariés'!$C$2:$I$609,3,FALSE)</f>
        <v>0</v>
      </c>
      <c r="E686" t="str">
        <f>VLOOKUP(A686,'Liste salariés'!$C$2:$I$609,6,FALSE)</f>
        <v>ELM</v>
      </c>
      <c r="F686" t="s">
        <v>1681</v>
      </c>
      <c r="G686">
        <f>VLOOKUP(F686,'Liste formations'!$A$3:$B$31,2,FALSE)</f>
        <v>5</v>
      </c>
      <c r="H686">
        <v>5</v>
      </c>
      <c r="I686">
        <f>Tableau2[[#This Row],[Nombre de questions]]-Tableau2[[#This Row],[Réponses justes ]]</f>
        <v>0</v>
      </c>
      <c r="J686" t="s">
        <v>1052</v>
      </c>
      <c r="K686" s="3">
        <v>41410</v>
      </c>
      <c r="M686"/>
      <c r="N686" s="12"/>
    </row>
    <row r="687" spans="1:14" x14ac:dyDescent="0.25">
      <c r="A687" s="34" t="s">
        <v>1568</v>
      </c>
      <c r="B687" t="str">
        <f>VLOOKUP(A687,'Liste salariés'!$C$2:$I$609,4,FALSE)</f>
        <v>Cadre</v>
      </c>
      <c r="C687" s="8" t="str">
        <f>VLOOKUP(A687,'Liste salariés'!$C$2:$R$609,7,FALSE)</f>
        <v>S16-INDUSTRIAL DEV</v>
      </c>
      <c r="D687" s="8">
        <f>VLOOKUP(A687,'Liste salariés'!$C$2:$I$609,3,FALSE)</f>
        <v>0</v>
      </c>
      <c r="E687" s="8" t="str">
        <f>VLOOKUP(A687,'Liste salariés'!$C$2:$I$609,6,FALSE)</f>
        <v>ELM</v>
      </c>
      <c r="F687" t="s">
        <v>1987</v>
      </c>
      <c r="G687" s="8">
        <f>VLOOKUP(F687,'Liste formations'!$A$3:$B$31,2,FALSE)</f>
        <v>15</v>
      </c>
      <c r="H687" t="s">
        <v>1973</v>
      </c>
      <c r="I687" t="e">
        <f>Tableau2[[#This Row],[Nombre de questions]]-Tableau2[[#This Row],[Réponses justes ]]</f>
        <v>#VALUE!</v>
      </c>
      <c r="J687" s="26" t="s">
        <v>1053</v>
      </c>
      <c r="K687" s="40">
        <v>41556</v>
      </c>
      <c r="M687"/>
      <c r="N687" s="12"/>
    </row>
    <row r="688" spans="1:14" x14ac:dyDescent="0.25">
      <c r="A688" s="6" t="s">
        <v>1569</v>
      </c>
      <c r="B688" t="str">
        <f>VLOOKUP(A688,'Liste salariés'!$C$2:$I$609,4,FALSE)</f>
        <v>Ouvrier</v>
      </c>
      <c r="C688" t="str">
        <f>VLOOKUP(A688,'Liste salariés'!$C$2:$R$609,7,FALSE)</f>
        <v>P01-PRODUCTION</v>
      </c>
      <c r="D688" t="str">
        <f>VLOOKUP(A688,'Liste salariés'!$C$2:$I$609,3,FALSE)</f>
        <v>OMAN</v>
      </c>
      <c r="E688" t="str">
        <f>VLOOKUP(A688,'Liste salariés'!$C$2:$I$609,6,FALSE)</f>
        <v>ELM</v>
      </c>
      <c r="F688" t="s">
        <v>1413</v>
      </c>
      <c r="G688">
        <f>VLOOKUP(F688,'Liste formations'!$A$3:$B$31,2,FALSE)</f>
        <v>10</v>
      </c>
      <c r="H688">
        <v>9</v>
      </c>
      <c r="I688">
        <f>Tableau2[[#This Row],[Nombre de questions]]-Tableau2[[#This Row],[Réponses justes ]]</f>
        <v>1</v>
      </c>
      <c r="J688" t="s">
        <v>1052</v>
      </c>
      <c r="K688" s="3">
        <v>41460</v>
      </c>
      <c r="M688"/>
      <c r="N688" s="12"/>
    </row>
    <row r="689" spans="1:14" x14ac:dyDescent="0.25">
      <c r="A689" s="34" t="s">
        <v>1569</v>
      </c>
      <c r="B689" t="str">
        <f>VLOOKUP(A689,'Liste salariés'!$C$2:$I$609,4,FALSE)</f>
        <v>Ouvrier</v>
      </c>
      <c r="C689" s="8" t="str">
        <f>VLOOKUP(A689,'Liste salariés'!$C$2:$R$609,7,FALSE)</f>
        <v>P01-PRODUCTION</v>
      </c>
      <c r="D689" s="8" t="str">
        <f>VLOOKUP(A689,'Liste salariés'!$C$2:$I$609,3,FALSE)</f>
        <v>OMAN</v>
      </c>
      <c r="E689" s="8" t="str">
        <f>VLOOKUP(A689,'Liste salariés'!$C$2:$I$609,6,FALSE)</f>
        <v>ELM</v>
      </c>
      <c r="F689" t="s">
        <v>1987</v>
      </c>
      <c r="G689" s="8">
        <f>VLOOKUP(F689,'Liste formations'!$A$3:$B$31,2,FALSE)</f>
        <v>15</v>
      </c>
      <c r="H689" t="s">
        <v>1973</v>
      </c>
      <c r="I689" t="e">
        <f>Tableau2[[#This Row],[Nombre de questions]]-Tableau2[[#This Row],[Réponses justes ]]</f>
        <v>#VALUE!</v>
      </c>
      <c r="J689" s="26" t="s">
        <v>1053</v>
      </c>
      <c r="K689" s="40" t="s">
        <v>2002</v>
      </c>
      <c r="M689"/>
      <c r="N689" s="12"/>
    </row>
    <row r="690" spans="1:14" x14ac:dyDescent="0.25">
      <c r="A690" s="6" t="s">
        <v>1822</v>
      </c>
      <c r="B690" t="str">
        <f>VLOOKUP(A690,'Liste salariés'!$C$2:$I$609,4,FALSE)</f>
        <v>Ouvrier</v>
      </c>
      <c r="C690" t="str">
        <f>VLOOKUP(A690,'Liste salariés'!$C$2:$R$609,7,FALSE)</f>
        <v>P04-QUALITY PLANT</v>
      </c>
      <c r="D690" t="str">
        <f>VLOOKUP(A690,'Liste salariés'!$C$2:$I$609,3,FALSE)</f>
        <v>APP</v>
      </c>
      <c r="E690" t="str">
        <f>VLOOKUP(A690,'Liste salariés'!$C$2:$I$609,6,FALSE)</f>
        <v>ELM</v>
      </c>
      <c r="F690" t="s">
        <v>11</v>
      </c>
      <c r="G690">
        <f>VLOOKUP(F690,'Liste formations'!$A$3:$B$31,2,FALSE)</f>
        <v>25</v>
      </c>
      <c r="H690">
        <v>20</v>
      </c>
      <c r="I690">
        <f>Tableau2[[#This Row],[Nombre de questions]]-Tableau2[[#This Row],[Réponses justes ]]</f>
        <v>5</v>
      </c>
      <c r="J690" t="s">
        <v>1052</v>
      </c>
      <c r="K690" s="3">
        <v>41514</v>
      </c>
      <c r="M690"/>
      <c r="N690" s="12"/>
    </row>
    <row r="691" spans="1:14" x14ac:dyDescent="0.25">
      <c r="A691" s="6" t="s">
        <v>1130</v>
      </c>
      <c r="B691" t="str">
        <f>VLOOKUP(A691,'Liste salariés'!$C$2:$I$609,4,FALSE)</f>
        <v>ETAM</v>
      </c>
      <c r="C691" t="str">
        <f>VLOOKUP(A691,'Liste salariés'!$C$2:$R$609,7,FALSE)</f>
        <v>P04-QUALITY PLANT</v>
      </c>
      <c r="D691" t="str">
        <f>VLOOKUP(A691,'Liste salariés'!$C$2:$I$609,3,FALSE)</f>
        <v>TQ</v>
      </c>
      <c r="E691" t="str">
        <f>VLOOKUP(A691,'Liste salariés'!$C$2:$I$609,6,FALSE)</f>
        <v>ELM</v>
      </c>
      <c r="F691" t="s">
        <v>1420</v>
      </c>
      <c r="G691">
        <f>VLOOKUP(F691,'Liste formations'!$A$3:$B$31,2,FALSE)</f>
        <v>10</v>
      </c>
      <c r="H691">
        <v>10</v>
      </c>
      <c r="I691">
        <f>Tableau2[[#This Row],[Nombre de questions]]-Tableau2[[#This Row],[Réponses justes ]]</f>
        <v>0</v>
      </c>
      <c r="J691" t="s">
        <v>1052</v>
      </c>
      <c r="K691" s="3">
        <v>41024</v>
      </c>
      <c r="M691"/>
      <c r="N691" s="12"/>
    </row>
    <row r="692" spans="1:14" x14ac:dyDescent="0.25">
      <c r="A692" s="6" t="s">
        <v>1130</v>
      </c>
      <c r="B692" t="str">
        <f>VLOOKUP(A692,'Liste salariés'!$C$2:$I$609,4,FALSE)</f>
        <v>ETAM</v>
      </c>
      <c r="C692" t="str">
        <f>VLOOKUP(A692,'Liste salariés'!$C$2:$R$609,7,FALSE)</f>
        <v>P04-QUALITY PLANT</v>
      </c>
      <c r="D692" t="str">
        <f>VLOOKUP(A692,'Liste salariés'!$C$2:$I$609,3,FALSE)</f>
        <v>TQ</v>
      </c>
      <c r="E692" t="str">
        <f>VLOOKUP(A692,'Liste salariés'!$C$2:$I$609,6,FALSE)</f>
        <v>ELM</v>
      </c>
      <c r="F692" t="s">
        <v>11</v>
      </c>
      <c r="G692">
        <f>VLOOKUP(F692,'Liste formations'!$A$3:$B$31,2,FALSE)</f>
        <v>25</v>
      </c>
      <c r="H692">
        <v>20</v>
      </c>
      <c r="I692">
        <f>Tableau2[[#This Row],[Nombre de questions]]-Tableau2[[#This Row],[Réponses justes ]]</f>
        <v>5</v>
      </c>
      <c r="J692" t="s">
        <v>1052</v>
      </c>
      <c r="K692" s="3">
        <v>40845</v>
      </c>
      <c r="M692"/>
      <c r="N692" s="12"/>
    </row>
    <row r="693" spans="1:14" x14ac:dyDescent="0.25">
      <c r="A693" s="6" t="s">
        <v>1130</v>
      </c>
      <c r="B693" t="str">
        <f>VLOOKUP(A693,'Liste salariés'!$C$2:$I$609,4,FALSE)</f>
        <v>ETAM</v>
      </c>
      <c r="C693" t="str">
        <f>VLOOKUP(A693,'Liste salariés'!$C$2:$R$609,7,FALSE)</f>
        <v>P04-QUALITY PLANT</v>
      </c>
      <c r="D693" t="str">
        <f>VLOOKUP(A693,'Liste salariés'!$C$2:$I$609,3,FALSE)</f>
        <v>TQ</v>
      </c>
      <c r="E693" t="str">
        <f>VLOOKUP(A693,'Liste salariés'!$C$2:$I$609,6,FALSE)</f>
        <v>ELM</v>
      </c>
      <c r="F693" t="s">
        <v>9</v>
      </c>
      <c r="G693">
        <f>VLOOKUP(F693,'Liste formations'!$A$3:$B$31,2,FALSE)</f>
        <v>10</v>
      </c>
      <c r="H693">
        <v>9</v>
      </c>
      <c r="I693">
        <f>Tableau2[[#This Row],[Nombre de questions]]-Tableau2[[#This Row],[Réponses justes ]]</f>
        <v>1</v>
      </c>
      <c r="J693" t="s">
        <v>1052</v>
      </c>
      <c r="K693" s="3">
        <v>41396</v>
      </c>
      <c r="M693"/>
      <c r="N693" s="12"/>
    </row>
    <row r="694" spans="1:14" x14ac:dyDescent="0.25">
      <c r="A694" s="6" t="s">
        <v>1130</v>
      </c>
      <c r="B694" t="str">
        <f>VLOOKUP(A694,'Liste salariés'!$C$2:$I$609,4,FALSE)</f>
        <v>ETAM</v>
      </c>
      <c r="C694" t="str">
        <f>VLOOKUP(A694,'Liste salariés'!$C$2:$R$609,7,FALSE)</f>
        <v>P04-QUALITY PLANT</v>
      </c>
      <c r="D694" t="str">
        <f>VLOOKUP(A694,'Liste salariés'!$C$2:$I$609,3,FALSE)</f>
        <v>TQ</v>
      </c>
      <c r="E694" t="str">
        <f>VLOOKUP(A694,'Liste salariés'!$C$2:$I$609,6,FALSE)</f>
        <v>ELM</v>
      </c>
      <c r="F694" t="s">
        <v>1416</v>
      </c>
      <c r="G694">
        <f>VLOOKUP(F694,'Liste formations'!$A$3:$B$31,2,FALSE)</f>
        <v>13</v>
      </c>
      <c r="H694">
        <v>9</v>
      </c>
      <c r="I694">
        <f>Tableau2[[#This Row],[Nombre de questions]]-Tableau2[[#This Row],[Réponses justes ]]</f>
        <v>4</v>
      </c>
      <c r="J694" t="s">
        <v>1052</v>
      </c>
      <c r="K694" s="3">
        <v>41240</v>
      </c>
      <c r="M694"/>
      <c r="N694" s="12"/>
    </row>
    <row r="695" spans="1:14" x14ac:dyDescent="0.25">
      <c r="A695" s="6" t="s">
        <v>1130</v>
      </c>
      <c r="B695" t="str">
        <f>VLOOKUP(A695,'Liste salariés'!$C$2:$I$609,4,FALSE)</f>
        <v>ETAM</v>
      </c>
      <c r="C695" t="str">
        <f>VLOOKUP(A695,'Liste salariés'!$C$2:$R$609,7,FALSE)</f>
        <v>P04-QUALITY PLANT</v>
      </c>
      <c r="D695" t="str">
        <f>VLOOKUP(A695,'Liste salariés'!$C$2:$I$609,3,FALSE)</f>
        <v>TQ</v>
      </c>
      <c r="E695" t="str">
        <f>VLOOKUP(A695,'Liste salariés'!$C$2:$I$609,6,FALSE)</f>
        <v>ELM</v>
      </c>
      <c r="F695" t="s">
        <v>1417</v>
      </c>
      <c r="G695">
        <f>VLOOKUP(F695,'Liste formations'!$A$3:$B$31,2,FALSE)</f>
        <v>10</v>
      </c>
      <c r="H695">
        <v>7</v>
      </c>
      <c r="I695">
        <f>Tableau2[[#This Row],[Nombre de questions]]-Tableau2[[#This Row],[Réponses justes ]]</f>
        <v>3</v>
      </c>
      <c r="J695" t="s">
        <v>1052</v>
      </c>
      <c r="K695" s="3">
        <v>41242</v>
      </c>
      <c r="M695"/>
      <c r="N695" s="12"/>
    </row>
    <row r="696" spans="1:14" x14ac:dyDescent="0.25">
      <c r="A696" s="6" t="s">
        <v>1130</v>
      </c>
      <c r="B696" t="str">
        <f>VLOOKUP(A696,'Liste salariés'!$C$2:$I$609,4,FALSE)</f>
        <v>ETAM</v>
      </c>
      <c r="C696" t="str">
        <f>VLOOKUP(A696,'Liste salariés'!$C$2:$R$609,7,FALSE)</f>
        <v>P04-QUALITY PLANT</v>
      </c>
      <c r="D696" t="str">
        <f>VLOOKUP(A696,'Liste salariés'!$C$2:$I$609,3,FALSE)</f>
        <v>TQ</v>
      </c>
      <c r="E696" t="str">
        <f>VLOOKUP(A696,'Liste salariés'!$C$2:$I$609,6,FALSE)</f>
        <v>ELM</v>
      </c>
      <c r="F696" t="s">
        <v>1418</v>
      </c>
      <c r="G696">
        <f>VLOOKUP(F696,'Liste formations'!$A$3:$B$31,2,FALSE)</f>
        <v>16</v>
      </c>
      <c r="H696">
        <v>14</v>
      </c>
      <c r="I696">
        <f>Tableau2[[#This Row],[Nombre de questions]]-Tableau2[[#This Row],[Réponses justes ]]</f>
        <v>2</v>
      </c>
      <c r="J696" t="s">
        <v>1052</v>
      </c>
      <c r="K696" s="3">
        <v>41247</v>
      </c>
      <c r="M696"/>
      <c r="N696" s="12"/>
    </row>
    <row r="697" spans="1:14" x14ac:dyDescent="0.25">
      <c r="A697" s="6" t="s">
        <v>1130</v>
      </c>
      <c r="B697" t="str">
        <f>VLOOKUP(A697,'Liste salariés'!$C$2:$I$609,4,FALSE)</f>
        <v>ETAM</v>
      </c>
      <c r="C697" t="str">
        <f>VLOOKUP(A697,'Liste salariés'!$C$2:$R$609,7,FALSE)</f>
        <v>P04-QUALITY PLANT</v>
      </c>
      <c r="D697" t="str">
        <f>VLOOKUP(A697,'Liste salariés'!$C$2:$I$609,3,FALSE)</f>
        <v>TQ</v>
      </c>
      <c r="E697" t="str">
        <f>VLOOKUP(A697,'Liste salariés'!$C$2:$I$609,6,FALSE)</f>
        <v>ELM</v>
      </c>
      <c r="F697" t="s">
        <v>1419</v>
      </c>
      <c r="G697">
        <f>VLOOKUP(F697,'Liste formations'!$A$3:$B$31,2,FALSE)</f>
        <v>15</v>
      </c>
      <c r="H697">
        <v>13</v>
      </c>
      <c r="I697">
        <f>Tableau2[[#This Row],[Nombre de questions]]-Tableau2[[#This Row],[Réponses justes ]]</f>
        <v>2</v>
      </c>
      <c r="J697" t="s">
        <v>1052</v>
      </c>
      <c r="K697" s="3">
        <v>41249</v>
      </c>
      <c r="M697"/>
      <c r="N697" s="12"/>
    </row>
    <row r="698" spans="1:14" x14ac:dyDescent="0.25">
      <c r="A698" s="6" t="s">
        <v>1130</v>
      </c>
      <c r="B698" t="str">
        <f>VLOOKUP(A698,'Liste salariés'!$C$2:$I$609,4,FALSE)</f>
        <v>ETAM</v>
      </c>
      <c r="C698" t="str">
        <f>VLOOKUP(A698,'Liste salariés'!$C$2:$R$609,7,FALSE)</f>
        <v>P04-QUALITY PLANT</v>
      </c>
      <c r="D698" t="str">
        <f>VLOOKUP(A698,'Liste salariés'!$C$2:$I$609,3,FALSE)</f>
        <v>TQ</v>
      </c>
      <c r="E698" t="str">
        <f>VLOOKUP(A698,'Liste salariés'!$C$2:$I$609,6,FALSE)</f>
        <v>ELM</v>
      </c>
      <c r="F698" t="s">
        <v>1101</v>
      </c>
      <c r="G698">
        <f>VLOOKUP(F698,'Liste formations'!$A$3:$B$31,2,FALSE)</f>
        <v>6</v>
      </c>
      <c r="I698">
        <f>Tableau2[[#This Row],[Nombre de questions]]-Tableau2[[#This Row],[Réponses justes ]]</f>
        <v>6</v>
      </c>
      <c r="J698"/>
      <c r="K698" s="3">
        <v>40952</v>
      </c>
      <c r="M698"/>
      <c r="N698" s="12"/>
    </row>
    <row r="699" spans="1:14" x14ac:dyDescent="0.25">
      <c r="A699" s="34" t="s">
        <v>1130</v>
      </c>
      <c r="B699" t="str">
        <f>VLOOKUP(A699,'Liste salariés'!$C$2:$I$609,4,FALSE)</f>
        <v>ETAM</v>
      </c>
      <c r="C699" s="8" t="str">
        <f>VLOOKUP(A699,'Liste salariés'!$C$2:$R$609,7,FALSE)</f>
        <v>P04-QUALITY PLANT</v>
      </c>
      <c r="D699" s="8" t="str">
        <f>VLOOKUP(A699,'Liste salariés'!$C$2:$I$609,3,FALSE)</f>
        <v>TQ</v>
      </c>
      <c r="E699" s="8" t="str">
        <f>VLOOKUP(A699,'Liste salariés'!$C$2:$I$609,6,FALSE)</f>
        <v>ELM</v>
      </c>
      <c r="F699" t="s">
        <v>1987</v>
      </c>
      <c r="G699" s="8">
        <f>VLOOKUP(F699,'Liste formations'!$A$3:$B$31,2,FALSE)</f>
        <v>15</v>
      </c>
      <c r="H699" t="s">
        <v>1973</v>
      </c>
      <c r="I699" t="e">
        <f>Tableau2[[#This Row],[Nombre de questions]]-Tableau2[[#This Row],[Réponses justes ]]</f>
        <v>#VALUE!</v>
      </c>
      <c r="J699" s="26" t="s">
        <v>1053</v>
      </c>
      <c r="K699" s="40">
        <v>41556</v>
      </c>
      <c r="M699"/>
      <c r="N699" s="12"/>
    </row>
    <row r="700" spans="1:14" x14ac:dyDescent="0.25">
      <c r="A700" s="6" t="s">
        <v>1163</v>
      </c>
      <c r="B700" t="str">
        <f>VLOOKUP(A700,'Liste salariés'!$C$2:$I$609,4,FALSE)</f>
        <v>Cadre</v>
      </c>
      <c r="C700" t="str">
        <f>VLOOKUP(A700,'Liste salariés'!$C$2:$R$609,7,FALSE)</f>
        <v>P03-MATERIAL MNGT</v>
      </c>
      <c r="D700" t="str">
        <f>VLOOKUP(A700,'Liste salariés'!$C$2:$I$609,3,FALSE)</f>
        <v>GA</v>
      </c>
      <c r="E700" t="str">
        <f>VLOOKUP(A700,'Liste salariés'!$C$2:$I$609,6,FALSE)</f>
        <v>ELM</v>
      </c>
      <c r="F700" t="s">
        <v>9</v>
      </c>
      <c r="G700">
        <f>VLOOKUP(F700,'Liste formations'!$A$3:$B$31,2,FALSE)</f>
        <v>10</v>
      </c>
      <c r="H700">
        <v>9</v>
      </c>
      <c r="I700">
        <f>Tableau2[[#This Row],[Nombre de questions]]-Tableau2[[#This Row],[Réponses justes ]]</f>
        <v>1</v>
      </c>
      <c r="J700" t="s">
        <v>1052</v>
      </c>
      <c r="K700" s="3">
        <v>41359</v>
      </c>
      <c r="M700"/>
      <c r="N700" s="12"/>
    </row>
    <row r="701" spans="1:14" x14ac:dyDescent="0.25">
      <c r="A701" s="6" t="s">
        <v>1163</v>
      </c>
      <c r="B701" t="str">
        <f>VLOOKUP(A701,'Liste salariés'!$C$2:$I$609,4,FALSE)</f>
        <v>Cadre</v>
      </c>
      <c r="C701" t="str">
        <f>VLOOKUP(A701,'Liste salariés'!$C$2:$R$609,7,FALSE)</f>
        <v>P03-MATERIAL MNGT</v>
      </c>
      <c r="D701" t="str">
        <f>VLOOKUP(A701,'Liste salariés'!$C$2:$I$609,3,FALSE)</f>
        <v>GA</v>
      </c>
      <c r="E701" t="str">
        <f>VLOOKUP(A701,'Liste salariés'!$C$2:$I$609,6,FALSE)</f>
        <v>ELM</v>
      </c>
      <c r="F701" t="s">
        <v>11</v>
      </c>
      <c r="G701">
        <f>VLOOKUP(F701,'Liste formations'!$A$3:$B$31,2,FALSE)</f>
        <v>25</v>
      </c>
      <c r="H701">
        <v>21</v>
      </c>
      <c r="I701">
        <f>Tableau2[[#This Row],[Nombre de questions]]-Tableau2[[#This Row],[Réponses justes ]]</f>
        <v>4</v>
      </c>
      <c r="J701" t="s">
        <v>1052</v>
      </c>
      <c r="K701" s="3">
        <v>40826</v>
      </c>
      <c r="M701"/>
      <c r="N701" s="12"/>
    </row>
    <row r="702" spans="1:14" x14ac:dyDescent="0.25">
      <c r="A702" s="6" t="s">
        <v>1163</v>
      </c>
      <c r="B702" t="str">
        <f>VLOOKUP(A702,'Liste salariés'!$C$2:$I$609,4,FALSE)</f>
        <v>Cadre</v>
      </c>
      <c r="C702" t="str">
        <f>VLOOKUP(A702,'Liste salariés'!$C$2:$R$609,7,FALSE)</f>
        <v>P03-MATERIAL MNGT</v>
      </c>
      <c r="D702" t="str">
        <f>VLOOKUP(A702,'Liste salariés'!$C$2:$I$609,3,FALSE)</f>
        <v>GA</v>
      </c>
      <c r="E702" t="str">
        <f>VLOOKUP(A702,'Liste salariés'!$C$2:$I$609,6,FALSE)</f>
        <v>ELM</v>
      </c>
      <c r="F702" t="s">
        <v>1416</v>
      </c>
      <c r="G702">
        <f>VLOOKUP(F702,'Liste formations'!$A$3:$B$31,2,FALSE)</f>
        <v>13</v>
      </c>
      <c r="H702">
        <v>11</v>
      </c>
      <c r="I702">
        <f>Tableau2[[#This Row],[Nombre de questions]]-Tableau2[[#This Row],[Réponses justes ]]</f>
        <v>2</v>
      </c>
      <c r="J702" t="s">
        <v>1052</v>
      </c>
      <c r="K702" s="3">
        <v>41240</v>
      </c>
      <c r="M702"/>
      <c r="N702" s="12"/>
    </row>
    <row r="703" spans="1:14" x14ac:dyDescent="0.25">
      <c r="A703" s="6" t="s">
        <v>1163</v>
      </c>
      <c r="B703" t="str">
        <f>VLOOKUP(A703,'Liste salariés'!$C$2:$I$609,4,FALSE)</f>
        <v>Cadre</v>
      </c>
      <c r="C703" t="str">
        <f>VLOOKUP(A703,'Liste salariés'!$C$2:$R$609,7,FALSE)</f>
        <v>P03-MATERIAL MNGT</v>
      </c>
      <c r="D703" t="str">
        <f>VLOOKUP(A703,'Liste salariés'!$C$2:$I$609,3,FALSE)</f>
        <v>GA</v>
      </c>
      <c r="E703" t="str">
        <f>VLOOKUP(A703,'Liste salariés'!$C$2:$I$609,6,FALSE)</f>
        <v>ELM</v>
      </c>
      <c r="F703" t="s">
        <v>1417</v>
      </c>
      <c r="G703">
        <f>VLOOKUP(F703,'Liste formations'!$A$3:$B$31,2,FALSE)</f>
        <v>10</v>
      </c>
      <c r="H703">
        <v>9</v>
      </c>
      <c r="I703">
        <f>Tableau2[[#This Row],[Nombre de questions]]-Tableau2[[#This Row],[Réponses justes ]]</f>
        <v>1</v>
      </c>
      <c r="J703" t="s">
        <v>1052</v>
      </c>
      <c r="K703" s="3">
        <v>41242</v>
      </c>
      <c r="M703"/>
      <c r="N703" s="12"/>
    </row>
    <row r="704" spans="1:14" x14ac:dyDescent="0.25">
      <c r="A704" s="6" t="s">
        <v>1163</v>
      </c>
      <c r="B704" t="str">
        <f>VLOOKUP(A704,'Liste salariés'!$C$2:$I$609,4,FALSE)</f>
        <v>Cadre</v>
      </c>
      <c r="C704" t="str">
        <f>VLOOKUP(A704,'Liste salariés'!$C$2:$R$609,7,FALSE)</f>
        <v>P03-MATERIAL MNGT</v>
      </c>
      <c r="D704" t="str">
        <f>VLOOKUP(A704,'Liste salariés'!$C$2:$I$609,3,FALSE)</f>
        <v>GA</v>
      </c>
      <c r="E704" t="str">
        <f>VLOOKUP(A704,'Liste salariés'!$C$2:$I$609,6,FALSE)</f>
        <v>ELM</v>
      </c>
      <c r="F704" t="s">
        <v>1418</v>
      </c>
      <c r="G704">
        <f>VLOOKUP(F704,'Liste formations'!$A$3:$B$31,2,FALSE)</f>
        <v>16</v>
      </c>
      <c r="H704">
        <v>13</v>
      </c>
      <c r="I704">
        <f>Tableau2[[#This Row],[Nombre de questions]]-Tableau2[[#This Row],[Réponses justes ]]</f>
        <v>3</v>
      </c>
      <c r="J704" t="s">
        <v>1052</v>
      </c>
      <c r="K704" s="3">
        <v>41247</v>
      </c>
      <c r="M704"/>
      <c r="N704" s="12"/>
    </row>
    <row r="705" spans="1:14" x14ac:dyDescent="0.25">
      <c r="A705" s="6" t="s">
        <v>1163</v>
      </c>
      <c r="B705" t="str">
        <f>VLOOKUP(A705,'Liste salariés'!$C$2:$I$609,4,FALSE)</f>
        <v>Cadre</v>
      </c>
      <c r="C705" t="str">
        <f>VLOOKUP(A705,'Liste salariés'!$C$2:$R$609,7,FALSE)</f>
        <v>P03-MATERIAL MNGT</v>
      </c>
      <c r="D705" t="str">
        <f>VLOOKUP(A705,'Liste salariés'!$C$2:$I$609,3,FALSE)</f>
        <v>GA</v>
      </c>
      <c r="E705" t="str">
        <f>VLOOKUP(A705,'Liste salariés'!$C$2:$I$609,6,FALSE)</f>
        <v>ELM</v>
      </c>
      <c r="F705" t="s">
        <v>1419</v>
      </c>
      <c r="G705">
        <f>VLOOKUP(F705,'Liste formations'!$A$3:$B$31,2,FALSE)</f>
        <v>15</v>
      </c>
      <c r="H705">
        <v>14</v>
      </c>
      <c r="I705">
        <f>Tableau2[[#This Row],[Nombre de questions]]-Tableau2[[#This Row],[Réponses justes ]]</f>
        <v>1</v>
      </c>
      <c r="J705" t="s">
        <v>1052</v>
      </c>
      <c r="K705" s="3">
        <v>41249</v>
      </c>
      <c r="M705"/>
      <c r="N705" s="12"/>
    </row>
    <row r="706" spans="1:14" x14ac:dyDescent="0.25">
      <c r="A706" s="6" t="s">
        <v>1163</v>
      </c>
      <c r="B706" t="str">
        <f>VLOOKUP(A706,'Liste salariés'!$C$2:$I$609,4,FALSE)</f>
        <v>Cadre</v>
      </c>
      <c r="C706" t="str">
        <f>VLOOKUP(A706,'Liste salariés'!$C$2:$R$609,7,FALSE)</f>
        <v>P03-MATERIAL MNGT</v>
      </c>
      <c r="D706" t="str">
        <f>VLOOKUP(A706,'Liste salariés'!$C$2:$I$609,3,FALSE)</f>
        <v>GA</v>
      </c>
      <c r="E706" t="str">
        <f>VLOOKUP(A706,'Liste salariés'!$C$2:$I$609,6,FALSE)</f>
        <v>ELM</v>
      </c>
      <c r="F706" t="s">
        <v>1783</v>
      </c>
      <c r="G706">
        <f>VLOOKUP(F706,'Liste formations'!$A$3:$B$31,2,FALSE)</f>
        <v>4</v>
      </c>
      <c r="H706">
        <v>4</v>
      </c>
      <c r="I706">
        <f>Tableau2[[#This Row],[Nombre de questions]]-Tableau2[[#This Row],[Réponses justes ]]</f>
        <v>0</v>
      </c>
      <c r="J706" t="s">
        <v>1052</v>
      </c>
      <c r="K706" s="3">
        <v>41444</v>
      </c>
      <c r="M706"/>
      <c r="N706" s="12"/>
    </row>
    <row r="707" spans="1:14" x14ac:dyDescent="0.25">
      <c r="A707" s="6" t="s">
        <v>1131</v>
      </c>
      <c r="B707" t="str">
        <f>VLOOKUP(A707,'Liste salariés'!$C$2:$I$609,4,FALSE)</f>
        <v>Cadre</v>
      </c>
      <c r="C707" t="str">
        <f>VLOOKUP(A707,'Liste salariés'!$C$2:$R$609,7,FALSE)</f>
        <v>P04-QUALITY PLANT</v>
      </c>
      <c r="D707" t="str">
        <f>VLOOKUP(A707,'Liste salariés'!$C$2:$I$609,3,FALSE)</f>
        <v>QUA</v>
      </c>
      <c r="E707" t="str">
        <f>VLOOKUP(A707,'Liste salariés'!$C$2:$I$609,6,FALSE)</f>
        <v>ELM</v>
      </c>
      <c r="F707" t="s">
        <v>1420</v>
      </c>
      <c r="G707">
        <f>VLOOKUP(F707,'Liste formations'!$A$3:$B$31,2,FALSE)</f>
        <v>10</v>
      </c>
      <c r="H707">
        <v>9</v>
      </c>
      <c r="I707">
        <f>Tableau2[[#This Row],[Nombre de questions]]-Tableau2[[#This Row],[Réponses justes ]]</f>
        <v>1</v>
      </c>
      <c r="J707" t="s">
        <v>1052</v>
      </c>
      <c r="K707" s="3">
        <v>41023</v>
      </c>
      <c r="M707"/>
      <c r="N707" s="12"/>
    </row>
    <row r="708" spans="1:14" x14ac:dyDescent="0.25">
      <c r="A708" s="6" t="s">
        <v>1131</v>
      </c>
      <c r="B708" t="str">
        <f>VLOOKUP(A708,'Liste salariés'!$C$2:$I$609,4,FALSE)</f>
        <v>Cadre</v>
      </c>
      <c r="C708" t="str">
        <f>VLOOKUP(A708,'Liste salariés'!$C$2:$R$609,7,FALSE)</f>
        <v>P04-QUALITY PLANT</v>
      </c>
      <c r="D708" t="str">
        <f>VLOOKUP(A708,'Liste salariés'!$C$2:$I$609,3,FALSE)</f>
        <v>QUA</v>
      </c>
      <c r="E708" t="str">
        <f>VLOOKUP(A708,'Liste salariés'!$C$2:$I$609,6,FALSE)</f>
        <v>ELM</v>
      </c>
      <c r="F708" t="s">
        <v>9</v>
      </c>
      <c r="G708">
        <f>VLOOKUP(F708,'Liste formations'!$A$3:$B$31,2,FALSE)</f>
        <v>10</v>
      </c>
      <c r="H708">
        <v>9</v>
      </c>
      <c r="I708">
        <f>Tableau2[[#This Row],[Nombre de questions]]-Tableau2[[#This Row],[Réponses justes ]]</f>
        <v>1</v>
      </c>
      <c r="J708" t="s">
        <v>1052</v>
      </c>
      <c r="K708" s="3">
        <v>41325</v>
      </c>
      <c r="M708"/>
      <c r="N708" s="12"/>
    </row>
    <row r="709" spans="1:14" x14ac:dyDescent="0.25">
      <c r="A709" s="6" t="s">
        <v>1131</v>
      </c>
      <c r="B709" t="str">
        <f>VLOOKUP(A709,'Liste salariés'!$C$2:$I$609,4,FALSE)</f>
        <v>Cadre</v>
      </c>
      <c r="C709" t="str">
        <f>VLOOKUP(A709,'Liste salariés'!$C$2:$R$609,7,FALSE)</f>
        <v>P04-QUALITY PLANT</v>
      </c>
      <c r="D709" t="str">
        <f>VLOOKUP(A709,'Liste salariés'!$C$2:$I$609,3,FALSE)</f>
        <v>QUA</v>
      </c>
      <c r="E709" t="str">
        <f>VLOOKUP(A709,'Liste salariés'!$C$2:$I$609,6,FALSE)</f>
        <v>ELM</v>
      </c>
      <c r="F709" t="s">
        <v>11</v>
      </c>
      <c r="G709">
        <f>VLOOKUP(F709,'Liste formations'!$A$3:$B$31,2,FALSE)</f>
        <v>25</v>
      </c>
      <c r="H709">
        <v>21</v>
      </c>
      <c r="I709">
        <f>Tableau2[[#This Row],[Nombre de questions]]-Tableau2[[#This Row],[Réponses justes ]]</f>
        <v>4</v>
      </c>
      <c r="J709" t="s">
        <v>1052</v>
      </c>
      <c r="K709" s="3">
        <v>40815</v>
      </c>
      <c r="M709"/>
      <c r="N709" s="12"/>
    </row>
    <row r="710" spans="1:14" x14ac:dyDescent="0.25">
      <c r="A710" s="6" t="s">
        <v>1131</v>
      </c>
      <c r="B710" t="str">
        <f>VLOOKUP(A710,'Liste salariés'!$C$2:$I$609,4,FALSE)</f>
        <v>Cadre</v>
      </c>
      <c r="C710" t="str">
        <f>VLOOKUP(A710,'Liste salariés'!$C$2:$R$609,7,FALSE)</f>
        <v>P04-QUALITY PLANT</v>
      </c>
      <c r="D710" t="str">
        <f>VLOOKUP(A710,'Liste salariés'!$C$2:$I$609,3,FALSE)</f>
        <v>QUA</v>
      </c>
      <c r="E710" t="str">
        <f>VLOOKUP(A710,'Liste salariés'!$C$2:$I$609,6,FALSE)</f>
        <v>ELM</v>
      </c>
      <c r="F710" t="s">
        <v>1101</v>
      </c>
      <c r="G710">
        <f>VLOOKUP(F710,'Liste formations'!$A$3:$B$31,2,FALSE)</f>
        <v>6</v>
      </c>
      <c r="I710">
        <f>Tableau2[[#This Row],[Nombre de questions]]-Tableau2[[#This Row],[Réponses justes ]]</f>
        <v>6</v>
      </c>
      <c r="J710"/>
      <c r="K710" s="3">
        <v>40952</v>
      </c>
      <c r="M710"/>
      <c r="N710" s="12"/>
    </row>
    <row r="711" spans="1:14" x14ac:dyDescent="0.25">
      <c r="A711" s="6" t="s">
        <v>1142</v>
      </c>
      <c r="B711" t="str">
        <f>VLOOKUP(A711,'Liste salariés'!$C$2:$I$609,4,FALSE)</f>
        <v>ETAM</v>
      </c>
      <c r="C711" t="str">
        <f>VLOOKUP(A711,'Liste salariés'!$C$2:$R$609,7,FALSE)</f>
        <v>P02-TECHNICAL SCES</v>
      </c>
      <c r="D711" t="str">
        <f>VLOOKUP(A711,'Liste salariés'!$C$2:$I$609,3,FALSE)</f>
        <v>TMET</v>
      </c>
      <c r="E711" t="str">
        <f>VLOOKUP(A711,'Liste salariés'!$C$2:$I$609,6,FALSE)</f>
        <v>ELM</v>
      </c>
      <c r="F711" t="s">
        <v>14</v>
      </c>
      <c r="G711">
        <f>VLOOKUP(F711,'Liste formations'!$A$3:$B$31,2,FALSE)</f>
        <v>11</v>
      </c>
      <c r="H711">
        <v>11</v>
      </c>
      <c r="I711">
        <f>Tableau2[[#This Row],[Nombre de questions]]-Tableau2[[#This Row],[Réponses justes ]]</f>
        <v>0</v>
      </c>
      <c r="J711" t="s">
        <v>1052</v>
      </c>
      <c r="K711" s="3">
        <v>40973</v>
      </c>
      <c r="M711"/>
      <c r="N711" s="12"/>
    </row>
    <row r="712" spans="1:14" x14ac:dyDescent="0.25">
      <c r="A712" s="6" t="s">
        <v>1142</v>
      </c>
      <c r="B712" t="str">
        <f>VLOOKUP(A712,'Liste salariés'!$C$2:$I$609,4,FALSE)</f>
        <v>ETAM</v>
      </c>
      <c r="C712" t="str">
        <f>VLOOKUP(A712,'Liste salariés'!$C$2:$R$609,7,FALSE)</f>
        <v>P02-TECHNICAL SCES</v>
      </c>
      <c r="D712" t="str">
        <f>VLOOKUP(A712,'Liste salariés'!$C$2:$I$609,3,FALSE)</f>
        <v>TMET</v>
      </c>
      <c r="E712" t="str">
        <f>VLOOKUP(A712,'Liste salariés'!$C$2:$I$609,6,FALSE)</f>
        <v>ELM</v>
      </c>
      <c r="F712" t="s">
        <v>13</v>
      </c>
      <c r="G712">
        <f>VLOOKUP(F712,'Liste formations'!$A$3:$B$31,2,FALSE)</f>
        <v>10</v>
      </c>
      <c r="H712">
        <v>10</v>
      </c>
      <c r="I712">
        <f>Tableau2[[#This Row],[Nombre de questions]]-Tableau2[[#This Row],[Réponses justes ]]</f>
        <v>0</v>
      </c>
      <c r="J712" t="s">
        <v>1052</v>
      </c>
      <c r="K712" s="3">
        <v>40980</v>
      </c>
      <c r="M712"/>
      <c r="N712" s="12"/>
    </row>
    <row r="713" spans="1:14" x14ac:dyDescent="0.25">
      <c r="A713" s="6" t="s">
        <v>1142</v>
      </c>
      <c r="B713" t="str">
        <f>VLOOKUP(A713,'Liste salariés'!$C$2:$I$609,4,FALSE)</f>
        <v>ETAM</v>
      </c>
      <c r="C713" t="str">
        <f>VLOOKUP(A713,'Liste salariés'!$C$2:$R$609,7,FALSE)</f>
        <v>P02-TECHNICAL SCES</v>
      </c>
      <c r="D713" t="str">
        <f>VLOOKUP(A713,'Liste salariés'!$C$2:$I$609,3,FALSE)</f>
        <v>TMET</v>
      </c>
      <c r="E713" t="str">
        <f>VLOOKUP(A713,'Liste salariés'!$C$2:$I$609,6,FALSE)</f>
        <v>ELM</v>
      </c>
      <c r="F713" t="s">
        <v>12</v>
      </c>
      <c r="G713">
        <f>VLOOKUP(F713,'Liste formations'!$A$3:$B$31,2,FALSE)</f>
        <v>10</v>
      </c>
      <c r="H713">
        <v>10</v>
      </c>
      <c r="I713">
        <f>Tableau2[[#This Row],[Nombre de questions]]-Tableau2[[#This Row],[Réponses justes ]]</f>
        <v>0</v>
      </c>
      <c r="J713" t="s">
        <v>1052</v>
      </c>
      <c r="K713" s="3">
        <v>41002</v>
      </c>
      <c r="M713"/>
      <c r="N713" s="12"/>
    </row>
    <row r="714" spans="1:14" x14ac:dyDescent="0.25">
      <c r="A714" s="6" t="s">
        <v>1142</v>
      </c>
      <c r="B714" t="str">
        <f>VLOOKUP(A714,'Liste salariés'!$C$2:$I$609,4,FALSE)</f>
        <v>ETAM</v>
      </c>
      <c r="C714" t="str">
        <f>VLOOKUP(A714,'Liste salariés'!$C$2:$R$609,7,FALSE)</f>
        <v>P02-TECHNICAL SCES</v>
      </c>
      <c r="D714" t="str">
        <f>VLOOKUP(A714,'Liste salariés'!$C$2:$I$609,3,FALSE)</f>
        <v>TMET</v>
      </c>
      <c r="E714" t="str">
        <f>VLOOKUP(A714,'Liste salariés'!$C$2:$I$609,6,FALSE)</f>
        <v>ELM</v>
      </c>
      <c r="F714" t="s">
        <v>9</v>
      </c>
      <c r="G714">
        <f>VLOOKUP(F714,'Liste formations'!$A$3:$B$31,2,FALSE)</f>
        <v>10</v>
      </c>
      <c r="H714">
        <v>8</v>
      </c>
      <c r="I714">
        <f>Tableau2[[#This Row],[Nombre de questions]]-Tableau2[[#This Row],[Réponses justes ]]</f>
        <v>2</v>
      </c>
      <c r="J714" t="s">
        <v>1052</v>
      </c>
      <c r="K714" s="3">
        <v>41347</v>
      </c>
      <c r="M714"/>
      <c r="N714" s="12"/>
    </row>
    <row r="715" spans="1:14" s="26" customFormat="1" x14ac:dyDescent="0.25">
      <c r="A715" s="6" t="s">
        <v>1142</v>
      </c>
      <c r="B715" t="str">
        <f>VLOOKUP(A715,'Liste salariés'!$C$2:$I$609,4,FALSE)</f>
        <v>ETAM</v>
      </c>
      <c r="C715" t="str">
        <f>VLOOKUP(A715,'Liste salariés'!$C$2:$R$609,7,FALSE)</f>
        <v>P02-TECHNICAL SCES</v>
      </c>
      <c r="D715" t="str">
        <f>VLOOKUP(A715,'Liste salariés'!$C$2:$I$609,3,FALSE)</f>
        <v>TMET</v>
      </c>
      <c r="E715" t="str">
        <f>VLOOKUP(A715,'Liste salariés'!$C$2:$I$609,6,FALSE)</f>
        <v>ELM</v>
      </c>
      <c r="F715" t="s">
        <v>11</v>
      </c>
      <c r="G715">
        <f>VLOOKUP(F715,'Liste formations'!$A$3:$B$31,2,FALSE)</f>
        <v>25</v>
      </c>
      <c r="H715">
        <v>17</v>
      </c>
      <c r="I715">
        <f>Tableau2[[#This Row],[Nombre de questions]]-Tableau2[[#This Row],[Réponses justes ]]</f>
        <v>8</v>
      </c>
      <c r="J715" t="s">
        <v>1052</v>
      </c>
      <c r="K715" s="3">
        <v>40809</v>
      </c>
      <c r="L715"/>
      <c r="M715"/>
      <c r="N715" s="39"/>
    </row>
    <row r="716" spans="1:14" s="26" customFormat="1" x14ac:dyDescent="0.25">
      <c r="A716" s="34" t="s">
        <v>1142</v>
      </c>
      <c r="B716" t="str">
        <f>VLOOKUP(A716,'Liste salariés'!$C$2:$I$609,4,FALSE)</f>
        <v>ETAM</v>
      </c>
      <c r="C716" s="8" t="str">
        <f>VLOOKUP(A716,'Liste salariés'!$C$2:$R$609,7,FALSE)</f>
        <v>P02-TECHNICAL SCES</v>
      </c>
      <c r="D716" s="8" t="str">
        <f>VLOOKUP(A716,'Liste salariés'!$C$2:$I$609,3,FALSE)</f>
        <v>TMET</v>
      </c>
      <c r="E716" s="8" t="str">
        <f>VLOOKUP(A716,'Liste salariés'!$C$2:$I$609,6,FALSE)</f>
        <v>ELM</v>
      </c>
      <c r="F716" t="s">
        <v>1987</v>
      </c>
      <c r="G716" s="8">
        <f>VLOOKUP(F716,'Liste formations'!$A$3:$B$31,2,FALSE)</f>
        <v>15</v>
      </c>
      <c r="H716" t="s">
        <v>1973</v>
      </c>
      <c r="I716" t="e">
        <f>Tableau2[[#This Row],[Nombre de questions]]-Tableau2[[#This Row],[Réponses justes ]]</f>
        <v>#VALUE!</v>
      </c>
      <c r="J716" s="26" t="s">
        <v>1053</v>
      </c>
      <c r="K716" s="40">
        <v>41556</v>
      </c>
      <c r="L716"/>
      <c r="M716"/>
      <c r="N716" s="39"/>
    </row>
    <row r="717" spans="1:14" s="26" customFormat="1" x14ac:dyDescent="0.25">
      <c r="A717" s="6" t="s">
        <v>1354</v>
      </c>
      <c r="B717" t="str">
        <f>VLOOKUP(A717,'Liste salariés'!$C$2:$I$609,4,FALSE)</f>
        <v>Ouvrier</v>
      </c>
      <c r="C717" t="str">
        <f>VLOOKUP(A717,'Liste salariés'!$C$2:$R$609,7,FALSE)</f>
        <v>P01-PRODUCTION</v>
      </c>
      <c r="D717" t="str">
        <f>VLOOKUP(A717,'Liste salariés'!$C$2:$I$609,3,FALSE)</f>
        <v>KANA</v>
      </c>
      <c r="E717" t="str">
        <f>VLOOKUP(A717,'Liste salariés'!$C$2:$I$609,6,FALSE)</f>
        <v>ELM</v>
      </c>
      <c r="F717" t="s">
        <v>11</v>
      </c>
      <c r="G717">
        <f>VLOOKUP(F717,'Liste formations'!$A$3:$B$31,2,FALSE)</f>
        <v>25</v>
      </c>
      <c r="H717">
        <v>18</v>
      </c>
      <c r="I717">
        <f>Tableau2[[#This Row],[Nombre de questions]]-Tableau2[[#This Row],[Réponses justes ]]</f>
        <v>7</v>
      </c>
      <c r="J717" t="s">
        <v>1052</v>
      </c>
      <c r="K717" s="3">
        <v>41361</v>
      </c>
      <c r="L717"/>
      <c r="M717"/>
      <c r="N717" s="39"/>
    </row>
    <row r="718" spans="1:14" s="26" customFormat="1" x14ac:dyDescent="0.25">
      <c r="A718" s="34" t="s">
        <v>1354</v>
      </c>
      <c r="B718" s="26" t="str">
        <f>VLOOKUP(A718,'Liste salariés'!$C$2:$I$609,4,FALSE)</f>
        <v>Ouvrier</v>
      </c>
      <c r="C718" s="36" t="str">
        <f>VLOOKUP(A718,'Liste salariés'!$C$2:$R$609,7,FALSE)</f>
        <v>P01-PRODUCTION</v>
      </c>
      <c r="D718" s="36" t="str">
        <f>VLOOKUP(A718,'Liste salariés'!$C$2:$I$609,3,FALSE)</f>
        <v>KANA</v>
      </c>
      <c r="E718" s="36" t="str">
        <f>VLOOKUP(A718,'Liste salariés'!$C$2:$I$609,6,FALSE)</f>
        <v>ELM</v>
      </c>
      <c r="F718" t="s">
        <v>1987</v>
      </c>
      <c r="G718" s="36">
        <f>VLOOKUP(F718,'Liste formations'!$A$3:$B$31,2,FALSE)</f>
        <v>15</v>
      </c>
      <c r="H718" s="26" t="s">
        <v>1973</v>
      </c>
      <c r="I718" s="26" t="e">
        <f>Tableau2[[#This Row],[Nombre de questions]]-Tableau2[[#This Row],[Réponses justes ]]</f>
        <v>#VALUE!</v>
      </c>
      <c r="J718" s="26" t="s">
        <v>1053</v>
      </c>
      <c r="K718" s="41">
        <v>41542</v>
      </c>
      <c r="N718" s="39"/>
    </row>
    <row r="719" spans="1:14" s="26" customFormat="1" x14ac:dyDescent="0.25">
      <c r="A719" s="34" t="s">
        <v>1572</v>
      </c>
      <c r="B719" t="str">
        <f>VLOOKUP(A719,'Liste salariés'!$C$2:$I$609,4,FALSE)</f>
        <v>Ouvrier</v>
      </c>
      <c r="C719" s="8" t="str">
        <f>VLOOKUP(A719,'Liste salariés'!$C$2:$R$609,7,FALSE)</f>
        <v>P01-PRODUCTION</v>
      </c>
      <c r="D719" s="8" t="str">
        <f>VLOOKUP(A719,'Liste salariés'!$C$2:$I$609,3,FALSE)</f>
        <v>OMAN</v>
      </c>
      <c r="E719" s="8" t="str">
        <f>VLOOKUP(A719,'Liste salariés'!$C$2:$I$609,6,FALSE)</f>
        <v>ELM</v>
      </c>
      <c r="F719" t="s">
        <v>1987</v>
      </c>
      <c r="G719" s="8">
        <f>VLOOKUP(F719,'Liste formations'!$A$3:$B$31,2,FALSE)</f>
        <v>15</v>
      </c>
      <c r="H719" t="s">
        <v>1973</v>
      </c>
      <c r="I719" t="e">
        <f>Tableau2[[#This Row],[Nombre de questions]]-Tableau2[[#This Row],[Réponses justes ]]</f>
        <v>#VALUE!</v>
      </c>
      <c r="J719" s="26" t="s">
        <v>1053</v>
      </c>
      <c r="K719" s="40">
        <v>40921</v>
      </c>
      <c r="L719"/>
      <c r="M719"/>
      <c r="N719" s="39"/>
    </row>
    <row r="720" spans="1:14" s="26" customFormat="1" x14ac:dyDescent="0.25">
      <c r="A720" s="6" t="s">
        <v>1360</v>
      </c>
      <c r="B720" t="str">
        <f>VLOOKUP(A720,'Liste salariés'!$C$2:$I$609,4,FALSE)</f>
        <v>Ouvrier</v>
      </c>
      <c r="C720" t="str">
        <f>VLOOKUP(A720,'Liste salariés'!$C$2:$R$609,7,FALSE)</f>
        <v>P01-PRODUCTION</v>
      </c>
      <c r="D720" t="str">
        <f>VLOOKUP(A720,'Liste salariés'!$C$2:$I$609,3,FALSE)</f>
        <v>OMAC</v>
      </c>
      <c r="E720" t="str">
        <f>VLOOKUP(A720,'Liste salariés'!$C$2:$I$609,6,FALSE)</f>
        <v>ELM</v>
      </c>
      <c r="F720" t="s">
        <v>1413</v>
      </c>
      <c r="G720">
        <f>VLOOKUP(F720,'Liste formations'!$A$3:$B$31,2,FALSE)</f>
        <v>10</v>
      </c>
      <c r="H720">
        <v>9</v>
      </c>
      <c r="I720">
        <f>Tableau2[[#This Row],[Nombre de questions]]-Tableau2[[#This Row],[Réponses justes ]]</f>
        <v>1</v>
      </c>
      <c r="J720" t="s">
        <v>1052</v>
      </c>
      <c r="K720" s="3">
        <v>41292</v>
      </c>
      <c r="L720"/>
      <c r="M720"/>
      <c r="N720" s="39"/>
    </row>
    <row r="721" spans="1:14" s="26" customFormat="1" x14ac:dyDescent="0.25">
      <c r="A721" s="6" t="s">
        <v>1360</v>
      </c>
      <c r="B721" t="str">
        <f>VLOOKUP(A721,'Liste salariés'!$C$2:$I$609,4,FALSE)</f>
        <v>Ouvrier</v>
      </c>
      <c r="C721" t="str">
        <f>VLOOKUP(A721,'Liste salariés'!$C$2:$R$609,7,FALSE)</f>
        <v>P01-PRODUCTION</v>
      </c>
      <c r="D721" t="str">
        <f>VLOOKUP(A721,'Liste salariés'!$C$2:$I$609,3,FALSE)</f>
        <v>OMAC</v>
      </c>
      <c r="E721" t="str">
        <f>VLOOKUP(A721,'Liste salariés'!$C$2:$I$609,6,FALSE)</f>
        <v>ELM</v>
      </c>
      <c r="F721" t="s">
        <v>1681</v>
      </c>
      <c r="G721">
        <f>VLOOKUP(F721,'Liste formations'!$A$3:$B$31,2,FALSE)</f>
        <v>5</v>
      </c>
      <c r="H721">
        <v>4</v>
      </c>
      <c r="I721">
        <f>Tableau2[[#This Row],[Nombre de questions]]-Tableau2[[#This Row],[Réponses justes ]]</f>
        <v>1</v>
      </c>
      <c r="J721" t="s">
        <v>1052</v>
      </c>
      <c r="K721" s="3">
        <v>41418</v>
      </c>
      <c r="L721"/>
      <c r="M721"/>
      <c r="N721" s="39"/>
    </row>
    <row r="722" spans="1:14" x14ac:dyDescent="0.25">
      <c r="A722" s="34" t="s">
        <v>1360</v>
      </c>
      <c r="B722" t="str">
        <f>VLOOKUP(A722,'Liste salariés'!$C$2:$I$609,4,FALSE)</f>
        <v>Ouvrier</v>
      </c>
      <c r="C722" s="8" t="str">
        <f>VLOOKUP(A722,'Liste salariés'!$C$2:$R$609,7,FALSE)</f>
        <v>P01-PRODUCTION</v>
      </c>
      <c r="D722" s="8" t="str">
        <f>VLOOKUP(A722,'Liste salariés'!$C$2:$I$609,3,FALSE)</f>
        <v>OMAC</v>
      </c>
      <c r="E722" s="8" t="str">
        <f>VLOOKUP(A722,'Liste salariés'!$C$2:$I$609,6,FALSE)</f>
        <v>ELM</v>
      </c>
      <c r="F722" t="s">
        <v>1987</v>
      </c>
      <c r="G722" s="8">
        <f>VLOOKUP(F722,'Liste formations'!$A$3:$B$31,2,FALSE)</f>
        <v>15</v>
      </c>
      <c r="H722" t="s">
        <v>1973</v>
      </c>
      <c r="I722" t="e">
        <f>Tableau2[[#This Row],[Nombre de questions]]-Tableau2[[#This Row],[Réponses justes ]]</f>
        <v>#VALUE!</v>
      </c>
      <c r="J722" s="26" t="s">
        <v>1053</v>
      </c>
      <c r="K722" s="40">
        <v>41222</v>
      </c>
      <c r="M722"/>
      <c r="N722" s="12"/>
    </row>
    <row r="723" spans="1:14" x14ac:dyDescent="0.25">
      <c r="A723" s="6" t="s">
        <v>1390</v>
      </c>
      <c r="B723" t="str">
        <f>VLOOKUP(A723,'Liste salariés'!$C$2:$I$609,4,FALSE)</f>
        <v>Ouvrier</v>
      </c>
      <c r="C723" t="str">
        <f>VLOOKUP(A723,'Liste salariés'!$C$2:$R$609,7,FALSE)</f>
        <v>P01-PRODUCTION</v>
      </c>
      <c r="D723" t="str">
        <f>VLOOKUP(A723,'Liste salariés'!$C$2:$I$609,3,FALSE)</f>
        <v>REPA</v>
      </c>
      <c r="E723" t="str">
        <f>VLOOKUP(A723,'Liste salariés'!$C$2:$I$609,6,FALSE)</f>
        <v>ELM</v>
      </c>
      <c r="F723" t="s">
        <v>1413</v>
      </c>
      <c r="G723">
        <f>VLOOKUP(F723,'Liste formations'!$A$3:$B$31,2,FALSE)</f>
        <v>10</v>
      </c>
      <c r="H723">
        <v>7</v>
      </c>
      <c r="I723">
        <f>Tableau2[[#This Row],[Nombre de questions]]-Tableau2[[#This Row],[Réponses justes ]]</f>
        <v>3</v>
      </c>
      <c r="J723" t="s">
        <v>1052</v>
      </c>
      <c r="K723" s="3">
        <v>41171</v>
      </c>
      <c r="M723"/>
      <c r="N723" s="12"/>
    </row>
    <row r="724" spans="1:14" x14ac:dyDescent="0.25">
      <c r="A724" s="34" t="s">
        <v>1575</v>
      </c>
      <c r="B724" t="str">
        <f>VLOOKUP(A724,'Liste salariés'!$C$2:$I$609,4,FALSE)</f>
        <v>Cadre</v>
      </c>
      <c r="C724" s="8" t="str">
        <f>VLOOKUP(A724,'Liste salariés'!$C$2:$R$609,7,FALSE)</f>
        <v>S04-ICT</v>
      </c>
      <c r="D724" s="8" t="str">
        <f>VLOOKUP(A724,'Liste salariés'!$C$2:$I$609,3,FALSE)</f>
        <v>SI</v>
      </c>
      <c r="E724" s="8" t="str">
        <f>VLOOKUP(A724,'Liste salariés'!$C$2:$I$609,6,FALSE)</f>
        <v>ELM</v>
      </c>
      <c r="F724" t="s">
        <v>1987</v>
      </c>
      <c r="G724" s="8">
        <f>VLOOKUP(F724,'Liste formations'!$A$3:$B$31,2,FALSE)</f>
        <v>15</v>
      </c>
      <c r="H724" t="s">
        <v>1973</v>
      </c>
      <c r="I724" t="e">
        <f>Tableau2[[#This Row],[Nombre de questions]]-Tableau2[[#This Row],[Réponses justes ]]</f>
        <v>#VALUE!</v>
      </c>
      <c r="J724" s="26" t="s">
        <v>1053</v>
      </c>
      <c r="K724" s="40">
        <v>41017</v>
      </c>
      <c r="M724"/>
      <c r="N724" s="12"/>
    </row>
    <row r="725" spans="1:14" x14ac:dyDescent="0.25">
      <c r="A725" s="6" t="s">
        <v>1292</v>
      </c>
      <c r="B725" t="str">
        <f>VLOOKUP(A725,'Liste salariés'!$C$2:$I$609,4,FALSE)</f>
        <v>Ouvrier</v>
      </c>
      <c r="C725" t="str">
        <f>VLOOKUP(A725,'Liste salariés'!$C$2:$R$609,7,FALSE)</f>
        <v>P01-PRODUCTION</v>
      </c>
      <c r="D725" t="str">
        <f>VLOOKUP(A725,'Liste salariés'!$C$2:$I$609,3,FALSE)</f>
        <v>TL</v>
      </c>
      <c r="E725" t="str">
        <f>VLOOKUP(A725,'Liste salariés'!$C$2:$I$609,6,FALSE)</f>
        <v>ELM</v>
      </c>
      <c r="F725" t="s">
        <v>1420</v>
      </c>
      <c r="G725">
        <f>VLOOKUP(F725,'Liste formations'!$A$3:$B$31,2,FALSE)</f>
        <v>10</v>
      </c>
      <c r="H725">
        <v>8</v>
      </c>
      <c r="I725">
        <f>Tableau2[[#This Row],[Nombre de questions]]-Tableau2[[#This Row],[Réponses justes ]]</f>
        <v>2</v>
      </c>
      <c r="J725" t="s">
        <v>1052</v>
      </c>
      <c r="K725" s="3">
        <v>41024</v>
      </c>
      <c r="M725"/>
      <c r="N725" s="12"/>
    </row>
    <row r="726" spans="1:14" x14ac:dyDescent="0.25">
      <c r="A726" s="6" t="s">
        <v>1292</v>
      </c>
      <c r="B726" t="str">
        <f>VLOOKUP(A726,'Liste salariés'!$C$2:$I$609,4,FALSE)</f>
        <v>Ouvrier</v>
      </c>
      <c r="C726" t="str">
        <f>VLOOKUP(A726,'Liste salariés'!$C$2:$R$609,7,FALSE)</f>
        <v>P01-PRODUCTION</v>
      </c>
      <c r="D726" t="str">
        <f>VLOOKUP(A726,'Liste salariés'!$C$2:$I$609,3,FALSE)</f>
        <v>TL</v>
      </c>
      <c r="E726" t="str">
        <f>VLOOKUP(A726,'Liste salariés'!$C$2:$I$609,6,FALSE)</f>
        <v>ELM</v>
      </c>
      <c r="F726" t="s">
        <v>1413</v>
      </c>
      <c r="G726">
        <f>VLOOKUP(F726,'Liste formations'!$A$3:$B$31,2,FALSE)</f>
        <v>10</v>
      </c>
      <c r="H726">
        <v>9</v>
      </c>
      <c r="I726">
        <f>Tableau2[[#This Row],[Nombre de questions]]-Tableau2[[#This Row],[Réponses justes ]]</f>
        <v>1</v>
      </c>
      <c r="J726" t="s">
        <v>1052</v>
      </c>
      <c r="K726" s="3">
        <v>41099</v>
      </c>
      <c r="M726"/>
      <c r="N726" s="12"/>
    </row>
    <row r="727" spans="1:14" x14ac:dyDescent="0.25">
      <c r="A727" s="6" t="s">
        <v>1292</v>
      </c>
      <c r="B727" t="str">
        <f>VLOOKUP(A727,'Liste salariés'!$C$2:$I$609,4,FALSE)</f>
        <v>Ouvrier</v>
      </c>
      <c r="C727" t="str">
        <f>VLOOKUP(A727,'Liste salariés'!$C$2:$R$609,7,FALSE)</f>
        <v>P01-PRODUCTION</v>
      </c>
      <c r="D727" t="str">
        <f>VLOOKUP(A727,'Liste salariés'!$C$2:$I$609,3,FALSE)</f>
        <v>TL</v>
      </c>
      <c r="E727" t="str">
        <f>VLOOKUP(A727,'Liste salariés'!$C$2:$I$609,6,FALSE)</f>
        <v>ELM</v>
      </c>
      <c r="F727" t="s">
        <v>11</v>
      </c>
      <c r="G727">
        <f>VLOOKUP(F727,'Liste formations'!$A$3:$B$31,2,FALSE)</f>
        <v>25</v>
      </c>
      <c r="H727">
        <v>21</v>
      </c>
      <c r="I727">
        <f>Tableau2[[#This Row],[Nombre de questions]]-Tableau2[[#This Row],[Réponses justes ]]</f>
        <v>4</v>
      </c>
      <c r="J727" t="s">
        <v>1052</v>
      </c>
      <c r="K727" s="3">
        <v>41095</v>
      </c>
      <c r="M727"/>
      <c r="N727" s="12"/>
    </row>
    <row r="728" spans="1:14" x14ac:dyDescent="0.25">
      <c r="A728" s="34" t="s">
        <v>1292</v>
      </c>
      <c r="B728" t="str">
        <f>VLOOKUP(A728,'Liste salariés'!$C$2:$I$609,4,FALSE)</f>
        <v>Ouvrier</v>
      </c>
      <c r="C728" s="8" t="str">
        <f>VLOOKUP(A728,'Liste salariés'!$C$2:$R$609,7,FALSE)</f>
        <v>P01-PRODUCTION</v>
      </c>
      <c r="D728" s="8" t="str">
        <f>VLOOKUP(A728,'Liste salariés'!$C$2:$I$609,3,FALSE)</f>
        <v>TL</v>
      </c>
      <c r="E728" s="8" t="str">
        <f>VLOOKUP(A728,'Liste salariés'!$C$2:$I$609,6,FALSE)</f>
        <v>ELM</v>
      </c>
      <c r="F728" t="s">
        <v>1987</v>
      </c>
      <c r="G728" s="8">
        <f>VLOOKUP(F728,'Liste formations'!$A$3:$B$31,2,FALSE)</f>
        <v>15</v>
      </c>
      <c r="H728" t="s">
        <v>1973</v>
      </c>
      <c r="I728" t="e">
        <f>Tableau2[[#This Row],[Nombre de questions]]-Tableau2[[#This Row],[Réponses justes ]]</f>
        <v>#VALUE!</v>
      </c>
      <c r="J728" s="26" t="s">
        <v>1053</v>
      </c>
      <c r="K728" s="40" t="s">
        <v>1988</v>
      </c>
      <c r="M728"/>
      <c r="N728" s="12"/>
    </row>
    <row r="729" spans="1:14" x14ac:dyDescent="0.25">
      <c r="A729" s="34" t="s">
        <v>1293</v>
      </c>
      <c r="B729" t="str">
        <f>VLOOKUP(A729,'Liste salariés'!$C$2:$I$609,4,FALSE)</f>
        <v>Ouvrier</v>
      </c>
      <c r="C729" s="8" t="str">
        <f>VLOOKUP(A729,'Liste salariés'!$C$2:$R$609,7,FALSE)</f>
        <v>P01-PRODUCTION</v>
      </c>
      <c r="D729" s="8" t="str">
        <f>VLOOKUP(A729,'Liste salariés'!$C$2:$I$609,3,FALSE)</f>
        <v>OMAN</v>
      </c>
      <c r="E729" s="8" t="str">
        <f>VLOOKUP(A729,'Liste salariés'!$C$2:$I$609,6,FALSE)</f>
        <v>ELM</v>
      </c>
      <c r="F729" t="s">
        <v>1987</v>
      </c>
      <c r="G729" s="8">
        <f>VLOOKUP(F729,'Liste formations'!$A$3:$B$31,2,FALSE)</f>
        <v>15</v>
      </c>
      <c r="H729" t="s">
        <v>1973</v>
      </c>
      <c r="I729" t="e">
        <f>Tableau2[[#This Row],[Nombre de questions]]-Tableau2[[#This Row],[Réponses justes ]]</f>
        <v>#VALUE!</v>
      </c>
      <c r="J729" s="26" t="s">
        <v>1053</v>
      </c>
      <c r="K729" s="40" t="s">
        <v>2003</v>
      </c>
      <c r="M729"/>
      <c r="N729" s="12"/>
    </row>
    <row r="730" spans="1:14" x14ac:dyDescent="0.25">
      <c r="A730" s="6" t="s">
        <v>1293</v>
      </c>
      <c r="B730" t="str">
        <f>VLOOKUP(A730,'Liste salariés'!$C$2:$I$609,4,FALSE)</f>
        <v>Ouvrier</v>
      </c>
      <c r="C730" t="str">
        <f>VLOOKUP(A730,'Liste salariés'!$C$2:$R$609,7,FALSE)</f>
        <v>P01-PRODUCTION</v>
      </c>
      <c r="D730" t="str">
        <f>VLOOKUP(A730,'Liste salariés'!$C$2:$I$609,3,FALSE)</f>
        <v>OMAN</v>
      </c>
      <c r="E730" t="str">
        <f>VLOOKUP(A730,'Liste salariés'!$C$2:$I$609,6,FALSE)</f>
        <v>ELM</v>
      </c>
      <c r="F730" t="s">
        <v>1413</v>
      </c>
      <c r="G730">
        <f>VLOOKUP(F730,'Liste formations'!$A$3:$B$31,2,FALSE)</f>
        <v>10</v>
      </c>
      <c r="H730">
        <v>8</v>
      </c>
      <c r="I730">
        <f>Tableau2[[#This Row],[Nombre de questions]]-Tableau2[[#This Row],[Réponses justes ]]</f>
        <v>2</v>
      </c>
      <c r="J730" t="s">
        <v>1052</v>
      </c>
      <c r="K730" s="3">
        <v>41295</v>
      </c>
      <c r="M730"/>
      <c r="N730" s="12"/>
    </row>
    <row r="731" spans="1:14" x14ac:dyDescent="0.25">
      <c r="A731" s="6" t="s">
        <v>1293</v>
      </c>
      <c r="B731" t="str">
        <f>VLOOKUP(A731,'Liste salariés'!$C$2:$I$609,4,FALSE)</f>
        <v>Ouvrier</v>
      </c>
      <c r="C731" t="str">
        <f>VLOOKUP(A731,'Liste salariés'!$C$2:$R$609,7,FALSE)</f>
        <v>P01-PRODUCTION</v>
      </c>
      <c r="D731" t="str">
        <f>VLOOKUP(A731,'Liste salariés'!$C$2:$I$609,3,FALSE)</f>
        <v>OMAN</v>
      </c>
      <c r="E731" t="str">
        <f>VLOOKUP(A731,'Liste salariés'!$C$2:$I$609,6,FALSE)</f>
        <v>ELM</v>
      </c>
      <c r="F731" t="s">
        <v>11</v>
      </c>
      <c r="G731">
        <f>VLOOKUP(F731,'Liste formations'!$A$3:$B$31,2,FALSE)</f>
        <v>25</v>
      </c>
      <c r="H731">
        <v>21</v>
      </c>
      <c r="I731">
        <f>Tableau2[[#This Row],[Nombre de questions]]-Tableau2[[#This Row],[Réponses justes ]]</f>
        <v>4</v>
      </c>
      <c r="J731" t="s">
        <v>1052</v>
      </c>
      <c r="K731" s="3">
        <v>41368</v>
      </c>
      <c r="M731"/>
      <c r="N731" s="12"/>
    </row>
    <row r="732" spans="1:14" x14ac:dyDescent="0.25">
      <c r="A732" s="6" t="s">
        <v>1294</v>
      </c>
      <c r="B732" t="str">
        <f>VLOOKUP(A732,'Liste salariés'!$C$2:$I$609,4,FALSE)</f>
        <v>Ouvrier</v>
      </c>
      <c r="C732" t="str">
        <f>VLOOKUP(A732,'Liste salariés'!$C$2:$R$609,7,FALSE)</f>
        <v>P01-PRODUCTION</v>
      </c>
      <c r="D732" t="str">
        <f>VLOOKUP(A732,'Liste salariés'!$C$2:$I$609,3,FALSE)</f>
        <v>OMAC</v>
      </c>
      <c r="E732" t="str">
        <f>VLOOKUP(A732,'Liste salariés'!$C$2:$I$609,6,FALSE)</f>
        <v>ELM</v>
      </c>
      <c r="F732" t="s">
        <v>1413</v>
      </c>
      <c r="G732">
        <f>VLOOKUP(F732,'Liste formations'!$A$3:$B$31,2,FALSE)</f>
        <v>10</v>
      </c>
      <c r="H732">
        <v>8</v>
      </c>
      <c r="I732">
        <f>Tableau2[[#This Row],[Nombre de questions]]-Tableau2[[#This Row],[Réponses justes ]]</f>
        <v>2</v>
      </c>
      <c r="J732" t="s">
        <v>1052</v>
      </c>
      <c r="K732" s="3">
        <v>41094</v>
      </c>
      <c r="M732"/>
      <c r="N732" s="12"/>
    </row>
    <row r="733" spans="1:14" x14ac:dyDescent="0.25">
      <c r="A733" s="6" t="s">
        <v>1294</v>
      </c>
      <c r="B733" t="str">
        <f>VLOOKUP(A733,'Liste salariés'!$C$2:$I$609,4,FALSE)</f>
        <v>Ouvrier</v>
      </c>
      <c r="C733" t="str">
        <f>VLOOKUP(A733,'Liste salariés'!$C$2:$R$609,7,FALSE)</f>
        <v>P01-PRODUCTION</v>
      </c>
      <c r="D733" t="str">
        <f>VLOOKUP(A733,'Liste salariés'!$C$2:$I$609,3,FALSE)</f>
        <v>OMAC</v>
      </c>
      <c r="E733" t="str">
        <f>VLOOKUP(A733,'Liste salariés'!$C$2:$I$609,6,FALSE)</f>
        <v>ELM</v>
      </c>
      <c r="F733" t="s">
        <v>11</v>
      </c>
      <c r="G733">
        <f>VLOOKUP(F733,'Liste formations'!$A$3:$B$31,2,FALSE)</f>
        <v>25</v>
      </c>
      <c r="H733">
        <v>25</v>
      </c>
      <c r="I733">
        <f>Tableau2[[#This Row],[Nombre de questions]]-Tableau2[[#This Row],[Réponses justes ]]</f>
        <v>0</v>
      </c>
      <c r="J733" t="s">
        <v>1052</v>
      </c>
      <c r="K733" s="3">
        <v>41093</v>
      </c>
      <c r="M733"/>
      <c r="N733" s="12"/>
    </row>
    <row r="734" spans="1:14" x14ac:dyDescent="0.25">
      <c r="A734" s="6" t="s">
        <v>1294</v>
      </c>
      <c r="B734" t="str">
        <f>VLOOKUP(A734,'Liste salariés'!$C$2:$I$609,4,FALSE)</f>
        <v>Ouvrier</v>
      </c>
      <c r="C734" t="str">
        <f>VLOOKUP(A734,'Liste salariés'!$C$2:$R$609,7,FALSE)</f>
        <v>P01-PRODUCTION</v>
      </c>
      <c r="D734" t="str">
        <f>VLOOKUP(A734,'Liste salariés'!$C$2:$I$609,3,FALSE)</f>
        <v>OMAC</v>
      </c>
      <c r="E734" t="str">
        <f>VLOOKUP(A734,'Liste salariés'!$C$2:$I$609,6,FALSE)</f>
        <v>ELM</v>
      </c>
      <c r="F734" t="s">
        <v>10</v>
      </c>
      <c r="G734">
        <f>VLOOKUP(F734,'Liste formations'!$A$3:$B$31,2,FALSE)</f>
        <v>6</v>
      </c>
      <c r="H734">
        <v>6</v>
      </c>
      <c r="I734">
        <f>Tableau2[[#This Row],[Nombre de questions]]-Tableau2[[#This Row],[Réponses justes ]]</f>
        <v>0</v>
      </c>
      <c r="J734" t="s">
        <v>1052</v>
      </c>
      <c r="K734" s="3">
        <v>41331</v>
      </c>
      <c r="M734"/>
      <c r="N734" s="12"/>
    </row>
    <row r="735" spans="1:14" x14ac:dyDescent="0.25">
      <c r="A735" s="6" t="s">
        <v>1108</v>
      </c>
      <c r="B735" t="str">
        <f>VLOOKUP(A735,'Liste salariés'!$C$2:$I$609,4,FALSE)</f>
        <v>ETAM</v>
      </c>
      <c r="C735" t="str">
        <f>VLOOKUP(A735,'Liste salariés'!$C$2:$R$609,7,FALSE)</f>
        <v>P04-QUALITY PLANT</v>
      </c>
      <c r="D735" t="str">
        <f>VLOOKUP(A735,'Liste salariés'!$C$2:$I$609,3,FALSE)</f>
        <v>METR</v>
      </c>
      <c r="E735" t="str">
        <f>VLOOKUP(A735,'Liste salariés'!$C$2:$I$609,6,FALSE)</f>
        <v>ELM</v>
      </c>
      <c r="F735" t="s">
        <v>1416</v>
      </c>
      <c r="G735">
        <f>VLOOKUP(F735,'Liste formations'!$A$3:$B$31,2,FALSE)</f>
        <v>13</v>
      </c>
      <c r="H735">
        <v>10</v>
      </c>
      <c r="I735">
        <f>Tableau2[[#This Row],[Nombre de questions]]-Tableau2[[#This Row],[Réponses justes ]]</f>
        <v>3</v>
      </c>
      <c r="J735" t="s">
        <v>1052</v>
      </c>
      <c r="K735" s="3">
        <v>41283</v>
      </c>
      <c r="M735"/>
      <c r="N735" s="12"/>
    </row>
    <row r="736" spans="1:14" x14ac:dyDescent="0.25">
      <c r="A736" s="6" t="s">
        <v>1108</v>
      </c>
      <c r="B736" t="str">
        <f>VLOOKUP(A736,'Liste salariés'!$C$2:$I$609,4,FALSE)</f>
        <v>ETAM</v>
      </c>
      <c r="C736" t="str">
        <f>VLOOKUP(A736,'Liste salariés'!$C$2:$R$609,7,FALSE)</f>
        <v>P04-QUALITY PLANT</v>
      </c>
      <c r="D736" t="str">
        <f>VLOOKUP(A736,'Liste salariés'!$C$2:$I$609,3,FALSE)</f>
        <v>METR</v>
      </c>
      <c r="E736" t="str">
        <f>VLOOKUP(A736,'Liste salariés'!$C$2:$I$609,6,FALSE)</f>
        <v>ELM</v>
      </c>
      <c r="F736" t="s">
        <v>1417</v>
      </c>
      <c r="G736">
        <f>VLOOKUP(F736,'Liste formations'!$A$3:$B$31,2,FALSE)</f>
        <v>10</v>
      </c>
      <c r="H736">
        <v>12</v>
      </c>
      <c r="I736">
        <f>Tableau2[[#This Row],[Nombre de questions]]-Tableau2[[#This Row],[Réponses justes ]]</f>
        <v>-2</v>
      </c>
      <c r="J736" t="s">
        <v>1052</v>
      </c>
      <c r="K736" s="3">
        <v>41290</v>
      </c>
      <c r="M736"/>
      <c r="N736" s="12"/>
    </row>
    <row r="737" spans="1:14" x14ac:dyDescent="0.25">
      <c r="A737" s="6" t="s">
        <v>1108</v>
      </c>
      <c r="B737" t="str">
        <f>VLOOKUP(A737,'Liste salariés'!$C$2:$I$609,4,FALSE)</f>
        <v>ETAM</v>
      </c>
      <c r="C737" t="str">
        <f>VLOOKUP(A737,'Liste salariés'!$C$2:$R$609,7,FALSE)</f>
        <v>P04-QUALITY PLANT</v>
      </c>
      <c r="D737" t="str">
        <f>VLOOKUP(A737,'Liste salariés'!$C$2:$I$609,3,FALSE)</f>
        <v>METR</v>
      </c>
      <c r="E737" t="str">
        <f>VLOOKUP(A737,'Liste salariés'!$C$2:$I$609,6,FALSE)</f>
        <v>ELM</v>
      </c>
      <c r="F737" t="s">
        <v>1418</v>
      </c>
      <c r="G737">
        <f>VLOOKUP(F737,'Liste formations'!$A$3:$B$31,2,FALSE)</f>
        <v>16</v>
      </c>
      <c r="H737">
        <v>14</v>
      </c>
      <c r="I737">
        <f>Tableau2[[#This Row],[Nombre de questions]]-Tableau2[[#This Row],[Réponses justes ]]</f>
        <v>2</v>
      </c>
      <c r="J737" t="s">
        <v>1052</v>
      </c>
      <c r="K737" s="3">
        <v>41296</v>
      </c>
      <c r="M737"/>
      <c r="N737" s="12"/>
    </row>
    <row r="738" spans="1:14" s="26" customFormat="1" x14ac:dyDescent="0.25">
      <c r="A738" s="6" t="s">
        <v>1108</v>
      </c>
      <c r="B738" t="str">
        <f>VLOOKUP(A738,'Liste salariés'!$C$2:$I$609,4,FALSE)</f>
        <v>ETAM</v>
      </c>
      <c r="C738" t="str">
        <f>VLOOKUP(A738,'Liste salariés'!$C$2:$R$609,7,FALSE)</f>
        <v>P04-QUALITY PLANT</v>
      </c>
      <c r="D738" t="str">
        <f>VLOOKUP(A738,'Liste salariés'!$C$2:$I$609,3,FALSE)</f>
        <v>METR</v>
      </c>
      <c r="E738" t="str">
        <f>VLOOKUP(A738,'Liste salariés'!$C$2:$I$609,6,FALSE)</f>
        <v>ELM</v>
      </c>
      <c r="F738" t="s">
        <v>1419</v>
      </c>
      <c r="G738">
        <f>VLOOKUP(F738,'Liste formations'!$A$3:$B$31,2,FALSE)</f>
        <v>15</v>
      </c>
      <c r="H738">
        <v>13</v>
      </c>
      <c r="I738">
        <f>Tableau2[[#This Row],[Nombre de questions]]-Tableau2[[#This Row],[Réponses justes ]]</f>
        <v>2</v>
      </c>
      <c r="J738" t="s">
        <v>1052</v>
      </c>
      <c r="K738" s="3">
        <v>41298</v>
      </c>
      <c r="L738"/>
      <c r="M738"/>
      <c r="N738" s="39"/>
    </row>
    <row r="739" spans="1:14" s="26" customFormat="1" x14ac:dyDescent="0.25">
      <c r="A739" s="6" t="s">
        <v>1108</v>
      </c>
      <c r="B739" t="str">
        <f>VLOOKUP(A739,'Liste salariés'!$C$2:$I$609,4,FALSE)</f>
        <v>ETAM</v>
      </c>
      <c r="C739" t="str">
        <f>VLOOKUP(A739,'Liste salariés'!$C$2:$R$609,7,FALSE)</f>
        <v>P04-QUALITY PLANT</v>
      </c>
      <c r="D739" t="str">
        <f>VLOOKUP(A739,'Liste salariés'!$C$2:$I$609,3,FALSE)</f>
        <v>METR</v>
      </c>
      <c r="E739" t="str">
        <f>VLOOKUP(A739,'Liste salariés'!$C$2:$I$609,6,FALSE)</f>
        <v>ELM</v>
      </c>
      <c r="F739" t="s">
        <v>11</v>
      </c>
      <c r="G739">
        <f>VLOOKUP(F739,'Liste formations'!$A$3:$B$31,2,FALSE)</f>
        <v>25</v>
      </c>
      <c r="H739">
        <v>23</v>
      </c>
      <c r="I739">
        <f>Tableau2[[#This Row],[Nombre de questions]]-Tableau2[[#This Row],[Réponses justes ]]</f>
        <v>2</v>
      </c>
      <c r="J739" t="s">
        <v>1052</v>
      </c>
      <c r="K739" s="3">
        <v>40815</v>
      </c>
      <c r="L739"/>
      <c r="M739"/>
      <c r="N739" s="39"/>
    </row>
    <row r="740" spans="1:14" s="26" customFormat="1" x14ac:dyDescent="0.25">
      <c r="A740" s="34" t="s">
        <v>1295</v>
      </c>
      <c r="B740" t="str">
        <f>VLOOKUP(A740,'Liste salariés'!$C$2:$I$609,4,FALSE)</f>
        <v>Ouvrier</v>
      </c>
      <c r="C740" s="8" t="str">
        <f>VLOOKUP(A740,'Liste salariés'!$C$2:$R$609,7,FALSE)</f>
        <v>P01-PRODUCTION</v>
      </c>
      <c r="D740" s="8" t="str">
        <f>VLOOKUP(A740,'Liste salariés'!$C$2:$I$609,3,FALSE)</f>
        <v>TL</v>
      </c>
      <c r="E740" s="8" t="str">
        <f>VLOOKUP(A740,'Liste salariés'!$C$2:$I$609,6,FALSE)</f>
        <v>ELM</v>
      </c>
      <c r="F740" t="s">
        <v>1987</v>
      </c>
      <c r="G740" s="8">
        <f>VLOOKUP(F740,'Liste formations'!$A$3:$B$31,2,FALSE)</f>
        <v>15</v>
      </c>
      <c r="H740" t="s">
        <v>1973</v>
      </c>
      <c r="I740" t="e">
        <f>Tableau2[[#This Row],[Nombre de questions]]-Tableau2[[#This Row],[Réponses justes ]]</f>
        <v>#VALUE!</v>
      </c>
      <c r="J740" s="26" t="s">
        <v>1053</v>
      </c>
      <c r="K740" s="40">
        <v>41171</v>
      </c>
      <c r="L740"/>
      <c r="M740"/>
      <c r="N740" s="39"/>
    </row>
    <row r="741" spans="1:14" s="26" customFormat="1" x14ac:dyDescent="0.25">
      <c r="A741" s="6" t="s">
        <v>1295</v>
      </c>
      <c r="B741" t="str">
        <f>VLOOKUP(A741,'Liste salariés'!$C$2:$I$609,4,FALSE)</f>
        <v>Ouvrier</v>
      </c>
      <c r="C741" t="str">
        <f>VLOOKUP(A741,'Liste salariés'!$C$2:$R$609,7,FALSE)</f>
        <v>P01-PRODUCTION</v>
      </c>
      <c r="D741" t="str">
        <f>VLOOKUP(A741,'Liste salariés'!$C$2:$I$609,3,FALSE)</f>
        <v>TL</v>
      </c>
      <c r="E741" t="str">
        <f>VLOOKUP(A741,'Liste salariés'!$C$2:$I$609,6,FALSE)</f>
        <v>ELM</v>
      </c>
      <c r="F741" t="s">
        <v>11</v>
      </c>
      <c r="G741">
        <f>VLOOKUP(F741,'Liste formations'!$A$3:$B$31,2,FALSE)</f>
        <v>25</v>
      </c>
      <c r="H741">
        <v>18</v>
      </c>
      <c r="I741">
        <f>Tableau2[[#This Row],[Nombre de questions]]-Tableau2[[#This Row],[Réponses justes ]]</f>
        <v>7</v>
      </c>
      <c r="J741" t="s">
        <v>1052</v>
      </c>
      <c r="K741" s="3">
        <v>40926</v>
      </c>
      <c r="L741"/>
      <c r="M741"/>
      <c r="N741" s="39"/>
    </row>
    <row r="742" spans="1:14" s="26" customFormat="1" x14ac:dyDescent="0.25">
      <c r="A742" s="6" t="s">
        <v>1295</v>
      </c>
      <c r="B742" t="str">
        <f>VLOOKUP(A742,'Liste salariés'!$C$2:$I$609,4,FALSE)</f>
        <v>Ouvrier</v>
      </c>
      <c r="C742" t="str">
        <f>VLOOKUP(A742,'Liste salariés'!$C$2:$R$609,7,FALSE)</f>
        <v>P01-PRODUCTION</v>
      </c>
      <c r="D742" t="str">
        <f>VLOOKUP(A742,'Liste salariés'!$C$2:$I$609,3,FALSE)</f>
        <v>TL</v>
      </c>
      <c r="E742" t="str">
        <f>VLOOKUP(A742,'Liste salariés'!$C$2:$I$609,6,FALSE)</f>
        <v>ELM</v>
      </c>
      <c r="F742" t="s">
        <v>1422</v>
      </c>
      <c r="G742">
        <f>VLOOKUP(F742,'Liste formations'!$A$3:$B$31,2,FALSE)</f>
        <v>17</v>
      </c>
      <c r="H742">
        <v>17</v>
      </c>
      <c r="I742">
        <f>Tableau2[[#This Row],[Nombre de questions]]-Tableau2[[#This Row],[Réponses justes ]]</f>
        <v>0</v>
      </c>
      <c r="J742" t="s">
        <v>1052</v>
      </c>
      <c r="K742" s="3">
        <v>41379</v>
      </c>
      <c r="L742"/>
      <c r="M742"/>
      <c r="N742" s="39"/>
    </row>
    <row r="743" spans="1:14" s="26" customFormat="1" x14ac:dyDescent="0.25">
      <c r="A743" s="6" t="s">
        <v>1295</v>
      </c>
      <c r="B743" t="str">
        <f>VLOOKUP(A743,'Liste salariés'!$C$2:$I$609,4,FALSE)</f>
        <v>Ouvrier</v>
      </c>
      <c r="C743" t="str">
        <f>VLOOKUP(A743,'Liste salariés'!$C$2:$R$609,7,FALSE)</f>
        <v>P01-PRODUCTION</v>
      </c>
      <c r="D743" t="str">
        <f>VLOOKUP(A743,'Liste salariés'!$C$2:$I$609,3,FALSE)</f>
        <v>TL</v>
      </c>
      <c r="E743" t="str">
        <f>VLOOKUP(A743,'Liste salariés'!$C$2:$I$609,6,FALSE)</f>
        <v>ELM</v>
      </c>
      <c r="F743" t="s">
        <v>1413</v>
      </c>
      <c r="G743">
        <f>VLOOKUP(F743,'Liste formations'!$A$3:$B$31,2,FALSE)</f>
        <v>10</v>
      </c>
      <c r="H743">
        <v>9</v>
      </c>
      <c r="I743">
        <f>Tableau2[[#This Row],[Nombre de questions]]-Tableau2[[#This Row],[Réponses justes ]]</f>
        <v>1</v>
      </c>
      <c r="J743" t="s">
        <v>1052</v>
      </c>
      <c r="K743" s="3">
        <v>41303</v>
      </c>
      <c r="L743"/>
      <c r="M743"/>
      <c r="N743" s="39"/>
    </row>
    <row r="744" spans="1:14" s="26" customFormat="1" x14ac:dyDescent="0.25">
      <c r="A744" s="6" t="s">
        <v>1295</v>
      </c>
      <c r="B744" t="str">
        <f>VLOOKUP(A744,'Liste salariés'!$C$2:$I$609,4,FALSE)</f>
        <v>Ouvrier</v>
      </c>
      <c r="C744" t="str">
        <f>VLOOKUP(A744,'Liste salariés'!$C$2:$R$609,7,FALSE)</f>
        <v>P01-PRODUCTION</v>
      </c>
      <c r="D744" t="str">
        <f>VLOOKUP(A744,'Liste salariés'!$C$2:$I$609,3,FALSE)</f>
        <v>TL</v>
      </c>
      <c r="E744" t="str">
        <f>VLOOKUP(A744,'Liste salariés'!$C$2:$I$609,6,FALSE)</f>
        <v>ELM</v>
      </c>
      <c r="F744" t="s">
        <v>1420</v>
      </c>
      <c r="G744">
        <f>VLOOKUP(F744,'Liste formations'!$A$3:$B$31,2,FALSE)</f>
        <v>10</v>
      </c>
      <c r="H744">
        <v>10</v>
      </c>
      <c r="I744">
        <f>Tableau2[[#This Row],[Nombre de questions]]-Tableau2[[#This Row],[Réponses justes ]]</f>
        <v>0</v>
      </c>
      <c r="J744" t="s">
        <v>1052</v>
      </c>
      <c r="K744" s="3">
        <v>41017</v>
      </c>
      <c r="L744"/>
      <c r="M744"/>
      <c r="N744" s="39"/>
    </row>
    <row r="745" spans="1:14" s="26" customFormat="1" x14ac:dyDescent="0.25">
      <c r="A745" s="34" t="s">
        <v>1295</v>
      </c>
      <c r="B745" t="str">
        <f>VLOOKUP(A745,'Liste salariés'!$C$2:$I$609,4,FALSE)</f>
        <v>Ouvrier</v>
      </c>
      <c r="C745" s="8" t="str">
        <f>VLOOKUP(A745,'Liste salariés'!$C$2:$R$609,7,FALSE)</f>
        <v>P01-PRODUCTION</v>
      </c>
      <c r="D745" s="8" t="str">
        <f>VLOOKUP(A745,'Liste salariés'!$C$2:$I$609,3,FALSE)</f>
        <v>TL</v>
      </c>
      <c r="E745" s="8" t="str">
        <f>VLOOKUP(A745,'Liste salariés'!$C$2:$I$609,6,FALSE)</f>
        <v>ELM</v>
      </c>
      <c r="F745" t="s">
        <v>1795</v>
      </c>
      <c r="G745" s="8">
        <f>VLOOKUP(F745,'Liste formations'!$A$3:$B$31,2,FALSE)</f>
        <v>15</v>
      </c>
      <c r="H745" t="s">
        <v>1973</v>
      </c>
      <c r="I745" t="e">
        <f>Tableau2[[#This Row],[Nombre de questions]]-Tableau2[[#This Row],[Réponses justes ]]</f>
        <v>#VALUE!</v>
      </c>
      <c r="J745" t="s">
        <v>1053</v>
      </c>
      <c r="K745" s="3">
        <v>41171</v>
      </c>
      <c r="L745"/>
      <c r="M745"/>
      <c r="N745" s="39"/>
    </row>
    <row r="746" spans="1:14" s="26" customFormat="1" x14ac:dyDescent="0.25">
      <c r="A746" s="34" t="s">
        <v>1296</v>
      </c>
      <c r="B746" t="str">
        <f>VLOOKUP(A746,'Liste salariés'!$C$2:$I$609,4,FALSE)</f>
        <v>Ouvrier</v>
      </c>
      <c r="C746" s="8" t="str">
        <f>VLOOKUP(A746,'Liste salariés'!$C$2:$R$609,7,FALSE)</f>
        <v>P01-PRODUCTION</v>
      </c>
      <c r="D746" s="8" t="str">
        <f>VLOOKUP(A746,'Liste salariés'!$C$2:$I$609,3,FALSE)</f>
        <v>OMAN</v>
      </c>
      <c r="E746" s="8" t="str">
        <f>VLOOKUP(A746,'Liste salariés'!$C$2:$I$609,6,FALSE)</f>
        <v>ELM</v>
      </c>
      <c r="F746" t="s">
        <v>1987</v>
      </c>
      <c r="G746" s="8">
        <f>VLOOKUP(F746,'Liste formations'!$A$3:$B$31,2,FALSE)</f>
        <v>15</v>
      </c>
      <c r="H746" t="s">
        <v>1973</v>
      </c>
      <c r="I746" t="e">
        <f>Tableau2[[#This Row],[Nombre de questions]]-Tableau2[[#This Row],[Réponses justes ]]</f>
        <v>#VALUE!</v>
      </c>
      <c r="J746" s="26" t="s">
        <v>1053</v>
      </c>
      <c r="K746" s="40">
        <v>41577</v>
      </c>
      <c r="L746"/>
      <c r="M746"/>
      <c r="N746" s="39"/>
    </row>
    <row r="747" spans="1:14" s="26" customFormat="1" x14ac:dyDescent="0.25">
      <c r="A747" s="6" t="s">
        <v>1296</v>
      </c>
      <c r="B747" t="str">
        <f>VLOOKUP(A747,'Liste salariés'!$C$2:$I$609,4,FALSE)</f>
        <v>Ouvrier</v>
      </c>
      <c r="C747" t="str">
        <f>VLOOKUP(A747,'Liste salariés'!$C$2:$R$609,7,FALSE)</f>
        <v>P01-PRODUCTION</v>
      </c>
      <c r="D747" t="str">
        <f>VLOOKUP(A747,'Liste salariés'!$C$2:$I$609,3,FALSE)</f>
        <v>OMAN</v>
      </c>
      <c r="E747" t="str">
        <f>VLOOKUP(A747,'Liste salariés'!$C$2:$I$609,6,FALSE)</f>
        <v>ELM</v>
      </c>
      <c r="F747" t="s">
        <v>1420</v>
      </c>
      <c r="G747">
        <f>VLOOKUP(F747,'Liste formations'!$A$3:$B$31,2,FALSE)</f>
        <v>10</v>
      </c>
      <c r="H747">
        <v>8</v>
      </c>
      <c r="I747">
        <f>Tableau2[[#This Row],[Nombre de questions]]-Tableau2[[#This Row],[Réponses justes ]]</f>
        <v>2</v>
      </c>
      <c r="J747" t="s">
        <v>1052</v>
      </c>
      <c r="K747" s="3">
        <v>41018</v>
      </c>
      <c r="L747"/>
      <c r="M747"/>
      <c r="N747" s="39"/>
    </row>
    <row r="748" spans="1:14" s="26" customFormat="1" x14ac:dyDescent="0.25">
      <c r="A748" s="6" t="s">
        <v>1296</v>
      </c>
      <c r="B748" t="str">
        <f>VLOOKUP(A748,'Liste salariés'!$C$2:$I$609,4,FALSE)</f>
        <v>Ouvrier</v>
      </c>
      <c r="C748" t="str">
        <f>VLOOKUP(A748,'Liste salariés'!$C$2:$R$609,7,FALSE)</f>
        <v>P01-PRODUCTION</v>
      </c>
      <c r="D748" t="str">
        <f>VLOOKUP(A748,'Liste salariés'!$C$2:$I$609,3,FALSE)</f>
        <v>OMAN</v>
      </c>
      <c r="E748" t="str">
        <f>VLOOKUP(A748,'Liste salariés'!$C$2:$I$609,6,FALSE)</f>
        <v>ELM</v>
      </c>
      <c r="F748" t="s">
        <v>1413</v>
      </c>
      <c r="G748">
        <f>VLOOKUP(F748,'Liste formations'!$A$3:$B$31,2,FALSE)</f>
        <v>10</v>
      </c>
      <c r="H748">
        <v>10</v>
      </c>
      <c r="I748">
        <f>Tableau2[[#This Row],[Nombre de questions]]-Tableau2[[#This Row],[Réponses justes ]]</f>
        <v>0</v>
      </c>
      <c r="J748" t="s">
        <v>1052</v>
      </c>
      <c r="K748" s="3">
        <v>41458</v>
      </c>
      <c r="L748"/>
      <c r="M748"/>
      <c r="N748" s="39"/>
    </row>
    <row r="749" spans="1:14" s="26" customFormat="1" x14ac:dyDescent="0.25">
      <c r="A749" s="6" t="s">
        <v>1296</v>
      </c>
      <c r="B749" t="str">
        <f>VLOOKUP(A749,'Liste salariés'!$C$2:$I$609,4,FALSE)</f>
        <v>Ouvrier</v>
      </c>
      <c r="C749" t="str">
        <f>VLOOKUP(A749,'Liste salariés'!$C$2:$R$609,7,FALSE)</f>
        <v>P01-PRODUCTION</v>
      </c>
      <c r="D749" t="str">
        <f>VLOOKUP(A749,'Liste salariés'!$C$2:$I$609,3,FALSE)</f>
        <v>OMAN</v>
      </c>
      <c r="E749" t="str">
        <f>VLOOKUP(A749,'Liste salariés'!$C$2:$I$609,6,FALSE)</f>
        <v>ELM</v>
      </c>
      <c r="F749" t="s">
        <v>11</v>
      </c>
      <c r="G749">
        <f>VLOOKUP(F749,'Liste formations'!$A$3:$B$31,2,FALSE)</f>
        <v>25</v>
      </c>
      <c r="H749">
        <v>19</v>
      </c>
      <c r="I749">
        <f>Tableau2[[#This Row],[Nombre de questions]]-Tableau2[[#This Row],[Réponses justes ]]</f>
        <v>6</v>
      </c>
      <c r="J749" t="s">
        <v>1052</v>
      </c>
      <c r="K749" s="3">
        <v>41368</v>
      </c>
      <c r="L749"/>
      <c r="M749"/>
      <c r="N749" s="39"/>
    </row>
    <row r="750" spans="1:14" s="26" customFormat="1" x14ac:dyDescent="0.25">
      <c r="A750" s="6" t="s">
        <v>1297</v>
      </c>
      <c r="B750" t="str">
        <f>VLOOKUP(A750,'Liste salariés'!$C$2:$I$609,4,FALSE)</f>
        <v>Ouvrier</v>
      </c>
      <c r="C750" t="str">
        <f>VLOOKUP(A750,'Liste salariés'!$C$2:$R$609,7,FALSE)</f>
        <v>P01-PRODUCTION</v>
      </c>
      <c r="D750" t="str">
        <f>VLOOKUP(A750,'Liste salariés'!$C$2:$I$609,3,FALSE)</f>
        <v>OMAN</v>
      </c>
      <c r="E750" t="str">
        <f>VLOOKUP(A750,'Liste salariés'!$C$2:$I$609,6,FALSE)</f>
        <v>ELM</v>
      </c>
      <c r="F750" t="s">
        <v>11</v>
      </c>
      <c r="G750">
        <f>VLOOKUP(F750,'Liste formations'!$A$3:$B$31,2,FALSE)</f>
        <v>25</v>
      </c>
      <c r="H750">
        <v>17</v>
      </c>
      <c r="I750">
        <f>Tableau2[[#This Row],[Nombre de questions]]-Tableau2[[#This Row],[Réponses justes ]]</f>
        <v>8</v>
      </c>
      <c r="J750" t="s">
        <v>1052</v>
      </c>
      <c r="K750" s="3">
        <v>41186</v>
      </c>
      <c r="L750"/>
      <c r="M750"/>
      <c r="N750" s="39"/>
    </row>
    <row r="751" spans="1:14" s="26" customFormat="1" x14ac:dyDescent="0.25">
      <c r="A751" s="34" t="s">
        <v>1583</v>
      </c>
      <c r="B751" t="str">
        <f>VLOOKUP(A751,'Liste salariés'!$C$2:$I$609,4,FALSE)</f>
        <v>Ouvrier</v>
      </c>
      <c r="C751" s="8" t="str">
        <f>VLOOKUP(A751,'Liste salariés'!$C$2:$R$609,7,FALSE)</f>
        <v>P01-PRODUCTION</v>
      </c>
      <c r="D751" s="8" t="str">
        <f>VLOOKUP(A751,'Liste salariés'!$C$2:$I$609,3,FALSE)</f>
        <v>OMAC</v>
      </c>
      <c r="E751" s="8" t="str">
        <f>VLOOKUP(A751,'Liste salariés'!$C$2:$I$609,6,FALSE)</f>
        <v>ELM</v>
      </c>
      <c r="F751" t="s">
        <v>1987</v>
      </c>
      <c r="G751" s="8">
        <f>VLOOKUP(F751,'Liste formations'!$A$3:$B$31,2,FALSE)</f>
        <v>15</v>
      </c>
      <c r="H751" t="s">
        <v>1973</v>
      </c>
      <c r="I751" t="e">
        <f>Tableau2[[#This Row],[Nombre de questions]]-Tableau2[[#This Row],[Réponses justes ]]</f>
        <v>#VALUE!</v>
      </c>
      <c r="J751" s="26" t="s">
        <v>1053</v>
      </c>
      <c r="K751" s="40" t="s">
        <v>2002</v>
      </c>
      <c r="L751"/>
      <c r="M751"/>
      <c r="N751" s="39"/>
    </row>
    <row r="752" spans="1:14" s="26" customFormat="1" x14ac:dyDescent="0.25">
      <c r="A752" s="6" t="s">
        <v>1132</v>
      </c>
      <c r="B752" t="str">
        <f>VLOOKUP(A752,'Liste salariés'!$C$2:$I$609,4,FALSE)</f>
        <v>ETAM</v>
      </c>
      <c r="C752" t="str">
        <f>VLOOKUP(A752,'Liste salariés'!$C$2:$R$609,7,FALSE)</f>
        <v>P02-TECHNICAL SCES</v>
      </c>
      <c r="D752" t="str">
        <f>VLOOKUP(A752,'Liste salariés'!$C$2:$I$609,3,FALSE)</f>
        <v>TM</v>
      </c>
      <c r="E752" t="str">
        <f>VLOOKUP(A752,'Liste salariés'!$C$2:$I$609,6,FALSE)</f>
        <v>ELM</v>
      </c>
      <c r="F752" t="s">
        <v>1420</v>
      </c>
      <c r="G752">
        <f>VLOOKUP(F752,'Liste formations'!$A$3:$B$31,2,FALSE)</f>
        <v>10</v>
      </c>
      <c r="H752">
        <v>10</v>
      </c>
      <c r="I752">
        <f>Tableau2[[#This Row],[Nombre de questions]]-Tableau2[[#This Row],[Réponses justes ]]</f>
        <v>0</v>
      </c>
      <c r="J752" t="s">
        <v>1052</v>
      </c>
      <c r="K752" s="3">
        <v>41023</v>
      </c>
      <c r="L752"/>
      <c r="M752"/>
      <c r="N752" s="39"/>
    </row>
    <row r="753" spans="1:14" s="26" customFormat="1" x14ac:dyDescent="0.25">
      <c r="A753" s="6" t="s">
        <v>1063</v>
      </c>
      <c r="B753" t="str">
        <f>VLOOKUP(A753,'Liste salariés'!$C$2:$I$609,4,FALSE)</f>
        <v>ETAM</v>
      </c>
      <c r="C753" t="str">
        <f>VLOOKUP(A753,'Liste salariés'!$C$2:$R$609,7,FALSE)</f>
        <v>P01-PRODUCTION</v>
      </c>
      <c r="D753" t="str">
        <f>VLOOKUP(A753,'Liste salariés'!$C$2:$I$609,3,FALSE)</f>
        <v>SEC</v>
      </c>
      <c r="E753" t="str">
        <f>VLOOKUP(A753,'Liste salariés'!$C$2:$I$609,6,FALSE)</f>
        <v>ELM</v>
      </c>
      <c r="F753" t="s">
        <v>1412</v>
      </c>
      <c r="G753">
        <f>VLOOKUP(F753,'Liste formations'!$A$3:$B$31,2,FALSE)</f>
        <v>14</v>
      </c>
      <c r="H753">
        <v>11</v>
      </c>
      <c r="I753">
        <f>Tableau2[[#This Row],[Nombre de questions]]-Tableau2[[#This Row],[Réponses justes ]]</f>
        <v>3</v>
      </c>
      <c r="J753" t="s">
        <v>1052</v>
      </c>
      <c r="K753" s="3">
        <v>41295</v>
      </c>
      <c r="L753"/>
      <c r="M753"/>
      <c r="N753" s="39"/>
    </row>
    <row r="754" spans="1:14" s="26" customFormat="1" x14ac:dyDescent="0.25">
      <c r="A754" s="6" t="s">
        <v>1063</v>
      </c>
      <c r="B754" t="str">
        <f>VLOOKUP(A754,'Liste salariés'!$C$2:$I$609,4,FALSE)</f>
        <v>ETAM</v>
      </c>
      <c r="C754" t="str">
        <f>VLOOKUP(A754,'Liste salariés'!$C$2:$R$609,7,FALSE)</f>
        <v>P01-PRODUCTION</v>
      </c>
      <c r="D754" t="str">
        <f>VLOOKUP(A754,'Liste salariés'!$C$2:$I$609,3,FALSE)</f>
        <v>SEC</v>
      </c>
      <c r="E754" t="str">
        <f>VLOOKUP(A754,'Liste salariés'!$C$2:$I$609,6,FALSE)</f>
        <v>ELM</v>
      </c>
      <c r="F754" t="s">
        <v>11</v>
      </c>
      <c r="G754">
        <f>VLOOKUP(F754,'Liste formations'!$A$3:$B$31,2,FALSE)</f>
        <v>25</v>
      </c>
      <c r="H754">
        <v>22</v>
      </c>
      <c r="I754">
        <f>Tableau2[[#This Row],[Nombre de questions]]-Tableau2[[#This Row],[Réponses justes ]]</f>
        <v>3</v>
      </c>
      <c r="J754" t="s">
        <v>1052</v>
      </c>
      <c r="K754" s="3">
        <v>40819</v>
      </c>
      <c r="L754"/>
      <c r="M754"/>
      <c r="N754" s="39"/>
    </row>
    <row r="755" spans="1:14" s="26" customFormat="1" x14ac:dyDescent="0.25">
      <c r="A755" s="34" t="s">
        <v>1299</v>
      </c>
      <c r="B755" t="str">
        <f>VLOOKUP(A755,'Liste salariés'!$C$2:$I$609,4,FALSE)</f>
        <v>Ouvrier</v>
      </c>
      <c r="C755" s="8" t="str">
        <f>VLOOKUP(A755,'Liste salariés'!$C$2:$R$609,7,FALSE)</f>
        <v>P01-PRODUCTION</v>
      </c>
      <c r="D755" s="8" t="str">
        <f>VLOOKUP(A755,'Liste salariés'!$C$2:$I$609,3,FALSE)</f>
        <v>OMAN</v>
      </c>
      <c r="E755" s="8" t="str">
        <f>VLOOKUP(A755,'Liste salariés'!$C$2:$I$609,6,FALSE)</f>
        <v>ELM</v>
      </c>
      <c r="F755" t="s">
        <v>1987</v>
      </c>
      <c r="G755" s="8">
        <f>VLOOKUP(F755,'Liste formations'!$A$3:$B$31,2,FALSE)</f>
        <v>15</v>
      </c>
      <c r="H755" t="s">
        <v>1973</v>
      </c>
      <c r="I755" t="e">
        <f>Tableau2[[#This Row],[Nombre de questions]]-Tableau2[[#This Row],[Réponses justes ]]</f>
        <v>#VALUE!</v>
      </c>
      <c r="J755" s="26" t="s">
        <v>1053</v>
      </c>
      <c r="K755" s="40">
        <v>41591</v>
      </c>
      <c r="L755"/>
      <c r="M755"/>
      <c r="N755" s="39"/>
    </row>
    <row r="756" spans="1:14" s="26" customFormat="1" x14ac:dyDescent="0.25">
      <c r="A756" s="6" t="s">
        <v>1299</v>
      </c>
      <c r="B756" t="str">
        <f>VLOOKUP(A756,'Liste salariés'!$C$2:$I$609,4,FALSE)</f>
        <v>Ouvrier</v>
      </c>
      <c r="C756" t="str">
        <f>VLOOKUP(A756,'Liste salariés'!$C$2:$R$609,7,FALSE)</f>
        <v>P01-PRODUCTION</v>
      </c>
      <c r="D756" t="str">
        <f>VLOOKUP(A756,'Liste salariés'!$C$2:$I$609,3,FALSE)</f>
        <v>OMAN</v>
      </c>
      <c r="E756" t="str">
        <f>VLOOKUP(A756,'Liste salariés'!$C$2:$I$609,6,FALSE)</f>
        <v>ELM</v>
      </c>
      <c r="F756" t="s">
        <v>1413</v>
      </c>
      <c r="G756">
        <f>VLOOKUP(F756,'Liste formations'!$A$3:$B$31,2,FALSE)</f>
        <v>10</v>
      </c>
      <c r="H756">
        <v>10</v>
      </c>
      <c r="I756">
        <f>Tableau2[[#This Row],[Nombre de questions]]-Tableau2[[#This Row],[Réponses justes ]]</f>
        <v>0</v>
      </c>
      <c r="J756" t="s">
        <v>1052</v>
      </c>
      <c r="K756" s="3">
        <v>41295</v>
      </c>
      <c r="L756"/>
      <c r="M756"/>
      <c r="N756" s="39"/>
    </row>
    <row r="757" spans="1:14" s="26" customFormat="1" x14ac:dyDescent="0.25">
      <c r="A757" s="6" t="s">
        <v>1299</v>
      </c>
      <c r="B757" t="str">
        <f>VLOOKUP(A757,'Liste salariés'!$C$2:$I$609,4,FALSE)</f>
        <v>Ouvrier</v>
      </c>
      <c r="C757" t="str">
        <f>VLOOKUP(A757,'Liste salariés'!$C$2:$R$609,7,FALSE)</f>
        <v>P01-PRODUCTION</v>
      </c>
      <c r="D757" t="str">
        <f>VLOOKUP(A757,'Liste salariés'!$C$2:$I$609,3,FALSE)</f>
        <v>OMAN</v>
      </c>
      <c r="E757" t="str">
        <f>VLOOKUP(A757,'Liste salariés'!$C$2:$I$609,6,FALSE)</f>
        <v>ELM</v>
      </c>
      <c r="F757" t="s">
        <v>11</v>
      </c>
      <c r="G757">
        <f>VLOOKUP(F757,'Liste formations'!$A$3:$B$31,2,FALSE)</f>
        <v>25</v>
      </c>
      <c r="H757">
        <v>20</v>
      </c>
      <c r="I757">
        <f>Tableau2[[#This Row],[Nombre de questions]]-Tableau2[[#This Row],[Réponses justes ]]</f>
        <v>5</v>
      </c>
      <c r="J757" t="s">
        <v>1052</v>
      </c>
      <c r="K757" s="3">
        <v>41211</v>
      </c>
      <c r="L757"/>
      <c r="M757"/>
      <c r="N757" s="39"/>
    </row>
    <row r="758" spans="1:14" s="26" customFormat="1" x14ac:dyDescent="0.25">
      <c r="A758" s="34" t="s">
        <v>1586</v>
      </c>
      <c r="B758" t="str">
        <f>VLOOKUP(A758,'Liste salariés'!$C$2:$I$609,4,FALSE)</f>
        <v>Ouvrier</v>
      </c>
      <c r="C758" s="8" t="str">
        <f>VLOOKUP(A758,'Liste salariés'!$C$2:$R$609,7,FALSE)</f>
        <v>P01-PRODUCTION</v>
      </c>
      <c r="D758" s="8" t="str">
        <f>VLOOKUP(A758,'Liste salariés'!$C$2:$I$609,3,FALSE)</f>
        <v>TL</v>
      </c>
      <c r="E758" s="8" t="str">
        <f>VLOOKUP(A758,'Liste salariés'!$C$2:$I$609,6,FALSE)</f>
        <v>ELM</v>
      </c>
      <c r="F758" t="s">
        <v>1987</v>
      </c>
      <c r="G758" s="8">
        <f>VLOOKUP(F758,'Liste formations'!$A$3:$B$31,2,FALSE)</f>
        <v>15</v>
      </c>
      <c r="H758" t="s">
        <v>1973</v>
      </c>
      <c r="I758" t="e">
        <f>Tableau2[[#This Row],[Nombre de questions]]-Tableau2[[#This Row],[Réponses justes ]]</f>
        <v>#VALUE!</v>
      </c>
      <c r="J758" s="26" t="s">
        <v>1053</v>
      </c>
      <c r="K758" s="40">
        <v>41067</v>
      </c>
      <c r="L758"/>
      <c r="M758"/>
      <c r="N758" s="39"/>
    </row>
    <row r="759" spans="1:14" s="26" customFormat="1" x14ac:dyDescent="0.25">
      <c r="A759" s="34" t="s">
        <v>1298</v>
      </c>
      <c r="B759" t="str">
        <f>VLOOKUP(A759,'Liste salariés'!$C$2:$I$609,4,FALSE)</f>
        <v>Ouvrier</v>
      </c>
      <c r="C759" s="8" t="str">
        <f>VLOOKUP(A759,'Liste salariés'!$C$2:$R$609,7,FALSE)</f>
        <v>P01-PRODUCTION</v>
      </c>
      <c r="D759" s="8" t="str">
        <f>VLOOKUP(A759,'Liste salariés'!$C$2:$I$609,3,FALSE)</f>
        <v>OMAN</v>
      </c>
      <c r="E759" s="8" t="str">
        <f>VLOOKUP(A759,'Liste salariés'!$C$2:$I$609,6,FALSE)</f>
        <v>ELM</v>
      </c>
      <c r="F759" t="s">
        <v>1987</v>
      </c>
      <c r="G759" s="8">
        <f>VLOOKUP(F759,'Liste formations'!$A$3:$B$31,2,FALSE)</f>
        <v>15</v>
      </c>
      <c r="H759" t="s">
        <v>1973</v>
      </c>
      <c r="I759" t="e">
        <f>Tableau2[[#This Row],[Nombre de questions]]-Tableau2[[#This Row],[Réponses justes ]]</f>
        <v>#VALUE!</v>
      </c>
      <c r="J759" s="26" t="s">
        <v>1053</v>
      </c>
      <c r="K759" s="40">
        <v>41578</v>
      </c>
      <c r="L759"/>
      <c r="M759"/>
      <c r="N759" s="39"/>
    </row>
    <row r="760" spans="1:14" s="26" customFormat="1" x14ac:dyDescent="0.25">
      <c r="A760" s="6" t="s">
        <v>1298</v>
      </c>
      <c r="B760" t="str">
        <f>VLOOKUP(A760,'Liste salariés'!$C$2:$I$609,4,FALSE)</f>
        <v>Ouvrier</v>
      </c>
      <c r="C760" t="str">
        <f>VLOOKUP(A760,'Liste salariés'!$C$2:$R$609,7,FALSE)</f>
        <v>P01-PRODUCTION</v>
      </c>
      <c r="D760" t="str">
        <f>VLOOKUP(A760,'Liste salariés'!$C$2:$I$609,3,FALSE)</f>
        <v>OMAN</v>
      </c>
      <c r="E760" t="str">
        <f>VLOOKUP(A760,'Liste salariés'!$C$2:$I$609,6,FALSE)</f>
        <v>ELM</v>
      </c>
      <c r="F760" t="s">
        <v>11</v>
      </c>
      <c r="G760">
        <f>VLOOKUP(F760,'Liste formations'!$A$3:$B$31,2,FALSE)</f>
        <v>25</v>
      </c>
      <c r="H760">
        <v>20</v>
      </c>
      <c r="I760">
        <f>Tableau2[[#This Row],[Nombre de questions]]-Tableau2[[#This Row],[Réponses justes ]]</f>
        <v>5</v>
      </c>
      <c r="J760" t="s">
        <v>1052</v>
      </c>
      <c r="K760" s="3">
        <v>41352</v>
      </c>
      <c r="L760"/>
      <c r="M760"/>
      <c r="N760" s="39"/>
    </row>
    <row r="761" spans="1:14" s="26" customFormat="1" x14ac:dyDescent="0.25">
      <c r="A761" s="6" t="s">
        <v>1298</v>
      </c>
      <c r="B761" t="str">
        <f>VLOOKUP(A761,'Liste salariés'!$C$2:$I$609,4,FALSE)</f>
        <v>Ouvrier</v>
      </c>
      <c r="C761" t="str">
        <f>VLOOKUP(A761,'Liste salariés'!$C$2:$R$609,7,FALSE)</f>
        <v>P01-PRODUCTION</v>
      </c>
      <c r="D761" t="str">
        <f>VLOOKUP(A761,'Liste salariés'!$C$2:$I$609,3,FALSE)</f>
        <v>OMAN</v>
      </c>
      <c r="E761" t="str">
        <f>VLOOKUP(A761,'Liste salariés'!$C$2:$I$609,6,FALSE)</f>
        <v>ELM</v>
      </c>
      <c r="F761" t="s">
        <v>1413</v>
      </c>
      <c r="G761">
        <f>VLOOKUP(F761,'Liste formations'!$A$3:$B$31,2,FALSE)</f>
        <v>10</v>
      </c>
      <c r="H761">
        <v>5</v>
      </c>
      <c r="I761">
        <f>Tableau2[[#This Row],[Nombre de questions]]-Tableau2[[#This Row],[Réponses justes ]]</f>
        <v>5</v>
      </c>
      <c r="J761" t="s">
        <v>1053</v>
      </c>
      <c r="K761" s="3">
        <v>41450</v>
      </c>
      <c r="L761"/>
      <c r="M761"/>
      <c r="N761" s="39"/>
    </row>
    <row r="762" spans="1:14" s="26" customFormat="1" x14ac:dyDescent="0.25">
      <c r="A762" s="6" t="s">
        <v>1133</v>
      </c>
      <c r="B762" t="str">
        <f>VLOOKUP(A762,'Liste salariés'!$C$2:$I$609,4,FALSE)</f>
        <v>ETAM</v>
      </c>
      <c r="C762" t="str">
        <f>VLOOKUP(A762,'Liste salariés'!$C$2:$R$609,7,FALSE)</f>
        <v>P02-TECHNICAL SCES</v>
      </c>
      <c r="D762" t="str">
        <f>VLOOKUP(A762,'Liste salariés'!$C$2:$I$609,3,FALSE)</f>
        <v>TIE</v>
      </c>
      <c r="E762" t="str">
        <f>VLOOKUP(A762,'Liste salariés'!$C$2:$I$609,6,FALSE)</f>
        <v>ELM</v>
      </c>
      <c r="F762" t="s">
        <v>1420</v>
      </c>
      <c r="G762">
        <f>VLOOKUP(F762,'Liste formations'!$A$3:$B$31,2,FALSE)</f>
        <v>10</v>
      </c>
      <c r="H762">
        <v>10</v>
      </c>
      <c r="I762">
        <f>Tableau2[[#This Row],[Nombre de questions]]-Tableau2[[#This Row],[Réponses justes ]]</f>
        <v>0</v>
      </c>
      <c r="J762" t="s">
        <v>1052</v>
      </c>
      <c r="K762" s="3">
        <v>41023</v>
      </c>
      <c r="L762"/>
      <c r="M762"/>
      <c r="N762" s="39"/>
    </row>
    <row r="763" spans="1:14" s="26" customFormat="1" x14ac:dyDescent="0.25">
      <c r="A763" s="6" t="s">
        <v>1133</v>
      </c>
      <c r="B763" t="str">
        <f>VLOOKUP(A763,'Liste salariés'!$C$2:$I$609,4,FALSE)</f>
        <v>ETAM</v>
      </c>
      <c r="C763" t="str">
        <f>VLOOKUP(A763,'Liste salariés'!$C$2:$R$609,7,FALSE)</f>
        <v>P02-TECHNICAL SCES</v>
      </c>
      <c r="D763" t="str">
        <f>VLOOKUP(A763,'Liste salariés'!$C$2:$I$609,3,FALSE)</f>
        <v>TIE</v>
      </c>
      <c r="E763" t="str">
        <f>VLOOKUP(A763,'Liste salariés'!$C$2:$I$609,6,FALSE)</f>
        <v>ELM</v>
      </c>
      <c r="F763" t="s">
        <v>11</v>
      </c>
      <c r="G763">
        <f>VLOOKUP(F763,'Liste formations'!$A$3:$B$31,2,FALSE)</f>
        <v>25</v>
      </c>
      <c r="H763">
        <v>24</v>
      </c>
      <c r="I763">
        <f>Tableau2[[#This Row],[Nombre de questions]]-Tableau2[[#This Row],[Réponses justes ]]</f>
        <v>1</v>
      </c>
      <c r="J763" t="s">
        <v>1052</v>
      </c>
      <c r="K763" s="3">
        <v>40925</v>
      </c>
      <c r="L763"/>
      <c r="M763"/>
      <c r="N763" s="39"/>
    </row>
    <row r="764" spans="1:14" x14ac:dyDescent="0.25">
      <c r="A764" s="6" t="s">
        <v>1133</v>
      </c>
      <c r="B764" t="str">
        <f>VLOOKUP(A764,'Liste salariés'!$C$2:$I$609,4,FALSE)</f>
        <v>ETAM</v>
      </c>
      <c r="C764" t="str">
        <f>VLOOKUP(A764,'Liste salariés'!$C$2:$R$609,7,FALSE)</f>
        <v>P02-TECHNICAL SCES</v>
      </c>
      <c r="D764" t="str">
        <f>VLOOKUP(A764,'Liste salariés'!$C$2:$I$609,3,FALSE)</f>
        <v>TIE</v>
      </c>
      <c r="E764" t="str">
        <f>VLOOKUP(A764,'Liste salariés'!$C$2:$I$609,6,FALSE)</f>
        <v>ELM</v>
      </c>
      <c r="F764" t="s">
        <v>9</v>
      </c>
      <c r="G764">
        <f>VLOOKUP(F764,'Liste formations'!$A$3:$B$31,2,FALSE)</f>
        <v>10</v>
      </c>
      <c r="H764">
        <v>9</v>
      </c>
      <c r="I764">
        <f>Tableau2[[#This Row],[Nombre de questions]]-Tableau2[[#This Row],[Réponses justes ]]</f>
        <v>1</v>
      </c>
      <c r="J764" t="s">
        <v>1052</v>
      </c>
      <c r="K764" s="3">
        <v>41347</v>
      </c>
      <c r="M764"/>
      <c r="N764" s="12"/>
    </row>
    <row r="765" spans="1:14" x14ac:dyDescent="0.25">
      <c r="A765" s="6" t="s">
        <v>1133</v>
      </c>
      <c r="B765" t="str">
        <f>VLOOKUP(A765,'Liste salariés'!$C$2:$I$609,4,FALSE)</f>
        <v>ETAM</v>
      </c>
      <c r="C765" t="str">
        <f>VLOOKUP(A765,'Liste salariés'!$C$2:$R$609,7,FALSE)</f>
        <v>P02-TECHNICAL SCES</v>
      </c>
      <c r="D765" t="str">
        <f>VLOOKUP(A765,'Liste salariés'!$C$2:$I$609,3,FALSE)</f>
        <v>TIE</v>
      </c>
      <c r="E765" t="str">
        <f>VLOOKUP(A765,'Liste salariés'!$C$2:$I$609,6,FALSE)</f>
        <v>ELM</v>
      </c>
      <c r="F765" t="s">
        <v>1681</v>
      </c>
      <c r="G765">
        <f>VLOOKUP(F765,'Liste formations'!$A$3:$B$31,2,FALSE)</f>
        <v>5</v>
      </c>
      <c r="H765">
        <v>5</v>
      </c>
      <c r="I765">
        <f>Tableau2[[#This Row],[Nombre de questions]]-Tableau2[[#This Row],[Réponses justes ]]</f>
        <v>0</v>
      </c>
      <c r="J765" t="s">
        <v>1052</v>
      </c>
      <c r="K765" s="3"/>
      <c r="M765"/>
      <c r="N765" s="12"/>
    </row>
    <row r="766" spans="1:14" x14ac:dyDescent="0.25">
      <c r="A766" s="6" t="s">
        <v>1206</v>
      </c>
      <c r="B766" t="str">
        <f>VLOOKUP(A766,'Liste salariés'!$C$2:$I$609,4,FALSE)</f>
        <v>Cadre</v>
      </c>
      <c r="C766" t="str">
        <f>VLOOKUP(A766,'Liste salariés'!$C$2:$R$609,7,FALSE)</f>
        <v>S02-FINANCE</v>
      </c>
      <c r="D766" t="str">
        <f>VLOOKUP(A766,'Liste salariés'!$C$2:$I$609,3,FALSE)</f>
        <v>CG</v>
      </c>
      <c r="E766" t="str">
        <f>VLOOKUP(A766,'Liste salariés'!$C$2:$I$609,6,FALSE)</f>
        <v>ELM</v>
      </c>
      <c r="F766" t="s">
        <v>11</v>
      </c>
      <c r="G766">
        <f>VLOOKUP(F766,'Liste formations'!$A$3:$B$31,2,FALSE)</f>
        <v>25</v>
      </c>
      <c r="H766">
        <v>22</v>
      </c>
      <c r="I766">
        <f>Tableau2[[#This Row],[Nombre de questions]]-Tableau2[[#This Row],[Réponses justes ]]</f>
        <v>3</v>
      </c>
      <c r="J766" t="s">
        <v>1052</v>
      </c>
      <c r="K766" s="3">
        <v>40815</v>
      </c>
      <c r="M766"/>
      <c r="N766" s="12"/>
    </row>
    <row r="767" spans="1:14" x14ac:dyDescent="0.25">
      <c r="A767" s="34" t="s">
        <v>1076</v>
      </c>
      <c r="B767" t="str">
        <f>VLOOKUP(A767,'Liste salariés'!$C$2:$I$609,4,FALSE)</f>
        <v>Ouvrier</v>
      </c>
      <c r="C767" s="8" t="str">
        <f>VLOOKUP(A767,'Liste salariés'!$C$2:$R$609,7,FALSE)</f>
        <v>P01-PRODUCTION</v>
      </c>
      <c r="D767" s="8" t="str">
        <f>VLOOKUP(A767,'Liste salariés'!$C$2:$I$609,3,FALSE)</f>
        <v>OMAC</v>
      </c>
      <c r="E767" s="8" t="str">
        <f>VLOOKUP(A767,'Liste salariés'!$C$2:$I$609,6,FALSE)</f>
        <v>ELM</v>
      </c>
      <c r="F767" t="s">
        <v>1987</v>
      </c>
      <c r="G767" s="8">
        <f>VLOOKUP(F767,'Liste formations'!$A$3:$B$31,2,FALSE)</f>
        <v>15</v>
      </c>
      <c r="H767">
        <v>12</v>
      </c>
      <c r="I767">
        <f>Tableau2[[#This Row],[Nombre de questions]]-Tableau2[[#This Row],[Réponses justes ]]</f>
        <v>3</v>
      </c>
      <c r="J767" s="26" t="s">
        <v>1052</v>
      </c>
      <c r="K767" s="40">
        <v>41667</v>
      </c>
      <c r="M767" s="40">
        <v>40926</v>
      </c>
      <c r="N767" s="12"/>
    </row>
    <row r="768" spans="1:14" x14ac:dyDescent="0.25">
      <c r="A768" s="6" t="s">
        <v>1076</v>
      </c>
      <c r="B768" t="str">
        <f>VLOOKUP(A768,'Liste salariés'!$C$2:$I$609,4,FALSE)</f>
        <v>Ouvrier</v>
      </c>
      <c r="C768" t="str">
        <f>VLOOKUP(A768,'Liste salariés'!$C$2:$R$609,7,FALSE)</f>
        <v>P01-PRODUCTION</v>
      </c>
      <c r="D768" t="str">
        <f>VLOOKUP(A768,'Liste salariés'!$C$2:$I$609,3,FALSE)</f>
        <v>OMAC</v>
      </c>
      <c r="E768" t="str">
        <f>VLOOKUP(A768,'Liste salariés'!$C$2:$I$609,6,FALSE)</f>
        <v>ELM</v>
      </c>
      <c r="F768" t="s">
        <v>1413</v>
      </c>
      <c r="G768">
        <f>VLOOKUP(F768,'Liste formations'!$A$3:$B$31,2,FALSE)</f>
        <v>10</v>
      </c>
      <c r="H768">
        <v>10</v>
      </c>
      <c r="I768">
        <f>Tableau2[[#This Row],[Nombre de questions]]-Tableau2[[#This Row],[Réponses justes ]]</f>
        <v>0</v>
      </c>
      <c r="J768" t="s">
        <v>1052</v>
      </c>
      <c r="K768" s="3">
        <v>41352</v>
      </c>
      <c r="M768"/>
      <c r="N768" s="12"/>
    </row>
    <row r="769" spans="1:14" x14ac:dyDescent="0.25">
      <c r="A769" s="6" t="s">
        <v>1076</v>
      </c>
      <c r="B769" t="str">
        <f>VLOOKUP(A769,'Liste salariés'!$C$2:$I$609,4,FALSE)</f>
        <v>Ouvrier</v>
      </c>
      <c r="C769" t="str">
        <f>VLOOKUP(A769,'Liste salariés'!$C$2:$R$609,7,FALSE)</f>
        <v>P01-PRODUCTION</v>
      </c>
      <c r="D769" t="str">
        <f>VLOOKUP(A769,'Liste salariés'!$C$2:$I$609,3,FALSE)</f>
        <v>OMAC</v>
      </c>
      <c r="E769" t="str">
        <f>VLOOKUP(A769,'Liste salariés'!$C$2:$I$609,6,FALSE)</f>
        <v>ELM</v>
      </c>
      <c r="F769" t="s">
        <v>9</v>
      </c>
      <c r="G769">
        <f>VLOOKUP(F769,'Liste formations'!$A$3:$B$31,2,FALSE)</f>
        <v>10</v>
      </c>
      <c r="H769">
        <v>8</v>
      </c>
      <c r="I769">
        <f>Tableau2[[#This Row],[Nombre de questions]]-Tableau2[[#This Row],[Réponses justes ]]</f>
        <v>2</v>
      </c>
      <c r="J769" t="s">
        <v>1052</v>
      </c>
      <c r="K769" s="3">
        <v>41396</v>
      </c>
      <c r="M769"/>
      <c r="N769" s="12"/>
    </row>
    <row r="770" spans="1:14" x14ac:dyDescent="0.25">
      <c r="A770" s="34" t="s">
        <v>1300</v>
      </c>
      <c r="B770" t="str">
        <f>VLOOKUP(A770,'Liste salariés'!$C$2:$I$609,4,FALSE)</f>
        <v>Ouvrier</v>
      </c>
      <c r="C770" s="8" t="str">
        <f>VLOOKUP(A770,'Liste salariés'!$C$2:$R$609,7,FALSE)</f>
        <v>P01-PRODUCTION</v>
      </c>
      <c r="D770" s="8" t="str">
        <f>VLOOKUP(A770,'Liste salariés'!$C$2:$I$609,3,FALSE)</f>
        <v>OMAN</v>
      </c>
      <c r="E770" s="8" t="str">
        <f>VLOOKUP(A770,'Liste salariés'!$C$2:$I$609,6,FALSE)</f>
        <v>ELM</v>
      </c>
      <c r="F770" t="s">
        <v>1987</v>
      </c>
      <c r="G770" s="8">
        <f>VLOOKUP(F770,'Liste formations'!$A$3:$B$31,2,FALSE)</f>
        <v>15</v>
      </c>
      <c r="H770" t="s">
        <v>1973</v>
      </c>
      <c r="I770" t="e">
        <f>Tableau2[[#This Row],[Nombre de questions]]-Tableau2[[#This Row],[Réponses justes ]]</f>
        <v>#VALUE!</v>
      </c>
      <c r="J770" s="26" t="s">
        <v>1053</v>
      </c>
      <c r="K770" s="40">
        <v>41577</v>
      </c>
      <c r="M770"/>
      <c r="N770" s="12"/>
    </row>
    <row r="771" spans="1:14" x14ac:dyDescent="0.25">
      <c r="A771" s="6" t="s">
        <v>1300</v>
      </c>
      <c r="B771" t="str">
        <f>VLOOKUP(A771,'Liste salariés'!$C$2:$I$609,4,FALSE)</f>
        <v>Ouvrier</v>
      </c>
      <c r="C771" t="str">
        <f>VLOOKUP(A771,'Liste salariés'!$C$2:$R$609,7,FALSE)</f>
        <v>P01-PRODUCTION</v>
      </c>
      <c r="D771" t="str">
        <f>VLOOKUP(A771,'Liste salariés'!$C$2:$I$609,3,FALSE)</f>
        <v>OMAN</v>
      </c>
      <c r="E771" t="str">
        <f>VLOOKUP(A771,'Liste salariés'!$C$2:$I$609,6,FALSE)</f>
        <v>ELM</v>
      </c>
      <c r="F771" t="s">
        <v>1413</v>
      </c>
      <c r="G771">
        <f>VLOOKUP(F771,'Liste formations'!$A$3:$B$31,2,FALSE)</f>
        <v>10</v>
      </c>
      <c r="H771">
        <v>7</v>
      </c>
      <c r="I771">
        <f>Tableau2[[#This Row],[Nombre de questions]]-Tableau2[[#This Row],[Réponses justes ]]</f>
        <v>3</v>
      </c>
      <c r="J771" t="s">
        <v>1052</v>
      </c>
      <c r="K771" s="3">
        <v>41170</v>
      </c>
      <c r="M771"/>
      <c r="N771" s="12"/>
    </row>
    <row r="772" spans="1:14" x14ac:dyDescent="0.25">
      <c r="A772" s="6" t="s">
        <v>1300</v>
      </c>
      <c r="B772" t="str">
        <f>VLOOKUP(A772,'Liste salariés'!$C$2:$I$609,4,FALSE)</f>
        <v>Ouvrier</v>
      </c>
      <c r="C772" t="str">
        <f>VLOOKUP(A772,'Liste salariés'!$C$2:$R$609,7,FALSE)</f>
        <v>P01-PRODUCTION</v>
      </c>
      <c r="D772" t="str">
        <f>VLOOKUP(A772,'Liste salariés'!$C$2:$I$609,3,FALSE)</f>
        <v>OMAN</v>
      </c>
      <c r="E772" t="str">
        <f>VLOOKUP(A772,'Liste salariés'!$C$2:$I$609,6,FALSE)</f>
        <v>ELM</v>
      </c>
      <c r="F772" t="s">
        <v>11</v>
      </c>
      <c r="G772">
        <f>VLOOKUP(F772,'Liste formations'!$A$3:$B$31,2,FALSE)</f>
        <v>25</v>
      </c>
      <c r="H772">
        <v>16</v>
      </c>
      <c r="I772">
        <f>Tableau2[[#This Row],[Nombre de questions]]-Tableau2[[#This Row],[Réponses justes ]]</f>
        <v>9</v>
      </c>
      <c r="J772" t="s">
        <v>1053</v>
      </c>
      <c r="K772" s="3">
        <v>41158</v>
      </c>
      <c r="M772"/>
      <c r="N772" s="12"/>
    </row>
    <row r="773" spans="1:14" x14ac:dyDescent="0.25">
      <c r="A773" s="34" t="s">
        <v>1301</v>
      </c>
      <c r="B773" s="26" t="str">
        <f>VLOOKUP(A773,'Liste salariés'!$C$2:$I$609,4,FALSE)</f>
        <v>Ouvrier</v>
      </c>
      <c r="C773" s="36" t="str">
        <f>VLOOKUP(A773,'Liste salariés'!$C$2:$R$609,7,FALSE)</f>
        <v>P01-PRODUCTION</v>
      </c>
      <c r="D773" s="36" t="str">
        <f>VLOOKUP(A773,'Liste salariés'!$C$2:$I$609,3,FALSE)</f>
        <v>KANA</v>
      </c>
      <c r="E773" s="36" t="str">
        <f>VLOOKUP(A773,'Liste salariés'!$C$2:$I$609,6,FALSE)</f>
        <v>ELM</v>
      </c>
      <c r="F773" t="s">
        <v>1987</v>
      </c>
      <c r="G773" s="36">
        <f>VLOOKUP(F773,'Liste formations'!$A$3:$B$31,2,FALSE)</f>
        <v>15</v>
      </c>
      <c r="H773" s="26" t="s">
        <v>1973</v>
      </c>
      <c r="I773" s="26" t="e">
        <f>Tableau2[[#This Row],[Nombre de questions]]-Tableau2[[#This Row],[Réponses justes ]]</f>
        <v>#VALUE!</v>
      </c>
      <c r="J773" s="26" t="s">
        <v>1053</v>
      </c>
      <c r="K773" s="41">
        <v>40996</v>
      </c>
      <c r="L773" s="26"/>
      <c r="M773" s="26"/>
      <c r="N773" s="12"/>
    </row>
    <row r="774" spans="1:14" x14ac:dyDescent="0.25">
      <c r="A774" s="6" t="s">
        <v>1301</v>
      </c>
      <c r="B774" t="str">
        <f>VLOOKUP(A774,'Liste salariés'!$C$2:$I$609,4,FALSE)</f>
        <v>Ouvrier</v>
      </c>
      <c r="C774" t="str">
        <f>VLOOKUP(A774,'Liste salariés'!$C$2:$R$609,7,FALSE)</f>
        <v>P01-PRODUCTION</v>
      </c>
      <c r="D774" t="str">
        <f>VLOOKUP(A774,'Liste salariés'!$C$2:$I$609,3,FALSE)</f>
        <v>KANA</v>
      </c>
      <c r="E774" t="str">
        <f>VLOOKUP(A774,'Liste salariés'!$C$2:$I$609,6,FALSE)</f>
        <v>ELM</v>
      </c>
      <c r="F774" t="s">
        <v>11</v>
      </c>
      <c r="G774">
        <f>VLOOKUP(F774,'Liste formations'!$A$3:$B$31,2,FALSE)</f>
        <v>25</v>
      </c>
      <c r="H774">
        <v>25</v>
      </c>
      <c r="I774">
        <f>Tableau2[[#This Row],[Nombre de questions]]-Tableau2[[#This Row],[Réponses justes ]]</f>
        <v>0</v>
      </c>
      <c r="J774" t="s">
        <v>1052</v>
      </c>
      <c r="K774" s="3">
        <v>41283</v>
      </c>
      <c r="M774"/>
      <c r="N774" s="12"/>
    </row>
    <row r="775" spans="1:14" x14ac:dyDescent="0.25">
      <c r="A775" s="6" t="s">
        <v>1301</v>
      </c>
      <c r="B775" t="str">
        <f>VLOOKUP(A775,'Liste salariés'!$C$2:$I$609,4,FALSE)</f>
        <v>Ouvrier</v>
      </c>
      <c r="C775" t="str">
        <f>VLOOKUP(A775,'Liste salariés'!$C$2:$R$609,7,FALSE)</f>
        <v>P01-PRODUCTION</v>
      </c>
      <c r="D775" t="str">
        <f>VLOOKUP(A775,'Liste salariés'!$C$2:$I$609,3,FALSE)</f>
        <v>KANA</v>
      </c>
      <c r="E775" t="str">
        <f>VLOOKUP(A775,'Liste salariés'!$C$2:$I$609,6,FALSE)</f>
        <v>ELM</v>
      </c>
      <c r="F775" t="s">
        <v>1422</v>
      </c>
      <c r="G775">
        <f>VLOOKUP(F775,'Liste formations'!$A$3:$B$31,2,FALSE)</f>
        <v>17</v>
      </c>
      <c r="H775">
        <v>16</v>
      </c>
      <c r="I775">
        <f>Tableau2[[#This Row],[Nombre de questions]]-Tableau2[[#This Row],[Réponses justes ]]</f>
        <v>1</v>
      </c>
      <c r="J775" t="s">
        <v>1052</v>
      </c>
      <c r="K775" s="3">
        <v>41381</v>
      </c>
      <c r="M775"/>
      <c r="N775" s="12"/>
    </row>
    <row r="776" spans="1:14" x14ac:dyDescent="0.25">
      <c r="A776" s="6" t="s">
        <v>1301</v>
      </c>
      <c r="B776" t="str">
        <f>VLOOKUP(A776,'Liste salariés'!$C$2:$I$609,4,FALSE)</f>
        <v>Ouvrier</v>
      </c>
      <c r="C776" t="str">
        <f>VLOOKUP(A776,'Liste salariés'!$C$2:$R$609,7,FALSE)</f>
        <v>P01-PRODUCTION</v>
      </c>
      <c r="D776" t="str">
        <f>VLOOKUP(A776,'Liste salariés'!$C$2:$I$609,3,FALSE)</f>
        <v>KANA</v>
      </c>
      <c r="E776" t="str">
        <f>VLOOKUP(A776,'Liste salariés'!$C$2:$I$609,6,FALSE)</f>
        <v>ELM</v>
      </c>
      <c r="F776" t="s">
        <v>1413</v>
      </c>
      <c r="G776">
        <f>VLOOKUP(F776,'Liste formations'!$A$3:$B$31,2,FALSE)</f>
        <v>10</v>
      </c>
      <c r="H776">
        <v>9</v>
      </c>
      <c r="I776">
        <f>Tableau2[[#This Row],[Nombre de questions]]-Tableau2[[#This Row],[Réponses justes ]]</f>
        <v>1</v>
      </c>
      <c r="J776" t="s">
        <v>1052</v>
      </c>
      <c r="K776" s="3">
        <v>41458</v>
      </c>
      <c r="M776"/>
      <c r="N776" s="12"/>
    </row>
    <row r="777" spans="1:14" x14ac:dyDescent="0.25">
      <c r="A777" s="6" t="s">
        <v>1301</v>
      </c>
      <c r="B777" t="str">
        <f>VLOOKUP(A777,'Liste salariés'!$C$2:$I$609,4,FALSE)</f>
        <v>Ouvrier</v>
      </c>
      <c r="C777" t="str">
        <f>VLOOKUP(A777,'Liste salariés'!$C$2:$R$609,7,FALSE)</f>
        <v>P01-PRODUCTION</v>
      </c>
      <c r="D777" t="str">
        <f>VLOOKUP(A777,'Liste salariés'!$C$2:$I$609,3,FALSE)</f>
        <v>KANA</v>
      </c>
      <c r="E777" t="str">
        <f>VLOOKUP(A777,'Liste salariés'!$C$2:$I$609,6,FALSE)</f>
        <v>ELM</v>
      </c>
      <c r="F777" t="s">
        <v>1840</v>
      </c>
      <c r="G777" s="8">
        <f>VLOOKUP(F777,'Liste formations'!$A$3:$B$31,2,FALSE)</f>
        <v>4</v>
      </c>
      <c r="H777">
        <v>4</v>
      </c>
      <c r="I777">
        <f>Tableau2[[#This Row],[Nombre de questions]]-Tableau2[[#This Row],[Réponses justes ]]</f>
        <v>0</v>
      </c>
      <c r="J777" t="s">
        <v>1052</v>
      </c>
      <c r="K777" s="3">
        <v>41555</v>
      </c>
      <c r="M777"/>
      <c r="N777" s="12"/>
    </row>
    <row r="778" spans="1:14" x14ac:dyDescent="0.25">
      <c r="A778" s="6" t="s">
        <v>1301</v>
      </c>
      <c r="B778" t="str">
        <f>VLOOKUP(A778,'Liste salariés'!$C$2:$I$609,4,FALSE)</f>
        <v>Ouvrier</v>
      </c>
      <c r="C778" t="str">
        <f>VLOOKUP(A778,'Liste salariés'!$C$2:$R$609,7,FALSE)</f>
        <v>P01-PRODUCTION</v>
      </c>
      <c r="D778" t="str">
        <f>VLOOKUP(A778,'Liste salariés'!$C$2:$I$609,3,FALSE)</f>
        <v>KANA</v>
      </c>
      <c r="E778" t="str">
        <f>VLOOKUP(A778,'Liste salariés'!$C$2:$I$609,6,FALSE)</f>
        <v>ELM</v>
      </c>
      <c r="F778" t="s">
        <v>1842</v>
      </c>
      <c r="G778" s="8">
        <f>VLOOKUP(F778,'Liste formations'!$A$3:$B$31,2,FALSE)</f>
        <v>7</v>
      </c>
      <c r="H778">
        <v>7</v>
      </c>
      <c r="I778">
        <f>Tableau2[[#This Row],[Nombre de questions]]-Tableau2[[#This Row],[Réponses justes ]]</f>
        <v>0</v>
      </c>
      <c r="J778" t="s">
        <v>1052</v>
      </c>
      <c r="K778" s="3">
        <v>41555</v>
      </c>
      <c r="M778"/>
      <c r="N778" s="12"/>
    </row>
    <row r="779" spans="1:14" x14ac:dyDescent="0.25">
      <c r="A779" s="6" t="s">
        <v>1302</v>
      </c>
      <c r="B779" t="str">
        <f>VLOOKUP(A779,'Liste salariés'!$C$2:$I$609,4,FALSE)</f>
        <v>Ouvrier</v>
      </c>
      <c r="C779" t="str">
        <f>VLOOKUP(A779,'Liste salariés'!$C$2:$R$609,7,FALSE)</f>
        <v>P01-PRODUCTION</v>
      </c>
      <c r="D779" t="str">
        <f>VLOOKUP(A779,'Liste salariés'!$C$2:$I$609,3,FALSE)</f>
        <v>OMAC</v>
      </c>
      <c r="E779" t="str">
        <f>VLOOKUP(A779,'Liste salariés'!$C$2:$I$609,6,FALSE)</f>
        <v>ELM</v>
      </c>
      <c r="F779" t="s">
        <v>1413</v>
      </c>
      <c r="G779">
        <f>VLOOKUP(F779,'Liste formations'!$A$3:$B$31,2,FALSE)</f>
        <v>10</v>
      </c>
      <c r="H779">
        <v>9</v>
      </c>
      <c r="I779">
        <f>Tableau2[[#This Row],[Nombre de questions]]-Tableau2[[#This Row],[Réponses justes ]]</f>
        <v>1</v>
      </c>
      <c r="J779" t="s">
        <v>1052</v>
      </c>
      <c r="K779" s="3">
        <v>41292</v>
      </c>
      <c r="M779"/>
      <c r="N779" s="12"/>
    </row>
    <row r="780" spans="1:14" x14ac:dyDescent="0.25">
      <c r="A780" s="6" t="s">
        <v>1302</v>
      </c>
      <c r="B780" t="str">
        <f>VLOOKUP(A780,'Liste salariés'!$C$2:$I$609,4,FALSE)</f>
        <v>Ouvrier</v>
      </c>
      <c r="C780" t="str">
        <f>VLOOKUP(A780,'Liste salariés'!$C$2:$R$609,7,FALSE)</f>
        <v>P01-PRODUCTION</v>
      </c>
      <c r="D780" t="str">
        <f>VLOOKUP(A780,'Liste salariés'!$C$2:$I$609,3,FALSE)</f>
        <v>OMAC</v>
      </c>
      <c r="E780" t="str">
        <f>VLOOKUP(A780,'Liste salariés'!$C$2:$I$609,6,FALSE)</f>
        <v>ELM</v>
      </c>
      <c r="F780" t="s">
        <v>11</v>
      </c>
      <c r="G780">
        <f>VLOOKUP(F780,'Liste formations'!$A$3:$B$31,2,FALSE)</f>
        <v>25</v>
      </c>
      <c r="H780">
        <v>20</v>
      </c>
      <c r="I780">
        <f>Tableau2[[#This Row],[Nombre de questions]]-Tableau2[[#This Row],[Réponses justes ]]</f>
        <v>5</v>
      </c>
      <c r="J780" t="s">
        <v>1052</v>
      </c>
      <c r="K780" s="3">
        <v>41222</v>
      </c>
      <c r="M780"/>
      <c r="N780" s="12"/>
    </row>
    <row r="781" spans="1:14" x14ac:dyDescent="0.25">
      <c r="A781" s="34" t="s">
        <v>1303</v>
      </c>
      <c r="B781" t="str">
        <f>VLOOKUP(A781,'Liste salariés'!$C$2:$I$609,4,FALSE)</f>
        <v>Ouvrier</v>
      </c>
      <c r="C781" s="8" t="str">
        <f>VLOOKUP(A781,'Liste salariés'!$C$2:$R$609,7,FALSE)</f>
        <v>P01-PRODUCTION</v>
      </c>
      <c r="D781" s="8" t="str">
        <f>VLOOKUP(A781,'Liste salariés'!$C$2:$I$609,3,FALSE)</f>
        <v>OMAC</v>
      </c>
      <c r="E781" s="8" t="str">
        <f>VLOOKUP(A781,'Liste salariés'!$C$2:$I$609,6,FALSE)</f>
        <v>ELM</v>
      </c>
      <c r="F781" t="s">
        <v>1987</v>
      </c>
      <c r="G781" s="8">
        <f>VLOOKUP(F781,'Liste formations'!$A$3:$B$31,2,FALSE)</f>
        <v>15</v>
      </c>
      <c r="H781" t="s">
        <v>1973</v>
      </c>
      <c r="I781" t="e">
        <f>Tableau2[[#This Row],[Nombre de questions]]-Tableau2[[#This Row],[Réponses justes ]]</f>
        <v>#VALUE!</v>
      </c>
      <c r="J781" s="26" t="s">
        <v>1053</v>
      </c>
      <c r="K781" s="40">
        <v>40941</v>
      </c>
      <c r="M781"/>
      <c r="N781" s="12"/>
    </row>
    <row r="782" spans="1:14" x14ac:dyDescent="0.25">
      <c r="A782" s="6" t="s">
        <v>1303</v>
      </c>
      <c r="B782" t="str">
        <f>VLOOKUP(A782,'Liste salariés'!$C$2:$I$609,4,FALSE)</f>
        <v>Ouvrier</v>
      </c>
      <c r="C782" t="str">
        <f>VLOOKUP(A782,'Liste salariés'!$C$2:$R$609,7,FALSE)</f>
        <v>P01-PRODUCTION</v>
      </c>
      <c r="D782" t="str">
        <f>VLOOKUP(A782,'Liste salariés'!$C$2:$I$609,3,FALSE)</f>
        <v>OMAC</v>
      </c>
      <c r="E782" t="str">
        <f>VLOOKUP(A782,'Liste salariés'!$C$2:$I$609,6,FALSE)</f>
        <v>ELM</v>
      </c>
      <c r="F782" t="s">
        <v>11</v>
      </c>
      <c r="G782">
        <f>VLOOKUP(F782,'Liste formations'!$A$3:$B$31,2,FALSE)</f>
        <v>25</v>
      </c>
      <c r="H782">
        <v>22</v>
      </c>
      <c r="I782">
        <f>Tableau2[[#This Row],[Nombre de questions]]-Tableau2[[#This Row],[Réponses justes ]]</f>
        <v>3</v>
      </c>
      <c r="J782" t="s">
        <v>1052</v>
      </c>
      <c r="K782" s="3">
        <v>40808</v>
      </c>
      <c r="M782"/>
      <c r="N782" s="12"/>
    </row>
    <row r="783" spans="1:14" x14ac:dyDescent="0.25">
      <c r="A783" s="6" t="s">
        <v>1303</v>
      </c>
      <c r="B783" t="str">
        <f>VLOOKUP(A783,'Liste salariés'!$C$2:$I$609,4,FALSE)</f>
        <v>Ouvrier</v>
      </c>
      <c r="C783" t="str">
        <f>VLOOKUP(A783,'Liste salariés'!$C$2:$R$609,7,FALSE)</f>
        <v>P01-PRODUCTION</v>
      </c>
      <c r="D783" t="str">
        <f>VLOOKUP(A783,'Liste salariés'!$C$2:$I$609,3,FALSE)</f>
        <v>OMAC</v>
      </c>
      <c r="E783" t="str">
        <f>VLOOKUP(A783,'Liste salariés'!$C$2:$I$609,6,FALSE)</f>
        <v>ELM</v>
      </c>
      <c r="F783" t="s">
        <v>1683</v>
      </c>
      <c r="G783">
        <f>VLOOKUP(F783,'Liste formations'!$A$3:$B$31,2,FALSE)</f>
        <v>0</v>
      </c>
      <c r="I783">
        <f>Tableau2[[#This Row],[Nombre de questions]]-Tableau2[[#This Row],[Réponses justes ]]</f>
        <v>0</v>
      </c>
      <c r="J783"/>
      <c r="K783" s="3">
        <v>41310</v>
      </c>
      <c r="M783"/>
      <c r="N783" s="12"/>
    </row>
    <row r="784" spans="1:14" x14ac:dyDescent="0.25">
      <c r="A784" s="6" t="s">
        <v>1303</v>
      </c>
      <c r="B784" t="str">
        <f>VLOOKUP(A784,'Liste salariés'!$C$2:$I$609,4,FALSE)</f>
        <v>Ouvrier</v>
      </c>
      <c r="C784" t="str">
        <f>VLOOKUP(A784,'Liste salariés'!$C$2:$R$609,7,FALSE)</f>
        <v>P01-PRODUCTION</v>
      </c>
      <c r="D784" t="str">
        <f>VLOOKUP(A784,'Liste salariés'!$C$2:$I$609,3,FALSE)</f>
        <v>OMAC</v>
      </c>
      <c r="E784" t="str">
        <f>VLOOKUP(A784,'Liste salariés'!$C$2:$I$609,6,FALSE)</f>
        <v>ELM</v>
      </c>
      <c r="F784" t="s">
        <v>1413</v>
      </c>
      <c r="G784">
        <f>VLOOKUP(F784,'Liste formations'!$A$3:$B$31,2,FALSE)</f>
        <v>10</v>
      </c>
      <c r="H784">
        <v>8</v>
      </c>
      <c r="I784">
        <f>Tableau2[[#This Row],[Nombre de questions]]-Tableau2[[#This Row],[Réponses justes ]]</f>
        <v>2</v>
      </c>
      <c r="J784" t="s">
        <v>1052</v>
      </c>
      <c r="K784" s="3">
        <v>41451</v>
      </c>
      <c r="M784"/>
      <c r="N784" s="12"/>
    </row>
    <row r="785" spans="1:14" x14ac:dyDescent="0.25">
      <c r="A785" s="6" t="s">
        <v>1361</v>
      </c>
      <c r="B785" t="str">
        <f>VLOOKUP(A785,'Liste salariés'!$C$2:$I$609,4,FALSE)</f>
        <v>Ouvrier</v>
      </c>
      <c r="C785" t="str">
        <f>VLOOKUP(A785,'Liste salariés'!$C$2:$R$609,7,FALSE)</f>
        <v>P01-PRODUCTION</v>
      </c>
      <c r="D785" t="str">
        <f>VLOOKUP(A785,'Liste salariés'!$C$2:$I$609,3,FALSE)</f>
        <v>OMAC</v>
      </c>
      <c r="E785" t="str">
        <f>VLOOKUP(A785,'Liste salariés'!$C$2:$I$609,6,FALSE)</f>
        <v>ELM</v>
      </c>
      <c r="F785" t="s">
        <v>1413</v>
      </c>
      <c r="G785">
        <f>VLOOKUP(F785,'Liste formations'!$A$3:$B$31,2,FALSE)</f>
        <v>10</v>
      </c>
      <c r="H785">
        <v>10</v>
      </c>
      <c r="I785">
        <f>Tableau2[[#This Row],[Nombre de questions]]-Tableau2[[#This Row],[Réponses justes ]]</f>
        <v>0</v>
      </c>
      <c r="J785" t="s">
        <v>1052</v>
      </c>
      <c r="K785" s="3">
        <v>41295</v>
      </c>
      <c r="M785"/>
      <c r="N785" s="12"/>
    </row>
    <row r="786" spans="1:14" x14ac:dyDescent="0.25">
      <c r="A786" s="6" t="s">
        <v>1361</v>
      </c>
      <c r="B786" t="str">
        <f>VLOOKUP(A786,'Liste salariés'!$C$2:$I$609,4,FALSE)</f>
        <v>Ouvrier</v>
      </c>
      <c r="C786" t="str">
        <f>VLOOKUP(A786,'Liste salariés'!$C$2:$R$609,7,FALSE)</f>
        <v>P01-PRODUCTION</v>
      </c>
      <c r="D786" t="str">
        <f>VLOOKUP(A786,'Liste salariés'!$C$2:$I$609,3,FALSE)</f>
        <v>OMAC</v>
      </c>
      <c r="E786" t="str">
        <f>VLOOKUP(A786,'Liste salariés'!$C$2:$I$609,6,FALSE)</f>
        <v>ELM</v>
      </c>
      <c r="F786" t="s">
        <v>11</v>
      </c>
      <c r="G786">
        <f>VLOOKUP(F786,'Liste formations'!$A$3:$B$31,2,FALSE)</f>
        <v>25</v>
      </c>
      <c r="H786">
        <v>23</v>
      </c>
      <c r="I786">
        <f>Tableau2[[#This Row],[Nombre de questions]]-Tableau2[[#This Row],[Réponses justes ]]</f>
        <v>2</v>
      </c>
      <c r="J786" t="s">
        <v>1052</v>
      </c>
      <c r="K786" s="3">
        <v>41283</v>
      </c>
      <c r="M786"/>
      <c r="N786" s="12"/>
    </row>
    <row r="787" spans="1:14" x14ac:dyDescent="0.25">
      <c r="A787" s="6" t="s">
        <v>1361</v>
      </c>
      <c r="B787" t="str">
        <f>VLOOKUP(A787,'Liste salariés'!$C$2:$I$609,4,FALSE)</f>
        <v>Ouvrier</v>
      </c>
      <c r="C787" t="str">
        <f>VLOOKUP(A787,'Liste salariés'!$C$2:$R$609,7,FALSE)</f>
        <v>P01-PRODUCTION</v>
      </c>
      <c r="D787" t="str">
        <f>VLOOKUP(A787,'Liste salariés'!$C$2:$I$609,3,FALSE)</f>
        <v>OMAC</v>
      </c>
      <c r="E787" t="str">
        <f>VLOOKUP(A787,'Liste salariés'!$C$2:$I$609,6,FALSE)</f>
        <v>ELM</v>
      </c>
      <c r="F787" t="s">
        <v>1683</v>
      </c>
      <c r="G787">
        <f>VLOOKUP(F787,'Liste formations'!$A$3:$B$31,2,FALSE)</f>
        <v>0</v>
      </c>
      <c r="I787">
        <f>Tableau2[[#This Row],[Nombre de questions]]-Tableau2[[#This Row],[Réponses justes ]]</f>
        <v>0</v>
      </c>
      <c r="J787"/>
      <c r="K787" s="3">
        <v>41399</v>
      </c>
      <c r="M787"/>
      <c r="N787" s="12"/>
    </row>
    <row r="788" spans="1:14" x14ac:dyDescent="0.25">
      <c r="A788" s="6" t="s">
        <v>1361</v>
      </c>
      <c r="B788" t="str">
        <f>VLOOKUP(A788,'Liste salariés'!$C$2:$I$609,4,FALSE)</f>
        <v>Ouvrier</v>
      </c>
      <c r="C788" t="str">
        <f>VLOOKUP(A788,'Liste salariés'!$C$2:$R$609,7,FALSE)</f>
        <v>P01-PRODUCTION</v>
      </c>
      <c r="D788" t="str">
        <f>VLOOKUP(A788,'Liste salariés'!$C$2:$I$609,3,FALSE)</f>
        <v>OMAC</v>
      </c>
      <c r="E788" t="str">
        <f>VLOOKUP(A788,'Liste salariés'!$C$2:$I$609,6,FALSE)</f>
        <v>ELM</v>
      </c>
      <c r="F788" t="s">
        <v>1681</v>
      </c>
      <c r="G788">
        <f>VLOOKUP(F788,'Liste formations'!$A$3:$B$31,2,FALSE)</f>
        <v>5</v>
      </c>
      <c r="H788">
        <v>5</v>
      </c>
      <c r="I788">
        <f>Tableau2[[#This Row],[Nombre de questions]]-Tableau2[[#This Row],[Réponses justes ]]</f>
        <v>0</v>
      </c>
      <c r="J788" t="s">
        <v>1052</v>
      </c>
      <c r="K788" s="3">
        <v>41411</v>
      </c>
      <c r="M788"/>
      <c r="N788" s="12"/>
    </row>
    <row r="789" spans="1:14" x14ac:dyDescent="0.25">
      <c r="A789" s="6" t="s">
        <v>1207</v>
      </c>
      <c r="B789" t="str">
        <f>VLOOKUP(A789,'Liste salariés'!$C$2:$I$609,4,FALSE)</f>
        <v>Cadre</v>
      </c>
      <c r="C789" t="str">
        <f>VLOOKUP(A789,'Liste salariés'!$C$2:$R$609,7,FALSE)</f>
        <v>S04-ICT</v>
      </c>
      <c r="D789" t="str">
        <f>VLOOKUP(A789,'Liste salariés'!$C$2:$I$609,3,FALSE)</f>
        <v>SI</v>
      </c>
      <c r="E789" t="str">
        <f>VLOOKUP(A789,'Liste salariés'!$C$2:$I$609,6,FALSE)</f>
        <v>ELM</v>
      </c>
      <c r="F789" t="s">
        <v>11</v>
      </c>
      <c r="G789">
        <f>VLOOKUP(F789,'Liste formations'!$A$3:$B$31,2,FALSE)</f>
        <v>25</v>
      </c>
      <c r="H789">
        <v>24</v>
      </c>
      <c r="I789">
        <f>Tableau2[[#This Row],[Nombre de questions]]-Tableau2[[#This Row],[Réponses justes ]]</f>
        <v>1</v>
      </c>
      <c r="J789" t="s">
        <v>1052</v>
      </c>
      <c r="K789" s="3">
        <v>40814</v>
      </c>
      <c r="M789"/>
      <c r="N789" s="12"/>
    </row>
    <row r="790" spans="1:14" x14ac:dyDescent="0.25">
      <c r="A790" s="6" t="s">
        <v>1114</v>
      </c>
      <c r="B790" t="str">
        <f>VLOOKUP(A790,'Liste salariés'!$C$2:$I$609,4,FALSE)</f>
        <v>Cadre</v>
      </c>
      <c r="C790" t="str">
        <f>VLOOKUP(A790,'Liste salariés'!$C$2:$R$609,7,FALSE)</f>
        <v>P01-PRODUCTION</v>
      </c>
      <c r="D790" t="str">
        <f>VLOOKUP(A790,'Liste salariés'!$C$2:$I$609,3,FALSE)</f>
        <v>1N</v>
      </c>
      <c r="E790" t="str">
        <f>VLOOKUP(A790,'Liste salariés'!$C$2:$I$609,6,FALSE)</f>
        <v>ELM</v>
      </c>
      <c r="F790" t="s">
        <v>1415</v>
      </c>
      <c r="G790">
        <f>VLOOKUP(F790,'Liste formations'!$A$3:$B$31,2,FALSE)</f>
        <v>10</v>
      </c>
      <c r="H790">
        <v>9</v>
      </c>
      <c r="I790">
        <f>Tableau2[[#This Row],[Nombre de questions]]-Tableau2[[#This Row],[Réponses justes ]]</f>
        <v>1</v>
      </c>
      <c r="J790" t="s">
        <v>1052</v>
      </c>
      <c r="K790" s="3">
        <v>41309</v>
      </c>
      <c r="M790"/>
      <c r="N790" s="12"/>
    </row>
    <row r="791" spans="1:14" x14ac:dyDescent="0.25">
      <c r="A791" s="6" t="s">
        <v>1114</v>
      </c>
      <c r="B791" t="str">
        <f>VLOOKUP(A791,'Liste salariés'!$C$2:$I$609,4,FALSE)</f>
        <v>Cadre</v>
      </c>
      <c r="C791" t="str">
        <f>VLOOKUP(A791,'Liste salariés'!$C$2:$R$609,7,FALSE)</f>
        <v>P01-PRODUCTION</v>
      </c>
      <c r="D791" t="str">
        <f>VLOOKUP(A791,'Liste salariés'!$C$2:$I$609,3,FALSE)</f>
        <v>1N</v>
      </c>
      <c r="E791" t="str">
        <f>VLOOKUP(A791,'Liste salariés'!$C$2:$I$609,6,FALSE)</f>
        <v>ELM</v>
      </c>
      <c r="F791" t="s">
        <v>9</v>
      </c>
      <c r="G791">
        <f>VLOOKUP(F791,'Liste formations'!$A$3:$B$31,2,FALSE)</f>
        <v>10</v>
      </c>
      <c r="H791">
        <v>9</v>
      </c>
      <c r="I791">
        <f>Tableau2[[#This Row],[Nombre de questions]]-Tableau2[[#This Row],[Réponses justes ]]</f>
        <v>1</v>
      </c>
      <c r="J791" t="s">
        <v>1052</v>
      </c>
      <c r="K791" s="3">
        <v>41323</v>
      </c>
      <c r="M791"/>
      <c r="N791" s="12"/>
    </row>
    <row r="792" spans="1:14" x14ac:dyDescent="0.25">
      <c r="A792" s="6" t="s">
        <v>1114</v>
      </c>
      <c r="B792" t="str">
        <f>VLOOKUP(A792,'Liste salariés'!$C$2:$I$609,4,FALSE)</f>
        <v>Cadre</v>
      </c>
      <c r="C792" t="str">
        <f>VLOOKUP(A792,'Liste salariés'!$C$2:$R$609,7,FALSE)</f>
        <v>P01-PRODUCTION</v>
      </c>
      <c r="D792" t="str">
        <f>VLOOKUP(A792,'Liste salariés'!$C$2:$I$609,3,FALSE)</f>
        <v>1N</v>
      </c>
      <c r="E792" t="str">
        <f>VLOOKUP(A792,'Liste salariés'!$C$2:$I$609,6,FALSE)</f>
        <v>ELM</v>
      </c>
      <c r="F792" t="s">
        <v>11</v>
      </c>
      <c r="G792">
        <f>VLOOKUP(F792,'Liste formations'!$A$3:$B$31,2,FALSE)</f>
        <v>25</v>
      </c>
      <c r="H792">
        <v>22</v>
      </c>
      <c r="I792">
        <f>Tableau2[[#This Row],[Nombre de questions]]-Tableau2[[#This Row],[Réponses justes ]]</f>
        <v>3</v>
      </c>
      <c r="J792" t="s">
        <v>1052</v>
      </c>
      <c r="K792" s="3">
        <v>40805</v>
      </c>
      <c r="M792"/>
      <c r="N792" s="12"/>
    </row>
    <row r="793" spans="1:14" x14ac:dyDescent="0.25">
      <c r="A793" s="6" t="s">
        <v>1114</v>
      </c>
      <c r="B793" t="str">
        <f>VLOOKUP(A793,'Liste salariés'!$C$2:$I$609,4,FALSE)</f>
        <v>Cadre</v>
      </c>
      <c r="C793" t="str">
        <f>VLOOKUP(A793,'Liste salariés'!$C$2:$R$609,7,FALSE)</f>
        <v>P01-PRODUCTION</v>
      </c>
      <c r="D793" t="str">
        <f>VLOOKUP(A793,'Liste salariés'!$C$2:$I$609,3,FALSE)</f>
        <v>1N</v>
      </c>
      <c r="E793" t="str">
        <f>VLOOKUP(A793,'Liste salariés'!$C$2:$I$609,6,FALSE)</f>
        <v>ELM</v>
      </c>
      <c r="F793" t="s">
        <v>10</v>
      </c>
      <c r="G793">
        <f>VLOOKUP(F793,'Liste formations'!$A$3:$B$31,2,FALSE)</f>
        <v>6</v>
      </c>
      <c r="H793">
        <v>5</v>
      </c>
      <c r="I793">
        <f>Tableau2[[#This Row],[Nombre de questions]]-Tableau2[[#This Row],[Réponses justes ]]</f>
        <v>1</v>
      </c>
      <c r="J793" t="s">
        <v>1052</v>
      </c>
      <c r="K793" s="3">
        <v>41302</v>
      </c>
      <c r="M793"/>
      <c r="N793" s="12"/>
    </row>
    <row r="794" spans="1:14" x14ac:dyDescent="0.25">
      <c r="A794" s="6" t="s">
        <v>1114</v>
      </c>
      <c r="B794" t="str">
        <f>VLOOKUP(A794,'Liste salariés'!$C$2:$I$609,4,FALSE)</f>
        <v>Cadre</v>
      </c>
      <c r="C794" t="str">
        <f>VLOOKUP(A794,'Liste salariés'!$C$2:$R$609,7,FALSE)</f>
        <v>P01-PRODUCTION</v>
      </c>
      <c r="D794" t="str">
        <f>VLOOKUP(A794,'Liste salariés'!$C$2:$I$609,3,FALSE)</f>
        <v>1N</v>
      </c>
      <c r="E794" t="str">
        <f>VLOOKUP(A794,'Liste salariés'!$C$2:$I$609,6,FALSE)</f>
        <v>ELM</v>
      </c>
      <c r="F794" t="s">
        <v>1788</v>
      </c>
      <c r="G794">
        <f>VLOOKUP(F794,'Liste formations'!$A$3:$B$31,2,FALSE)</f>
        <v>10</v>
      </c>
      <c r="H794">
        <v>8</v>
      </c>
      <c r="I794">
        <f>Tableau2[[#This Row],[Nombre de questions]]-Tableau2[[#This Row],[Réponses justes ]]</f>
        <v>2</v>
      </c>
      <c r="J794" t="s">
        <v>1052</v>
      </c>
      <c r="K794" s="3">
        <v>41442</v>
      </c>
      <c r="M794"/>
      <c r="N794" s="12"/>
    </row>
    <row r="795" spans="1:14" x14ac:dyDescent="0.25">
      <c r="A795" s="34" t="s">
        <v>1114</v>
      </c>
      <c r="B795" t="str">
        <f>VLOOKUP(A795,'Liste salariés'!$C$2:$I$609,4,FALSE)</f>
        <v>Cadre</v>
      </c>
      <c r="C795" t="str">
        <f>VLOOKUP(A795,'Liste salariés'!$C$2:$R$609,7,FALSE)</f>
        <v>P01-PRODUCTION</v>
      </c>
      <c r="D795" t="str">
        <f>VLOOKUP(A795,'Liste salariés'!$C$2:$I$609,3,FALSE)</f>
        <v>1N</v>
      </c>
      <c r="E795" t="str">
        <f>VLOOKUP(A795,'Liste salariés'!$C$2:$I$609,6,FALSE)</f>
        <v>ELM</v>
      </c>
      <c r="F795" t="s">
        <v>1795</v>
      </c>
      <c r="G795">
        <f>VLOOKUP(F795,'Liste formations'!$A$3:$B$31,2,FALSE)</f>
        <v>15</v>
      </c>
      <c r="H795" s="8">
        <v>12</v>
      </c>
      <c r="I795">
        <f>Tableau2[[#This Row],[Nombre de questions]]-Tableau2[[#This Row],[Réponses justes ]]</f>
        <v>3</v>
      </c>
      <c r="J795" t="s">
        <v>1052</v>
      </c>
      <c r="K795" s="3">
        <v>41456</v>
      </c>
      <c r="M795"/>
      <c r="N795" s="12"/>
    </row>
    <row r="796" spans="1:14" x14ac:dyDescent="0.25">
      <c r="A796" s="6" t="s">
        <v>1208</v>
      </c>
      <c r="B796" t="str">
        <f>VLOOKUP(A796,'Liste salariés'!$C$2:$I$609,4,FALSE)</f>
        <v>ETAM</v>
      </c>
      <c r="C796" t="str">
        <f>VLOOKUP(A796,'Liste salariés'!$C$2:$R$609,7,FALSE)</f>
        <v>S17- PROCESS &amp; TEC</v>
      </c>
      <c r="D796" t="str">
        <f>VLOOKUP(A796,'Liste salariés'!$C$2:$I$609,3,FALSE)</f>
        <v>PRO</v>
      </c>
      <c r="E796" t="str">
        <f>VLOOKUP(A796,'Liste salariés'!$C$2:$I$609,6,FALSE)</f>
        <v>I&amp;T</v>
      </c>
      <c r="F796" t="s">
        <v>11</v>
      </c>
      <c r="G796">
        <f>VLOOKUP(F796,'Liste formations'!$A$3:$B$31,2,FALSE)</f>
        <v>25</v>
      </c>
      <c r="H796">
        <v>22</v>
      </c>
      <c r="I796">
        <f>Tableau2[[#This Row],[Nombre de questions]]-Tableau2[[#This Row],[Réponses justes ]]</f>
        <v>3</v>
      </c>
      <c r="J796" t="s">
        <v>1052</v>
      </c>
      <c r="K796" s="3">
        <v>40809</v>
      </c>
      <c r="M796"/>
      <c r="N796" s="12"/>
    </row>
    <row r="797" spans="1:14" x14ac:dyDescent="0.25">
      <c r="A797" s="6" t="s">
        <v>1164</v>
      </c>
      <c r="B797" t="str">
        <f>VLOOKUP(A797,'Liste salariés'!$C$2:$I$609,4,FALSE)</f>
        <v>ETAM</v>
      </c>
      <c r="C797" t="str">
        <f>VLOOKUP(A797,'Liste salariés'!$C$2:$R$609,7,FALSE)</f>
        <v>P02-TECHNICAL SCES</v>
      </c>
      <c r="D797" t="str">
        <f>VLOOKUP(A797,'Liste salariés'!$C$2:$I$609,3,FALSE)</f>
        <v>TIE</v>
      </c>
      <c r="E797" t="str">
        <f>VLOOKUP(A797,'Liste salariés'!$C$2:$I$609,6,FALSE)</f>
        <v>ELM</v>
      </c>
      <c r="F797" t="s">
        <v>9</v>
      </c>
      <c r="G797">
        <f>VLOOKUP(F797,'Liste formations'!$A$3:$B$31,2,FALSE)</f>
        <v>10</v>
      </c>
      <c r="H797">
        <v>8</v>
      </c>
      <c r="I797">
        <f>Tableau2[[#This Row],[Nombre de questions]]-Tableau2[[#This Row],[Réponses justes ]]</f>
        <v>2</v>
      </c>
      <c r="J797" t="s">
        <v>1052</v>
      </c>
      <c r="K797" s="3">
        <v>41347</v>
      </c>
      <c r="M797"/>
      <c r="N797" s="12"/>
    </row>
    <row r="798" spans="1:14" x14ac:dyDescent="0.25">
      <c r="A798" s="6" t="s">
        <v>1164</v>
      </c>
      <c r="B798" t="str">
        <f>VLOOKUP(A798,'Liste salariés'!$C$2:$I$609,4,FALSE)</f>
        <v>ETAM</v>
      </c>
      <c r="C798" t="str">
        <f>VLOOKUP(A798,'Liste salariés'!$C$2:$R$609,7,FALSE)</f>
        <v>P02-TECHNICAL SCES</v>
      </c>
      <c r="D798" t="str">
        <f>VLOOKUP(A798,'Liste salariés'!$C$2:$I$609,3,FALSE)</f>
        <v>TIE</v>
      </c>
      <c r="E798" t="str">
        <f>VLOOKUP(A798,'Liste salariés'!$C$2:$I$609,6,FALSE)</f>
        <v>ELM</v>
      </c>
      <c r="F798" t="s">
        <v>11</v>
      </c>
      <c r="G798">
        <f>VLOOKUP(F798,'Liste formations'!$A$3:$B$31,2,FALSE)</f>
        <v>25</v>
      </c>
      <c r="H798">
        <v>20</v>
      </c>
      <c r="I798">
        <f>Tableau2[[#This Row],[Nombre de questions]]-Tableau2[[#This Row],[Réponses justes ]]</f>
        <v>5</v>
      </c>
      <c r="J798" t="s">
        <v>1052</v>
      </c>
      <c r="K798" s="3">
        <v>40968</v>
      </c>
      <c r="M798"/>
      <c r="N798" s="12"/>
    </row>
    <row r="799" spans="1:14" x14ac:dyDescent="0.25">
      <c r="A799" s="6" t="s">
        <v>1304</v>
      </c>
      <c r="B799" t="str">
        <f>VLOOKUP(A799,'Liste salariés'!$C$2:$I$609,4,FALSE)</f>
        <v>Ouvrier</v>
      </c>
      <c r="C799" t="str">
        <f>VLOOKUP(A799,'Liste salariés'!$C$2:$R$609,7,FALSE)</f>
        <v>P01-PRODUCTION</v>
      </c>
      <c r="D799" t="str">
        <f>VLOOKUP(A799,'Liste salariés'!$C$2:$I$609,3,FALSE)</f>
        <v>OMAC</v>
      </c>
      <c r="E799" t="str">
        <f>VLOOKUP(A799,'Liste salariés'!$C$2:$I$609,6,FALSE)</f>
        <v>ELM</v>
      </c>
      <c r="F799" t="s">
        <v>1413</v>
      </c>
      <c r="G799">
        <f>VLOOKUP(F799,'Liste formations'!$A$3:$B$31,2,FALSE)</f>
        <v>10</v>
      </c>
      <c r="H799">
        <v>8</v>
      </c>
      <c r="I799">
        <f>Tableau2[[#This Row],[Nombre de questions]]-Tableau2[[#This Row],[Réponses justes ]]</f>
        <v>2</v>
      </c>
      <c r="J799" t="s">
        <v>1052</v>
      </c>
      <c r="K799" s="3">
        <v>41292</v>
      </c>
      <c r="M799"/>
      <c r="N799" s="12"/>
    </row>
    <row r="800" spans="1:14" x14ac:dyDescent="0.25">
      <c r="A800" s="6" t="s">
        <v>1304</v>
      </c>
      <c r="B800" t="str">
        <f>VLOOKUP(A800,'Liste salariés'!$C$2:$I$609,4,FALSE)</f>
        <v>Ouvrier</v>
      </c>
      <c r="C800" t="str">
        <f>VLOOKUP(A800,'Liste salariés'!$C$2:$R$609,7,FALSE)</f>
        <v>P01-PRODUCTION</v>
      </c>
      <c r="D800" t="str">
        <f>VLOOKUP(A800,'Liste salariés'!$C$2:$I$609,3,FALSE)</f>
        <v>OMAC</v>
      </c>
      <c r="E800" t="str">
        <f>VLOOKUP(A800,'Liste salariés'!$C$2:$I$609,6,FALSE)</f>
        <v>ELM</v>
      </c>
      <c r="F800" t="s">
        <v>11</v>
      </c>
      <c r="G800">
        <f>VLOOKUP(F800,'Liste formations'!$A$3:$B$31,2,FALSE)</f>
        <v>25</v>
      </c>
      <c r="H800">
        <v>19</v>
      </c>
      <c r="I800">
        <f>Tableau2[[#This Row],[Nombre de questions]]-Tableau2[[#This Row],[Réponses justes ]]</f>
        <v>6</v>
      </c>
      <c r="J800" t="s">
        <v>1052</v>
      </c>
      <c r="K800" s="3">
        <v>41222</v>
      </c>
      <c r="M800"/>
      <c r="N800" s="12"/>
    </row>
    <row r="801" spans="1:14" x14ac:dyDescent="0.25">
      <c r="A801" s="6" t="s">
        <v>1055</v>
      </c>
      <c r="B801" t="str">
        <f>VLOOKUP(A801,'Liste salariés'!$C$2:$I$609,4,FALSE)</f>
        <v>Cadre</v>
      </c>
      <c r="C801" t="str">
        <f>VLOOKUP(A801,'Liste salariés'!$C$2:$R$609,7,FALSE)</f>
        <v>S03-HUMAN RESOURCE</v>
      </c>
      <c r="D801" t="str">
        <f>VLOOKUP(A801,'Liste salariés'!$C$2:$I$609,3,FALSE)</f>
        <v>RH</v>
      </c>
      <c r="E801" t="str">
        <f>VLOOKUP(A801,'Liste salariés'!$C$2:$I$609,6,FALSE)</f>
        <v>ELM</v>
      </c>
      <c r="F801" t="s">
        <v>1412</v>
      </c>
      <c r="G801">
        <f>VLOOKUP(F801,'Liste formations'!$A$3:$B$31,2,FALSE)</f>
        <v>14</v>
      </c>
      <c r="H801">
        <v>10</v>
      </c>
      <c r="I801">
        <f>Tableau2[[#This Row],[Nombre de questions]]-Tableau2[[#This Row],[Réponses justes ]]</f>
        <v>4</v>
      </c>
      <c r="J801" t="s">
        <v>1052</v>
      </c>
      <c r="K801" s="3">
        <v>41295</v>
      </c>
      <c r="M801"/>
      <c r="N801" s="12"/>
    </row>
    <row r="802" spans="1:14" x14ac:dyDescent="0.25">
      <c r="A802" s="6" t="s">
        <v>1055</v>
      </c>
      <c r="B802" t="str">
        <f>VLOOKUP(A802,'Liste salariés'!$C$2:$I$609,4,FALSE)</f>
        <v>Cadre</v>
      </c>
      <c r="C802" t="str">
        <f>VLOOKUP(A802,'Liste salariés'!$C$2:$R$609,7,FALSE)</f>
        <v>S03-HUMAN RESOURCE</v>
      </c>
      <c r="D802" t="str">
        <f>VLOOKUP(A802,'Liste salariés'!$C$2:$I$609,3,FALSE)</f>
        <v>RH</v>
      </c>
      <c r="E802" t="str">
        <f>VLOOKUP(A802,'Liste salariés'!$C$2:$I$609,6,FALSE)</f>
        <v>ELM</v>
      </c>
      <c r="F802" t="s">
        <v>1413</v>
      </c>
      <c r="G802">
        <f>VLOOKUP(F802,'Liste formations'!$A$3:$B$31,2,FALSE)</f>
        <v>10</v>
      </c>
      <c r="H802">
        <v>9</v>
      </c>
      <c r="I802">
        <f>Tableau2[[#This Row],[Nombre de questions]]-Tableau2[[#This Row],[Réponses justes ]]</f>
        <v>1</v>
      </c>
      <c r="J802" t="s">
        <v>1052</v>
      </c>
      <c r="K802" s="3">
        <v>41099</v>
      </c>
      <c r="M802"/>
      <c r="N802" s="12"/>
    </row>
    <row r="803" spans="1:14" x14ac:dyDescent="0.25">
      <c r="A803" s="6" t="s">
        <v>1055</v>
      </c>
      <c r="B803" t="str">
        <f>VLOOKUP(A803,'Liste salariés'!$C$2:$I$609,4,FALSE)</f>
        <v>Cadre</v>
      </c>
      <c r="C803" t="str">
        <f>VLOOKUP(A803,'Liste salariés'!$C$2:$R$609,7,FALSE)</f>
        <v>S03-HUMAN RESOURCE</v>
      </c>
      <c r="D803" t="str">
        <f>VLOOKUP(A803,'Liste salariés'!$C$2:$I$609,3,FALSE)</f>
        <v>RH</v>
      </c>
      <c r="E803" t="str">
        <f>VLOOKUP(A803,'Liste salariés'!$C$2:$I$609,6,FALSE)</f>
        <v>ELM</v>
      </c>
      <c r="F803" t="s">
        <v>11</v>
      </c>
      <c r="G803">
        <f>VLOOKUP(F803,'Liste formations'!$A$3:$B$31,2,FALSE)</f>
        <v>25</v>
      </c>
      <c r="H803">
        <v>21</v>
      </c>
      <c r="I803">
        <f>Tableau2[[#This Row],[Nombre de questions]]-Tableau2[[#This Row],[Réponses justes ]]</f>
        <v>4</v>
      </c>
      <c r="J803" t="s">
        <v>1052</v>
      </c>
      <c r="K803" s="3">
        <v>40710</v>
      </c>
      <c r="M803"/>
      <c r="N803" s="12"/>
    </row>
    <row r="804" spans="1:14" x14ac:dyDescent="0.25">
      <c r="A804" s="6" t="s">
        <v>1055</v>
      </c>
      <c r="B804" t="str">
        <f>VLOOKUP(A804,'Liste salariés'!$C$2:$I$609,4,FALSE)</f>
        <v>Cadre</v>
      </c>
      <c r="C804" t="str">
        <f>VLOOKUP(A804,'Liste salariés'!$C$2:$R$609,7,FALSE)</f>
        <v>S03-HUMAN RESOURCE</v>
      </c>
      <c r="D804" t="str">
        <f>VLOOKUP(A804,'Liste salariés'!$C$2:$I$609,3,FALSE)</f>
        <v>RH</v>
      </c>
      <c r="E804" t="str">
        <f>VLOOKUP(A804,'Liste salariés'!$C$2:$I$609,6,FALSE)</f>
        <v>ELM</v>
      </c>
      <c r="F804" t="s">
        <v>1101</v>
      </c>
      <c r="G804">
        <f>VLOOKUP(F804,'Liste formations'!$A$3:$B$31,2,FALSE)</f>
        <v>6</v>
      </c>
      <c r="I804">
        <f>Tableau2[[#This Row],[Nombre de questions]]-Tableau2[[#This Row],[Réponses justes ]]</f>
        <v>6</v>
      </c>
      <c r="J804"/>
      <c r="K804" s="3">
        <v>40498</v>
      </c>
      <c r="M804"/>
      <c r="N804" s="12"/>
    </row>
    <row r="805" spans="1:14" x14ac:dyDescent="0.25">
      <c r="A805" s="34" t="s">
        <v>1055</v>
      </c>
      <c r="B805" t="str">
        <f>VLOOKUP(A805,'Liste salariés'!$C$2:$I$609,4,FALSE)</f>
        <v>Cadre</v>
      </c>
      <c r="C805" s="8" t="str">
        <f>VLOOKUP(A805,'Liste salariés'!$C$2:$R$609,7,FALSE)</f>
        <v>S03-HUMAN RESOURCE</v>
      </c>
      <c r="D805" s="8" t="str">
        <f>VLOOKUP(A805,'Liste salariés'!$C$2:$I$609,3,FALSE)</f>
        <v>RH</v>
      </c>
      <c r="E805" s="8" t="str">
        <f>VLOOKUP(A805,'Liste salariés'!$C$2:$I$609,6,FALSE)</f>
        <v>ELM</v>
      </c>
      <c r="F805" t="s">
        <v>1795</v>
      </c>
      <c r="G805" s="8">
        <f>VLOOKUP(F805,'Liste formations'!$A$3:$B$31,2,FALSE)</f>
        <v>15</v>
      </c>
      <c r="H805">
        <v>14</v>
      </c>
      <c r="I805">
        <f>Tableau2[[#This Row],[Nombre de questions]]-Tableau2[[#This Row],[Réponses justes ]]</f>
        <v>1</v>
      </c>
      <c r="J805" t="s">
        <v>1052</v>
      </c>
      <c r="K805" s="3">
        <v>41614</v>
      </c>
      <c r="M805"/>
      <c r="N805" s="12"/>
    </row>
    <row r="806" spans="1:14" x14ac:dyDescent="0.25">
      <c r="A806" s="6" t="s">
        <v>1077</v>
      </c>
      <c r="B806" t="str">
        <f>VLOOKUP(A806,'Liste salariés'!$C$2:$I$609,4,FALSE)</f>
        <v>Ouvrier</v>
      </c>
      <c r="C806" t="str">
        <f>VLOOKUP(A806,'Liste salariés'!$C$2:$R$609,7,FALSE)</f>
        <v>P01-PRODUCTION</v>
      </c>
      <c r="D806" t="str">
        <f>VLOOKUP(A806,'Liste salariés'!$C$2:$I$609,3,FALSE)</f>
        <v>TL</v>
      </c>
      <c r="E806" t="str">
        <f>VLOOKUP(A806,'Liste salariés'!$C$2:$I$609,6,FALSE)</f>
        <v>ELM</v>
      </c>
      <c r="F806" t="s">
        <v>1413</v>
      </c>
      <c r="G806">
        <f>VLOOKUP(F806,'Liste formations'!$A$3:$B$31,2,FALSE)</f>
        <v>10</v>
      </c>
      <c r="H806">
        <v>10</v>
      </c>
      <c r="I806">
        <f>Tableau2[[#This Row],[Nombre de questions]]-Tableau2[[#This Row],[Réponses justes ]]</f>
        <v>0</v>
      </c>
      <c r="J806" t="s">
        <v>1052</v>
      </c>
      <c r="K806" s="3">
        <v>41352</v>
      </c>
      <c r="M806"/>
      <c r="N806" s="12"/>
    </row>
    <row r="807" spans="1:14" x14ac:dyDescent="0.25">
      <c r="A807" s="6" t="s">
        <v>1077</v>
      </c>
      <c r="B807" t="str">
        <f>VLOOKUP(A807,'Liste salariés'!$C$2:$I$609,4,FALSE)</f>
        <v>Ouvrier</v>
      </c>
      <c r="C807" t="str">
        <f>VLOOKUP(A807,'Liste salariés'!$C$2:$R$609,7,FALSE)</f>
        <v>P01-PRODUCTION</v>
      </c>
      <c r="D807" t="str">
        <f>VLOOKUP(A807,'Liste salariés'!$C$2:$I$609,3,FALSE)</f>
        <v>TL</v>
      </c>
      <c r="E807" t="str">
        <f>VLOOKUP(A807,'Liste salariés'!$C$2:$I$609,6,FALSE)</f>
        <v>ELM</v>
      </c>
      <c r="F807" t="s">
        <v>11</v>
      </c>
      <c r="G807">
        <f>VLOOKUP(F807,'Liste formations'!$A$3:$B$31,2,FALSE)</f>
        <v>25</v>
      </c>
      <c r="H807">
        <v>25</v>
      </c>
      <c r="I807">
        <f>Tableau2[[#This Row],[Nombre de questions]]-Tableau2[[#This Row],[Réponses justes ]]</f>
        <v>0</v>
      </c>
      <c r="J807" t="s">
        <v>1052</v>
      </c>
      <c r="K807" s="3">
        <v>41352</v>
      </c>
      <c r="M807"/>
      <c r="N807" s="12"/>
    </row>
    <row r="808" spans="1:14" x14ac:dyDescent="0.25">
      <c r="A808" s="34" t="s">
        <v>1305</v>
      </c>
      <c r="B808" t="str">
        <f>VLOOKUP(A808,'Liste salariés'!$C$2:$I$609,4,FALSE)</f>
        <v>Ouvrier</v>
      </c>
      <c r="C808" s="8" t="str">
        <f>VLOOKUP(A808,'Liste salariés'!$C$2:$R$609,7,FALSE)</f>
        <v>P01-PRODUCTION</v>
      </c>
      <c r="D808" s="8" t="str">
        <f>VLOOKUP(A808,'Liste salariés'!$C$2:$I$609,3,FALSE)</f>
        <v>OMAC</v>
      </c>
      <c r="E808" s="8" t="str">
        <f>VLOOKUP(A808,'Liste salariés'!$C$2:$I$609,6,FALSE)</f>
        <v>ELM</v>
      </c>
      <c r="F808" t="s">
        <v>1987</v>
      </c>
      <c r="G808" s="8">
        <f>VLOOKUP(F808,'Liste formations'!$A$3:$B$31,2,FALSE)</f>
        <v>15</v>
      </c>
      <c r="H808" t="s">
        <v>1973</v>
      </c>
      <c r="I808" t="e">
        <f>Tableau2[[#This Row],[Nombre de questions]]-Tableau2[[#This Row],[Réponses justes ]]</f>
        <v>#VALUE!</v>
      </c>
      <c r="J808" s="26" t="s">
        <v>1053</v>
      </c>
      <c r="K808" s="40">
        <v>41577</v>
      </c>
      <c r="M808"/>
      <c r="N808" s="12"/>
    </row>
    <row r="809" spans="1:14" x14ac:dyDescent="0.25">
      <c r="A809" s="6" t="s">
        <v>1305</v>
      </c>
      <c r="B809" t="str">
        <f>VLOOKUP(A809,'Liste salariés'!$C$2:$I$609,4,FALSE)</f>
        <v>Ouvrier</v>
      </c>
      <c r="C809" t="str">
        <f>VLOOKUP(A809,'Liste salariés'!$C$2:$R$609,7,FALSE)</f>
        <v>P01-PRODUCTION</v>
      </c>
      <c r="D809" t="str">
        <f>VLOOKUP(A809,'Liste salariés'!$C$2:$I$609,3,FALSE)</f>
        <v>OMAC</v>
      </c>
      <c r="E809" t="str">
        <f>VLOOKUP(A809,'Liste salariés'!$C$2:$I$609,6,FALSE)</f>
        <v>ELM</v>
      </c>
      <c r="F809" t="s">
        <v>1413</v>
      </c>
      <c r="G809">
        <f>VLOOKUP(F809,'Liste formations'!$A$3:$B$31,2,FALSE)</f>
        <v>10</v>
      </c>
      <c r="H809">
        <v>7</v>
      </c>
      <c r="I809">
        <f>Tableau2[[#This Row],[Nombre de questions]]-Tableau2[[#This Row],[Réponses justes ]]</f>
        <v>3</v>
      </c>
      <c r="J809" t="s">
        <v>1052</v>
      </c>
      <c r="K809" s="3">
        <v>41170</v>
      </c>
      <c r="M809"/>
      <c r="N809" s="12"/>
    </row>
    <row r="810" spans="1:14" ht="14.25" customHeight="1" x14ac:dyDescent="0.25">
      <c r="A810" s="6" t="s">
        <v>1305</v>
      </c>
      <c r="B810" t="str">
        <f>VLOOKUP(A810,'Liste salariés'!$C$2:$I$609,4,FALSE)</f>
        <v>Ouvrier</v>
      </c>
      <c r="C810" t="str">
        <f>VLOOKUP(A810,'Liste salariés'!$C$2:$R$609,7,FALSE)</f>
        <v>P01-PRODUCTION</v>
      </c>
      <c r="D810" t="str">
        <f>VLOOKUP(A810,'Liste salariés'!$C$2:$I$609,3,FALSE)</f>
        <v>OMAC</v>
      </c>
      <c r="E810" t="str">
        <f>VLOOKUP(A810,'Liste salariés'!$C$2:$I$609,6,FALSE)</f>
        <v>ELM</v>
      </c>
      <c r="F810" t="s">
        <v>11</v>
      </c>
      <c r="G810">
        <f>VLOOKUP(F810,'Liste formations'!$A$3:$B$31,2,FALSE)</f>
        <v>25</v>
      </c>
      <c r="H810">
        <v>19</v>
      </c>
      <c r="I810">
        <f>Tableau2[[#This Row],[Nombre de questions]]-Tableau2[[#This Row],[Réponses justes ]]</f>
        <v>6</v>
      </c>
      <c r="J810" t="s">
        <v>1052</v>
      </c>
      <c r="K810" s="3"/>
      <c r="M810"/>
      <c r="N810" s="12"/>
    </row>
    <row r="811" spans="1:14" x14ac:dyDescent="0.25">
      <c r="A811" s="6" t="s">
        <v>1305</v>
      </c>
      <c r="B811" t="str">
        <f>VLOOKUP(A811,'Liste salariés'!$C$2:$I$609,4,FALSE)</f>
        <v>Ouvrier</v>
      </c>
      <c r="C811" t="str">
        <f>VLOOKUP(A811,'Liste salariés'!$C$2:$R$609,7,FALSE)</f>
        <v>P01-PRODUCTION</v>
      </c>
      <c r="D811" t="str">
        <f>VLOOKUP(A811,'Liste salariés'!$C$2:$I$609,3,FALSE)</f>
        <v>OMAC</v>
      </c>
      <c r="E811" t="str">
        <f>VLOOKUP(A811,'Liste salariés'!$C$2:$I$609,6,FALSE)</f>
        <v>ELM</v>
      </c>
      <c r="F811" t="s">
        <v>1683</v>
      </c>
      <c r="G811">
        <f>VLOOKUP(F811,'Liste formations'!$A$3:$B$31,2,FALSE)</f>
        <v>0</v>
      </c>
      <c r="H811">
        <v>25</v>
      </c>
      <c r="I811">
        <f>Tableau2[[#This Row],[Nombre de questions]]-Tableau2[[#This Row],[Réponses justes ]]</f>
        <v>-25</v>
      </c>
      <c r="J811" t="s">
        <v>1052</v>
      </c>
      <c r="K811" s="3">
        <v>41074</v>
      </c>
      <c r="L811" t="s">
        <v>1693</v>
      </c>
      <c r="M811"/>
      <c r="N811" s="12"/>
    </row>
    <row r="812" spans="1:14" x14ac:dyDescent="0.25">
      <c r="A812" s="6" t="s">
        <v>1306</v>
      </c>
      <c r="B812" t="str">
        <f>VLOOKUP(A812,'Liste salariés'!$C$2:$I$609,4,FALSE)</f>
        <v>Ouvrier</v>
      </c>
      <c r="C812" t="str">
        <f>VLOOKUP(A812,'Liste salariés'!$C$2:$R$609,7,FALSE)</f>
        <v>P01-PRODUCTION</v>
      </c>
      <c r="D812" t="str">
        <f>VLOOKUP(A812,'Liste salariés'!$C$2:$I$609,3,FALSE)</f>
        <v>TL</v>
      </c>
      <c r="E812" t="str">
        <f>VLOOKUP(A812,'Liste salariés'!$C$2:$I$609,6,FALSE)</f>
        <v>ELM</v>
      </c>
      <c r="F812" t="s">
        <v>1413</v>
      </c>
      <c r="G812">
        <f>VLOOKUP(F812,'Liste formations'!$A$3:$B$31,2,FALSE)</f>
        <v>10</v>
      </c>
      <c r="H812">
        <v>9</v>
      </c>
      <c r="I812">
        <f>Tableau2[[#This Row],[Nombre de questions]]-Tableau2[[#This Row],[Réponses justes ]]</f>
        <v>1</v>
      </c>
      <c r="J812" t="s">
        <v>1052</v>
      </c>
      <c r="K812" s="3">
        <v>41292</v>
      </c>
      <c r="M812"/>
      <c r="N812" s="12"/>
    </row>
    <row r="813" spans="1:14" x14ac:dyDescent="0.25">
      <c r="A813" s="6" t="s">
        <v>1306</v>
      </c>
      <c r="B813" t="str">
        <f>VLOOKUP(A813,'Liste salariés'!$C$2:$I$609,4,FALSE)</f>
        <v>Ouvrier</v>
      </c>
      <c r="C813" t="str">
        <f>VLOOKUP(A813,'Liste salariés'!$C$2:$R$609,7,FALSE)</f>
        <v>P01-PRODUCTION</v>
      </c>
      <c r="D813" t="str">
        <f>VLOOKUP(A813,'Liste salariés'!$C$2:$I$609,3,FALSE)</f>
        <v>TL</v>
      </c>
      <c r="E813" t="str">
        <f>VLOOKUP(A813,'Liste salariés'!$C$2:$I$609,6,FALSE)</f>
        <v>ELM</v>
      </c>
      <c r="F813" t="s">
        <v>11</v>
      </c>
      <c r="G813">
        <f>VLOOKUP(F813,'Liste formations'!$A$3:$B$31,2,FALSE)</f>
        <v>25</v>
      </c>
      <c r="H813">
        <v>18</v>
      </c>
      <c r="I813">
        <f>Tableau2[[#This Row],[Nombre de questions]]-Tableau2[[#This Row],[Réponses justes ]]</f>
        <v>7</v>
      </c>
      <c r="J813" t="s">
        <v>1052</v>
      </c>
      <c r="K813" s="3">
        <v>41222</v>
      </c>
      <c r="M813"/>
      <c r="N813" s="12"/>
    </row>
    <row r="814" spans="1:14" x14ac:dyDescent="0.25">
      <c r="A814" s="6" t="s">
        <v>1306</v>
      </c>
      <c r="B814" t="str">
        <f>VLOOKUP(A814,'Liste salariés'!$C$2:$I$609,4,FALSE)</f>
        <v>Ouvrier</v>
      </c>
      <c r="C814" t="str">
        <f>VLOOKUP(A814,'Liste salariés'!$C$2:$R$609,7,FALSE)</f>
        <v>P01-PRODUCTION</v>
      </c>
      <c r="D814" t="str">
        <f>VLOOKUP(A814,'Liste salariés'!$C$2:$I$609,3,FALSE)</f>
        <v>TL</v>
      </c>
      <c r="E814" t="str">
        <f>VLOOKUP(A814,'Liste salariés'!$C$2:$I$609,6,FALSE)</f>
        <v>ELM</v>
      </c>
      <c r="F814" t="s">
        <v>1422</v>
      </c>
      <c r="G814">
        <f>VLOOKUP(F814,'Liste formations'!$A$3:$B$31,2,FALSE)</f>
        <v>17</v>
      </c>
      <c r="H814">
        <v>17</v>
      </c>
      <c r="I814">
        <f>Tableau2[[#This Row],[Nombre de questions]]-Tableau2[[#This Row],[Réponses justes ]]</f>
        <v>0</v>
      </c>
      <c r="J814" t="s">
        <v>1052</v>
      </c>
      <c r="K814" s="3">
        <v>41379</v>
      </c>
      <c r="M814"/>
      <c r="N814" s="12"/>
    </row>
    <row r="815" spans="1:14" x14ac:dyDescent="0.25">
      <c r="A815" s="6" t="s">
        <v>1597</v>
      </c>
      <c r="B815" t="str">
        <f>VLOOKUP(A815,'Liste salariés'!$C$2:$I$609,4,FALSE)</f>
        <v>Ouvrier</v>
      </c>
      <c r="C815" t="str">
        <f>VLOOKUP(A815,'Liste salariés'!$C$2:$R$609,7,FALSE)</f>
        <v>P01-PRODUCTION</v>
      </c>
      <c r="D815" t="str">
        <f>VLOOKUP(A815,'Liste salariés'!$C$2:$I$609,3,FALSE)</f>
        <v>REPA</v>
      </c>
      <c r="E815" t="str">
        <f>VLOOKUP(A815,'Liste salariés'!$C$2:$I$609,6,FALSE)</f>
        <v>ELM</v>
      </c>
      <c r="F815" t="s">
        <v>1413</v>
      </c>
      <c r="G815">
        <f>VLOOKUP(F815,'Liste formations'!$A$3:$B$31,2,FALSE)</f>
        <v>10</v>
      </c>
      <c r="H815">
        <v>10</v>
      </c>
      <c r="I815">
        <f>Tableau2[[#This Row],[Nombre de questions]]-Tableau2[[#This Row],[Réponses justes ]]</f>
        <v>0</v>
      </c>
      <c r="J815" t="s">
        <v>1052</v>
      </c>
      <c r="K815" s="3">
        <v>41458</v>
      </c>
      <c r="M815"/>
      <c r="N815" s="12"/>
    </row>
    <row r="816" spans="1:14" x14ac:dyDescent="0.25">
      <c r="A816" s="34" t="s">
        <v>1078</v>
      </c>
      <c r="B816" t="str">
        <f>VLOOKUP(A816,'Liste salariés'!$C$2:$I$609,4,FALSE)</f>
        <v>Ouvrier</v>
      </c>
      <c r="C816" s="8" t="str">
        <f>VLOOKUP(A816,'Liste salariés'!$C$2:$R$609,7,FALSE)</f>
        <v>P01-PRODUCTION</v>
      </c>
      <c r="D816" s="8" t="str">
        <f>VLOOKUP(A816,'Liste salariés'!$C$2:$I$609,3,FALSE)</f>
        <v>OMAC</v>
      </c>
      <c r="E816" s="8" t="str">
        <f>VLOOKUP(A816,'Liste salariés'!$C$2:$I$609,6,FALSE)</f>
        <v>ELM</v>
      </c>
      <c r="F816" t="s">
        <v>1987</v>
      </c>
      <c r="G816" s="8">
        <f>VLOOKUP(F816,'Liste formations'!$A$3:$B$31,2,FALSE)</f>
        <v>15</v>
      </c>
      <c r="H816">
        <v>9</v>
      </c>
      <c r="I816">
        <f>Tableau2[[#This Row],[Nombre de questions]]-Tableau2[[#This Row],[Réponses justes ]]</f>
        <v>6</v>
      </c>
      <c r="J816" s="26" t="s">
        <v>1052</v>
      </c>
      <c r="K816" s="40" t="s">
        <v>2004</v>
      </c>
      <c r="M816"/>
      <c r="N816" s="12"/>
    </row>
    <row r="817" spans="1:14" x14ac:dyDescent="0.25">
      <c r="A817" s="6" t="s">
        <v>1078</v>
      </c>
      <c r="B817" t="str">
        <f>VLOOKUP(A817,'Liste salariés'!$C$2:$I$609,4,FALSE)</f>
        <v>Ouvrier</v>
      </c>
      <c r="C817" t="str">
        <f>VLOOKUP(A817,'Liste salariés'!$C$2:$R$609,7,FALSE)</f>
        <v>P01-PRODUCTION</v>
      </c>
      <c r="D817" t="str">
        <f>VLOOKUP(A817,'Liste salariés'!$C$2:$I$609,3,FALSE)</f>
        <v>OMAC</v>
      </c>
      <c r="E817" t="str">
        <f>VLOOKUP(A817,'Liste salariés'!$C$2:$I$609,6,FALSE)</f>
        <v>ELM</v>
      </c>
      <c r="F817" t="s">
        <v>1413</v>
      </c>
      <c r="G817">
        <f>VLOOKUP(F817,'Liste formations'!$A$3:$B$31,2,FALSE)</f>
        <v>10</v>
      </c>
      <c r="H817">
        <v>10</v>
      </c>
      <c r="I817">
        <f>Tableau2[[#This Row],[Nombre de questions]]-Tableau2[[#This Row],[Réponses justes ]]</f>
        <v>0</v>
      </c>
      <c r="J817" t="s">
        <v>1052</v>
      </c>
      <c r="K817" s="3">
        <v>41352</v>
      </c>
      <c r="M817"/>
      <c r="N817" s="12"/>
    </row>
    <row r="818" spans="1:14" x14ac:dyDescent="0.25">
      <c r="A818" s="6" t="s">
        <v>1078</v>
      </c>
      <c r="B818" t="str">
        <f>VLOOKUP(A818,'Liste salariés'!$C$2:$I$609,4,FALSE)</f>
        <v>Ouvrier</v>
      </c>
      <c r="C818" t="str">
        <f>VLOOKUP(A818,'Liste salariés'!$C$2:$R$609,7,FALSE)</f>
        <v>P01-PRODUCTION</v>
      </c>
      <c r="D818" t="str">
        <f>VLOOKUP(A818,'Liste salariés'!$C$2:$I$609,3,FALSE)</f>
        <v>OMAC</v>
      </c>
      <c r="E818" t="str">
        <f>VLOOKUP(A818,'Liste salariés'!$C$2:$I$609,6,FALSE)</f>
        <v>ELM</v>
      </c>
      <c r="F818" t="s">
        <v>11</v>
      </c>
      <c r="G818">
        <f>VLOOKUP(F818,'Liste formations'!$A$3:$B$31,2,FALSE)</f>
        <v>25</v>
      </c>
      <c r="H818">
        <v>23</v>
      </c>
      <c r="I818">
        <f>Tableau2[[#This Row],[Nombre de questions]]-Tableau2[[#This Row],[Réponses justes ]]</f>
        <v>2</v>
      </c>
      <c r="J818" t="s">
        <v>1052</v>
      </c>
      <c r="K818" s="3">
        <v>41352</v>
      </c>
      <c r="M818"/>
      <c r="N818" s="12"/>
    </row>
    <row r="819" spans="1:14" x14ac:dyDescent="0.25">
      <c r="A819" s="6" t="s">
        <v>1078</v>
      </c>
      <c r="B819" t="str">
        <f>VLOOKUP(A819,'Liste salariés'!$C$2:$I$609,4,FALSE)</f>
        <v>Ouvrier</v>
      </c>
      <c r="C819" t="str">
        <f>VLOOKUP(A819,'Liste salariés'!$C$2:$R$609,7,FALSE)</f>
        <v>P01-PRODUCTION</v>
      </c>
      <c r="D819" t="str">
        <f>VLOOKUP(A819,'Liste salariés'!$C$2:$I$609,3,FALSE)</f>
        <v>OMAC</v>
      </c>
      <c r="E819" t="str">
        <f>VLOOKUP(A819,'Liste salariés'!$C$2:$I$609,6,FALSE)</f>
        <v>ELM</v>
      </c>
      <c r="F819" t="s">
        <v>10</v>
      </c>
      <c r="G819">
        <f>VLOOKUP(F819,'Liste formations'!$A$3:$B$31,2,FALSE)</f>
        <v>6</v>
      </c>
      <c r="H819">
        <v>6</v>
      </c>
      <c r="I819">
        <f>Tableau2[[#This Row],[Nombre de questions]]-Tableau2[[#This Row],[Réponses justes ]]</f>
        <v>0</v>
      </c>
      <c r="J819" t="s">
        <v>1052</v>
      </c>
      <c r="K819" s="3">
        <v>41331</v>
      </c>
      <c r="M819"/>
      <c r="N819" s="12"/>
    </row>
    <row r="820" spans="1:14" x14ac:dyDescent="0.25">
      <c r="A820" s="6" t="s">
        <v>1078</v>
      </c>
      <c r="B820" t="str">
        <f>VLOOKUP(A820,'Liste salariés'!$C$2:$I$609,4,FALSE)</f>
        <v>Ouvrier</v>
      </c>
      <c r="C820" t="str">
        <f>VLOOKUP(A820,'Liste salariés'!$C$2:$R$609,7,FALSE)</f>
        <v>P01-PRODUCTION</v>
      </c>
      <c r="D820" t="str">
        <f>VLOOKUP(A820,'Liste salariés'!$C$2:$I$609,3,FALSE)</f>
        <v>OMAC</v>
      </c>
      <c r="E820" t="str">
        <f>VLOOKUP(A820,'Liste salariés'!$C$2:$I$609,6,FALSE)</f>
        <v>ELM</v>
      </c>
      <c r="F820" t="s">
        <v>1683</v>
      </c>
      <c r="G820">
        <v>26</v>
      </c>
      <c r="H820">
        <v>1</v>
      </c>
      <c r="I820">
        <f>Tableau2[[#This Row],[Nombre de questions]]-Tableau2[[#This Row],[Réponses justes ]]</f>
        <v>25</v>
      </c>
      <c r="J820" t="s">
        <v>1052</v>
      </c>
      <c r="K820" s="3">
        <v>41331</v>
      </c>
      <c r="M820"/>
      <c r="N820" s="12"/>
    </row>
    <row r="821" spans="1:14" x14ac:dyDescent="0.25">
      <c r="A821" s="6" t="s">
        <v>1209</v>
      </c>
      <c r="B821" t="str">
        <f>VLOOKUP(A821,'Liste salariés'!$C$2:$I$609,4,FALSE)</f>
        <v>ETAM</v>
      </c>
      <c r="C821" t="str">
        <f>VLOOKUP(A821,'Liste salariés'!$C$2:$R$609,7,FALSE)</f>
        <v>S02-FINANCE</v>
      </c>
      <c r="D821" t="str">
        <f>VLOOKUP(A821,'Liste salariés'!$C$2:$I$609,3,FALSE)</f>
        <v>CG</v>
      </c>
      <c r="E821" t="str">
        <f>VLOOKUP(A821,'Liste salariés'!$C$2:$I$609,6,FALSE)</f>
        <v>ELM</v>
      </c>
      <c r="F821" t="s">
        <v>11</v>
      </c>
      <c r="G821">
        <f>VLOOKUP(F821,'Liste formations'!$A$3:$B$31,2,FALSE)</f>
        <v>25</v>
      </c>
      <c r="H821">
        <v>20</v>
      </c>
      <c r="I821">
        <f>Tableau2[[#This Row],[Nombre de questions]]-Tableau2[[#This Row],[Réponses justes ]]</f>
        <v>5</v>
      </c>
      <c r="J821" t="s">
        <v>1052</v>
      </c>
      <c r="K821" s="3">
        <v>40813</v>
      </c>
      <c r="M821"/>
      <c r="N821" s="12"/>
    </row>
    <row r="822" spans="1:14" x14ac:dyDescent="0.25">
      <c r="A822" s="6" t="s">
        <v>1209</v>
      </c>
      <c r="B822" t="str">
        <f>VLOOKUP(A822,'Liste salariés'!$C$2:$I$609,4,FALSE)</f>
        <v>ETAM</v>
      </c>
      <c r="C822" t="str">
        <f>VLOOKUP(A822,'Liste salariés'!$C$2:$R$609,7,FALSE)</f>
        <v>S02-FINANCE</v>
      </c>
      <c r="D822" t="str">
        <f>VLOOKUP(A822,'Liste salariés'!$C$2:$I$609,3,FALSE)</f>
        <v>CG</v>
      </c>
      <c r="E822" t="str">
        <f>VLOOKUP(A822,'Liste salariés'!$C$2:$I$609,6,FALSE)</f>
        <v>ELM</v>
      </c>
      <c r="F822" t="s">
        <v>9</v>
      </c>
      <c r="G822">
        <f>VLOOKUP(F822,'Liste formations'!$A$3:$B$31,2,FALSE)</f>
        <v>10</v>
      </c>
      <c r="H822">
        <v>9</v>
      </c>
      <c r="I822">
        <f>Tableau2[[#This Row],[Nombre de questions]]-Tableau2[[#This Row],[Réponses justes ]]</f>
        <v>1</v>
      </c>
      <c r="J822" t="s">
        <v>1052</v>
      </c>
      <c r="K822" s="3">
        <v>41396</v>
      </c>
      <c r="M822"/>
      <c r="N822" s="12"/>
    </row>
    <row r="823" spans="1:14" x14ac:dyDescent="0.25">
      <c r="A823" s="6" t="s">
        <v>1166</v>
      </c>
      <c r="B823" t="str">
        <f>VLOOKUP(A823,'Liste salariés'!$C$2:$I$609,4,FALSE)</f>
        <v>Cadre</v>
      </c>
      <c r="C823" t="str">
        <f>VLOOKUP(A823,'Liste salariés'!$C$2:$R$609,7,FALSE)</f>
        <v>S15-TESTING R&amp;D</v>
      </c>
      <c r="D823" t="str">
        <f>VLOOKUP(A823,'Liste salariés'!$C$2:$I$609,3,FALSE)</f>
        <v>TS</v>
      </c>
      <c r="E823" t="str">
        <f>VLOOKUP(A823,'Liste salariés'!$C$2:$I$609,6,FALSE)</f>
        <v>I&amp;T</v>
      </c>
      <c r="F823" t="s">
        <v>9</v>
      </c>
      <c r="G823">
        <f>VLOOKUP(F823,'Liste formations'!$A$3:$B$31,2,FALSE)</f>
        <v>10</v>
      </c>
      <c r="H823">
        <v>8</v>
      </c>
      <c r="I823">
        <f>Tableau2[[#This Row],[Nombre de questions]]-Tableau2[[#This Row],[Réponses justes ]]</f>
        <v>2</v>
      </c>
      <c r="J823" t="s">
        <v>1052</v>
      </c>
      <c r="K823" s="3">
        <v>41348</v>
      </c>
      <c r="M823"/>
      <c r="N823" s="12"/>
    </row>
    <row r="824" spans="1:14" x14ac:dyDescent="0.25">
      <c r="A824" s="6" t="s">
        <v>1165</v>
      </c>
      <c r="B824" t="str">
        <f>VLOOKUP(A824,'Liste salariés'!$C$2:$I$609,4,FALSE)</f>
        <v>Cadre</v>
      </c>
      <c r="C824" t="str">
        <f>VLOOKUP(A824,'Liste salariés'!$C$2:$R$609,7,FALSE)</f>
        <v>ELM</v>
      </c>
      <c r="D824" t="str">
        <f>VLOOKUP(A824,'Liste salariés'!$C$2:$I$609,3,FALSE)</f>
        <v>LOG</v>
      </c>
      <c r="E824" t="str">
        <f>VLOOKUP(A824,'Liste salariés'!$C$2:$I$609,6,FALSE)</f>
        <v>HOLDING</v>
      </c>
      <c r="F824" t="s">
        <v>9</v>
      </c>
      <c r="G824">
        <f>VLOOKUP(F824,'Liste formations'!$A$3:$B$31,2,FALSE)</f>
        <v>10</v>
      </c>
      <c r="H824">
        <v>10</v>
      </c>
      <c r="I824">
        <f>Tableau2[[#This Row],[Nombre de questions]]-Tableau2[[#This Row],[Réponses justes ]]</f>
        <v>0</v>
      </c>
      <c r="J824" t="s">
        <v>1052</v>
      </c>
      <c r="K824" s="3">
        <v>41359</v>
      </c>
      <c r="M824"/>
      <c r="N824" s="12"/>
    </row>
    <row r="825" spans="1:14" x14ac:dyDescent="0.25">
      <c r="A825" s="6" t="s">
        <v>1165</v>
      </c>
      <c r="B825" t="str">
        <f>VLOOKUP(A825,'Liste salariés'!$C$2:$I$609,4,FALSE)</f>
        <v>Cadre</v>
      </c>
      <c r="C825" t="str">
        <f>VLOOKUP(A825,'Liste salariés'!$C$2:$R$609,7,FALSE)</f>
        <v>ELM</v>
      </c>
      <c r="D825" t="str">
        <f>VLOOKUP(A825,'Liste salariés'!$C$2:$I$609,3,FALSE)</f>
        <v>LOG</v>
      </c>
      <c r="E825" t="str">
        <f>VLOOKUP(A825,'Liste salariés'!$C$2:$I$609,6,FALSE)</f>
        <v>HOLDING</v>
      </c>
      <c r="F825" t="s">
        <v>11</v>
      </c>
      <c r="G825">
        <f>VLOOKUP(F825,'Liste formations'!$A$3:$B$31,2,FALSE)</f>
        <v>25</v>
      </c>
      <c r="H825">
        <v>23</v>
      </c>
      <c r="I825">
        <f>Tableau2[[#This Row],[Nombre de questions]]-Tableau2[[#This Row],[Réponses justes ]]</f>
        <v>2</v>
      </c>
      <c r="J825" t="s">
        <v>1052</v>
      </c>
      <c r="K825" s="3">
        <v>40826</v>
      </c>
      <c r="M825"/>
      <c r="N825" s="12"/>
    </row>
    <row r="826" spans="1:14" x14ac:dyDescent="0.25">
      <c r="A826" s="34" t="s">
        <v>1165</v>
      </c>
      <c r="B826" t="str">
        <f>VLOOKUP(A826,'Liste salariés'!$C$2:$I$609,4,FALSE)</f>
        <v>Cadre</v>
      </c>
      <c r="C826" t="str">
        <f>VLOOKUP(A826,'Liste salariés'!$C$2:$R$609,7,FALSE)</f>
        <v>ELM</v>
      </c>
      <c r="D826" t="str">
        <f>VLOOKUP(A826,'Liste salariés'!$C$2:$I$609,3,FALSE)</f>
        <v>LOG</v>
      </c>
      <c r="E826" t="str">
        <f>VLOOKUP(A826,'Liste salariés'!$C$2:$I$609,6,FALSE)</f>
        <v>HOLDING</v>
      </c>
      <c r="F826" t="s">
        <v>1795</v>
      </c>
      <c r="G826">
        <f>VLOOKUP(F826,'Liste formations'!$A$3:$B$31,2,FALSE)</f>
        <v>15</v>
      </c>
      <c r="H826">
        <v>15</v>
      </c>
      <c r="I826">
        <f>Tableau2[[#This Row],[Nombre de questions]]-Tableau2[[#This Row],[Réponses justes ]]</f>
        <v>0</v>
      </c>
      <c r="J826" t="s">
        <v>1052</v>
      </c>
      <c r="K826" s="3">
        <v>41562</v>
      </c>
      <c r="M826"/>
      <c r="N826" s="12"/>
    </row>
    <row r="827" spans="1:14" x14ac:dyDescent="0.25">
      <c r="A827" s="6" t="s">
        <v>1307</v>
      </c>
      <c r="B827" t="str">
        <f>VLOOKUP(A827,'Liste salariés'!$C$2:$I$609,4,FALSE)</f>
        <v>Ouvrier</v>
      </c>
      <c r="C827" t="str">
        <f>VLOOKUP(A827,'Liste salariés'!$C$2:$R$609,7,FALSE)</f>
        <v>P01-PRODUCTION</v>
      </c>
      <c r="D827" t="str">
        <f>VLOOKUP(A827,'Liste salariés'!$C$2:$I$609,3,FALSE)</f>
        <v>OMAN</v>
      </c>
      <c r="E827" t="str">
        <f>VLOOKUP(A827,'Liste salariés'!$C$2:$I$609,6,FALSE)</f>
        <v>ELM</v>
      </c>
      <c r="F827" t="s">
        <v>1413</v>
      </c>
      <c r="G827">
        <f>VLOOKUP(F827,'Liste formations'!$A$3:$B$31,2,FALSE)</f>
        <v>10</v>
      </c>
      <c r="H827">
        <v>10</v>
      </c>
      <c r="I827">
        <f>Tableau2[[#This Row],[Nombre de questions]]-Tableau2[[#This Row],[Réponses justes ]]</f>
        <v>0</v>
      </c>
      <c r="J827" t="s">
        <v>1052</v>
      </c>
      <c r="K827" s="3">
        <v>41352</v>
      </c>
      <c r="M827"/>
      <c r="N827" s="12"/>
    </row>
    <row r="828" spans="1:14" x14ac:dyDescent="0.25">
      <c r="A828" s="6" t="s">
        <v>1307</v>
      </c>
      <c r="B828" t="str">
        <f>VLOOKUP(A828,'Liste salariés'!$C$2:$I$609,4,FALSE)</f>
        <v>Ouvrier</v>
      </c>
      <c r="C828" t="str">
        <f>VLOOKUP(A828,'Liste salariés'!$C$2:$R$609,7,FALSE)</f>
        <v>P01-PRODUCTION</v>
      </c>
      <c r="D828" t="str">
        <f>VLOOKUP(A828,'Liste salariés'!$C$2:$I$609,3,FALSE)</f>
        <v>OMAN</v>
      </c>
      <c r="E828" t="str">
        <f>VLOOKUP(A828,'Liste salariés'!$C$2:$I$609,6,FALSE)</f>
        <v>ELM</v>
      </c>
      <c r="F828" t="s">
        <v>11</v>
      </c>
      <c r="G828">
        <f>VLOOKUP(F828,'Liste formations'!$A$3:$B$31,2,FALSE)</f>
        <v>25</v>
      </c>
      <c r="H828">
        <v>15</v>
      </c>
      <c r="I828">
        <f>Tableau2[[#This Row],[Nombre de questions]]-Tableau2[[#This Row],[Réponses justes ]]</f>
        <v>10</v>
      </c>
      <c r="J828" t="s">
        <v>1053</v>
      </c>
      <c r="K828" s="3">
        <v>41352</v>
      </c>
      <c r="M828"/>
      <c r="N828" s="12"/>
    </row>
    <row r="829" spans="1:14" x14ac:dyDescent="0.25">
      <c r="A829" s="6" t="s">
        <v>1167</v>
      </c>
      <c r="B829" t="str">
        <f>VLOOKUP(A829,'Liste salariés'!$C$2:$I$609,4,FALSE)</f>
        <v>ETAM</v>
      </c>
      <c r="C829" t="str">
        <f>VLOOKUP(A829,'Liste salariés'!$C$2:$R$609,7,FALSE)</f>
        <v>P02-TECHNICAL SCES</v>
      </c>
      <c r="D829" t="str">
        <f>VLOOKUP(A829,'Liste salariés'!$C$2:$I$609,3,FALSE)</f>
        <v>TIE</v>
      </c>
      <c r="E829" t="str">
        <f>VLOOKUP(A829,'Liste salariés'!$C$2:$I$609,6,FALSE)</f>
        <v>ELM</v>
      </c>
      <c r="F829" t="s">
        <v>9</v>
      </c>
      <c r="G829">
        <f>VLOOKUP(F829,'Liste formations'!$A$3:$B$31,2,FALSE)</f>
        <v>10</v>
      </c>
      <c r="H829">
        <v>8</v>
      </c>
      <c r="I829">
        <f>Tableau2[[#This Row],[Nombre de questions]]-Tableau2[[#This Row],[Réponses justes ]]</f>
        <v>2</v>
      </c>
      <c r="J829" t="s">
        <v>1052</v>
      </c>
      <c r="K829" s="3">
        <v>41347</v>
      </c>
      <c r="M829"/>
      <c r="N829" s="12"/>
    </row>
    <row r="830" spans="1:14" x14ac:dyDescent="0.25">
      <c r="A830" s="6" t="s">
        <v>1167</v>
      </c>
      <c r="B830" t="str">
        <f>VLOOKUP(A830,'Liste salariés'!$C$2:$I$609,4,FALSE)</f>
        <v>ETAM</v>
      </c>
      <c r="C830" t="str">
        <f>VLOOKUP(A830,'Liste salariés'!$C$2:$R$609,7,FALSE)</f>
        <v>P02-TECHNICAL SCES</v>
      </c>
      <c r="D830" t="str">
        <f>VLOOKUP(A830,'Liste salariés'!$C$2:$I$609,3,FALSE)</f>
        <v>TIE</v>
      </c>
      <c r="E830" t="str">
        <f>VLOOKUP(A830,'Liste salariés'!$C$2:$I$609,6,FALSE)</f>
        <v>ELM</v>
      </c>
      <c r="F830" t="s">
        <v>1414</v>
      </c>
      <c r="G830">
        <f>VLOOKUP(F830,'Liste formations'!$A$3:$B$31,2,FALSE)</f>
        <v>10</v>
      </c>
      <c r="H830">
        <v>5</v>
      </c>
      <c r="I830">
        <f>Tableau2[[#This Row],[Nombre de questions]]-Tableau2[[#This Row],[Réponses justes ]]</f>
        <v>5</v>
      </c>
      <c r="J830" t="s">
        <v>1052</v>
      </c>
      <c r="K830" s="3">
        <v>41093</v>
      </c>
      <c r="M830"/>
      <c r="N830" s="12"/>
    </row>
    <row r="831" spans="1:14" x14ac:dyDescent="0.25">
      <c r="A831" s="6" t="s">
        <v>1167</v>
      </c>
      <c r="B831" t="str">
        <f>VLOOKUP(A831,'Liste salariés'!$C$2:$I$609,4,FALSE)</f>
        <v>ETAM</v>
      </c>
      <c r="C831" t="str">
        <f>VLOOKUP(A831,'Liste salariés'!$C$2:$R$609,7,FALSE)</f>
        <v>P02-TECHNICAL SCES</v>
      </c>
      <c r="D831" t="str">
        <f>VLOOKUP(A831,'Liste salariés'!$C$2:$I$609,3,FALSE)</f>
        <v>TIE</v>
      </c>
      <c r="E831" t="str">
        <f>VLOOKUP(A831,'Liste salariés'!$C$2:$I$609,6,FALSE)</f>
        <v>ELM</v>
      </c>
      <c r="F831" t="s">
        <v>11</v>
      </c>
      <c r="G831">
        <f>VLOOKUP(F831,'Liste formations'!$A$3:$B$31,2,FALSE)</f>
        <v>25</v>
      </c>
      <c r="H831">
        <v>21</v>
      </c>
      <c r="I831">
        <f>Tableau2[[#This Row],[Nombre de questions]]-Tableau2[[#This Row],[Réponses justes ]]</f>
        <v>4</v>
      </c>
      <c r="J831" t="s">
        <v>1052</v>
      </c>
      <c r="K831" s="3">
        <v>40815</v>
      </c>
      <c r="M831"/>
      <c r="N831" s="12"/>
    </row>
    <row r="832" spans="1:14" x14ac:dyDescent="0.25">
      <c r="A832" s="6" t="s">
        <v>1308</v>
      </c>
      <c r="B832" t="str">
        <f>VLOOKUP(A832,'Liste salariés'!$C$2:$I$609,4,FALSE)</f>
        <v>Ouvrier</v>
      </c>
      <c r="C832" t="str">
        <f>VLOOKUP(A832,'Liste salariés'!$C$2:$R$609,7,FALSE)</f>
        <v>P01-PRODUCTION</v>
      </c>
      <c r="D832" t="str">
        <f>VLOOKUP(A832,'Liste salariés'!$C$2:$I$609,3,FALSE)</f>
        <v>OMAN</v>
      </c>
      <c r="E832" t="str">
        <f>VLOOKUP(A832,'Liste salariés'!$C$2:$I$609,6,FALSE)</f>
        <v>ELM</v>
      </c>
      <c r="F832" t="s">
        <v>1413</v>
      </c>
      <c r="G832">
        <f>VLOOKUP(F832,'Liste formations'!$A$3:$B$31,2,FALSE)</f>
        <v>10</v>
      </c>
      <c r="H832">
        <v>9</v>
      </c>
      <c r="I832">
        <f>Tableau2[[#This Row],[Nombre de questions]]-Tableau2[[#This Row],[Réponses justes ]]</f>
        <v>1</v>
      </c>
      <c r="J832" t="s">
        <v>1052</v>
      </c>
      <c r="K832" s="3">
        <v>41292</v>
      </c>
      <c r="M832"/>
      <c r="N832" s="12"/>
    </row>
    <row r="833" spans="1:14" x14ac:dyDescent="0.25">
      <c r="A833" s="6" t="s">
        <v>1308</v>
      </c>
      <c r="B833" t="str">
        <f>VLOOKUP(A833,'Liste salariés'!$C$2:$I$609,4,FALSE)</f>
        <v>Ouvrier</v>
      </c>
      <c r="C833" t="str">
        <f>VLOOKUP(A833,'Liste salariés'!$C$2:$R$609,7,FALSE)</f>
        <v>P01-PRODUCTION</v>
      </c>
      <c r="D833" t="str">
        <f>VLOOKUP(A833,'Liste salariés'!$C$2:$I$609,3,FALSE)</f>
        <v>OMAN</v>
      </c>
      <c r="E833" t="str">
        <f>VLOOKUP(A833,'Liste salariés'!$C$2:$I$609,6,FALSE)</f>
        <v>ELM</v>
      </c>
      <c r="F833" t="s">
        <v>11</v>
      </c>
      <c r="G833">
        <f>VLOOKUP(F833,'Liste formations'!$A$3:$B$31,2,FALSE)</f>
        <v>25</v>
      </c>
      <c r="H833">
        <v>16</v>
      </c>
      <c r="I833">
        <f>Tableau2[[#This Row],[Nombre de questions]]-Tableau2[[#This Row],[Réponses justes ]]</f>
        <v>9</v>
      </c>
      <c r="J833" t="s">
        <v>1053</v>
      </c>
      <c r="K833" s="3">
        <v>41222</v>
      </c>
      <c r="M833"/>
      <c r="N833" s="12"/>
    </row>
    <row r="834" spans="1:14" x14ac:dyDescent="0.25">
      <c r="A834" s="34" t="s">
        <v>1309</v>
      </c>
      <c r="B834" t="str">
        <f>VLOOKUP(A834,'Liste salariés'!$C$2:$I$609,4,FALSE)</f>
        <v>Ouvrier</v>
      </c>
      <c r="C834" s="8" t="str">
        <f>VLOOKUP(A834,'Liste salariés'!$C$2:$R$609,7,FALSE)</f>
        <v>P01-PRODUCTION</v>
      </c>
      <c r="D834" s="8" t="str">
        <f>VLOOKUP(A834,'Liste salariés'!$C$2:$I$609,3,FALSE)</f>
        <v>TL</v>
      </c>
      <c r="E834" s="8" t="str">
        <f>VLOOKUP(A834,'Liste salariés'!$C$2:$I$609,6,FALSE)</f>
        <v>ELM</v>
      </c>
      <c r="F834" t="s">
        <v>1987</v>
      </c>
      <c r="G834" s="8">
        <f>VLOOKUP(F834,'Liste formations'!$A$3:$B$31,2,FALSE)</f>
        <v>15</v>
      </c>
      <c r="H834" t="s">
        <v>1973</v>
      </c>
      <c r="I834" t="e">
        <f>Tableau2[[#This Row],[Nombre de questions]]-Tableau2[[#This Row],[Réponses justes ]]</f>
        <v>#VALUE!</v>
      </c>
      <c r="J834" s="26" t="s">
        <v>1053</v>
      </c>
      <c r="K834" s="40">
        <v>41067</v>
      </c>
      <c r="M834"/>
      <c r="N834" s="12"/>
    </row>
    <row r="835" spans="1:14" x14ac:dyDescent="0.25">
      <c r="A835" s="6" t="s">
        <v>1309</v>
      </c>
      <c r="B835" t="str">
        <f>VLOOKUP(A835,'Liste salariés'!$C$2:$I$609,4,FALSE)</f>
        <v>Ouvrier</v>
      </c>
      <c r="C835" t="str">
        <f>VLOOKUP(A835,'Liste salariés'!$C$2:$R$609,7,FALSE)</f>
        <v>P01-PRODUCTION</v>
      </c>
      <c r="D835" t="str">
        <f>VLOOKUP(A835,'Liste salariés'!$C$2:$I$609,3,FALSE)</f>
        <v>TL</v>
      </c>
      <c r="E835" t="str">
        <f>VLOOKUP(A835,'Liste salariés'!$C$2:$I$609,6,FALSE)</f>
        <v>ELM</v>
      </c>
      <c r="F835" t="s">
        <v>1420</v>
      </c>
      <c r="G835">
        <f>VLOOKUP(F835,'Liste formations'!$A$3:$B$31,2,FALSE)</f>
        <v>10</v>
      </c>
      <c r="H835">
        <v>10</v>
      </c>
      <c r="I835">
        <f>Tableau2[[#This Row],[Nombre de questions]]-Tableau2[[#This Row],[Réponses justes ]]</f>
        <v>0</v>
      </c>
      <c r="J835" t="s">
        <v>1052</v>
      </c>
      <c r="K835" s="3">
        <v>41018</v>
      </c>
      <c r="M835"/>
      <c r="N835" s="12"/>
    </row>
    <row r="836" spans="1:14" x14ac:dyDescent="0.25">
      <c r="A836" s="6" t="s">
        <v>1309</v>
      </c>
      <c r="B836" t="str">
        <f>VLOOKUP(A836,'Liste salariés'!$C$2:$I$609,4,FALSE)</f>
        <v>Ouvrier</v>
      </c>
      <c r="C836" t="str">
        <f>VLOOKUP(A836,'Liste salariés'!$C$2:$R$609,7,FALSE)</f>
        <v>P01-PRODUCTION</v>
      </c>
      <c r="D836" t="str">
        <f>VLOOKUP(A836,'Liste salariés'!$C$2:$I$609,3,FALSE)</f>
        <v>TL</v>
      </c>
      <c r="E836" t="str">
        <f>VLOOKUP(A836,'Liste salariés'!$C$2:$I$609,6,FALSE)</f>
        <v>ELM</v>
      </c>
      <c r="F836" t="s">
        <v>11</v>
      </c>
      <c r="G836">
        <f>VLOOKUP(F836,'Liste formations'!$A$3:$B$31,2,FALSE)</f>
        <v>25</v>
      </c>
      <c r="H836">
        <v>25</v>
      </c>
      <c r="I836">
        <f>Tableau2[[#This Row],[Nombre de questions]]-Tableau2[[#This Row],[Réponses justes ]]</f>
        <v>0</v>
      </c>
      <c r="J836" t="s">
        <v>1052</v>
      </c>
      <c r="K836" s="3">
        <v>40926</v>
      </c>
      <c r="M836"/>
      <c r="N836" s="12"/>
    </row>
    <row r="837" spans="1:14" x14ac:dyDescent="0.25">
      <c r="A837" s="6" t="s">
        <v>1309</v>
      </c>
      <c r="B837" t="str">
        <f>VLOOKUP(A837,'Liste salariés'!$C$2:$I$609,4,FALSE)</f>
        <v>Ouvrier</v>
      </c>
      <c r="C837" t="str">
        <f>VLOOKUP(A837,'Liste salariés'!$C$2:$R$609,7,FALSE)</f>
        <v>P01-PRODUCTION</v>
      </c>
      <c r="D837" t="str">
        <f>VLOOKUP(A837,'Liste salariés'!$C$2:$I$609,3,FALSE)</f>
        <v>TL</v>
      </c>
      <c r="E837" t="str">
        <f>VLOOKUP(A837,'Liste salariés'!$C$2:$I$609,6,FALSE)</f>
        <v>ELM</v>
      </c>
      <c r="F837" t="s">
        <v>1422</v>
      </c>
      <c r="G837">
        <f>VLOOKUP(F837,'Liste formations'!$A$3:$B$31,2,FALSE)</f>
        <v>17</v>
      </c>
      <c r="H837">
        <v>16</v>
      </c>
      <c r="I837">
        <f>Tableau2[[#This Row],[Nombre de questions]]-Tableau2[[#This Row],[Réponses justes ]]</f>
        <v>1</v>
      </c>
      <c r="J837" t="s">
        <v>1052</v>
      </c>
      <c r="K837" s="3">
        <v>41379</v>
      </c>
      <c r="M837"/>
      <c r="N837" s="12"/>
    </row>
    <row r="838" spans="1:14" x14ac:dyDescent="0.25">
      <c r="A838" s="6" t="s">
        <v>1309</v>
      </c>
      <c r="B838" t="str">
        <f>VLOOKUP(A838,'Liste salariés'!$C$2:$I$609,4,FALSE)</f>
        <v>Ouvrier</v>
      </c>
      <c r="C838" t="str">
        <f>VLOOKUP(A838,'Liste salariés'!$C$2:$R$609,7,FALSE)</f>
        <v>P01-PRODUCTION</v>
      </c>
      <c r="D838" t="str">
        <f>VLOOKUP(A838,'Liste salariés'!$C$2:$I$609,3,FALSE)</f>
        <v>TL</v>
      </c>
      <c r="E838" t="str">
        <f>VLOOKUP(A838,'Liste salariés'!$C$2:$I$609,6,FALSE)</f>
        <v>ELM</v>
      </c>
      <c r="F838" t="s">
        <v>1413</v>
      </c>
      <c r="G838">
        <f>VLOOKUP(F838,'Liste formations'!$A$3:$B$31,2,FALSE)</f>
        <v>10</v>
      </c>
      <c r="H838">
        <v>9</v>
      </c>
      <c r="I838">
        <f>Tableau2[[#This Row],[Nombre de questions]]-Tableau2[[#This Row],[Réponses justes ]]</f>
        <v>1</v>
      </c>
      <c r="J838" t="s">
        <v>1052</v>
      </c>
      <c r="K838" s="3">
        <v>41451</v>
      </c>
      <c r="M838"/>
      <c r="N838" s="12"/>
    </row>
    <row r="839" spans="1:14" x14ac:dyDescent="0.25">
      <c r="A839" s="6" t="s">
        <v>1168</v>
      </c>
      <c r="B839" t="str">
        <f>VLOOKUP(A839,'Liste salariés'!$C$2:$I$609,4,FALSE)</f>
        <v>Cadre</v>
      </c>
      <c r="C839" t="str">
        <f>VLOOKUP(A839,'Liste salariés'!$C$2:$R$609,7,FALSE)</f>
        <v>S07-PURCHASING</v>
      </c>
      <c r="D839" t="str">
        <f>VLOOKUP(A839,'Liste salariés'!$C$2:$I$609,3,FALSE)</f>
        <v>HA</v>
      </c>
      <c r="E839" t="str">
        <f>VLOOKUP(A839,'Liste salariés'!$C$2:$I$609,6,FALSE)</f>
        <v>ELM</v>
      </c>
      <c r="F839" t="s">
        <v>9</v>
      </c>
      <c r="G839">
        <f>VLOOKUP(F839,'Liste formations'!$A$3:$B$31,2,FALSE)</f>
        <v>10</v>
      </c>
      <c r="H839">
        <v>10</v>
      </c>
      <c r="I839">
        <f>Tableau2[[#This Row],[Nombre de questions]]-Tableau2[[#This Row],[Réponses justes ]]</f>
        <v>0</v>
      </c>
      <c r="J839" t="s">
        <v>1052</v>
      </c>
      <c r="K839" s="3">
        <v>41347</v>
      </c>
      <c r="M839"/>
      <c r="N839" s="12"/>
    </row>
    <row r="840" spans="1:14" x14ac:dyDescent="0.25">
      <c r="A840" s="6" t="s">
        <v>1168</v>
      </c>
      <c r="B840" t="str">
        <f>VLOOKUP(A840,'Liste salariés'!$C$2:$I$609,4,FALSE)</f>
        <v>Cadre</v>
      </c>
      <c r="C840" t="str">
        <f>VLOOKUP(A840,'Liste salariés'!$C$2:$R$609,7,FALSE)</f>
        <v>S07-PURCHASING</v>
      </c>
      <c r="D840" t="str">
        <f>VLOOKUP(A840,'Liste salariés'!$C$2:$I$609,3,FALSE)</f>
        <v>HA</v>
      </c>
      <c r="E840" t="str">
        <f>VLOOKUP(A840,'Liste salariés'!$C$2:$I$609,6,FALSE)</f>
        <v>ELM</v>
      </c>
      <c r="F840" t="s">
        <v>11</v>
      </c>
      <c r="G840">
        <f>VLOOKUP(F840,'Liste formations'!$A$3:$B$31,2,FALSE)</f>
        <v>25</v>
      </c>
      <c r="H840">
        <v>21</v>
      </c>
      <c r="I840">
        <f>Tableau2[[#This Row],[Nombre de questions]]-Tableau2[[#This Row],[Réponses justes ]]</f>
        <v>4</v>
      </c>
      <c r="J840" t="s">
        <v>1052</v>
      </c>
      <c r="K840" s="3">
        <v>40801</v>
      </c>
      <c r="M840"/>
      <c r="N840" s="12"/>
    </row>
    <row r="841" spans="1:14" x14ac:dyDescent="0.25">
      <c r="A841" s="6" t="s">
        <v>1094</v>
      </c>
      <c r="B841" t="str">
        <f>VLOOKUP(A841,'Liste salariés'!$C$2:$I$609,4,FALSE)</f>
        <v>ETAM</v>
      </c>
      <c r="C841" t="str">
        <f>VLOOKUP(A841,'Liste salariés'!$C$2:$R$609,7,FALSE)</f>
        <v>P04-QUALITY PLANT</v>
      </c>
      <c r="D841" t="str">
        <f>VLOOKUP(A841,'Liste salariés'!$C$2:$I$609,3,FALSE)</f>
        <v>QCLT</v>
      </c>
      <c r="E841" t="str">
        <f>VLOOKUP(A841,'Liste salariés'!$C$2:$I$609,6,FALSE)</f>
        <v>ELM</v>
      </c>
      <c r="F841" t="s">
        <v>1414</v>
      </c>
      <c r="G841">
        <f>VLOOKUP(F841,'Liste formations'!$A$3:$B$31,2,FALSE)</f>
        <v>10</v>
      </c>
      <c r="H841">
        <v>4</v>
      </c>
      <c r="I841">
        <f>Tableau2[[#This Row],[Nombre de questions]]-Tableau2[[#This Row],[Réponses justes ]]</f>
        <v>6</v>
      </c>
      <c r="J841" t="s">
        <v>1052</v>
      </c>
      <c r="K841" s="3"/>
      <c r="M841"/>
      <c r="N841" s="12"/>
    </row>
    <row r="842" spans="1:14" x14ac:dyDescent="0.25">
      <c r="A842" s="6" t="s">
        <v>1094</v>
      </c>
      <c r="B842" t="str">
        <f>VLOOKUP(A842,'Liste salariés'!$C$2:$I$609,4,FALSE)</f>
        <v>ETAM</v>
      </c>
      <c r="C842" t="str">
        <f>VLOOKUP(A842,'Liste salariés'!$C$2:$R$609,7,FALSE)</f>
        <v>P04-QUALITY PLANT</v>
      </c>
      <c r="D842" t="str">
        <f>VLOOKUP(A842,'Liste salariés'!$C$2:$I$609,3,FALSE)</f>
        <v>QCLT</v>
      </c>
      <c r="E842" t="str">
        <f>VLOOKUP(A842,'Liste salariés'!$C$2:$I$609,6,FALSE)</f>
        <v>ELM</v>
      </c>
      <c r="F842" t="s">
        <v>9</v>
      </c>
      <c r="G842">
        <f>VLOOKUP(F842,'Liste formations'!$A$3:$B$31,2,FALSE)</f>
        <v>10</v>
      </c>
      <c r="H842">
        <v>8</v>
      </c>
      <c r="I842">
        <f>Tableau2[[#This Row],[Nombre de questions]]-Tableau2[[#This Row],[Réponses justes ]]</f>
        <v>2</v>
      </c>
      <c r="J842" t="s">
        <v>1052</v>
      </c>
      <c r="K842" s="3">
        <v>41325</v>
      </c>
      <c r="M842"/>
      <c r="N842" s="12"/>
    </row>
    <row r="843" spans="1:14" x14ac:dyDescent="0.25">
      <c r="A843" s="6" t="s">
        <v>1094</v>
      </c>
      <c r="B843" t="str">
        <f>VLOOKUP(A843,'Liste salariés'!$C$2:$I$609,4,FALSE)</f>
        <v>ETAM</v>
      </c>
      <c r="C843" t="str">
        <f>VLOOKUP(A843,'Liste salariés'!$C$2:$R$609,7,FALSE)</f>
        <v>P04-QUALITY PLANT</v>
      </c>
      <c r="D843" t="str">
        <f>VLOOKUP(A843,'Liste salariés'!$C$2:$I$609,3,FALSE)</f>
        <v>QCLT</v>
      </c>
      <c r="E843" t="str">
        <f>VLOOKUP(A843,'Liste salariés'!$C$2:$I$609,6,FALSE)</f>
        <v>ELM</v>
      </c>
      <c r="F843" t="s">
        <v>11</v>
      </c>
      <c r="G843">
        <f>VLOOKUP(F843,'Liste formations'!$A$3:$B$31,2,FALSE)</f>
        <v>25</v>
      </c>
      <c r="H843">
        <v>22</v>
      </c>
      <c r="I843">
        <f>Tableau2[[#This Row],[Nombre de questions]]-Tableau2[[#This Row],[Réponses justes ]]</f>
        <v>3</v>
      </c>
      <c r="J843" t="s">
        <v>1052</v>
      </c>
      <c r="K843" s="3">
        <v>40815</v>
      </c>
      <c r="M843"/>
      <c r="N843" s="12"/>
    </row>
    <row r="844" spans="1:14" x14ac:dyDescent="0.25">
      <c r="A844" s="34" t="s">
        <v>1602</v>
      </c>
      <c r="B844" t="str">
        <f>VLOOKUP(A844,'Liste salariés'!$C$2:$I$609,4,FALSE)</f>
        <v>Ouvrier</v>
      </c>
      <c r="C844" s="8" t="str">
        <f>VLOOKUP(A844,'Liste salariés'!$C$2:$R$609,7,FALSE)</f>
        <v>P01-PRODUCTION</v>
      </c>
      <c r="D844" s="8" t="str">
        <f>VLOOKUP(A844,'Liste salariés'!$C$2:$I$609,3,FALSE)</f>
        <v>MAG</v>
      </c>
      <c r="E844" s="8" t="str">
        <f>VLOOKUP(A844,'Liste salariés'!$C$2:$I$609,6,FALSE)</f>
        <v>ELM</v>
      </c>
      <c r="F844" t="s">
        <v>1987</v>
      </c>
      <c r="G844" s="8">
        <f>VLOOKUP(F844,'Liste formations'!$A$3:$B$31,2,FALSE)</f>
        <v>15</v>
      </c>
      <c r="H844" t="s">
        <v>1973</v>
      </c>
      <c r="I844" t="e">
        <f>Tableau2[[#This Row],[Nombre de questions]]-Tableau2[[#This Row],[Réponses justes ]]</f>
        <v>#VALUE!</v>
      </c>
      <c r="J844" s="26" t="s">
        <v>1053</v>
      </c>
      <c r="K844" s="40">
        <v>41071</v>
      </c>
      <c r="M844"/>
      <c r="N844" s="12"/>
    </row>
    <row r="845" spans="1:14" x14ac:dyDescent="0.25">
      <c r="A845" s="6" t="s">
        <v>1603</v>
      </c>
      <c r="B845" t="str">
        <f>VLOOKUP(A845,'Liste salariés'!$C$2:$I$609,4,FALSE)</f>
        <v>Ouvrier</v>
      </c>
      <c r="C845" t="str">
        <f>VLOOKUP(A845,'Liste salariés'!$C$2:$R$609,7,FALSE)</f>
        <v>P02-TECHNICAL SCES</v>
      </c>
      <c r="D845" t="str">
        <f>VLOOKUP(A845,'Liste salariés'!$C$2:$I$609,3,FALSE)</f>
        <v>APP</v>
      </c>
      <c r="E845" t="str">
        <f>VLOOKUP(A845,'Liste salariés'!$C$2:$I$609,6,FALSE)</f>
        <v>ELM</v>
      </c>
      <c r="F845" t="s">
        <v>11</v>
      </c>
      <c r="G845">
        <f>VLOOKUP(F845,'Liste formations'!$A$3:$B$31,2,FALSE)</f>
        <v>25</v>
      </c>
      <c r="H845">
        <v>25</v>
      </c>
      <c r="I845">
        <f>Tableau2[[#This Row],[Nombre de questions]]-Tableau2[[#This Row],[Réponses justes ]]</f>
        <v>0</v>
      </c>
      <c r="J845" t="s">
        <v>1052</v>
      </c>
      <c r="K845" s="3">
        <v>41584</v>
      </c>
      <c r="M845"/>
      <c r="N845" s="12"/>
    </row>
    <row r="846" spans="1:14" x14ac:dyDescent="0.25">
      <c r="A846" s="6" t="s">
        <v>1603</v>
      </c>
      <c r="B846" t="str">
        <f>VLOOKUP(A846,'Liste salariés'!$C$2:$I$609,4,FALSE)</f>
        <v>Ouvrier</v>
      </c>
      <c r="C846" s="8" t="str">
        <f>VLOOKUP(A846,'Liste salariés'!$C$2:$R$609,7,FALSE)</f>
        <v>P02-TECHNICAL SCES</v>
      </c>
      <c r="D846" s="8" t="str">
        <f>VLOOKUP(A846,'Liste salariés'!$C$2:$I$609,3,FALSE)</f>
        <v>APP</v>
      </c>
      <c r="E846" s="8" t="str">
        <f>VLOOKUP(A846,'Liste salariés'!$C$2:$I$609,6,FALSE)</f>
        <v>ELM</v>
      </c>
      <c r="F846" t="s">
        <v>1964</v>
      </c>
      <c r="G846" s="8">
        <f>VLOOKUP(F846,'Liste formations'!$A$3:$B$31,2,FALSE)</f>
        <v>8</v>
      </c>
      <c r="H846">
        <v>8</v>
      </c>
      <c r="I846">
        <f>Tableau2[[#This Row],[Nombre de questions]]-Tableau2[[#This Row],[Réponses justes ]]</f>
        <v>0</v>
      </c>
      <c r="J846" t="s">
        <v>1052</v>
      </c>
      <c r="K846" s="3">
        <v>41627</v>
      </c>
      <c r="M846"/>
      <c r="N846" s="12"/>
    </row>
    <row r="847" spans="1:14" x14ac:dyDescent="0.25">
      <c r="A847" s="34" t="s">
        <v>1310</v>
      </c>
      <c r="B847" t="str">
        <f>VLOOKUP(A847,'Liste salariés'!$C$2:$I$609,4,FALSE)</f>
        <v>Ouvrier</v>
      </c>
      <c r="C847" s="8" t="str">
        <f>VLOOKUP(A847,'Liste salariés'!$C$2:$R$609,7,FALSE)</f>
        <v>P01-PRODUCTION</v>
      </c>
      <c r="D847" s="8" t="str">
        <f>VLOOKUP(A847,'Liste salariés'!$C$2:$I$609,3,FALSE)</f>
        <v>OMAC</v>
      </c>
      <c r="E847" s="8" t="str">
        <f>VLOOKUP(A847,'Liste salariés'!$C$2:$I$609,6,FALSE)</f>
        <v>ELM</v>
      </c>
      <c r="F847" t="s">
        <v>1987</v>
      </c>
      <c r="G847" s="8">
        <f>VLOOKUP(F847,'Liste formations'!$A$3:$B$31,2,FALSE)</f>
        <v>15</v>
      </c>
      <c r="H847" t="s">
        <v>1973</v>
      </c>
      <c r="I847" t="e">
        <f>Tableau2[[#This Row],[Nombre de questions]]-Tableau2[[#This Row],[Réponses justes ]]</f>
        <v>#VALUE!</v>
      </c>
      <c r="J847" s="26" t="s">
        <v>1053</v>
      </c>
      <c r="K847" s="40">
        <v>41556</v>
      </c>
      <c r="M847"/>
      <c r="N847" s="12"/>
    </row>
    <row r="848" spans="1:14" x14ac:dyDescent="0.25">
      <c r="A848" s="6" t="s">
        <v>1310</v>
      </c>
      <c r="B848" t="str">
        <f>VLOOKUP(A848,'Liste salariés'!$C$2:$I$609,4,FALSE)</f>
        <v>Ouvrier</v>
      </c>
      <c r="C848" t="str">
        <f>VLOOKUP(A848,'Liste salariés'!$C$2:$R$609,7,FALSE)</f>
        <v>P01-PRODUCTION</v>
      </c>
      <c r="D848" t="str">
        <f>VLOOKUP(A848,'Liste salariés'!$C$2:$I$609,3,FALSE)</f>
        <v>OMAC</v>
      </c>
      <c r="E848" t="str">
        <f>VLOOKUP(A848,'Liste salariés'!$C$2:$I$609,6,FALSE)</f>
        <v>ELM</v>
      </c>
      <c r="F848" t="s">
        <v>11</v>
      </c>
      <c r="G848">
        <f>VLOOKUP(F848,'Liste formations'!$A$3:$B$31,2,FALSE)</f>
        <v>25</v>
      </c>
      <c r="H848">
        <v>25</v>
      </c>
      <c r="I848">
        <f>Tableau2[[#This Row],[Nombre de questions]]-Tableau2[[#This Row],[Réponses justes ]]</f>
        <v>0</v>
      </c>
      <c r="J848" t="s">
        <v>1052</v>
      </c>
      <c r="K848" s="3">
        <v>41319</v>
      </c>
      <c r="M848"/>
      <c r="N848" s="12"/>
    </row>
    <row r="849" spans="1:14" x14ac:dyDescent="0.25">
      <c r="A849" s="6" t="s">
        <v>1310</v>
      </c>
      <c r="B849" t="str">
        <f>VLOOKUP(A849,'Liste salariés'!$C$2:$I$609,4,FALSE)</f>
        <v>Ouvrier</v>
      </c>
      <c r="C849" t="str">
        <f>VLOOKUP(A849,'Liste salariés'!$C$2:$R$609,7,FALSE)</f>
        <v>P01-PRODUCTION</v>
      </c>
      <c r="D849" t="str">
        <f>VLOOKUP(A849,'Liste salariés'!$C$2:$I$609,3,FALSE)</f>
        <v>OMAC</v>
      </c>
      <c r="E849" t="str">
        <f>VLOOKUP(A849,'Liste salariés'!$C$2:$I$609,6,FALSE)</f>
        <v>ELM</v>
      </c>
      <c r="F849" t="s">
        <v>1683</v>
      </c>
      <c r="G849">
        <v>27</v>
      </c>
      <c r="H849">
        <v>25</v>
      </c>
      <c r="I849">
        <f>Tableau2[[#This Row],[Nombre de questions]]-Tableau2[[#This Row],[Réponses justes ]]</f>
        <v>2</v>
      </c>
      <c r="J849" t="s">
        <v>1052</v>
      </c>
      <c r="K849" s="3">
        <v>41352</v>
      </c>
      <c r="M849"/>
      <c r="N849" s="12"/>
    </row>
    <row r="850" spans="1:14" x14ac:dyDescent="0.25">
      <c r="A850" s="6" t="s">
        <v>1310</v>
      </c>
      <c r="B850" t="str">
        <f>VLOOKUP(A850,'Liste salariés'!$C$2:$I$609,4,FALSE)</f>
        <v>Ouvrier</v>
      </c>
      <c r="C850" t="str">
        <f>VLOOKUP(A850,'Liste salariés'!$C$2:$R$609,7,FALSE)</f>
        <v>P01-PRODUCTION</v>
      </c>
      <c r="D850" t="str">
        <f>VLOOKUP(A850,'Liste salariés'!$C$2:$I$609,3,FALSE)</f>
        <v>OMAC</v>
      </c>
      <c r="E850" t="str">
        <f>VLOOKUP(A850,'Liste salariés'!$C$2:$I$609,6,FALSE)</f>
        <v>ELM</v>
      </c>
      <c r="F850" t="s">
        <v>1413</v>
      </c>
      <c r="G850">
        <f>VLOOKUP(F850,'Liste formations'!$A$3:$B$31,2,FALSE)</f>
        <v>10</v>
      </c>
      <c r="H850">
        <v>9</v>
      </c>
      <c r="I850">
        <f>Tableau2[[#This Row],[Nombre de questions]]-Tableau2[[#This Row],[Réponses justes ]]</f>
        <v>1</v>
      </c>
      <c r="J850" t="s">
        <v>1052</v>
      </c>
      <c r="K850" s="3">
        <v>41457</v>
      </c>
      <c r="M850"/>
      <c r="N850" s="12"/>
    </row>
    <row r="851" spans="1:14" x14ac:dyDescent="0.25">
      <c r="A851" s="6" t="s">
        <v>1311</v>
      </c>
      <c r="B851" t="str">
        <f>VLOOKUP(A851,'Liste salariés'!$C$2:$I$609,4,FALSE)</f>
        <v>Ouvrier</v>
      </c>
      <c r="C851" t="str">
        <f>VLOOKUP(A851,'Liste salariés'!$C$2:$R$609,7,FALSE)</f>
        <v>P01-PRODUCTION</v>
      </c>
      <c r="D851" t="str">
        <f>VLOOKUP(A851,'Liste salariés'!$C$2:$I$609,3,FALSE)</f>
        <v>OMAN</v>
      </c>
      <c r="E851" t="str">
        <f>VLOOKUP(A851,'Liste salariés'!$C$2:$I$609,6,FALSE)</f>
        <v>ELM</v>
      </c>
      <c r="F851" t="s">
        <v>1413</v>
      </c>
      <c r="G851">
        <f>VLOOKUP(F851,'Liste formations'!$A$3:$B$31,2,FALSE)</f>
        <v>10</v>
      </c>
      <c r="H851">
        <v>8</v>
      </c>
      <c r="I851">
        <f>Tableau2[[#This Row],[Nombre de questions]]-Tableau2[[#This Row],[Réponses justes ]]</f>
        <v>2</v>
      </c>
      <c r="J851" t="s">
        <v>1052</v>
      </c>
      <c r="K851" s="3">
        <v>41303</v>
      </c>
      <c r="M851"/>
      <c r="N851" s="12"/>
    </row>
    <row r="852" spans="1:14" x14ac:dyDescent="0.25">
      <c r="A852" s="6" t="s">
        <v>1311</v>
      </c>
      <c r="B852" t="str">
        <f>VLOOKUP(A852,'Liste salariés'!$C$2:$I$609,4,FALSE)</f>
        <v>Ouvrier</v>
      </c>
      <c r="C852" t="str">
        <f>VLOOKUP(A852,'Liste salariés'!$C$2:$R$609,7,FALSE)</f>
        <v>P01-PRODUCTION</v>
      </c>
      <c r="D852" t="str">
        <f>VLOOKUP(A852,'Liste salariés'!$C$2:$I$609,3,FALSE)</f>
        <v>OMAN</v>
      </c>
      <c r="E852" t="str">
        <f>VLOOKUP(A852,'Liste salariés'!$C$2:$I$609,6,FALSE)</f>
        <v>ELM</v>
      </c>
      <c r="F852" t="s">
        <v>11</v>
      </c>
      <c r="G852">
        <f>VLOOKUP(F852,'Liste formations'!$A$3:$B$31,2,FALSE)</f>
        <v>25</v>
      </c>
      <c r="H852">
        <v>24</v>
      </c>
      <c r="I852">
        <f>Tableau2[[#This Row],[Nombre de questions]]-Tableau2[[#This Row],[Réponses justes ]]</f>
        <v>1</v>
      </c>
      <c r="J852" t="s">
        <v>1052</v>
      </c>
      <c r="K852" s="3">
        <v>40926</v>
      </c>
      <c r="M852"/>
      <c r="N852" s="12"/>
    </row>
    <row r="853" spans="1:14" x14ac:dyDescent="0.25">
      <c r="A853" s="6" t="s">
        <v>1095</v>
      </c>
      <c r="B853" t="str">
        <f>VLOOKUP(A853,'Liste salariés'!$C$2:$I$609,4,FALSE)</f>
        <v>ETAM</v>
      </c>
      <c r="C853" t="str">
        <f>VLOOKUP(A853,'Liste salariés'!$C$2:$R$609,7,FALSE)</f>
        <v>P02-TECHNICAL SCES</v>
      </c>
      <c r="D853" t="str">
        <f>VLOOKUP(A853,'Liste salariés'!$C$2:$I$609,3,FALSE)</f>
        <v>TST</v>
      </c>
      <c r="E853" t="str">
        <f>VLOOKUP(A853,'Liste salariés'!$C$2:$I$609,6,FALSE)</f>
        <v>ELM</v>
      </c>
      <c r="F853" t="s">
        <v>1414</v>
      </c>
      <c r="G853">
        <f>VLOOKUP(F853,'Liste formations'!$A$3:$B$31,2,FALSE)</f>
        <v>10</v>
      </c>
      <c r="H853">
        <v>4</v>
      </c>
      <c r="I853">
        <f>Tableau2[[#This Row],[Nombre de questions]]-Tableau2[[#This Row],[Réponses justes ]]</f>
        <v>6</v>
      </c>
      <c r="J853" t="s">
        <v>1052</v>
      </c>
      <c r="K853" s="3"/>
      <c r="M853"/>
      <c r="N853" s="12"/>
    </row>
    <row r="854" spans="1:14" x14ac:dyDescent="0.25">
      <c r="A854" s="6" t="s">
        <v>1095</v>
      </c>
      <c r="B854" t="str">
        <f>VLOOKUP(A854,'Liste salariés'!$C$2:$I$609,4,FALSE)</f>
        <v>ETAM</v>
      </c>
      <c r="C854" t="str">
        <f>VLOOKUP(A854,'Liste salariés'!$C$2:$R$609,7,FALSE)</f>
        <v>P02-TECHNICAL SCES</v>
      </c>
      <c r="D854" t="str">
        <f>VLOOKUP(A854,'Liste salariés'!$C$2:$I$609,3,FALSE)</f>
        <v>TST</v>
      </c>
      <c r="E854" t="str">
        <f>VLOOKUP(A854,'Liste salariés'!$C$2:$I$609,6,FALSE)</f>
        <v>ELM</v>
      </c>
      <c r="F854" t="s">
        <v>1420</v>
      </c>
      <c r="G854">
        <f>VLOOKUP(F854,'Liste formations'!$A$3:$B$31,2,FALSE)</f>
        <v>10</v>
      </c>
      <c r="H854">
        <v>10</v>
      </c>
      <c r="I854">
        <f>Tableau2[[#This Row],[Nombre de questions]]-Tableau2[[#This Row],[Réponses justes ]]</f>
        <v>0</v>
      </c>
      <c r="J854" t="s">
        <v>1052</v>
      </c>
      <c r="K854" s="3">
        <v>41019</v>
      </c>
      <c r="M854"/>
      <c r="N854" s="12"/>
    </row>
    <row r="855" spans="1:14" x14ac:dyDescent="0.25">
      <c r="A855" s="6" t="s">
        <v>1095</v>
      </c>
      <c r="B855" t="str">
        <f>VLOOKUP(A855,'Liste salariés'!$C$2:$I$609,4,FALSE)</f>
        <v>ETAM</v>
      </c>
      <c r="C855" t="str">
        <f>VLOOKUP(A855,'Liste salariés'!$C$2:$R$609,7,FALSE)</f>
        <v>P02-TECHNICAL SCES</v>
      </c>
      <c r="D855" t="str">
        <f>VLOOKUP(A855,'Liste salariés'!$C$2:$I$609,3,FALSE)</f>
        <v>TST</v>
      </c>
      <c r="E855" t="str">
        <f>VLOOKUP(A855,'Liste salariés'!$C$2:$I$609,6,FALSE)</f>
        <v>ELM</v>
      </c>
      <c r="F855" t="s">
        <v>9</v>
      </c>
      <c r="G855">
        <f>VLOOKUP(F855,'Liste formations'!$A$3:$B$31,2,FALSE)</f>
        <v>10</v>
      </c>
      <c r="H855">
        <v>9</v>
      </c>
      <c r="I855">
        <f>Tableau2[[#This Row],[Nombre de questions]]-Tableau2[[#This Row],[Réponses justes ]]</f>
        <v>1</v>
      </c>
      <c r="J855" t="s">
        <v>1052</v>
      </c>
      <c r="K855" s="3">
        <v>41351</v>
      </c>
      <c r="M855"/>
      <c r="N855" s="12"/>
    </row>
    <row r="856" spans="1:14" x14ac:dyDescent="0.25">
      <c r="A856" s="6" t="s">
        <v>1095</v>
      </c>
      <c r="B856" t="str">
        <f>VLOOKUP(A856,'Liste salariés'!$C$2:$I$609,4,FALSE)</f>
        <v>ETAM</v>
      </c>
      <c r="C856" t="str">
        <f>VLOOKUP(A856,'Liste salariés'!$C$2:$R$609,7,FALSE)</f>
        <v>P02-TECHNICAL SCES</v>
      </c>
      <c r="D856" t="str">
        <f>VLOOKUP(A856,'Liste salariés'!$C$2:$I$609,3,FALSE)</f>
        <v>TST</v>
      </c>
      <c r="E856" t="str">
        <f>VLOOKUP(A856,'Liste salariés'!$C$2:$I$609,6,FALSE)</f>
        <v>ELM</v>
      </c>
      <c r="F856" t="s">
        <v>11</v>
      </c>
      <c r="G856">
        <f>VLOOKUP(F856,'Liste formations'!$A$3:$B$31,2,FALSE)</f>
        <v>25</v>
      </c>
      <c r="H856">
        <v>20</v>
      </c>
      <c r="I856">
        <f>Tableau2[[#This Row],[Nombre de questions]]-Tableau2[[#This Row],[Réponses justes ]]</f>
        <v>5</v>
      </c>
      <c r="J856" t="s">
        <v>1052</v>
      </c>
      <c r="K856" s="3">
        <v>40799</v>
      </c>
      <c r="M856"/>
      <c r="N856" s="12"/>
    </row>
    <row r="857" spans="1:14" x14ac:dyDescent="0.25">
      <c r="A857" s="34" t="s">
        <v>1312</v>
      </c>
      <c r="B857" t="str">
        <f>VLOOKUP(A857,'Liste salariés'!$C$2:$I$609,4,FALSE)</f>
        <v>Ouvrier</v>
      </c>
      <c r="C857" s="8" t="str">
        <f>VLOOKUP(A857,'Liste salariés'!$C$2:$R$609,7,FALSE)</f>
        <v>P01-PRODUCTION</v>
      </c>
      <c r="D857" s="8" t="str">
        <f>VLOOKUP(A857,'Liste salariés'!$C$2:$I$609,3,FALSE)</f>
        <v>TL</v>
      </c>
      <c r="E857" s="8" t="str">
        <f>VLOOKUP(A857,'Liste salariés'!$C$2:$I$609,6,FALSE)</f>
        <v>ELM</v>
      </c>
      <c r="F857" t="s">
        <v>1987</v>
      </c>
      <c r="G857" s="8">
        <f>VLOOKUP(F857,'Liste formations'!$A$3:$B$31,2,FALSE)</f>
        <v>15</v>
      </c>
      <c r="H857" t="s">
        <v>1973</v>
      </c>
      <c r="I857" t="e">
        <f>Tableau2[[#This Row],[Nombre de questions]]-Tableau2[[#This Row],[Réponses justes ]]</f>
        <v>#VALUE!</v>
      </c>
      <c r="J857" s="26" t="s">
        <v>1053</v>
      </c>
      <c r="K857" s="40">
        <v>41578</v>
      </c>
      <c r="M857"/>
      <c r="N857" s="12"/>
    </row>
    <row r="858" spans="1:14" x14ac:dyDescent="0.25">
      <c r="A858" s="6" t="s">
        <v>1312</v>
      </c>
      <c r="B858" t="str">
        <f>VLOOKUP(A858,'Liste salariés'!$C$2:$I$609,4,FALSE)</f>
        <v>Ouvrier</v>
      </c>
      <c r="C858" t="str">
        <f>VLOOKUP(A858,'Liste salariés'!$C$2:$R$609,7,FALSE)</f>
        <v>P01-PRODUCTION</v>
      </c>
      <c r="D858" t="str">
        <f>VLOOKUP(A858,'Liste salariés'!$C$2:$I$609,3,FALSE)</f>
        <v>TL</v>
      </c>
      <c r="E858" t="str">
        <f>VLOOKUP(A858,'Liste salariés'!$C$2:$I$609,6,FALSE)</f>
        <v>ELM</v>
      </c>
      <c r="F858" t="s">
        <v>1420</v>
      </c>
      <c r="G858">
        <f>VLOOKUP(F858,'Liste formations'!$A$3:$B$31,2,FALSE)</f>
        <v>10</v>
      </c>
      <c r="H858">
        <v>10</v>
      </c>
      <c r="I858">
        <f>Tableau2[[#This Row],[Nombre de questions]]-Tableau2[[#This Row],[Réponses justes ]]</f>
        <v>0</v>
      </c>
      <c r="J858" t="s">
        <v>1052</v>
      </c>
      <c r="K858" s="3">
        <v>41017</v>
      </c>
      <c r="M858"/>
      <c r="N858" s="12"/>
    </row>
    <row r="859" spans="1:14" x14ac:dyDescent="0.25">
      <c r="A859" s="6" t="s">
        <v>1312</v>
      </c>
      <c r="B859" t="str">
        <f>VLOOKUP(A859,'Liste salariés'!$C$2:$I$609,4,FALSE)</f>
        <v>Ouvrier</v>
      </c>
      <c r="C859" t="str">
        <f>VLOOKUP(A859,'Liste salariés'!$C$2:$R$609,7,FALSE)</f>
        <v>P01-PRODUCTION</v>
      </c>
      <c r="D859" t="str">
        <f>VLOOKUP(A859,'Liste salariés'!$C$2:$I$609,3,FALSE)</f>
        <v>TL</v>
      </c>
      <c r="E859" t="str">
        <f>VLOOKUP(A859,'Liste salariés'!$C$2:$I$609,6,FALSE)</f>
        <v>ELM</v>
      </c>
      <c r="F859" t="s">
        <v>1413</v>
      </c>
      <c r="G859">
        <f>VLOOKUP(F859,'Liste formations'!$A$3:$B$31,2,FALSE)</f>
        <v>10</v>
      </c>
      <c r="H859">
        <v>8</v>
      </c>
      <c r="I859">
        <f>Tableau2[[#This Row],[Nombre de questions]]-Tableau2[[#This Row],[Réponses justes ]]</f>
        <v>2</v>
      </c>
      <c r="J859" t="s">
        <v>1052</v>
      </c>
      <c r="K859" s="3">
        <v>41171</v>
      </c>
      <c r="M859"/>
      <c r="N859" s="12"/>
    </row>
    <row r="860" spans="1:14" x14ac:dyDescent="0.25">
      <c r="A860" s="6" t="s">
        <v>1312</v>
      </c>
      <c r="B860" t="str">
        <f>VLOOKUP(A860,'Liste salariés'!$C$2:$I$609,4,FALSE)</f>
        <v>Ouvrier</v>
      </c>
      <c r="C860" t="str">
        <f>VLOOKUP(A860,'Liste salariés'!$C$2:$R$609,7,FALSE)</f>
        <v>P01-PRODUCTION</v>
      </c>
      <c r="D860" t="str">
        <f>VLOOKUP(A860,'Liste salariés'!$C$2:$I$609,3,FALSE)</f>
        <v>TL</v>
      </c>
      <c r="E860" t="str">
        <f>VLOOKUP(A860,'Liste salariés'!$C$2:$I$609,6,FALSE)</f>
        <v>ELM</v>
      </c>
      <c r="F860" t="s">
        <v>11</v>
      </c>
      <c r="G860">
        <f>VLOOKUP(F860,'Liste formations'!$A$3:$B$31,2,FALSE)</f>
        <v>25</v>
      </c>
      <c r="H860">
        <v>25</v>
      </c>
      <c r="I860">
        <f>Tableau2[[#This Row],[Nombre de questions]]-Tableau2[[#This Row],[Réponses justes ]]</f>
        <v>0</v>
      </c>
      <c r="J860" t="s">
        <v>1052</v>
      </c>
      <c r="K860" s="3">
        <v>41076</v>
      </c>
      <c r="M860"/>
      <c r="N860" s="12"/>
    </row>
    <row r="861" spans="1:14" x14ac:dyDescent="0.25">
      <c r="A861" s="6" t="s">
        <v>1134</v>
      </c>
      <c r="B861" t="str">
        <f>VLOOKUP(A861,'Liste salariés'!$C$2:$I$609,4,FALSE)</f>
        <v>ETAM</v>
      </c>
      <c r="C861" t="str">
        <f>VLOOKUP(A861,'Liste salariés'!$C$2:$R$609,7,FALSE)</f>
        <v>P02-TECHNICAL SCES</v>
      </c>
      <c r="D861" t="str">
        <f>VLOOKUP(A861,'Liste salariés'!$C$2:$I$609,3,FALSE)</f>
        <v>TM</v>
      </c>
      <c r="E861" t="str">
        <f>VLOOKUP(A861,'Liste salariés'!$C$2:$I$609,6,FALSE)</f>
        <v>ELM</v>
      </c>
      <c r="F861" t="s">
        <v>1414</v>
      </c>
      <c r="G861">
        <f>VLOOKUP(F861,'Liste formations'!$A$3:$B$31,2,FALSE)</f>
        <v>10</v>
      </c>
      <c r="H861">
        <v>10</v>
      </c>
      <c r="I861">
        <f>Tableau2[[#This Row],[Nombre de questions]]-Tableau2[[#This Row],[Réponses justes ]]</f>
        <v>0</v>
      </c>
      <c r="J861" t="s">
        <v>1052</v>
      </c>
      <c r="K861" s="3">
        <v>41654</v>
      </c>
      <c r="M861" s="3">
        <v>41093</v>
      </c>
      <c r="N861" s="12"/>
    </row>
    <row r="862" spans="1:14" x14ac:dyDescent="0.25">
      <c r="A862" s="6" t="s">
        <v>1134</v>
      </c>
      <c r="B862" t="str">
        <f>VLOOKUP(A862,'Liste salariés'!$C$2:$I$609,4,FALSE)</f>
        <v>ETAM</v>
      </c>
      <c r="C862" t="str">
        <f>VLOOKUP(A862,'Liste salariés'!$C$2:$R$609,7,FALSE)</f>
        <v>P02-TECHNICAL SCES</v>
      </c>
      <c r="D862" t="str">
        <f>VLOOKUP(A862,'Liste salariés'!$C$2:$I$609,3,FALSE)</f>
        <v>TM</v>
      </c>
      <c r="E862" t="str">
        <f>VLOOKUP(A862,'Liste salariés'!$C$2:$I$609,6,FALSE)</f>
        <v>ELM</v>
      </c>
      <c r="F862" t="s">
        <v>1420</v>
      </c>
      <c r="G862">
        <f>VLOOKUP(F862,'Liste formations'!$A$3:$B$31,2,FALSE)</f>
        <v>10</v>
      </c>
      <c r="H862">
        <v>9</v>
      </c>
      <c r="I862">
        <f>Tableau2[[#This Row],[Nombre de questions]]-Tableau2[[#This Row],[Réponses justes ]]</f>
        <v>1</v>
      </c>
      <c r="J862" t="s">
        <v>1052</v>
      </c>
      <c r="K862" s="3">
        <v>41024</v>
      </c>
      <c r="M862"/>
      <c r="N862" s="12"/>
    </row>
    <row r="863" spans="1:14" x14ac:dyDescent="0.25">
      <c r="A863" s="6" t="s">
        <v>1134</v>
      </c>
      <c r="B863" t="str">
        <f>VLOOKUP(A863,'Liste salariés'!$C$2:$I$609,4,FALSE)</f>
        <v>ETAM</v>
      </c>
      <c r="C863" t="str">
        <f>VLOOKUP(A863,'Liste salariés'!$C$2:$R$609,7,FALSE)</f>
        <v>P02-TECHNICAL SCES</v>
      </c>
      <c r="D863" t="str">
        <f>VLOOKUP(A863,'Liste salariés'!$C$2:$I$609,3,FALSE)</f>
        <v>TM</v>
      </c>
      <c r="E863" t="str">
        <f>VLOOKUP(A863,'Liste salariés'!$C$2:$I$609,6,FALSE)</f>
        <v>ELM</v>
      </c>
      <c r="F863" t="s">
        <v>11</v>
      </c>
      <c r="G863">
        <f>VLOOKUP(F863,'Liste formations'!$A$3:$B$31,2,FALSE)</f>
        <v>25</v>
      </c>
      <c r="H863">
        <v>25</v>
      </c>
      <c r="I863">
        <f>Tableau2[[#This Row],[Nombre de questions]]-Tableau2[[#This Row],[Réponses justes ]]</f>
        <v>0</v>
      </c>
      <c r="J863" t="s">
        <v>1052</v>
      </c>
      <c r="K863" s="3">
        <v>40815</v>
      </c>
      <c r="M863"/>
      <c r="N863" s="12"/>
    </row>
    <row r="864" spans="1:14" x14ac:dyDescent="0.25">
      <c r="A864" s="6" t="s">
        <v>1313</v>
      </c>
      <c r="B864" t="str">
        <f>VLOOKUP(A864,'Liste salariés'!$C$2:$I$609,4,FALSE)</f>
        <v>Ouvrier</v>
      </c>
      <c r="C864" t="str">
        <f>VLOOKUP(A864,'Liste salariés'!$C$2:$R$609,7,FALSE)</f>
        <v>P01-PRODUCTION</v>
      </c>
      <c r="D864" t="str">
        <f>VLOOKUP(A864,'Liste salariés'!$C$2:$I$609,3,FALSE)</f>
        <v>OMAN</v>
      </c>
      <c r="E864" t="str">
        <f>VLOOKUP(A864,'Liste salariés'!$C$2:$I$609,6,FALSE)</f>
        <v>ELM</v>
      </c>
      <c r="F864" t="s">
        <v>11</v>
      </c>
      <c r="G864">
        <f>VLOOKUP(F864,'Liste formations'!$A$3:$B$31,2,FALSE)</f>
        <v>25</v>
      </c>
      <c r="H864">
        <v>19</v>
      </c>
      <c r="I864">
        <f>Tableau2[[#This Row],[Nombre de questions]]-Tableau2[[#This Row],[Réponses justes ]]</f>
        <v>6</v>
      </c>
      <c r="J864" t="s">
        <v>1052</v>
      </c>
      <c r="K864" s="3">
        <v>41186</v>
      </c>
      <c r="M864"/>
      <c r="N864" s="12"/>
    </row>
    <row r="865" spans="1:14" x14ac:dyDescent="0.25">
      <c r="A865" s="34" t="s">
        <v>1355</v>
      </c>
      <c r="B865" t="str">
        <f>VLOOKUP(A865,'Liste salariés'!$C$2:$I$609,4,FALSE)</f>
        <v>Ouvrier</v>
      </c>
      <c r="C865" s="8" t="str">
        <f>VLOOKUP(A865,'Liste salariés'!$C$2:$R$609,7,FALSE)</f>
        <v>P01-PRODUCTION</v>
      </c>
      <c r="D865" s="8" t="str">
        <f>VLOOKUP(A865,'Liste salariés'!$C$2:$I$609,3,FALSE)</f>
        <v>OMAN</v>
      </c>
      <c r="E865" s="8" t="str">
        <f>VLOOKUP(A865,'Liste salariés'!$C$2:$I$609,6,FALSE)</f>
        <v>ELM</v>
      </c>
      <c r="F865" t="s">
        <v>1987</v>
      </c>
      <c r="G865" s="8">
        <f>VLOOKUP(F865,'Liste formations'!$A$3:$B$31,2,FALSE)</f>
        <v>15</v>
      </c>
      <c r="H865" t="s">
        <v>1973</v>
      </c>
      <c r="I865" t="e">
        <f>Tableau2[[#This Row],[Nombre de questions]]-Tableau2[[#This Row],[Réponses justes ]]</f>
        <v>#VALUE!</v>
      </c>
      <c r="J865" s="26" t="s">
        <v>1053</v>
      </c>
      <c r="K865" s="40">
        <v>41171</v>
      </c>
      <c r="M865"/>
      <c r="N865" s="12"/>
    </row>
    <row r="866" spans="1:14" x14ac:dyDescent="0.25">
      <c r="A866" s="6" t="s">
        <v>1355</v>
      </c>
      <c r="B866" t="str">
        <f>VLOOKUP(A866,'Liste salariés'!$C$2:$I$609,4,FALSE)</f>
        <v>Ouvrier</v>
      </c>
      <c r="C866" t="str">
        <f>VLOOKUP(A866,'Liste salariés'!$C$2:$R$609,7,FALSE)</f>
        <v>P01-PRODUCTION</v>
      </c>
      <c r="D866" t="str">
        <f>VLOOKUP(A866,'Liste salariés'!$C$2:$I$609,3,FALSE)</f>
        <v>OMAN</v>
      </c>
      <c r="E866" t="str">
        <f>VLOOKUP(A866,'Liste salariés'!$C$2:$I$609,6,FALSE)</f>
        <v>ELM</v>
      </c>
      <c r="F866" t="s">
        <v>11</v>
      </c>
      <c r="G866">
        <f>VLOOKUP(F866,'Liste formations'!$A$3:$B$31,2,FALSE)</f>
        <v>25</v>
      </c>
      <c r="H866">
        <v>22</v>
      </c>
      <c r="I866">
        <f>Tableau2[[#This Row],[Nombre de questions]]-Tableau2[[#This Row],[Réponses justes ]]</f>
        <v>3</v>
      </c>
      <c r="J866" t="s">
        <v>1052</v>
      </c>
      <c r="K866" s="3">
        <v>41361</v>
      </c>
      <c r="M866"/>
      <c r="N866" s="12"/>
    </row>
    <row r="867" spans="1:14" x14ac:dyDescent="0.25">
      <c r="A867" s="34" t="s">
        <v>1355</v>
      </c>
      <c r="B867" t="str">
        <f>VLOOKUP(A867,'Liste salariés'!$C$2:$I$609,4,FALSE)</f>
        <v>Ouvrier</v>
      </c>
      <c r="C867" s="8" t="str">
        <f>VLOOKUP(A867,'Liste salariés'!$C$2:$R$609,7,FALSE)</f>
        <v>P01-PRODUCTION</v>
      </c>
      <c r="D867" s="8" t="str">
        <f>VLOOKUP(A867,'Liste salariés'!$C$2:$I$609,3,FALSE)</f>
        <v>OMAN</v>
      </c>
      <c r="E867" s="8" t="str">
        <f>VLOOKUP(A867,'Liste salariés'!$C$2:$I$609,6,FALSE)</f>
        <v>ELM</v>
      </c>
      <c r="F867" t="s">
        <v>1795</v>
      </c>
      <c r="G867" s="8">
        <f>VLOOKUP(F867,'Liste formations'!$A$3:$B$31,2,FALSE)</f>
        <v>15</v>
      </c>
      <c r="H867" t="s">
        <v>1973</v>
      </c>
      <c r="I867" t="e">
        <f>Tableau2[[#This Row],[Nombre de questions]]-Tableau2[[#This Row],[Réponses justes ]]</f>
        <v>#VALUE!</v>
      </c>
      <c r="J867" t="s">
        <v>1053</v>
      </c>
      <c r="K867" s="3">
        <v>41171</v>
      </c>
      <c r="M867"/>
      <c r="N867" s="12"/>
    </row>
    <row r="868" spans="1:14" x14ac:dyDescent="0.25">
      <c r="A868" s="6" t="s">
        <v>1314</v>
      </c>
      <c r="B868" t="str">
        <f>VLOOKUP(A868,'Liste salariés'!$C$2:$I$609,4,FALSE)</f>
        <v>Ouvrier</v>
      </c>
      <c r="C868" t="str">
        <f>VLOOKUP(A868,'Liste salariés'!$C$2:$R$609,7,FALSE)</f>
        <v>P01-PRODUCTION</v>
      </c>
      <c r="D868" t="str">
        <f>VLOOKUP(A868,'Liste salariés'!$C$2:$I$609,3,FALSE)</f>
        <v>OMAN</v>
      </c>
      <c r="E868" t="str">
        <f>VLOOKUP(A868,'Liste salariés'!$C$2:$I$609,6,FALSE)</f>
        <v>ELM</v>
      </c>
      <c r="F868" t="s">
        <v>1420</v>
      </c>
      <c r="G868">
        <f>VLOOKUP(F868,'Liste formations'!$A$3:$B$31,2,FALSE)</f>
        <v>10</v>
      </c>
      <c r="H868">
        <v>10</v>
      </c>
      <c r="I868">
        <f>Tableau2[[#This Row],[Nombre de questions]]-Tableau2[[#This Row],[Réponses justes ]]</f>
        <v>0</v>
      </c>
      <c r="J868" t="s">
        <v>1052</v>
      </c>
      <c r="K868" s="3">
        <v>41018</v>
      </c>
      <c r="M868"/>
      <c r="N868" s="12"/>
    </row>
    <row r="869" spans="1:14" x14ac:dyDescent="0.25">
      <c r="A869" s="6" t="s">
        <v>1314</v>
      </c>
      <c r="B869" t="str">
        <f>VLOOKUP(A869,'Liste salariés'!$C$2:$I$609,4,FALSE)</f>
        <v>Ouvrier</v>
      </c>
      <c r="C869" t="str">
        <f>VLOOKUP(A869,'Liste salariés'!$C$2:$R$609,7,FALSE)</f>
        <v>P01-PRODUCTION</v>
      </c>
      <c r="D869" t="str">
        <f>VLOOKUP(A869,'Liste salariés'!$C$2:$I$609,3,FALSE)</f>
        <v>OMAN</v>
      </c>
      <c r="E869" t="str">
        <f>VLOOKUP(A869,'Liste salariés'!$C$2:$I$609,6,FALSE)</f>
        <v>ELM</v>
      </c>
      <c r="F869" t="s">
        <v>1413</v>
      </c>
      <c r="G869">
        <f>VLOOKUP(F869,'Liste formations'!$A$3:$B$31,2,FALSE)</f>
        <v>10</v>
      </c>
      <c r="H869">
        <v>9</v>
      </c>
      <c r="I869">
        <f>Tableau2[[#This Row],[Nombre de questions]]-Tableau2[[#This Row],[Réponses justes ]]</f>
        <v>1</v>
      </c>
      <c r="J869" t="s">
        <v>1052</v>
      </c>
      <c r="K869" s="3">
        <v>41095</v>
      </c>
      <c r="M869"/>
      <c r="N869" s="12"/>
    </row>
    <row r="870" spans="1:14" x14ac:dyDescent="0.25">
      <c r="A870" s="6" t="s">
        <v>1314</v>
      </c>
      <c r="B870" t="str">
        <f>VLOOKUP(A870,'Liste salariés'!$C$2:$I$609,4,FALSE)</f>
        <v>Ouvrier</v>
      </c>
      <c r="C870" t="str">
        <f>VLOOKUP(A870,'Liste salariés'!$C$2:$R$609,7,FALSE)</f>
        <v>P01-PRODUCTION</v>
      </c>
      <c r="D870" t="str">
        <f>VLOOKUP(A870,'Liste salariés'!$C$2:$I$609,3,FALSE)</f>
        <v>OMAN</v>
      </c>
      <c r="E870" t="str">
        <f>VLOOKUP(A870,'Liste salariés'!$C$2:$I$609,6,FALSE)</f>
        <v>ELM</v>
      </c>
      <c r="F870" t="s">
        <v>11</v>
      </c>
      <c r="G870">
        <f>VLOOKUP(F870,'Liste formations'!$A$3:$B$31,2,FALSE)</f>
        <v>25</v>
      </c>
      <c r="H870">
        <v>21</v>
      </c>
      <c r="I870">
        <f>Tableau2[[#This Row],[Nombre de questions]]-Tableau2[[#This Row],[Réponses justes ]]</f>
        <v>4</v>
      </c>
      <c r="J870" t="s">
        <v>1052</v>
      </c>
      <c r="K870" s="3">
        <v>41211</v>
      </c>
      <c r="M870"/>
      <c r="N870" s="12"/>
    </row>
    <row r="871" spans="1:14" x14ac:dyDescent="0.25">
      <c r="A871" s="6" t="s">
        <v>1096</v>
      </c>
      <c r="B871" t="str">
        <f>VLOOKUP(A871,'Liste salariés'!$C$2:$I$609,4,FALSE)</f>
        <v>ETAM</v>
      </c>
      <c r="C871" t="str">
        <f>VLOOKUP(A871,'Liste salariés'!$C$2:$R$609,7,FALSE)</f>
        <v>S04-ICT</v>
      </c>
      <c r="D871" t="str">
        <f>VLOOKUP(A871,'Liste salariés'!$C$2:$I$609,3,FALSE)</f>
        <v>SI</v>
      </c>
      <c r="E871" t="str">
        <f>VLOOKUP(A871,'Liste salariés'!$C$2:$I$609,6,FALSE)</f>
        <v>ELM</v>
      </c>
      <c r="F871" t="s">
        <v>1414</v>
      </c>
      <c r="G871">
        <f>VLOOKUP(F871,'Liste formations'!$A$3:$B$31,2,FALSE)</f>
        <v>10</v>
      </c>
      <c r="H871">
        <v>4</v>
      </c>
      <c r="I871">
        <f>Tableau2[[#This Row],[Nombre de questions]]-Tableau2[[#This Row],[Réponses justes ]]</f>
        <v>6</v>
      </c>
      <c r="J871" t="s">
        <v>1052</v>
      </c>
      <c r="K871" s="3">
        <v>41172</v>
      </c>
      <c r="M871"/>
      <c r="N871" s="12"/>
    </row>
    <row r="872" spans="1:14" x14ac:dyDescent="0.25">
      <c r="A872" s="6" t="s">
        <v>1096</v>
      </c>
      <c r="B872" t="str">
        <f>VLOOKUP(A872,'Liste salariés'!$C$2:$I$609,4,FALSE)</f>
        <v>ETAM</v>
      </c>
      <c r="C872" t="str">
        <f>VLOOKUP(A872,'Liste salariés'!$C$2:$R$609,7,FALSE)</f>
        <v>S04-ICT</v>
      </c>
      <c r="D872" t="str">
        <f>VLOOKUP(A872,'Liste salariés'!$C$2:$I$609,3,FALSE)</f>
        <v>SI</v>
      </c>
      <c r="E872" t="str">
        <f>VLOOKUP(A872,'Liste salariés'!$C$2:$I$609,6,FALSE)</f>
        <v>ELM</v>
      </c>
      <c r="F872" t="s">
        <v>11</v>
      </c>
      <c r="G872">
        <f>VLOOKUP(F872,'Liste formations'!$A$3:$B$31,2,FALSE)</f>
        <v>25</v>
      </c>
      <c r="H872">
        <v>23</v>
      </c>
      <c r="I872">
        <f>Tableau2[[#This Row],[Nombre de questions]]-Tableau2[[#This Row],[Réponses justes ]]</f>
        <v>2</v>
      </c>
      <c r="J872" t="s">
        <v>1052</v>
      </c>
      <c r="K872" s="3">
        <v>40814</v>
      </c>
      <c r="M872"/>
      <c r="N872" s="12"/>
    </row>
    <row r="873" spans="1:14" x14ac:dyDescent="0.25">
      <c r="A873" s="34" t="s">
        <v>1315</v>
      </c>
      <c r="B873" t="str">
        <f>VLOOKUP(A873,'Liste salariés'!$C$2:$I$609,4,FALSE)</f>
        <v>Ouvrier</v>
      </c>
      <c r="C873" s="8" t="str">
        <f>VLOOKUP(A873,'Liste salariés'!$C$2:$R$609,7,FALSE)</f>
        <v>P01-PRODUCTION</v>
      </c>
      <c r="D873" s="8" t="str">
        <f>VLOOKUP(A873,'Liste salariés'!$C$2:$I$609,3,FALSE)</f>
        <v>OMAN</v>
      </c>
      <c r="E873" s="8" t="str">
        <f>VLOOKUP(A873,'Liste salariés'!$C$2:$I$609,6,FALSE)</f>
        <v>ELM</v>
      </c>
      <c r="F873" t="s">
        <v>1987</v>
      </c>
      <c r="G873" s="8">
        <f>VLOOKUP(F873,'Liste formations'!$A$3:$B$31,2,FALSE)</f>
        <v>15</v>
      </c>
      <c r="H873" t="s">
        <v>1973</v>
      </c>
      <c r="I873" t="e">
        <f>Tableau2[[#This Row],[Nombre de questions]]-Tableau2[[#This Row],[Réponses justes ]]</f>
        <v>#VALUE!</v>
      </c>
      <c r="J873" s="26" t="s">
        <v>1053</v>
      </c>
      <c r="K873" s="40">
        <v>41577</v>
      </c>
      <c r="M873"/>
      <c r="N873" s="12"/>
    </row>
    <row r="874" spans="1:14" x14ac:dyDescent="0.25">
      <c r="A874" s="6" t="s">
        <v>1315</v>
      </c>
      <c r="B874" t="str">
        <f>VLOOKUP(A874,'Liste salariés'!$C$2:$I$609,4,FALSE)</f>
        <v>Ouvrier</v>
      </c>
      <c r="C874" t="str">
        <f>VLOOKUP(A874,'Liste salariés'!$C$2:$R$609,7,FALSE)</f>
        <v>P01-PRODUCTION</v>
      </c>
      <c r="D874" t="str">
        <f>VLOOKUP(A874,'Liste salariés'!$C$2:$I$609,3,FALSE)</f>
        <v>OMAN</v>
      </c>
      <c r="E874" t="str">
        <f>VLOOKUP(A874,'Liste salariés'!$C$2:$I$609,6,FALSE)</f>
        <v>ELM</v>
      </c>
      <c r="F874" t="s">
        <v>1413</v>
      </c>
      <c r="G874">
        <f>VLOOKUP(F874,'Liste formations'!$A$3:$B$31,2,FALSE)</f>
        <v>10</v>
      </c>
      <c r="H874">
        <v>9</v>
      </c>
      <c r="I874">
        <f>Tableau2[[#This Row],[Nombre de questions]]-Tableau2[[#This Row],[Réponses justes ]]</f>
        <v>1</v>
      </c>
      <c r="J874" t="s">
        <v>1052</v>
      </c>
      <c r="K874" s="3">
        <v>41170</v>
      </c>
      <c r="M874"/>
      <c r="N874" s="12"/>
    </row>
    <row r="875" spans="1:14" x14ac:dyDescent="0.25">
      <c r="A875" s="6" t="s">
        <v>1315</v>
      </c>
      <c r="B875" t="str">
        <f>VLOOKUP(A875,'Liste salariés'!$C$2:$I$609,4,FALSE)</f>
        <v>Ouvrier</v>
      </c>
      <c r="C875" t="str">
        <f>VLOOKUP(A875,'Liste salariés'!$C$2:$R$609,7,FALSE)</f>
        <v>P01-PRODUCTION</v>
      </c>
      <c r="D875" t="str">
        <f>VLOOKUP(A875,'Liste salariés'!$C$2:$I$609,3,FALSE)</f>
        <v>OMAN</v>
      </c>
      <c r="E875" t="str">
        <f>VLOOKUP(A875,'Liste salariés'!$C$2:$I$609,6,FALSE)</f>
        <v>ELM</v>
      </c>
      <c r="F875" t="s">
        <v>11</v>
      </c>
      <c r="G875">
        <f>VLOOKUP(F875,'Liste formations'!$A$3:$B$31,2,FALSE)</f>
        <v>25</v>
      </c>
      <c r="H875">
        <v>18</v>
      </c>
      <c r="I875">
        <f>Tableau2[[#This Row],[Nombre de questions]]-Tableau2[[#This Row],[Réponses justes ]]</f>
        <v>7</v>
      </c>
      <c r="J875" t="s">
        <v>1052</v>
      </c>
      <c r="K875" s="3">
        <v>41158</v>
      </c>
      <c r="M875"/>
      <c r="N875" s="12"/>
    </row>
    <row r="876" spans="1:14" x14ac:dyDescent="0.25">
      <c r="A876" s="6" t="s">
        <v>1079</v>
      </c>
      <c r="B876" t="str">
        <f>VLOOKUP(A876,'Liste salariés'!$C$2:$I$609,4,FALSE)</f>
        <v>Ouvrier</v>
      </c>
      <c r="C876" t="str">
        <f>VLOOKUP(A876,'Liste salariés'!$C$2:$R$609,7,FALSE)</f>
        <v>P01-PRODUCTION</v>
      </c>
      <c r="D876" t="str">
        <f>VLOOKUP(A876,'Liste salariés'!$C$2:$I$609,3,FALSE)</f>
        <v>OMAC</v>
      </c>
      <c r="E876" t="str">
        <f>VLOOKUP(A876,'Liste salariés'!$C$2:$I$609,6,FALSE)</f>
        <v>ELM</v>
      </c>
      <c r="F876" t="s">
        <v>1413</v>
      </c>
      <c r="G876">
        <f>VLOOKUP(F876,'Liste formations'!$A$3:$B$31,2,FALSE)</f>
        <v>10</v>
      </c>
      <c r="H876">
        <v>10</v>
      </c>
      <c r="I876">
        <f>Tableau2[[#This Row],[Nombre de questions]]-Tableau2[[#This Row],[Réponses justes ]]</f>
        <v>0</v>
      </c>
      <c r="J876" t="s">
        <v>1052</v>
      </c>
      <c r="K876" s="3">
        <v>41353</v>
      </c>
      <c r="M876"/>
      <c r="N876" s="12"/>
    </row>
    <row r="877" spans="1:14" x14ac:dyDescent="0.25">
      <c r="A877" s="6" t="s">
        <v>1079</v>
      </c>
      <c r="B877" t="str">
        <f>VLOOKUP(A877,'Liste salariés'!$C$2:$I$609,4,FALSE)</f>
        <v>Ouvrier</v>
      </c>
      <c r="C877" t="str">
        <f>VLOOKUP(A877,'Liste salariés'!$C$2:$R$609,7,FALSE)</f>
        <v>P01-PRODUCTION</v>
      </c>
      <c r="D877" t="str">
        <f>VLOOKUP(A877,'Liste salariés'!$C$2:$I$609,3,FALSE)</f>
        <v>OMAC</v>
      </c>
      <c r="E877" t="str">
        <f>VLOOKUP(A877,'Liste salariés'!$C$2:$I$609,6,FALSE)</f>
        <v>ELM</v>
      </c>
      <c r="F877" t="s">
        <v>11</v>
      </c>
      <c r="G877">
        <f>VLOOKUP(F877,'Liste formations'!$A$3:$B$31,2,FALSE)</f>
        <v>25</v>
      </c>
      <c r="H877">
        <v>24</v>
      </c>
      <c r="I877">
        <f>Tableau2[[#This Row],[Nombre de questions]]-Tableau2[[#This Row],[Réponses justes ]]</f>
        <v>1</v>
      </c>
      <c r="J877" t="s">
        <v>1052</v>
      </c>
      <c r="K877" s="3">
        <v>41352</v>
      </c>
      <c r="M877"/>
      <c r="N877" s="12"/>
    </row>
    <row r="878" spans="1:14" x14ac:dyDescent="0.25">
      <c r="A878" s="6" t="s">
        <v>1079</v>
      </c>
      <c r="B878" t="str">
        <f>VLOOKUP(A878,'Liste salariés'!$C$2:$I$609,4,FALSE)</f>
        <v>Ouvrier</v>
      </c>
      <c r="C878" t="str">
        <f>VLOOKUP(A878,'Liste salariés'!$C$2:$R$609,7,FALSE)</f>
        <v>P01-PRODUCTION</v>
      </c>
      <c r="D878" t="str">
        <f>VLOOKUP(A878,'Liste salariés'!$C$2:$I$609,3,FALSE)</f>
        <v>OMAC</v>
      </c>
      <c r="E878" t="str">
        <f>VLOOKUP(A878,'Liste salariés'!$C$2:$I$609,6,FALSE)</f>
        <v>ELM</v>
      </c>
      <c r="F878" t="s">
        <v>10</v>
      </c>
      <c r="G878">
        <f>VLOOKUP(F878,'Liste formations'!$A$3:$B$31,2,FALSE)</f>
        <v>6</v>
      </c>
      <c r="H878">
        <v>6</v>
      </c>
      <c r="I878">
        <f>Tableau2[[#This Row],[Nombre de questions]]-Tableau2[[#This Row],[Réponses justes ]]</f>
        <v>0</v>
      </c>
      <c r="J878" t="s">
        <v>1052</v>
      </c>
      <c r="K878" s="3">
        <v>41332</v>
      </c>
      <c r="M878"/>
      <c r="N878" s="12"/>
    </row>
    <row r="879" spans="1:14" x14ac:dyDescent="0.25">
      <c r="A879" s="6" t="s">
        <v>1079</v>
      </c>
      <c r="B879" t="str">
        <f>VLOOKUP(A879,'Liste salariés'!$C$2:$I$609,4,FALSE)</f>
        <v>Ouvrier</v>
      </c>
      <c r="C879" s="8" t="str">
        <f>VLOOKUP(A879,'Liste salariés'!$C$2:$R$609,7,FALSE)</f>
        <v>P01-PRODUCTION</v>
      </c>
      <c r="D879" s="8" t="str">
        <f>VLOOKUP(A879,'Liste salariés'!$C$2:$I$609,3,FALSE)</f>
        <v>OMAC</v>
      </c>
      <c r="E879" s="8" t="str">
        <f>VLOOKUP(A879,'Liste salariés'!$C$2:$I$609,6,FALSE)</f>
        <v>ELM</v>
      </c>
      <c r="F879" t="s">
        <v>1987</v>
      </c>
      <c r="G879" s="8">
        <f>VLOOKUP(F879,'Liste formations'!$A$3:$B$31,2,FALSE)</f>
        <v>15</v>
      </c>
      <c r="H879">
        <v>10</v>
      </c>
      <c r="I879">
        <f>Tableau2[[#This Row],[Nombre de questions]]-Tableau2[[#This Row],[Réponses justes ]]</f>
        <v>5</v>
      </c>
      <c r="J879" t="s">
        <v>1052</v>
      </c>
      <c r="K879" s="3">
        <v>41667</v>
      </c>
      <c r="M879"/>
      <c r="N879" s="12"/>
    </row>
    <row r="880" spans="1:14" x14ac:dyDescent="0.25">
      <c r="A880" s="6" t="s">
        <v>1079</v>
      </c>
      <c r="B880" t="str">
        <f>VLOOKUP(A880,'Liste salariés'!$C$2:$I$609,4,FALSE)</f>
        <v>Ouvrier</v>
      </c>
      <c r="C880" t="str">
        <f>VLOOKUP(A880,'Liste salariés'!$C$2:$R$609,7,FALSE)</f>
        <v>P01-PRODUCTION</v>
      </c>
      <c r="D880" t="str">
        <f>VLOOKUP(A880,'Liste salariés'!$C$2:$I$609,3,FALSE)</f>
        <v>OMAC</v>
      </c>
      <c r="E880" t="str">
        <f>VLOOKUP(A880,'Liste salariés'!$C$2:$I$609,6,FALSE)</f>
        <v>ELM</v>
      </c>
      <c r="F880" t="s">
        <v>1683</v>
      </c>
      <c r="G880">
        <v>29</v>
      </c>
      <c r="H880">
        <v>25</v>
      </c>
      <c r="I880">
        <f>Tableau2[[#This Row],[Nombre de questions]]-Tableau2[[#This Row],[Réponses justes ]]</f>
        <v>4</v>
      </c>
      <c r="J880" t="s">
        <v>1052</v>
      </c>
      <c r="K880" s="3">
        <v>41428</v>
      </c>
      <c r="M880"/>
      <c r="N880" s="12"/>
    </row>
    <row r="881" spans="1:14" x14ac:dyDescent="0.25">
      <c r="A881" s="6" t="s">
        <v>1080</v>
      </c>
      <c r="B881" t="str">
        <f>VLOOKUP(A881,'Liste salariés'!$C$2:$I$609,4,FALSE)</f>
        <v>Ouvrier</v>
      </c>
      <c r="C881" t="str">
        <f>VLOOKUP(A881,'Liste salariés'!$C$2:$R$609,7,FALSE)</f>
        <v>P01-PRODUCTION</v>
      </c>
      <c r="D881" t="str">
        <f>VLOOKUP(A881,'Liste salariés'!$C$2:$I$609,3,FALSE)</f>
        <v>OMAN</v>
      </c>
      <c r="E881" t="str">
        <f>VLOOKUP(A881,'Liste salariés'!$C$2:$I$609,6,FALSE)</f>
        <v>ELM</v>
      </c>
      <c r="F881" t="s">
        <v>1413</v>
      </c>
      <c r="G881">
        <f>VLOOKUP(F881,'Liste formations'!$A$3:$B$31,2,FALSE)</f>
        <v>10</v>
      </c>
      <c r="H881">
        <v>10</v>
      </c>
      <c r="I881">
        <f>Tableau2[[#This Row],[Nombre de questions]]-Tableau2[[#This Row],[Réponses justes ]]</f>
        <v>0</v>
      </c>
      <c r="J881" t="s">
        <v>1052</v>
      </c>
      <c r="K881" s="3"/>
      <c r="M881"/>
      <c r="N881" s="12"/>
    </row>
    <row r="882" spans="1:14" x14ac:dyDescent="0.25">
      <c r="A882" s="6" t="s">
        <v>1316</v>
      </c>
      <c r="B882" t="str">
        <f>VLOOKUP(A882,'Liste salariés'!$C$2:$I$609,4,FALSE)</f>
        <v>Ouvrier</v>
      </c>
      <c r="C882" t="str">
        <f>VLOOKUP(A882,'Liste salariés'!$C$2:$R$609,7,FALSE)</f>
        <v>P01-PRODUCTION</v>
      </c>
      <c r="D882" t="str">
        <f>VLOOKUP(A882,'Liste salariés'!$C$2:$I$609,3,FALSE)</f>
        <v>OMAN</v>
      </c>
      <c r="E882" t="str">
        <f>VLOOKUP(A882,'Liste salariés'!$C$2:$I$609,6,FALSE)</f>
        <v>ELM</v>
      </c>
      <c r="F882" t="s">
        <v>1413</v>
      </c>
      <c r="G882">
        <f>VLOOKUP(F882,'Liste formations'!$A$3:$B$31,2,FALSE)</f>
        <v>10</v>
      </c>
      <c r="H882">
        <v>10</v>
      </c>
      <c r="I882">
        <f>Tableau2[[#This Row],[Nombre de questions]]-Tableau2[[#This Row],[Réponses justes ]]</f>
        <v>0</v>
      </c>
      <c r="J882" t="s">
        <v>1052</v>
      </c>
      <c r="K882" s="3">
        <v>41352</v>
      </c>
      <c r="M882"/>
      <c r="N882" s="12"/>
    </row>
    <row r="883" spans="1:14" x14ac:dyDescent="0.25">
      <c r="A883" s="6" t="s">
        <v>1316</v>
      </c>
      <c r="B883" t="str">
        <f>VLOOKUP(A883,'Liste salariés'!$C$2:$I$609,4,FALSE)</f>
        <v>Ouvrier</v>
      </c>
      <c r="C883" t="str">
        <f>VLOOKUP(A883,'Liste salariés'!$C$2:$R$609,7,FALSE)</f>
        <v>P01-PRODUCTION</v>
      </c>
      <c r="D883" t="str">
        <f>VLOOKUP(A883,'Liste salariés'!$C$2:$I$609,3,FALSE)</f>
        <v>OMAN</v>
      </c>
      <c r="E883" t="str">
        <f>VLOOKUP(A883,'Liste salariés'!$C$2:$I$609,6,FALSE)</f>
        <v>ELM</v>
      </c>
      <c r="F883" t="s">
        <v>11</v>
      </c>
      <c r="G883">
        <f>VLOOKUP(F883,'Liste formations'!$A$3:$B$31,2,FALSE)</f>
        <v>25</v>
      </c>
      <c r="H883">
        <v>19</v>
      </c>
      <c r="I883">
        <f>Tableau2[[#This Row],[Nombre de questions]]-Tableau2[[#This Row],[Réponses justes ]]</f>
        <v>6</v>
      </c>
      <c r="J883" t="s">
        <v>1052</v>
      </c>
      <c r="K883" s="3">
        <v>41352</v>
      </c>
      <c r="M883"/>
      <c r="N883" s="12"/>
    </row>
    <row r="884" spans="1:14" x14ac:dyDescent="0.25">
      <c r="A884" s="6" t="s">
        <v>1135</v>
      </c>
      <c r="B884" t="str">
        <f>VLOOKUP(A884,'Liste salariés'!$C$2:$I$609,4,FALSE)</f>
        <v>ETAM</v>
      </c>
      <c r="C884" t="str">
        <f>VLOOKUP(A884,'Liste salariés'!$C$2:$R$609,7,FALSE)</f>
        <v>P02-TECHNICAL SCES</v>
      </c>
      <c r="D884" t="str">
        <f>VLOOKUP(A884,'Liste salariés'!$C$2:$I$609,3,FALSE)</f>
        <v>TM</v>
      </c>
      <c r="E884" t="str">
        <f>VLOOKUP(A884,'Liste salariés'!$C$2:$I$609,6,FALSE)</f>
        <v>ELM</v>
      </c>
      <c r="F884" t="s">
        <v>1414</v>
      </c>
      <c r="G884">
        <f>VLOOKUP(F884,'Liste formations'!$A$3:$B$31,2,FALSE)</f>
        <v>10</v>
      </c>
      <c r="H884">
        <v>10</v>
      </c>
      <c r="I884">
        <f>Tableau2[[#This Row],[Nombre de questions]]-Tableau2[[#This Row],[Réponses justes ]]</f>
        <v>0</v>
      </c>
      <c r="J884" t="s">
        <v>1052</v>
      </c>
      <c r="K884" s="3">
        <v>41654</v>
      </c>
      <c r="M884" s="3">
        <v>41093</v>
      </c>
      <c r="N884" s="12"/>
    </row>
    <row r="885" spans="1:14" x14ac:dyDescent="0.25">
      <c r="A885" s="6" t="s">
        <v>1135</v>
      </c>
      <c r="B885" t="str">
        <f>VLOOKUP(A885,'Liste salariés'!$C$2:$I$609,4,FALSE)</f>
        <v>ETAM</v>
      </c>
      <c r="C885" t="str">
        <f>VLOOKUP(A885,'Liste salariés'!$C$2:$R$609,7,FALSE)</f>
        <v>P02-TECHNICAL SCES</v>
      </c>
      <c r="D885" t="str">
        <f>VLOOKUP(A885,'Liste salariés'!$C$2:$I$609,3,FALSE)</f>
        <v>TM</v>
      </c>
      <c r="E885" t="str">
        <f>VLOOKUP(A885,'Liste salariés'!$C$2:$I$609,6,FALSE)</f>
        <v>ELM</v>
      </c>
      <c r="F885" t="s">
        <v>1420</v>
      </c>
      <c r="G885">
        <f>VLOOKUP(F885,'Liste formations'!$A$3:$B$31,2,FALSE)</f>
        <v>10</v>
      </c>
      <c r="H885">
        <v>10</v>
      </c>
      <c r="I885">
        <f>Tableau2[[#This Row],[Nombre de questions]]-Tableau2[[#This Row],[Réponses justes ]]</f>
        <v>0</v>
      </c>
      <c r="J885" t="s">
        <v>1052</v>
      </c>
      <c r="K885" s="3">
        <v>41024</v>
      </c>
      <c r="M885"/>
      <c r="N885" s="12"/>
    </row>
    <row r="886" spans="1:14" x14ac:dyDescent="0.25">
      <c r="A886" s="6" t="s">
        <v>1135</v>
      </c>
      <c r="B886" t="str">
        <f>VLOOKUP(A886,'Liste salariés'!$C$2:$I$609,4,FALSE)</f>
        <v>ETAM</v>
      </c>
      <c r="C886" t="str">
        <f>VLOOKUP(A886,'Liste salariés'!$C$2:$R$609,7,FALSE)</f>
        <v>P02-TECHNICAL SCES</v>
      </c>
      <c r="D886" t="str">
        <f>VLOOKUP(A886,'Liste salariés'!$C$2:$I$609,3,FALSE)</f>
        <v>TM</v>
      </c>
      <c r="E886" t="str">
        <f>VLOOKUP(A886,'Liste salariés'!$C$2:$I$609,6,FALSE)</f>
        <v>ELM</v>
      </c>
      <c r="F886" t="s">
        <v>11</v>
      </c>
      <c r="G886">
        <f>VLOOKUP(F886,'Liste formations'!$A$3:$B$31,2,FALSE)</f>
        <v>25</v>
      </c>
      <c r="H886">
        <v>25</v>
      </c>
      <c r="I886">
        <f>Tableau2[[#This Row],[Nombre de questions]]-Tableau2[[#This Row],[Réponses justes ]]</f>
        <v>0</v>
      </c>
      <c r="J886" t="s">
        <v>1052</v>
      </c>
      <c r="K886" s="3">
        <v>40815</v>
      </c>
      <c r="M886"/>
      <c r="N886" s="12"/>
    </row>
    <row r="887" spans="1:14" x14ac:dyDescent="0.25">
      <c r="A887" s="6" t="s">
        <v>1135</v>
      </c>
      <c r="B887" t="str">
        <f>VLOOKUP(A887,'Liste salariés'!$C$2:$I$609,4,FALSE)</f>
        <v>ETAM</v>
      </c>
      <c r="C887" t="str">
        <f>VLOOKUP(A887,'Liste salariés'!$C$2:$R$609,7,FALSE)</f>
        <v>P02-TECHNICAL SCES</v>
      </c>
      <c r="D887" t="str">
        <f>VLOOKUP(A887,'Liste salariés'!$C$2:$I$609,3,FALSE)</f>
        <v>TM</v>
      </c>
      <c r="E887" t="str">
        <f>VLOOKUP(A887,'Liste salariés'!$C$2:$I$609,6,FALSE)</f>
        <v>ELM</v>
      </c>
      <c r="F887" t="s">
        <v>9</v>
      </c>
      <c r="G887">
        <f>VLOOKUP(F887,'Liste formations'!$A$3:$B$31,2,FALSE)</f>
        <v>10</v>
      </c>
      <c r="H887">
        <v>10</v>
      </c>
      <c r="I887">
        <f>Tableau2[[#This Row],[Nombre de questions]]-Tableau2[[#This Row],[Réponses justes ]]</f>
        <v>0</v>
      </c>
      <c r="J887" t="s">
        <v>1052</v>
      </c>
      <c r="K887" s="3">
        <v>41390</v>
      </c>
      <c r="M887"/>
      <c r="N887" s="12"/>
    </row>
    <row r="888" spans="1:14" x14ac:dyDescent="0.25">
      <c r="A888" s="6" t="s">
        <v>1169</v>
      </c>
      <c r="B888" t="str">
        <f>VLOOKUP(A888,'Liste salariés'!$C$2:$I$609,4,FALSE)</f>
        <v>Cadre</v>
      </c>
      <c r="C888" t="str">
        <f>VLOOKUP(A888,'Liste salariés'!$C$2:$R$609,7,FALSE)</f>
        <v>S14-TELEMATICS PL</v>
      </c>
      <c r="D888" t="str">
        <f>VLOOKUP(A888,'Liste salariés'!$C$2:$I$609,3,FALSE)</f>
        <v>CP</v>
      </c>
      <c r="E888" t="str">
        <f>VLOOKUP(A888,'Liste salariés'!$C$2:$I$609,6,FALSE)</f>
        <v>I&amp;T</v>
      </c>
      <c r="F888" t="s">
        <v>9</v>
      </c>
      <c r="G888">
        <f>VLOOKUP(F888,'Liste formations'!$A$3:$B$31,2,FALSE)</f>
        <v>10</v>
      </c>
      <c r="H888">
        <v>6</v>
      </c>
      <c r="I888">
        <f>Tableau2[[#This Row],[Nombre de questions]]-Tableau2[[#This Row],[Réponses justes ]]</f>
        <v>4</v>
      </c>
      <c r="J888" t="s">
        <v>1053</v>
      </c>
      <c r="K888" s="3">
        <v>41325</v>
      </c>
      <c r="M888"/>
      <c r="N888" s="12"/>
    </row>
    <row r="889" spans="1:14" x14ac:dyDescent="0.25">
      <c r="A889" s="34" t="s">
        <v>1081</v>
      </c>
      <c r="B889" t="str">
        <f>VLOOKUP(A889,'Liste salariés'!$C$2:$I$609,4,FALSE)</f>
        <v>Ouvrier</v>
      </c>
      <c r="C889" s="8" t="str">
        <f>VLOOKUP(A889,'Liste salariés'!$C$2:$R$609,7,FALSE)</f>
        <v>P01-PRODUCTION</v>
      </c>
      <c r="D889" s="8" t="str">
        <f>VLOOKUP(A889,'Liste salariés'!$C$2:$I$609,3,FALSE)</f>
        <v>OMAC</v>
      </c>
      <c r="E889" s="8" t="str">
        <f>VLOOKUP(A889,'Liste salariés'!$C$2:$I$609,6,FALSE)</f>
        <v>ELM</v>
      </c>
      <c r="F889" t="s">
        <v>1987</v>
      </c>
      <c r="G889" s="8">
        <f>VLOOKUP(F889,'Liste formations'!$A$3:$B$31,2,FALSE)</f>
        <v>15</v>
      </c>
      <c r="H889">
        <v>10</v>
      </c>
      <c r="I889">
        <f>Tableau2[[#This Row],[Nombre de questions]]-Tableau2[[#This Row],[Réponses justes ]]</f>
        <v>5</v>
      </c>
      <c r="J889" s="26" t="s">
        <v>1052</v>
      </c>
      <c r="K889" s="40" t="s">
        <v>2005</v>
      </c>
      <c r="M889"/>
      <c r="N889" s="12"/>
    </row>
    <row r="890" spans="1:14" x14ac:dyDescent="0.25">
      <c r="A890" s="6" t="s">
        <v>1081</v>
      </c>
      <c r="B890" t="str">
        <f>VLOOKUP(A890,'Liste salariés'!$C$2:$I$609,4,FALSE)</f>
        <v>Ouvrier</v>
      </c>
      <c r="C890" t="str">
        <f>VLOOKUP(A890,'Liste salariés'!$C$2:$R$609,7,FALSE)</f>
        <v>P01-PRODUCTION</v>
      </c>
      <c r="D890" t="str">
        <f>VLOOKUP(A890,'Liste salariés'!$C$2:$I$609,3,FALSE)</f>
        <v>OMAC</v>
      </c>
      <c r="E890" t="str">
        <f>VLOOKUP(A890,'Liste salariés'!$C$2:$I$609,6,FALSE)</f>
        <v>ELM</v>
      </c>
      <c r="F890" t="s">
        <v>1413</v>
      </c>
      <c r="G890">
        <f>VLOOKUP(F890,'Liste formations'!$A$3:$B$31,2,FALSE)</f>
        <v>10</v>
      </c>
      <c r="H890">
        <v>10</v>
      </c>
      <c r="I890">
        <f>Tableau2[[#This Row],[Nombre de questions]]-Tableau2[[#This Row],[Réponses justes ]]</f>
        <v>0</v>
      </c>
      <c r="J890" t="s">
        <v>1052</v>
      </c>
      <c r="K890" s="3">
        <v>41352</v>
      </c>
      <c r="M890"/>
      <c r="N890" s="12"/>
    </row>
    <row r="891" spans="1:14" x14ac:dyDescent="0.25">
      <c r="A891" s="6" t="s">
        <v>1081</v>
      </c>
      <c r="B891" t="str">
        <f>VLOOKUP(A891,'Liste salariés'!$C$2:$I$609,4,FALSE)</f>
        <v>Ouvrier</v>
      </c>
      <c r="C891" t="str">
        <f>VLOOKUP(A891,'Liste salariés'!$C$2:$R$609,7,FALSE)</f>
        <v>P01-PRODUCTION</v>
      </c>
      <c r="D891" t="str">
        <f>VLOOKUP(A891,'Liste salariés'!$C$2:$I$609,3,FALSE)</f>
        <v>OMAC</v>
      </c>
      <c r="E891" t="str">
        <f>VLOOKUP(A891,'Liste salariés'!$C$2:$I$609,6,FALSE)</f>
        <v>ELM</v>
      </c>
      <c r="F891" t="s">
        <v>11</v>
      </c>
      <c r="G891">
        <f>VLOOKUP(F891,'Liste formations'!$A$3:$B$31,2,FALSE)</f>
        <v>25</v>
      </c>
      <c r="H891">
        <v>22</v>
      </c>
      <c r="I891">
        <f>Tableau2[[#This Row],[Nombre de questions]]-Tableau2[[#This Row],[Réponses justes ]]</f>
        <v>3</v>
      </c>
      <c r="J891" t="s">
        <v>1052</v>
      </c>
      <c r="K891" s="3">
        <v>41352</v>
      </c>
      <c r="M891"/>
      <c r="N891" s="12"/>
    </row>
    <row r="892" spans="1:14" x14ac:dyDescent="0.25">
      <c r="A892" s="6" t="s">
        <v>1081</v>
      </c>
      <c r="B892" t="str">
        <f>VLOOKUP(A892,'Liste salariés'!$C$2:$I$609,4,FALSE)</f>
        <v>Ouvrier</v>
      </c>
      <c r="C892" t="str">
        <f>VLOOKUP(A892,'Liste salariés'!$C$2:$R$609,7,FALSE)</f>
        <v>P01-PRODUCTION</v>
      </c>
      <c r="D892" t="str">
        <f>VLOOKUP(A892,'Liste salariés'!$C$2:$I$609,3,FALSE)</f>
        <v>OMAC</v>
      </c>
      <c r="E892" t="str">
        <f>VLOOKUP(A892,'Liste salariés'!$C$2:$I$609,6,FALSE)</f>
        <v>ELM</v>
      </c>
      <c r="F892" t="s">
        <v>10</v>
      </c>
      <c r="G892">
        <f>VLOOKUP(F892,'Liste formations'!$A$3:$B$31,2,FALSE)</f>
        <v>6</v>
      </c>
      <c r="H892">
        <v>6</v>
      </c>
      <c r="I892">
        <f>Tableau2[[#This Row],[Nombre de questions]]-Tableau2[[#This Row],[Réponses justes ]]</f>
        <v>0</v>
      </c>
      <c r="J892" t="s">
        <v>1052</v>
      </c>
      <c r="K892" s="3">
        <v>41332</v>
      </c>
      <c r="M892"/>
      <c r="N892" s="12"/>
    </row>
    <row r="893" spans="1:14" x14ac:dyDescent="0.25">
      <c r="A893" s="6" t="s">
        <v>1081</v>
      </c>
      <c r="B893" t="str">
        <f>VLOOKUP(A893,'Liste salariés'!$C$2:$I$609,4,FALSE)</f>
        <v>Ouvrier</v>
      </c>
      <c r="C893" t="str">
        <f>VLOOKUP(A893,'Liste salariés'!$C$2:$R$609,7,FALSE)</f>
        <v>P01-PRODUCTION</v>
      </c>
      <c r="D893" t="str">
        <f>VLOOKUP(A893,'Liste salariés'!$C$2:$I$609,3,FALSE)</f>
        <v>OMAC</v>
      </c>
      <c r="E893" t="str">
        <f>VLOOKUP(A893,'Liste salariés'!$C$2:$I$609,6,FALSE)</f>
        <v>ELM</v>
      </c>
      <c r="F893" t="s">
        <v>1683</v>
      </c>
      <c r="G893">
        <v>25</v>
      </c>
      <c r="H893">
        <v>25</v>
      </c>
      <c r="I893">
        <f>Tableau2[[#This Row],[Nombre de questions]]-Tableau2[[#This Row],[Réponses justes ]]</f>
        <v>0</v>
      </c>
      <c r="J893" t="s">
        <v>1052</v>
      </c>
      <c r="K893" s="3">
        <v>41296</v>
      </c>
      <c r="L893" t="s">
        <v>1773</v>
      </c>
      <c r="M893"/>
      <c r="N893" s="12"/>
    </row>
    <row r="894" spans="1:14" x14ac:dyDescent="0.25">
      <c r="A894" s="6" t="s">
        <v>1317</v>
      </c>
      <c r="B894" t="str">
        <f>VLOOKUP(A894,'Liste salariés'!$C$2:$I$609,4,FALSE)</f>
        <v>Ouvrier</v>
      </c>
      <c r="C894" t="str">
        <f>VLOOKUP(A894,'Liste salariés'!$C$2:$R$609,7,FALSE)</f>
        <v>P01-PRODUCTION</v>
      </c>
      <c r="D894" t="str">
        <f>VLOOKUP(A894,'Liste salariés'!$C$2:$I$609,3,FALSE)</f>
        <v>OMAC</v>
      </c>
      <c r="E894" t="str">
        <f>VLOOKUP(A894,'Liste salariés'!$C$2:$I$609,6,FALSE)</f>
        <v>ELM</v>
      </c>
      <c r="F894" t="s">
        <v>1413</v>
      </c>
      <c r="G894">
        <f>VLOOKUP(F894,'Liste formations'!$A$3:$B$31,2,FALSE)</f>
        <v>10</v>
      </c>
      <c r="H894">
        <v>8</v>
      </c>
      <c r="I894">
        <f>Tableau2[[#This Row],[Nombre de questions]]-Tableau2[[#This Row],[Réponses justes ]]</f>
        <v>2</v>
      </c>
      <c r="J894" t="s">
        <v>1052</v>
      </c>
      <c r="K894" s="3">
        <v>41170</v>
      </c>
      <c r="M894"/>
      <c r="N894" s="12"/>
    </row>
    <row r="895" spans="1:14" x14ac:dyDescent="0.25">
      <c r="A895" s="6" t="s">
        <v>1317</v>
      </c>
      <c r="B895" t="str">
        <f>VLOOKUP(A895,'Liste salariés'!$C$2:$I$609,4,FALSE)</f>
        <v>Ouvrier</v>
      </c>
      <c r="C895" t="str">
        <f>VLOOKUP(A895,'Liste salariés'!$C$2:$R$609,7,FALSE)</f>
        <v>P01-PRODUCTION</v>
      </c>
      <c r="D895" t="str">
        <f>VLOOKUP(A895,'Liste salariés'!$C$2:$I$609,3,FALSE)</f>
        <v>OMAC</v>
      </c>
      <c r="E895" t="str">
        <f>VLOOKUP(A895,'Liste salariés'!$C$2:$I$609,6,FALSE)</f>
        <v>ELM</v>
      </c>
      <c r="F895" t="s">
        <v>11</v>
      </c>
      <c r="G895">
        <f>VLOOKUP(F895,'Liste formations'!$A$3:$B$31,2,FALSE)</f>
        <v>25</v>
      </c>
      <c r="H895">
        <v>23</v>
      </c>
      <c r="I895">
        <f>Tableau2[[#This Row],[Nombre de questions]]-Tableau2[[#This Row],[Réponses justes ]]</f>
        <v>2</v>
      </c>
      <c r="J895" t="s">
        <v>1052</v>
      </c>
      <c r="K895" s="3"/>
      <c r="M895"/>
      <c r="N895" s="12"/>
    </row>
    <row r="896" spans="1:14" x14ac:dyDescent="0.25">
      <c r="A896" s="6" t="s">
        <v>1317</v>
      </c>
      <c r="B896" t="str">
        <f>VLOOKUP(A896,'Liste salariés'!$C$2:$I$609,4,FALSE)</f>
        <v>Ouvrier</v>
      </c>
      <c r="C896" t="str">
        <f>VLOOKUP(A896,'Liste salariés'!$C$2:$R$609,7,FALSE)</f>
        <v>P01-PRODUCTION</v>
      </c>
      <c r="D896" t="str">
        <f>VLOOKUP(A896,'Liste salariés'!$C$2:$I$609,3,FALSE)</f>
        <v>OMAC</v>
      </c>
      <c r="E896" t="str">
        <f>VLOOKUP(A896,'Liste salariés'!$C$2:$I$609,6,FALSE)</f>
        <v>ELM</v>
      </c>
      <c r="F896" t="s">
        <v>1683</v>
      </c>
      <c r="G896">
        <f>VLOOKUP(F896,'Liste formations'!$A$3:$B$31,2,FALSE)</f>
        <v>0</v>
      </c>
      <c r="H896">
        <v>25</v>
      </c>
      <c r="I896">
        <f>Tableau2[[#This Row],[Nombre de questions]]-Tableau2[[#This Row],[Réponses justes ]]</f>
        <v>-25</v>
      </c>
      <c r="J896" t="s">
        <v>1052</v>
      </c>
      <c r="K896" s="3">
        <v>41193</v>
      </c>
      <c r="L896" t="s">
        <v>1688</v>
      </c>
      <c r="M896"/>
      <c r="N896" s="12"/>
    </row>
    <row r="897" spans="1:14" x14ac:dyDescent="0.25">
      <c r="A897" s="6" t="s">
        <v>1082</v>
      </c>
      <c r="B897" t="str">
        <f>VLOOKUP(A897,'Liste salariés'!$C$2:$I$609,4,FALSE)</f>
        <v>Ouvrier</v>
      </c>
      <c r="C897" t="str">
        <f>VLOOKUP(A897,'Liste salariés'!$C$2:$R$609,7,FALSE)</f>
        <v>P01-PRODUCTION</v>
      </c>
      <c r="D897" t="str">
        <f>VLOOKUP(A897,'Liste salariés'!$C$2:$I$609,3,FALSE)</f>
        <v>OMAC</v>
      </c>
      <c r="E897" t="str">
        <f>VLOOKUP(A897,'Liste salariés'!$C$2:$I$609,6,FALSE)</f>
        <v>ELM</v>
      </c>
      <c r="F897" t="s">
        <v>1413</v>
      </c>
      <c r="G897">
        <f>VLOOKUP(F897,'Liste formations'!$A$3:$B$31,2,FALSE)</f>
        <v>10</v>
      </c>
      <c r="H897">
        <v>10</v>
      </c>
      <c r="I897">
        <f>Tableau2[[#This Row],[Nombre de questions]]-Tableau2[[#This Row],[Réponses justes ]]</f>
        <v>0</v>
      </c>
      <c r="J897" t="s">
        <v>1052</v>
      </c>
      <c r="K897" s="3">
        <v>41352</v>
      </c>
      <c r="M897"/>
      <c r="N897" s="12"/>
    </row>
    <row r="898" spans="1:14" x14ac:dyDescent="0.25">
      <c r="A898" s="6" t="s">
        <v>1082</v>
      </c>
      <c r="B898" t="str">
        <f>VLOOKUP(A898,'Liste salariés'!$C$2:$I$609,4,FALSE)</f>
        <v>Ouvrier</v>
      </c>
      <c r="C898" t="str">
        <f>VLOOKUP(A898,'Liste salariés'!$C$2:$R$609,7,FALSE)</f>
        <v>P01-PRODUCTION</v>
      </c>
      <c r="D898" t="str">
        <f>VLOOKUP(A898,'Liste salariés'!$C$2:$I$609,3,FALSE)</f>
        <v>OMAC</v>
      </c>
      <c r="E898" t="str">
        <f>VLOOKUP(A898,'Liste salariés'!$C$2:$I$609,6,FALSE)</f>
        <v>ELM</v>
      </c>
      <c r="F898" t="s">
        <v>11</v>
      </c>
      <c r="G898">
        <f>VLOOKUP(F898,'Liste formations'!$A$3:$B$31,2,FALSE)</f>
        <v>25</v>
      </c>
      <c r="H898">
        <v>25</v>
      </c>
      <c r="I898">
        <f>Tableau2[[#This Row],[Nombre de questions]]-Tableau2[[#This Row],[Réponses justes ]]</f>
        <v>0</v>
      </c>
      <c r="J898" t="s">
        <v>1052</v>
      </c>
      <c r="K898" s="3">
        <v>41352</v>
      </c>
      <c r="M898"/>
      <c r="N898" s="12"/>
    </row>
    <row r="899" spans="1:14" x14ac:dyDescent="0.25">
      <c r="A899" s="6" t="s">
        <v>1082</v>
      </c>
      <c r="B899" t="str">
        <f>VLOOKUP(A899,'Liste salariés'!$C$2:$I$609,4,FALSE)</f>
        <v>Ouvrier</v>
      </c>
      <c r="C899" t="str">
        <f>VLOOKUP(A899,'Liste salariés'!$C$2:$R$609,7,FALSE)</f>
        <v>P01-PRODUCTION</v>
      </c>
      <c r="D899" t="str">
        <f>VLOOKUP(A899,'Liste salariés'!$C$2:$I$609,3,FALSE)</f>
        <v>OMAC</v>
      </c>
      <c r="E899" t="str">
        <f>VLOOKUP(A899,'Liste salariés'!$C$2:$I$609,6,FALSE)</f>
        <v>ELM</v>
      </c>
      <c r="F899" t="s">
        <v>10</v>
      </c>
      <c r="G899">
        <f>VLOOKUP(F899,'Liste formations'!$A$3:$B$31,2,FALSE)</f>
        <v>6</v>
      </c>
      <c r="H899">
        <v>6</v>
      </c>
      <c r="I899">
        <f>Tableau2[[#This Row],[Nombre de questions]]-Tableau2[[#This Row],[Réponses justes ]]</f>
        <v>0</v>
      </c>
      <c r="J899" t="s">
        <v>1052</v>
      </c>
      <c r="K899" s="3">
        <v>41331</v>
      </c>
      <c r="M899"/>
      <c r="N899" s="12"/>
    </row>
    <row r="900" spans="1:14" x14ac:dyDescent="0.25">
      <c r="A900" s="6" t="s">
        <v>1082</v>
      </c>
      <c r="B900" t="str">
        <f>VLOOKUP(A900,'Liste salariés'!$C$2:$I$609,4,FALSE)</f>
        <v>Ouvrier</v>
      </c>
      <c r="C900" t="str">
        <f>VLOOKUP(A900,'Liste salariés'!$C$2:$R$609,7,FALSE)</f>
        <v>P01-PRODUCTION</v>
      </c>
      <c r="D900" t="str">
        <f>VLOOKUP(A900,'Liste salariés'!$C$2:$I$609,3,FALSE)</f>
        <v>OMAC</v>
      </c>
      <c r="E900" t="str">
        <f>VLOOKUP(A900,'Liste salariés'!$C$2:$I$609,6,FALSE)</f>
        <v>ELM</v>
      </c>
      <c r="F900" t="s">
        <v>1683</v>
      </c>
      <c r="G900">
        <v>29</v>
      </c>
      <c r="H900">
        <v>25</v>
      </c>
      <c r="I900">
        <f>Tableau2[[#This Row],[Nombre de questions]]-Tableau2[[#This Row],[Réponses justes ]]</f>
        <v>4</v>
      </c>
      <c r="J900" t="s">
        <v>1052</v>
      </c>
      <c r="K900" s="3">
        <v>41063</v>
      </c>
      <c r="M900"/>
      <c r="N900" s="12"/>
    </row>
    <row r="901" spans="1:14" x14ac:dyDescent="0.25">
      <c r="A901" s="6" t="s">
        <v>1320</v>
      </c>
      <c r="B901" t="str">
        <f>VLOOKUP(A901,'Liste salariés'!$C$2:$I$609,4,FALSE)</f>
        <v>Ouvrier</v>
      </c>
      <c r="C901" t="str">
        <f>VLOOKUP(A901,'Liste salariés'!$C$2:$R$609,7,FALSE)</f>
        <v>P01-PRODUCTION</v>
      </c>
      <c r="D901" t="str">
        <f>VLOOKUP(A901,'Liste salariés'!$C$2:$I$609,3,FALSE)</f>
        <v>OMAC</v>
      </c>
      <c r="E901" t="str">
        <f>VLOOKUP(A901,'Liste salariés'!$C$2:$I$609,6,FALSE)</f>
        <v>ELM</v>
      </c>
      <c r="F901" t="s">
        <v>1413</v>
      </c>
      <c r="G901">
        <f>VLOOKUP(F901,'Liste formations'!$A$3:$B$31,2,FALSE)</f>
        <v>10</v>
      </c>
      <c r="H901">
        <v>8</v>
      </c>
      <c r="I901">
        <f>Tableau2[[#This Row],[Nombre de questions]]-Tableau2[[#This Row],[Réponses justes ]]</f>
        <v>2</v>
      </c>
      <c r="J901" t="s">
        <v>1052</v>
      </c>
      <c r="K901" s="3">
        <v>41303</v>
      </c>
      <c r="M901"/>
      <c r="N901" s="12"/>
    </row>
    <row r="902" spans="1:14" x14ac:dyDescent="0.25">
      <c r="A902" s="6" t="s">
        <v>1320</v>
      </c>
      <c r="B902" t="str">
        <f>VLOOKUP(A902,'Liste salariés'!$C$2:$I$609,4,FALSE)</f>
        <v>Ouvrier</v>
      </c>
      <c r="C902" t="str">
        <f>VLOOKUP(A902,'Liste salariés'!$C$2:$R$609,7,FALSE)</f>
        <v>P01-PRODUCTION</v>
      </c>
      <c r="D902" t="str">
        <f>VLOOKUP(A902,'Liste salariés'!$C$2:$I$609,3,FALSE)</f>
        <v>OMAC</v>
      </c>
      <c r="E902" t="str">
        <f>VLOOKUP(A902,'Liste salariés'!$C$2:$I$609,6,FALSE)</f>
        <v>ELM</v>
      </c>
      <c r="F902" t="s">
        <v>11</v>
      </c>
      <c r="G902">
        <f>VLOOKUP(F902,'Liste formations'!$A$3:$B$31,2,FALSE)</f>
        <v>25</v>
      </c>
      <c r="H902">
        <v>22</v>
      </c>
      <c r="I902">
        <f>Tableau2[[#This Row],[Nombre de questions]]-Tableau2[[#This Row],[Réponses justes ]]</f>
        <v>3</v>
      </c>
      <c r="J902" t="s">
        <v>1052</v>
      </c>
      <c r="K902" s="3">
        <v>41361</v>
      </c>
      <c r="M902"/>
      <c r="N902" s="12"/>
    </row>
    <row r="903" spans="1:14" x14ac:dyDescent="0.25">
      <c r="A903" s="6" t="s">
        <v>1320</v>
      </c>
      <c r="B903" t="str">
        <f>VLOOKUP(A903,'Liste salariés'!$C$2:$I$609,4,FALSE)</f>
        <v>Ouvrier</v>
      </c>
      <c r="C903" t="str">
        <f>VLOOKUP(A903,'Liste salariés'!$C$2:$R$609,7,FALSE)</f>
        <v>P01-PRODUCTION</v>
      </c>
      <c r="D903" t="str">
        <f>VLOOKUP(A903,'Liste salariés'!$C$2:$I$609,3,FALSE)</f>
        <v>OMAC</v>
      </c>
      <c r="E903" t="str">
        <f>VLOOKUP(A903,'Liste salariés'!$C$2:$I$609,6,FALSE)</f>
        <v>ELM</v>
      </c>
      <c r="F903" t="s">
        <v>1683</v>
      </c>
      <c r="G903">
        <v>25</v>
      </c>
      <c r="H903">
        <v>25</v>
      </c>
      <c r="I903">
        <f>Tableau2[[#This Row],[Nombre de questions]]-Tableau2[[#This Row],[Réponses justes ]]</f>
        <v>0</v>
      </c>
      <c r="J903" t="s">
        <v>1052</v>
      </c>
      <c r="K903" s="3">
        <v>41361</v>
      </c>
      <c r="M903"/>
      <c r="N903" s="12"/>
    </row>
    <row r="904" spans="1:14" x14ac:dyDescent="0.25">
      <c r="A904" s="6" t="s">
        <v>1210</v>
      </c>
      <c r="B904" t="str">
        <f>VLOOKUP(A904,'Liste salariés'!$C$2:$I$609,4,FALSE)</f>
        <v>ETAM</v>
      </c>
      <c r="C904" t="str">
        <f>VLOOKUP(A904,'Liste salariés'!$C$2:$R$609,7,FALSE)</f>
        <v>P03-MATERIAL MNGT</v>
      </c>
      <c r="D904" t="str">
        <f>VLOOKUP(A904,'Liste salariés'!$C$2:$I$609,3,FALSE)</f>
        <v>GA</v>
      </c>
      <c r="E904" t="str">
        <f>VLOOKUP(A904,'Liste salariés'!$C$2:$I$609,6,FALSE)</f>
        <v>ELM</v>
      </c>
      <c r="F904" t="s">
        <v>11</v>
      </c>
      <c r="G904">
        <f>VLOOKUP(F904,'Liste formations'!$A$3:$B$31,2,FALSE)</f>
        <v>25</v>
      </c>
      <c r="H904">
        <v>20</v>
      </c>
      <c r="I904">
        <f>Tableau2[[#This Row],[Nombre de questions]]-Tableau2[[#This Row],[Réponses justes ]]</f>
        <v>5</v>
      </c>
      <c r="J904" t="s">
        <v>1052</v>
      </c>
      <c r="K904" s="3">
        <v>40826</v>
      </c>
      <c r="M904"/>
      <c r="N904" s="12"/>
    </row>
    <row r="905" spans="1:14" x14ac:dyDescent="0.25">
      <c r="A905" s="6" t="s">
        <v>1210</v>
      </c>
      <c r="B905" t="str">
        <f>VLOOKUP(A905,'Liste salariés'!$C$2:$I$609,4,FALSE)</f>
        <v>ETAM</v>
      </c>
      <c r="C905" t="str">
        <f>VLOOKUP(A905,'Liste salariés'!$C$2:$R$609,7,FALSE)</f>
        <v>P03-MATERIAL MNGT</v>
      </c>
      <c r="D905" t="str">
        <f>VLOOKUP(A905,'Liste salariés'!$C$2:$I$609,3,FALSE)</f>
        <v>GA</v>
      </c>
      <c r="E905" t="str">
        <f>VLOOKUP(A905,'Liste salariés'!$C$2:$I$609,6,FALSE)</f>
        <v>ELM</v>
      </c>
      <c r="F905" t="s">
        <v>9</v>
      </c>
      <c r="G905">
        <f>VLOOKUP(F905,'Liste formations'!$A$3:$B$31,2,FALSE)</f>
        <v>10</v>
      </c>
      <c r="H905">
        <v>6</v>
      </c>
      <c r="I905">
        <f>Tableau2[[#This Row],[Nombre de questions]]-Tableau2[[#This Row],[Réponses justes ]]</f>
        <v>4</v>
      </c>
      <c r="J905" t="s">
        <v>1053</v>
      </c>
      <c r="K905" s="3">
        <v>41359</v>
      </c>
      <c r="M905"/>
      <c r="N905" s="12"/>
    </row>
    <row r="906" spans="1:14" x14ac:dyDescent="0.25">
      <c r="A906" s="6" t="s">
        <v>1210</v>
      </c>
      <c r="B906" t="str">
        <f>VLOOKUP(A906,'Liste salariés'!$C$2:$I$609,4,FALSE)</f>
        <v>ETAM</v>
      </c>
      <c r="C906" t="str">
        <f>VLOOKUP(A906,'Liste salariés'!$C$2:$R$609,7,FALSE)</f>
        <v>P03-MATERIAL MNGT</v>
      </c>
      <c r="D906" t="str">
        <f>VLOOKUP(A906,'Liste salariés'!$C$2:$I$609,3,FALSE)</f>
        <v>GA</v>
      </c>
      <c r="E906" t="str">
        <f>VLOOKUP(A906,'Liste salariés'!$C$2:$I$609,6,FALSE)</f>
        <v>ELM</v>
      </c>
      <c r="F906" t="s">
        <v>1783</v>
      </c>
      <c r="G906">
        <f>VLOOKUP(F906,'Liste formations'!$A$3:$B$31,2,FALSE)</f>
        <v>4</v>
      </c>
      <c r="H906">
        <v>3</v>
      </c>
      <c r="I906">
        <f>Tableau2[[#This Row],[Nombre de questions]]-Tableau2[[#This Row],[Réponses justes ]]</f>
        <v>1</v>
      </c>
      <c r="J906" t="s">
        <v>1052</v>
      </c>
      <c r="K906" s="3">
        <v>41444</v>
      </c>
      <c r="M906"/>
      <c r="N906" s="12"/>
    </row>
    <row r="907" spans="1:14" x14ac:dyDescent="0.25">
      <c r="A907" s="34" t="s">
        <v>1210</v>
      </c>
      <c r="B907" t="str">
        <f>VLOOKUP(A907,'Liste salariés'!$C$2:$I$609,4,FALSE)</f>
        <v>ETAM</v>
      </c>
      <c r="C907" t="str">
        <f>VLOOKUP(A907,'Liste salariés'!$C$2:$R$609,7,FALSE)</f>
        <v>P03-MATERIAL MNGT</v>
      </c>
      <c r="D907" t="str">
        <f>VLOOKUP(A907,'Liste salariés'!$C$2:$I$609,3,FALSE)</f>
        <v>GA</v>
      </c>
      <c r="E907" t="str">
        <f>VLOOKUP(A907,'Liste salariés'!$C$2:$I$609,6,FALSE)</f>
        <v>ELM</v>
      </c>
      <c r="F907" t="s">
        <v>1795</v>
      </c>
      <c r="G907">
        <f>VLOOKUP(F907,'Liste formations'!$A$3:$B$31,2,FALSE)</f>
        <v>15</v>
      </c>
      <c r="H907">
        <v>13</v>
      </c>
      <c r="I907">
        <f>Tableau2[[#This Row],[Nombre de questions]]-Tableau2[[#This Row],[Réponses justes ]]</f>
        <v>2</v>
      </c>
      <c r="J907" t="s">
        <v>1052</v>
      </c>
      <c r="K907" s="3">
        <v>41562</v>
      </c>
      <c r="M907"/>
      <c r="N907" s="12"/>
    </row>
    <row r="908" spans="1:14" x14ac:dyDescent="0.25">
      <c r="A908" s="6" t="s">
        <v>1136</v>
      </c>
      <c r="B908" t="str">
        <f>VLOOKUP(A908,'Liste salariés'!$C$2:$I$609,4,FALSE)</f>
        <v>ETAM</v>
      </c>
      <c r="C908" t="str">
        <f>VLOOKUP(A908,'Liste salariés'!$C$2:$R$609,7,FALSE)</f>
        <v>P02-TECHNICAL SCES</v>
      </c>
      <c r="D908" t="str">
        <f>VLOOKUP(A908,'Liste salariés'!$C$2:$I$609,3,FALSE)</f>
        <v>TM</v>
      </c>
      <c r="E908" t="str">
        <f>VLOOKUP(A908,'Liste salariés'!$C$2:$I$609,6,FALSE)</f>
        <v>ELM</v>
      </c>
      <c r="F908" t="s">
        <v>1420</v>
      </c>
      <c r="G908">
        <f>VLOOKUP(F908,'Liste formations'!$A$3:$B$31,2,FALSE)</f>
        <v>10</v>
      </c>
      <c r="H908">
        <v>10</v>
      </c>
      <c r="I908">
        <f>Tableau2[[#This Row],[Nombre de questions]]-Tableau2[[#This Row],[Réponses justes ]]</f>
        <v>0</v>
      </c>
      <c r="J908" t="s">
        <v>1052</v>
      </c>
      <c r="K908" s="3">
        <v>41012</v>
      </c>
      <c r="M908"/>
      <c r="N908" s="12"/>
    </row>
    <row r="909" spans="1:14" x14ac:dyDescent="0.25">
      <c r="A909" s="6" t="s">
        <v>1136</v>
      </c>
      <c r="B909" t="str">
        <f>VLOOKUP(A909,'Liste salariés'!$C$2:$I$609,4,FALSE)</f>
        <v>ETAM</v>
      </c>
      <c r="C909" t="str">
        <f>VLOOKUP(A909,'Liste salariés'!$C$2:$R$609,7,FALSE)</f>
        <v>P02-TECHNICAL SCES</v>
      </c>
      <c r="D909" t="str">
        <f>VLOOKUP(A909,'Liste salariés'!$C$2:$I$609,3,FALSE)</f>
        <v>TM</v>
      </c>
      <c r="E909" t="str">
        <f>VLOOKUP(A909,'Liste salariés'!$C$2:$I$609,6,FALSE)</f>
        <v>ELM</v>
      </c>
      <c r="F909" t="s">
        <v>11</v>
      </c>
      <c r="G909">
        <f>VLOOKUP(F909,'Liste formations'!$A$3:$B$31,2,FALSE)</f>
        <v>25</v>
      </c>
      <c r="H909">
        <v>21</v>
      </c>
      <c r="I909">
        <f>Tableau2[[#This Row],[Nombre de questions]]-Tableau2[[#This Row],[Réponses justes ]]</f>
        <v>4</v>
      </c>
      <c r="J909" t="s">
        <v>1052</v>
      </c>
      <c r="K909" s="3">
        <v>40809</v>
      </c>
      <c r="M909"/>
      <c r="N909" s="12"/>
    </row>
    <row r="910" spans="1:14" x14ac:dyDescent="0.25">
      <c r="A910" s="6" t="s">
        <v>1136</v>
      </c>
      <c r="B910" t="str">
        <f>VLOOKUP(A910,'Liste salariés'!$C$2:$I$609,4,FALSE)</f>
        <v>ETAM</v>
      </c>
      <c r="C910" t="str">
        <f>VLOOKUP(A910,'Liste salariés'!$C$2:$R$609,7,FALSE)</f>
        <v>P02-TECHNICAL SCES</v>
      </c>
      <c r="D910" t="str">
        <f>VLOOKUP(A910,'Liste salariés'!$C$2:$I$609,3,FALSE)</f>
        <v>TM</v>
      </c>
      <c r="E910" t="str">
        <f>VLOOKUP(A910,'Liste salariés'!$C$2:$I$609,6,FALSE)</f>
        <v>ELM</v>
      </c>
      <c r="F910" t="s">
        <v>9</v>
      </c>
      <c r="G910">
        <f>VLOOKUP(F910,'Liste formations'!$A$3:$B$31,2,FALSE)</f>
        <v>10</v>
      </c>
      <c r="H910">
        <v>7</v>
      </c>
      <c r="I910">
        <f>Tableau2[[#This Row],[Nombre de questions]]-Tableau2[[#This Row],[Réponses justes ]]</f>
        <v>3</v>
      </c>
      <c r="J910" t="s">
        <v>1052</v>
      </c>
      <c r="K910" s="3">
        <v>41390</v>
      </c>
      <c r="M910"/>
      <c r="N910" s="12"/>
    </row>
    <row r="911" spans="1:14" x14ac:dyDescent="0.25">
      <c r="A911" s="6" t="s">
        <v>1170</v>
      </c>
      <c r="B911" t="str">
        <f>VLOOKUP(A911,'Liste salariés'!$C$2:$I$609,4,FALSE)</f>
        <v>Cadre</v>
      </c>
      <c r="C911" t="str">
        <f>VLOOKUP(A911,'Liste salariés'!$C$2:$R$609,7,FALSE)</f>
        <v>S17- PROCESS &amp; TEC</v>
      </c>
      <c r="D911" t="str">
        <f>VLOOKUP(A911,'Liste salariés'!$C$2:$I$609,3,FALSE)</f>
        <v>1N</v>
      </c>
      <c r="E911" t="str">
        <f>VLOOKUP(A911,'Liste salariés'!$C$2:$I$609,6,FALSE)</f>
        <v>I&amp;T</v>
      </c>
      <c r="F911" t="s">
        <v>9</v>
      </c>
      <c r="G911">
        <f>VLOOKUP(F911,'Liste formations'!$A$3:$B$31,2,FALSE)</f>
        <v>10</v>
      </c>
      <c r="H911">
        <v>10</v>
      </c>
      <c r="I911">
        <f>Tableau2[[#This Row],[Nombre de questions]]-Tableau2[[#This Row],[Réponses justes ]]</f>
        <v>0</v>
      </c>
      <c r="J911" t="s">
        <v>1052</v>
      </c>
      <c r="K911" s="3">
        <v>41325</v>
      </c>
      <c r="M911"/>
      <c r="N911" s="12"/>
    </row>
    <row r="912" spans="1:14" x14ac:dyDescent="0.25">
      <c r="A912" s="6" t="s">
        <v>1318</v>
      </c>
      <c r="B912" t="str">
        <f>VLOOKUP(A912,'Liste salariés'!$C$2:$I$609,4,FALSE)</f>
        <v>Ouvrier</v>
      </c>
      <c r="C912" t="str">
        <f>VLOOKUP(A912,'Liste salariés'!$C$2:$R$609,7,FALSE)</f>
        <v>P01-PRODUCTION</v>
      </c>
      <c r="D912" t="str">
        <f>VLOOKUP(A912,'Liste salariés'!$C$2:$I$609,3,FALSE)</f>
        <v>MAG</v>
      </c>
      <c r="E912" t="str">
        <f>VLOOKUP(A912,'Liste salariés'!$C$2:$I$609,6,FALSE)</f>
        <v>ELM</v>
      </c>
      <c r="F912" t="s">
        <v>11</v>
      </c>
      <c r="G912">
        <f>VLOOKUP(F912,'Liste formations'!$A$3:$B$31,2,FALSE)</f>
        <v>25</v>
      </c>
      <c r="H912">
        <v>22</v>
      </c>
      <c r="I912">
        <f>Tableau2[[#This Row],[Nombre de questions]]-Tableau2[[#This Row],[Réponses justes ]]</f>
        <v>3</v>
      </c>
      <c r="J912" t="s">
        <v>1052</v>
      </c>
      <c r="K912" s="3">
        <v>41352</v>
      </c>
      <c r="M912"/>
      <c r="N912" s="12"/>
    </row>
    <row r="913" spans="1:14" x14ac:dyDescent="0.25">
      <c r="A913" s="6" t="s">
        <v>1321</v>
      </c>
      <c r="B913" t="str">
        <f>VLOOKUP(A913,'Liste salariés'!$C$2:$I$609,4,FALSE)</f>
        <v>Ouvrier</v>
      </c>
      <c r="C913" t="str">
        <f>VLOOKUP(A913,'Liste salariés'!$C$2:$R$609,7,FALSE)</f>
        <v>P01-PRODUCTION</v>
      </c>
      <c r="D913" t="str">
        <f>VLOOKUP(A913,'Liste salariés'!$C$2:$I$609,3,FALSE)</f>
        <v>OMAC</v>
      </c>
      <c r="E913" t="str">
        <f>VLOOKUP(A913,'Liste salariés'!$C$2:$I$609,6,FALSE)</f>
        <v>ELM</v>
      </c>
      <c r="F913" t="s">
        <v>11</v>
      </c>
      <c r="G913">
        <f>VLOOKUP(F913,'Liste formations'!$A$3:$B$31,2,FALSE)</f>
        <v>25</v>
      </c>
      <c r="H913">
        <v>17</v>
      </c>
      <c r="I913">
        <f>Tableau2[[#This Row],[Nombre de questions]]-Tableau2[[#This Row],[Réponses justes ]]</f>
        <v>8</v>
      </c>
      <c r="J913" t="s">
        <v>1052</v>
      </c>
      <c r="K913" s="3">
        <v>41229</v>
      </c>
      <c r="M913"/>
      <c r="N913" s="12"/>
    </row>
    <row r="914" spans="1:14" x14ac:dyDescent="0.25">
      <c r="A914" s="6" t="s">
        <v>1171</v>
      </c>
      <c r="B914" t="str">
        <f>VLOOKUP(A914,'Liste salariés'!$C$2:$I$609,4,FALSE)</f>
        <v>Cadre</v>
      </c>
      <c r="C914" t="str">
        <f>VLOOKUP(A914,'Liste salariés'!$C$2:$R$609,7,FALSE)</f>
        <v>S08-QUALITY</v>
      </c>
      <c r="D914" t="str">
        <f>VLOOKUP(A914,'Liste salariés'!$C$2:$I$609,3,FALSE)</f>
        <v>QUA</v>
      </c>
      <c r="E914" t="str">
        <f>VLOOKUP(A914,'Liste salariés'!$C$2:$I$609,6,FALSE)</f>
        <v>I&amp;T</v>
      </c>
      <c r="F914" t="s">
        <v>9</v>
      </c>
      <c r="G914">
        <f>VLOOKUP(F914,'Liste formations'!$A$3:$B$31,2,FALSE)</f>
        <v>10</v>
      </c>
      <c r="H914">
        <v>8</v>
      </c>
      <c r="I914">
        <f>Tableau2[[#This Row],[Nombre de questions]]-Tableau2[[#This Row],[Réponses justes ]]</f>
        <v>2</v>
      </c>
      <c r="J914" t="s">
        <v>1052</v>
      </c>
      <c r="K914" s="3">
        <v>41325</v>
      </c>
      <c r="M914"/>
      <c r="N914" s="12"/>
    </row>
    <row r="915" spans="1:14" x14ac:dyDescent="0.25">
      <c r="A915" s="6" t="s">
        <v>1322</v>
      </c>
      <c r="B915" t="str">
        <f>VLOOKUP(A915,'Liste salariés'!$C$2:$I$609,4,FALSE)</f>
        <v>Ouvrier</v>
      </c>
      <c r="C915" t="str">
        <f>VLOOKUP(A915,'Liste salariés'!$C$2:$R$609,7,FALSE)</f>
        <v>P01-PRODUCTION</v>
      </c>
      <c r="D915" t="str">
        <f>VLOOKUP(A915,'Liste salariés'!$C$2:$I$609,3,FALSE)</f>
        <v>OMAN</v>
      </c>
      <c r="E915" t="str">
        <f>VLOOKUP(A915,'Liste salariés'!$C$2:$I$609,6,FALSE)</f>
        <v>ELM</v>
      </c>
      <c r="F915" t="s">
        <v>1413</v>
      </c>
      <c r="G915">
        <f>VLOOKUP(F915,'Liste formations'!$A$3:$B$31,2,FALSE)</f>
        <v>10</v>
      </c>
      <c r="H915">
        <v>8</v>
      </c>
      <c r="I915">
        <f>Tableau2[[#This Row],[Nombre de questions]]-Tableau2[[#This Row],[Réponses justes ]]</f>
        <v>2</v>
      </c>
      <c r="J915" t="s">
        <v>1052</v>
      </c>
      <c r="K915" s="3">
        <v>41303</v>
      </c>
      <c r="M915"/>
      <c r="N915" s="12"/>
    </row>
    <row r="916" spans="1:14" x14ac:dyDescent="0.25">
      <c r="A916" s="6" t="s">
        <v>1322</v>
      </c>
      <c r="B916" t="str">
        <f>VLOOKUP(A916,'Liste salariés'!$C$2:$I$609,4,FALSE)</f>
        <v>Ouvrier</v>
      </c>
      <c r="C916" t="str">
        <f>VLOOKUP(A916,'Liste salariés'!$C$2:$R$609,7,FALSE)</f>
        <v>P01-PRODUCTION</v>
      </c>
      <c r="D916" t="str">
        <f>VLOOKUP(A916,'Liste salariés'!$C$2:$I$609,3,FALSE)</f>
        <v>OMAN</v>
      </c>
      <c r="E916" t="str">
        <f>VLOOKUP(A916,'Liste salariés'!$C$2:$I$609,6,FALSE)</f>
        <v>ELM</v>
      </c>
      <c r="F916" t="s">
        <v>11</v>
      </c>
      <c r="G916">
        <f>VLOOKUP(F916,'Liste formations'!$A$3:$B$31,2,FALSE)</f>
        <v>25</v>
      </c>
      <c r="H916">
        <v>21</v>
      </c>
      <c r="I916">
        <f>Tableau2[[#This Row],[Nombre de questions]]-Tableau2[[#This Row],[Réponses justes ]]</f>
        <v>4</v>
      </c>
      <c r="J916" t="s">
        <v>1052</v>
      </c>
      <c r="K916" s="3">
        <v>41283</v>
      </c>
      <c r="M916"/>
      <c r="N916" s="12"/>
    </row>
    <row r="917" spans="1:14" x14ac:dyDescent="0.25">
      <c r="A917" s="34" t="s">
        <v>1319</v>
      </c>
      <c r="B917" t="str">
        <f>VLOOKUP(A917,'Liste salariés'!$C$2:$I$609,4,FALSE)</f>
        <v>Ouvrier</v>
      </c>
      <c r="C917" s="8" t="str">
        <f>VLOOKUP(A917,'Liste salariés'!$C$2:$R$609,7,FALSE)</f>
        <v>P01-PRODUCTION</v>
      </c>
      <c r="D917" s="8" t="str">
        <f>VLOOKUP(A917,'Liste salariés'!$C$2:$I$609,3,FALSE)</f>
        <v>OMAN</v>
      </c>
      <c r="E917" s="8" t="str">
        <f>VLOOKUP(A917,'Liste salariés'!$C$2:$I$609,6,FALSE)</f>
        <v>ELM</v>
      </c>
      <c r="F917" t="s">
        <v>1795</v>
      </c>
      <c r="G917" s="8">
        <f>VLOOKUP(F917,'Liste formations'!$A$3:$B$31,2,FALSE)</f>
        <v>15</v>
      </c>
      <c r="H917" t="s">
        <v>1966</v>
      </c>
      <c r="I917" t="e">
        <f>Tableau2[[#This Row],[Nombre de questions]]-Tableau2[[#This Row],[Réponses justes ]]</f>
        <v>#VALUE!</v>
      </c>
      <c r="J917" t="s">
        <v>1053</v>
      </c>
      <c r="K917" s="3">
        <v>41562</v>
      </c>
      <c r="M917"/>
      <c r="N917" s="12"/>
    </row>
    <row r="918" spans="1:14" x14ac:dyDescent="0.25">
      <c r="A918" s="6" t="s">
        <v>1319</v>
      </c>
      <c r="B918" t="str">
        <f>VLOOKUP(A918,'Liste salariés'!$C$2:$I$609,4,FALSE)</f>
        <v>Ouvrier</v>
      </c>
      <c r="C918" t="str">
        <f>VLOOKUP(A918,'Liste salariés'!$C$2:$R$609,7,FALSE)</f>
        <v>P01-PRODUCTION</v>
      </c>
      <c r="D918" t="str">
        <f>VLOOKUP(A918,'Liste salariés'!$C$2:$I$609,3,FALSE)</f>
        <v>OMAN</v>
      </c>
      <c r="E918" t="str">
        <f>VLOOKUP(A918,'Liste salariés'!$C$2:$I$609,6,FALSE)</f>
        <v>ELM</v>
      </c>
      <c r="F918" t="s">
        <v>11</v>
      </c>
      <c r="G918">
        <f>VLOOKUP(F918,'Liste formations'!$A$3:$B$31,2,FALSE)</f>
        <v>25</v>
      </c>
      <c r="H918">
        <v>21</v>
      </c>
      <c r="I918">
        <f>Tableau2[[#This Row],[Nombre de questions]]-Tableau2[[#This Row],[Réponses justes ]]</f>
        <v>4</v>
      </c>
      <c r="J918" t="s">
        <v>1052</v>
      </c>
      <c r="K918" s="3">
        <v>41352</v>
      </c>
      <c r="M918"/>
      <c r="N918" s="12"/>
    </row>
    <row r="919" spans="1:14" x14ac:dyDescent="0.25">
      <c r="A919" s="6" t="s">
        <v>1319</v>
      </c>
      <c r="B919" t="str">
        <f>VLOOKUP(A919,'Liste salariés'!$C$2:$I$609,4,FALSE)</f>
        <v>Ouvrier</v>
      </c>
      <c r="C919" t="str">
        <f>VLOOKUP(A919,'Liste salariés'!$C$2:$R$609,7,FALSE)</f>
        <v>P01-PRODUCTION</v>
      </c>
      <c r="D919" t="str">
        <f>VLOOKUP(A919,'Liste salariés'!$C$2:$I$609,3,FALSE)</f>
        <v>OMAN</v>
      </c>
      <c r="E919" t="str">
        <f>VLOOKUP(A919,'Liste salariés'!$C$2:$I$609,6,FALSE)</f>
        <v>ELM</v>
      </c>
      <c r="F919" t="s">
        <v>1413</v>
      </c>
      <c r="G919">
        <f>VLOOKUP(F919,'Liste formations'!$A$3:$B$31,2,FALSE)</f>
        <v>10</v>
      </c>
      <c r="H919">
        <v>9</v>
      </c>
      <c r="I919">
        <f>Tableau2[[#This Row],[Nombre de questions]]-Tableau2[[#This Row],[Réponses justes ]]</f>
        <v>1</v>
      </c>
      <c r="J919" t="s">
        <v>1052</v>
      </c>
      <c r="K919" s="3">
        <v>41458</v>
      </c>
      <c r="M919"/>
      <c r="N919" s="12"/>
    </row>
    <row r="920" spans="1:14" x14ac:dyDescent="0.25">
      <c r="A920" s="6" t="s">
        <v>1211</v>
      </c>
      <c r="B920" t="str">
        <f>VLOOKUP(A920,'Liste salariés'!$C$2:$I$609,4,FALSE)</f>
        <v>ETAM</v>
      </c>
      <c r="C920" t="str">
        <f>VLOOKUP(A920,'Liste salariés'!$C$2:$R$609,7,FALSE)</f>
        <v>S04-ICT</v>
      </c>
      <c r="D920" t="str">
        <f>VLOOKUP(A920,'Liste salariés'!$C$2:$I$609,3,FALSE)</f>
        <v>SI</v>
      </c>
      <c r="E920" t="str">
        <f>VLOOKUP(A920,'Liste salariés'!$C$2:$I$609,6,FALSE)</f>
        <v>ELM</v>
      </c>
      <c r="F920" t="s">
        <v>1414</v>
      </c>
      <c r="G920">
        <f>VLOOKUP(F920,'Liste formations'!$A$3:$B$31,2,FALSE)</f>
        <v>10</v>
      </c>
      <c r="H920">
        <v>4</v>
      </c>
      <c r="I920">
        <f>Tableau2[[#This Row],[Nombre de questions]]-Tableau2[[#This Row],[Réponses justes ]]</f>
        <v>6</v>
      </c>
      <c r="J920" t="s">
        <v>1052</v>
      </c>
      <c r="K920" s="3">
        <v>41172</v>
      </c>
      <c r="M920"/>
      <c r="N920" s="12"/>
    </row>
    <row r="921" spans="1:14" x14ac:dyDescent="0.25">
      <c r="A921" s="6" t="s">
        <v>1211</v>
      </c>
      <c r="B921" t="str">
        <f>VLOOKUP(A921,'Liste salariés'!$C$2:$I$609,4,FALSE)</f>
        <v>ETAM</v>
      </c>
      <c r="C921" t="str">
        <f>VLOOKUP(A921,'Liste salariés'!$C$2:$R$609,7,FALSE)</f>
        <v>S04-ICT</v>
      </c>
      <c r="D921" t="str">
        <f>VLOOKUP(A921,'Liste salariés'!$C$2:$I$609,3,FALSE)</f>
        <v>SI</v>
      </c>
      <c r="E921" t="str">
        <f>VLOOKUP(A921,'Liste salariés'!$C$2:$I$609,6,FALSE)</f>
        <v>ELM</v>
      </c>
      <c r="F921" t="s">
        <v>11</v>
      </c>
      <c r="G921">
        <f>VLOOKUP(F921,'Liste formations'!$A$3:$B$31,2,FALSE)</f>
        <v>25</v>
      </c>
      <c r="H921">
        <v>24</v>
      </c>
      <c r="I921">
        <f>Tableau2[[#This Row],[Nombre de questions]]-Tableau2[[#This Row],[Réponses justes ]]</f>
        <v>1</v>
      </c>
      <c r="J921" t="s">
        <v>1052</v>
      </c>
      <c r="K921" s="3">
        <v>40814</v>
      </c>
      <c r="M921"/>
      <c r="N921" s="12"/>
    </row>
    <row r="922" spans="1:14" x14ac:dyDescent="0.25">
      <c r="A922" s="6" t="s">
        <v>1172</v>
      </c>
      <c r="B922" t="str">
        <f>VLOOKUP(A922,'Liste salariés'!$C$2:$I$609,4,FALSE)</f>
        <v>ETAM</v>
      </c>
      <c r="C922" t="str">
        <f>VLOOKUP(A922,'Liste salariés'!$C$2:$R$609,7,FALSE)</f>
        <v>P02-TECHNICAL SCES</v>
      </c>
      <c r="D922" t="str">
        <f>VLOOKUP(A922,'Liste salariés'!$C$2:$I$609,3,FALSE)</f>
        <v>TMET</v>
      </c>
      <c r="E922" t="str">
        <f>VLOOKUP(A922,'Liste salariés'!$C$2:$I$609,6,FALSE)</f>
        <v>ELM</v>
      </c>
      <c r="F922" t="s">
        <v>12</v>
      </c>
      <c r="G922">
        <f>VLOOKUP(F922,'Liste formations'!$A$3:$B$31,2,FALSE)</f>
        <v>10</v>
      </c>
      <c r="H922">
        <v>9</v>
      </c>
      <c r="I922">
        <f>Tableau2[[#This Row],[Nombre de questions]]-Tableau2[[#This Row],[Réponses justes ]]</f>
        <v>1</v>
      </c>
      <c r="J922" t="s">
        <v>1052</v>
      </c>
      <c r="K922" s="3">
        <v>41002</v>
      </c>
      <c r="M922"/>
      <c r="N922" s="12"/>
    </row>
    <row r="923" spans="1:14" x14ac:dyDescent="0.25">
      <c r="A923" s="6" t="s">
        <v>1172</v>
      </c>
      <c r="B923" t="str">
        <f>VLOOKUP(A923,'Liste salariés'!$C$2:$I$609,4,FALSE)</f>
        <v>ETAM</v>
      </c>
      <c r="C923" t="str">
        <f>VLOOKUP(A923,'Liste salariés'!$C$2:$R$609,7,FALSE)</f>
        <v>P02-TECHNICAL SCES</v>
      </c>
      <c r="D923" t="str">
        <f>VLOOKUP(A923,'Liste salariés'!$C$2:$I$609,3,FALSE)</f>
        <v>TMET</v>
      </c>
      <c r="E923" t="str">
        <f>VLOOKUP(A923,'Liste salariés'!$C$2:$I$609,6,FALSE)</f>
        <v>ELM</v>
      </c>
      <c r="F923" t="s">
        <v>13</v>
      </c>
      <c r="G923">
        <f>VLOOKUP(F923,'Liste formations'!$A$3:$B$31,2,FALSE)</f>
        <v>10</v>
      </c>
      <c r="H923">
        <v>10</v>
      </c>
      <c r="I923">
        <f>Tableau2[[#This Row],[Nombre de questions]]-Tableau2[[#This Row],[Réponses justes ]]</f>
        <v>0</v>
      </c>
      <c r="J923" t="s">
        <v>1052</v>
      </c>
      <c r="K923" s="3">
        <v>40980</v>
      </c>
      <c r="M923"/>
      <c r="N923" s="12"/>
    </row>
    <row r="924" spans="1:14" x14ac:dyDescent="0.25">
      <c r="A924" s="6" t="s">
        <v>1172</v>
      </c>
      <c r="B924" t="str">
        <f>VLOOKUP(A924,'Liste salariés'!$C$2:$I$609,4,FALSE)</f>
        <v>ETAM</v>
      </c>
      <c r="C924" t="str">
        <f>VLOOKUP(A924,'Liste salariés'!$C$2:$R$609,7,FALSE)</f>
        <v>P02-TECHNICAL SCES</v>
      </c>
      <c r="D924" t="str">
        <f>VLOOKUP(A924,'Liste salariés'!$C$2:$I$609,3,FALSE)</f>
        <v>TMET</v>
      </c>
      <c r="E924" t="str">
        <f>VLOOKUP(A924,'Liste salariés'!$C$2:$I$609,6,FALSE)</f>
        <v>ELM</v>
      </c>
      <c r="F924" t="s">
        <v>14</v>
      </c>
      <c r="G924">
        <f>VLOOKUP(F924,'Liste formations'!$A$3:$B$31,2,FALSE)</f>
        <v>11</v>
      </c>
      <c r="H924">
        <v>10</v>
      </c>
      <c r="I924">
        <f>Tableau2[[#This Row],[Nombre de questions]]-Tableau2[[#This Row],[Réponses justes ]]</f>
        <v>1</v>
      </c>
      <c r="J924" t="s">
        <v>1052</v>
      </c>
      <c r="K924" s="3">
        <v>40973</v>
      </c>
      <c r="M924"/>
      <c r="N924" s="12"/>
    </row>
    <row r="925" spans="1:14" x14ac:dyDescent="0.25">
      <c r="A925" s="6" t="s">
        <v>1172</v>
      </c>
      <c r="B925" t="str">
        <f>VLOOKUP(A925,'Liste salariés'!$C$2:$I$609,4,FALSE)</f>
        <v>ETAM</v>
      </c>
      <c r="C925" t="str">
        <f>VLOOKUP(A925,'Liste salariés'!$C$2:$R$609,7,FALSE)</f>
        <v>P02-TECHNICAL SCES</v>
      </c>
      <c r="D925" t="str">
        <f>VLOOKUP(A925,'Liste salariés'!$C$2:$I$609,3,FALSE)</f>
        <v>TMET</v>
      </c>
      <c r="E925" t="str">
        <f>VLOOKUP(A925,'Liste salariés'!$C$2:$I$609,6,FALSE)</f>
        <v>ELM</v>
      </c>
      <c r="F925" t="s">
        <v>9</v>
      </c>
      <c r="G925">
        <f>VLOOKUP(F925,'Liste formations'!$A$3:$B$31,2,FALSE)</f>
        <v>10</v>
      </c>
      <c r="H925">
        <v>8</v>
      </c>
      <c r="I925">
        <f>Tableau2[[#This Row],[Nombre de questions]]-Tableau2[[#This Row],[Réponses justes ]]</f>
        <v>2</v>
      </c>
      <c r="J925" t="s">
        <v>1052</v>
      </c>
      <c r="K925" s="3">
        <v>41347</v>
      </c>
      <c r="M925"/>
      <c r="N925" s="12"/>
    </row>
    <row r="926" spans="1:14" x14ac:dyDescent="0.25">
      <c r="A926" s="34" t="s">
        <v>1323</v>
      </c>
      <c r="B926" t="str">
        <f>VLOOKUP(A926,'Liste salariés'!$C$2:$I$609,4,FALSE)</f>
        <v>Ouvrier</v>
      </c>
      <c r="C926" s="8" t="str">
        <f>VLOOKUP(A926,'Liste salariés'!$C$2:$R$609,7,FALSE)</f>
        <v>P01-PRODUCTION</v>
      </c>
      <c r="D926" s="8" t="str">
        <f>VLOOKUP(A926,'Liste salariés'!$C$2:$I$609,3,FALSE)</f>
        <v>OMAN</v>
      </c>
      <c r="E926" s="8" t="str">
        <f>VLOOKUP(A926,'Liste salariés'!$C$2:$I$609,6,FALSE)</f>
        <v>ELM</v>
      </c>
      <c r="F926" t="s">
        <v>1987</v>
      </c>
      <c r="G926" s="8">
        <f>VLOOKUP(F926,'Liste formations'!$A$3:$B$31,2,FALSE)</f>
        <v>15</v>
      </c>
      <c r="H926" t="s">
        <v>1973</v>
      </c>
      <c r="I926" t="e">
        <f>Tableau2[[#This Row],[Nombre de questions]]-Tableau2[[#This Row],[Réponses justes ]]</f>
        <v>#VALUE!</v>
      </c>
      <c r="J926" s="26" t="s">
        <v>1053</v>
      </c>
      <c r="K926" s="40">
        <v>41593</v>
      </c>
      <c r="M926"/>
      <c r="N926" s="12"/>
    </row>
    <row r="927" spans="1:14" x14ac:dyDescent="0.25">
      <c r="A927" s="6" t="s">
        <v>1323</v>
      </c>
      <c r="B927" t="str">
        <f>VLOOKUP(A927,'Liste salariés'!$C$2:$I$609,4,FALSE)</f>
        <v>Ouvrier</v>
      </c>
      <c r="C927" t="str">
        <f>VLOOKUP(A927,'Liste salariés'!$C$2:$R$609,7,FALSE)</f>
        <v>P01-PRODUCTION</v>
      </c>
      <c r="D927" t="str">
        <f>VLOOKUP(A927,'Liste salariés'!$C$2:$I$609,3,FALSE)</f>
        <v>OMAN</v>
      </c>
      <c r="E927" t="str">
        <f>VLOOKUP(A927,'Liste salariés'!$C$2:$I$609,6,FALSE)</f>
        <v>ELM</v>
      </c>
      <c r="F927" t="s">
        <v>1413</v>
      </c>
      <c r="G927">
        <f>VLOOKUP(F927,'Liste formations'!$A$3:$B$31,2,FALSE)</f>
        <v>10</v>
      </c>
      <c r="H927">
        <v>6</v>
      </c>
      <c r="I927">
        <f>Tableau2[[#This Row],[Nombre de questions]]-Tableau2[[#This Row],[Réponses justes ]]</f>
        <v>4</v>
      </c>
      <c r="J927" t="s">
        <v>1053</v>
      </c>
      <c r="K927" s="3">
        <v>41171</v>
      </c>
      <c r="M927"/>
      <c r="N927" s="12"/>
    </row>
    <row r="928" spans="1:14" x14ac:dyDescent="0.25">
      <c r="A928" s="6" t="s">
        <v>1323</v>
      </c>
      <c r="B928" t="str">
        <f>VLOOKUP(A928,'Liste salariés'!$C$2:$I$609,4,FALSE)</f>
        <v>Ouvrier</v>
      </c>
      <c r="C928" t="str">
        <f>VLOOKUP(A928,'Liste salariés'!$C$2:$R$609,7,FALSE)</f>
        <v>P01-PRODUCTION</v>
      </c>
      <c r="D928" t="str">
        <f>VLOOKUP(A928,'Liste salariés'!$C$2:$I$609,3,FALSE)</f>
        <v>OMAN</v>
      </c>
      <c r="E928" t="str">
        <f>VLOOKUP(A928,'Liste salariés'!$C$2:$I$609,6,FALSE)</f>
        <v>ELM</v>
      </c>
      <c r="F928" t="s">
        <v>11</v>
      </c>
      <c r="G928">
        <f>VLOOKUP(F928,'Liste formations'!$A$3:$B$31,2,FALSE)</f>
        <v>25</v>
      </c>
      <c r="H928">
        <v>23</v>
      </c>
      <c r="I928">
        <f>Tableau2[[#This Row],[Nombre de questions]]-Tableau2[[#This Row],[Réponses justes ]]</f>
        <v>2</v>
      </c>
      <c r="J928" t="s">
        <v>1052</v>
      </c>
      <c r="K928" s="3">
        <v>41157</v>
      </c>
      <c r="M928"/>
      <c r="N928" s="12"/>
    </row>
    <row r="929" spans="1:14" x14ac:dyDescent="0.25">
      <c r="A929" s="34" t="s">
        <v>1324</v>
      </c>
      <c r="B929" t="str">
        <f>VLOOKUP(A929,'Liste salariés'!$C$2:$I$609,4,FALSE)</f>
        <v>MOI</v>
      </c>
      <c r="C929" t="str">
        <f>VLOOKUP(A929,'Liste salariés'!$C$2:$R$609,7,FALSE)</f>
        <v>P01-PRODUCTION</v>
      </c>
      <c r="D929" t="str">
        <f>VLOOKUP(A929,'Liste salariés'!$C$2:$I$609,3,FALSE)</f>
        <v>CE</v>
      </c>
      <c r="E929" t="str">
        <f>VLOOKUP(A929,'Liste salariés'!$C$2:$I$609,6,FALSE)</f>
        <v>ELM</v>
      </c>
      <c r="F929" t="s">
        <v>1987</v>
      </c>
      <c r="G929">
        <f>VLOOKUP(F929,'Liste formations'!$A$3:$B$31,2,FALSE)</f>
        <v>15</v>
      </c>
      <c r="H929">
        <v>15</v>
      </c>
      <c r="I929">
        <f>Tableau2[[#This Row],[Nombre de questions]]-Tableau2[[#This Row],[Réponses justes ]]</f>
        <v>0</v>
      </c>
      <c r="J929" s="26" t="s">
        <v>1052</v>
      </c>
      <c r="K929" s="40">
        <v>41667</v>
      </c>
      <c r="M929" s="40">
        <v>41464</v>
      </c>
      <c r="N929" s="12"/>
    </row>
    <row r="930" spans="1:14" x14ac:dyDescent="0.25">
      <c r="A930" s="6" t="s">
        <v>1324</v>
      </c>
      <c r="B930" t="str">
        <f>VLOOKUP(A930,'Liste salariés'!$C$2:$I$609,4,FALSE)</f>
        <v>MOI</v>
      </c>
      <c r="C930" t="str">
        <f>VLOOKUP(A930,'Liste salariés'!$C$2:$R$609,7,FALSE)</f>
        <v>P01-PRODUCTION</v>
      </c>
      <c r="D930" t="str">
        <f>VLOOKUP(A930,'Liste salariés'!$C$2:$I$609,3,FALSE)</f>
        <v>CE</v>
      </c>
      <c r="E930" t="str">
        <f>VLOOKUP(A930,'Liste salariés'!$C$2:$I$609,6,FALSE)</f>
        <v>ELM</v>
      </c>
      <c r="F930" t="s">
        <v>1413</v>
      </c>
      <c r="G930">
        <f>VLOOKUP(F930,'Liste formations'!$A$3:$B$31,2,FALSE)</f>
        <v>10</v>
      </c>
      <c r="H930">
        <v>10</v>
      </c>
      <c r="I930">
        <f>Tableau2[[#This Row],[Nombre de questions]]-Tableau2[[#This Row],[Réponses justes ]]</f>
        <v>0</v>
      </c>
      <c r="J930" t="s">
        <v>1052</v>
      </c>
      <c r="K930" s="3">
        <v>41171</v>
      </c>
      <c r="M930"/>
      <c r="N930" s="12"/>
    </row>
    <row r="931" spans="1:14" x14ac:dyDescent="0.25">
      <c r="A931" s="6" t="s">
        <v>1324</v>
      </c>
      <c r="B931" t="str">
        <f>VLOOKUP(A931,'Liste salariés'!$C$2:$I$609,4,FALSE)</f>
        <v>MOI</v>
      </c>
      <c r="C931" t="str">
        <f>VLOOKUP(A931,'Liste salariés'!$C$2:$R$609,7,FALSE)</f>
        <v>P01-PRODUCTION</v>
      </c>
      <c r="D931" t="str">
        <f>VLOOKUP(A931,'Liste salariés'!$C$2:$I$609,3,FALSE)</f>
        <v>CE</v>
      </c>
      <c r="E931" t="str">
        <f>VLOOKUP(A931,'Liste salariés'!$C$2:$I$609,6,FALSE)</f>
        <v>ELM</v>
      </c>
      <c r="F931" t="s">
        <v>11</v>
      </c>
      <c r="G931">
        <f>VLOOKUP(F931,'Liste formations'!$A$3:$B$31,2,FALSE)</f>
        <v>25</v>
      </c>
      <c r="H931">
        <v>25</v>
      </c>
      <c r="I931">
        <f>Tableau2[[#This Row],[Nombre de questions]]-Tableau2[[#This Row],[Réponses justes ]]</f>
        <v>0</v>
      </c>
      <c r="J931" t="s">
        <v>1052</v>
      </c>
      <c r="K931" s="3">
        <v>41157</v>
      </c>
      <c r="M931"/>
      <c r="N931" s="12"/>
    </row>
    <row r="932" spans="1:14" x14ac:dyDescent="0.25">
      <c r="A932" s="34" t="s">
        <v>1324</v>
      </c>
      <c r="B932" t="str">
        <f>VLOOKUP(A932,'Liste salariés'!$C$2:$I$609,4,FALSE)</f>
        <v>MOI</v>
      </c>
      <c r="C932" t="str">
        <f>VLOOKUP(A932,'Liste salariés'!$C$2:$R$609,7,FALSE)</f>
        <v>P01-PRODUCTION</v>
      </c>
      <c r="D932" t="str">
        <f>VLOOKUP(A932,'Liste salariés'!$C$2:$I$609,3,FALSE)</f>
        <v>CE</v>
      </c>
      <c r="E932" t="str">
        <f>VLOOKUP(A932,'Liste salariés'!$C$2:$I$609,6,FALSE)</f>
        <v>ELM</v>
      </c>
      <c r="F932" t="s">
        <v>1795</v>
      </c>
      <c r="G932">
        <f>VLOOKUP(F932,'Liste formations'!$A$3:$B$31,2,FALSE)</f>
        <v>15</v>
      </c>
      <c r="H932">
        <v>12</v>
      </c>
      <c r="I932">
        <f>Tableau2[[#This Row],[Nombre de questions]]-Tableau2[[#This Row],[Réponses justes ]]</f>
        <v>3</v>
      </c>
      <c r="J932" t="s">
        <v>1052</v>
      </c>
      <c r="K932" s="3">
        <v>41471</v>
      </c>
      <c r="M932"/>
      <c r="N932" s="12"/>
    </row>
    <row r="933" spans="1:14" x14ac:dyDescent="0.25">
      <c r="A933" s="6" t="s">
        <v>1083</v>
      </c>
      <c r="B933" t="str">
        <f>VLOOKUP(A933,'Liste salariés'!$C$2:$I$609,4,FALSE)</f>
        <v>Ouvrier</v>
      </c>
      <c r="C933" t="str">
        <f>VLOOKUP(A933,'Liste salariés'!$C$2:$R$609,7,FALSE)</f>
        <v>P01-PRODUCTION</v>
      </c>
      <c r="D933" t="str">
        <f>VLOOKUP(A933,'Liste salariés'!$C$2:$I$609,3,FALSE)</f>
        <v>OMAC</v>
      </c>
      <c r="E933" t="str">
        <f>VLOOKUP(A933,'Liste salariés'!$C$2:$I$609,6,FALSE)</f>
        <v>ELM</v>
      </c>
      <c r="F933" t="s">
        <v>1413</v>
      </c>
      <c r="G933">
        <f>VLOOKUP(F933,'Liste formations'!$A$3:$B$31,2,FALSE)</f>
        <v>10</v>
      </c>
      <c r="H933">
        <v>10</v>
      </c>
      <c r="I933">
        <f>Tableau2[[#This Row],[Nombre de questions]]-Tableau2[[#This Row],[Réponses justes ]]</f>
        <v>0</v>
      </c>
      <c r="J933" t="s">
        <v>1052</v>
      </c>
      <c r="K933" s="3">
        <v>41352</v>
      </c>
      <c r="M933"/>
      <c r="N933" s="12"/>
    </row>
    <row r="934" spans="1:14" x14ac:dyDescent="0.25">
      <c r="A934" s="6" t="s">
        <v>1083</v>
      </c>
      <c r="B934" t="str">
        <f>VLOOKUP(A934,'Liste salariés'!$C$2:$I$609,4,FALSE)</f>
        <v>Ouvrier</v>
      </c>
      <c r="C934" t="str">
        <f>VLOOKUP(A934,'Liste salariés'!$C$2:$R$609,7,FALSE)</f>
        <v>P01-PRODUCTION</v>
      </c>
      <c r="D934" t="str">
        <f>VLOOKUP(A934,'Liste salariés'!$C$2:$I$609,3,FALSE)</f>
        <v>OMAC</v>
      </c>
      <c r="E934" t="str">
        <f>VLOOKUP(A934,'Liste salariés'!$C$2:$I$609,6,FALSE)</f>
        <v>ELM</v>
      </c>
      <c r="F934" t="s">
        <v>11</v>
      </c>
      <c r="G934">
        <f>VLOOKUP(F934,'Liste formations'!$A$3:$B$31,2,FALSE)</f>
        <v>25</v>
      </c>
      <c r="H934">
        <v>23</v>
      </c>
      <c r="I934">
        <f>Tableau2[[#This Row],[Nombre de questions]]-Tableau2[[#This Row],[Réponses justes ]]</f>
        <v>2</v>
      </c>
      <c r="J934" t="s">
        <v>1052</v>
      </c>
      <c r="K934" s="3">
        <v>41352</v>
      </c>
      <c r="M934"/>
      <c r="N934" s="12"/>
    </row>
    <row r="935" spans="1:14" x14ac:dyDescent="0.25">
      <c r="A935" s="6" t="s">
        <v>1083</v>
      </c>
      <c r="B935" t="str">
        <f>VLOOKUP(A935,'Liste salariés'!$C$2:$I$609,4,FALSE)</f>
        <v>Ouvrier</v>
      </c>
      <c r="C935" t="str">
        <f>VLOOKUP(A935,'Liste salariés'!$C$2:$R$609,7,FALSE)</f>
        <v>P01-PRODUCTION</v>
      </c>
      <c r="D935" t="str">
        <f>VLOOKUP(A935,'Liste salariés'!$C$2:$I$609,3,FALSE)</f>
        <v>OMAC</v>
      </c>
      <c r="E935" t="str">
        <f>VLOOKUP(A935,'Liste salariés'!$C$2:$I$609,6,FALSE)</f>
        <v>ELM</v>
      </c>
      <c r="F935" t="s">
        <v>10</v>
      </c>
      <c r="G935">
        <f>VLOOKUP(F935,'Liste formations'!$A$3:$B$31,2,FALSE)</f>
        <v>6</v>
      </c>
      <c r="H935">
        <v>6</v>
      </c>
      <c r="I935">
        <f>Tableau2[[#This Row],[Nombre de questions]]-Tableau2[[#This Row],[Réponses justes ]]</f>
        <v>0</v>
      </c>
      <c r="J935" t="s">
        <v>1052</v>
      </c>
      <c r="K935" s="3">
        <v>41332</v>
      </c>
      <c r="M935"/>
      <c r="N935" s="12"/>
    </row>
    <row r="936" spans="1:14" x14ac:dyDescent="0.25">
      <c r="A936" s="6" t="s">
        <v>1083</v>
      </c>
      <c r="B936" t="str">
        <f>VLOOKUP(A936,'Liste salariés'!$C$2:$I$609,4,FALSE)</f>
        <v>Ouvrier</v>
      </c>
      <c r="C936" s="8" t="str">
        <f>VLOOKUP(A936,'Liste salariés'!$C$2:$R$609,7,FALSE)</f>
        <v>P01-PRODUCTION</v>
      </c>
      <c r="D936" s="8" t="str">
        <f>VLOOKUP(A936,'Liste salariés'!$C$2:$I$609,3,FALSE)</f>
        <v>OMAC</v>
      </c>
      <c r="E936" s="8" t="str">
        <f>VLOOKUP(A936,'Liste salariés'!$C$2:$I$609,6,FALSE)</f>
        <v>ELM</v>
      </c>
      <c r="F936" t="s">
        <v>1683</v>
      </c>
      <c r="G936" s="8">
        <v>26</v>
      </c>
      <c r="H936">
        <v>25</v>
      </c>
      <c r="I936">
        <f>Tableau2[[#This Row],[Nombre de questions]]-Tableau2[[#This Row],[Réponses justes ]]</f>
        <v>1</v>
      </c>
      <c r="J936" t="s">
        <v>1052</v>
      </c>
      <c r="K936" s="3">
        <v>41576</v>
      </c>
      <c r="M936"/>
      <c r="N936" s="12"/>
    </row>
    <row r="937" spans="1:14" x14ac:dyDescent="0.25">
      <c r="A937" s="34" t="s">
        <v>1325</v>
      </c>
      <c r="B937" t="str">
        <f>VLOOKUP(A937,'Liste salariés'!$C$2:$I$609,4,FALSE)</f>
        <v>Ouvrier</v>
      </c>
      <c r="C937" s="8" t="str">
        <f>VLOOKUP(A937,'Liste salariés'!$C$2:$R$609,7,FALSE)</f>
        <v>P01-PRODUCTION</v>
      </c>
      <c r="D937" s="8" t="str">
        <f>VLOOKUP(A937,'Liste salariés'!$C$2:$I$609,3,FALSE)</f>
        <v>OMAN</v>
      </c>
      <c r="E937" s="8" t="str">
        <f>VLOOKUP(A937,'Liste salariés'!$C$2:$I$609,6,FALSE)</f>
        <v>ELM</v>
      </c>
      <c r="F937" t="s">
        <v>1987</v>
      </c>
      <c r="G937" s="8">
        <f>VLOOKUP(F937,'Liste formations'!$A$3:$B$31,2,FALSE)</f>
        <v>15</v>
      </c>
      <c r="H937" t="s">
        <v>1973</v>
      </c>
      <c r="I937" t="e">
        <f>Tableau2[[#This Row],[Nombre de questions]]-Tableau2[[#This Row],[Réponses justes ]]</f>
        <v>#VALUE!</v>
      </c>
      <c r="J937" s="26" t="s">
        <v>1053</v>
      </c>
      <c r="K937" s="40">
        <v>41577</v>
      </c>
      <c r="M937"/>
      <c r="N937" s="12"/>
    </row>
    <row r="938" spans="1:14" x14ac:dyDescent="0.25">
      <c r="A938" s="6" t="s">
        <v>1325</v>
      </c>
      <c r="B938" t="str">
        <f>VLOOKUP(A938,'Liste salariés'!$C$2:$I$609,4,FALSE)</f>
        <v>Ouvrier</v>
      </c>
      <c r="C938" t="str">
        <f>VLOOKUP(A938,'Liste salariés'!$C$2:$R$609,7,FALSE)</f>
        <v>P01-PRODUCTION</v>
      </c>
      <c r="D938" t="str">
        <f>VLOOKUP(A938,'Liste salariés'!$C$2:$I$609,3,FALSE)</f>
        <v>OMAN</v>
      </c>
      <c r="E938" t="str">
        <f>VLOOKUP(A938,'Liste salariés'!$C$2:$I$609,6,FALSE)</f>
        <v>ELM</v>
      </c>
      <c r="F938" t="s">
        <v>1413</v>
      </c>
      <c r="G938">
        <f>VLOOKUP(F938,'Liste formations'!$A$3:$B$31,2,FALSE)</f>
        <v>10</v>
      </c>
      <c r="H938">
        <v>10</v>
      </c>
      <c r="I938">
        <f>Tableau2[[#This Row],[Nombre de questions]]-Tableau2[[#This Row],[Réponses justes ]]</f>
        <v>0</v>
      </c>
      <c r="J938" t="s">
        <v>1052</v>
      </c>
      <c r="K938" s="3">
        <v>41170</v>
      </c>
      <c r="M938"/>
      <c r="N938" s="12"/>
    </row>
    <row r="939" spans="1:14" x14ac:dyDescent="0.25">
      <c r="A939" s="6" t="s">
        <v>1325</v>
      </c>
      <c r="B939" t="str">
        <f>VLOOKUP(A939,'Liste salariés'!$C$2:$I$609,4,FALSE)</f>
        <v>Ouvrier</v>
      </c>
      <c r="C939" t="str">
        <f>VLOOKUP(A939,'Liste salariés'!$C$2:$R$609,7,FALSE)</f>
        <v>P01-PRODUCTION</v>
      </c>
      <c r="D939" t="str">
        <f>VLOOKUP(A939,'Liste salariés'!$C$2:$I$609,3,FALSE)</f>
        <v>OMAN</v>
      </c>
      <c r="E939" t="str">
        <f>VLOOKUP(A939,'Liste salariés'!$C$2:$I$609,6,FALSE)</f>
        <v>ELM</v>
      </c>
      <c r="F939" t="s">
        <v>11</v>
      </c>
      <c r="G939">
        <f>VLOOKUP(F939,'Liste formations'!$A$3:$B$31,2,FALSE)</f>
        <v>25</v>
      </c>
      <c r="H939">
        <v>25</v>
      </c>
      <c r="I939">
        <f>Tableau2[[#This Row],[Nombre de questions]]-Tableau2[[#This Row],[Réponses justes ]]</f>
        <v>0</v>
      </c>
      <c r="J939" t="s">
        <v>1052</v>
      </c>
      <c r="K939" s="3">
        <v>40939</v>
      </c>
      <c r="M939"/>
      <c r="N939" s="12"/>
    </row>
    <row r="940" spans="1:14" x14ac:dyDescent="0.25">
      <c r="A940" s="6" t="s">
        <v>1097</v>
      </c>
      <c r="B940" t="str">
        <f>VLOOKUP(A940,'Liste salariés'!$C$2:$I$609,4,FALSE)</f>
        <v>ETAM</v>
      </c>
      <c r="C940" t="str">
        <f>VLOOKUP(A940,'Liste salariés'!$C$2:$R$609,7,FALSE)</f>
        <v>P03-MATERIAL MNGT</v>
      </c>
      <c r="D940" t="str">
        <f>VLOOKUP(A940,'Liste salariés'!$C$2:$I$609,3,FALSE)</f>
        <v>GA</v>
      </c>
      <c r="E940" t="str">
        <f>VLOOKUP(A940,'Liste salariés'!$C$2:$I$609,6,FALSE)</f>
        <v>ELM</v>
      </c>
      <c r="F940" t="s">
        <v>1414</v>
      </c>
      <c r="G940">
        <f>VLOOKUP(F940,'Liste formations'!$A$3:$B$31,2,FALSE)</f>
        <v>10</v>
      </c>
      <c r="H940">
        <v>5</v>
      </c>
      <c r="I940">
        <f>Tableau2[[#This Row],[Nombre de questions]]-Tableau2[[#This Row],[Réponses justes ]]</f>
        <v>5</v>
      </c>
      <c r="J940" t="s">
        <v>1052</v>
      </c>
      <c r="K940" s="3"/>
      <c r="M940"/>
      <c r="N940" s="13"/>
    </row>
    <row r="941" spans="1:14" x14ac:dyDescent="0.25">
      <c r="A941" s="6" t="s">
        <v>1097</v>
      </c>
      <c r="B941" t="str">
        <f>VLOOKUP(A941,'Liste salariés'!$C$2:$I$609,4,FALSE)</f>
        <v>ETAM</v>
      </c>
      <c r="C941" t="str">
        <f>VLOOKUP(A941,'Liste salariés'!$C$2:$R$609,7,FALSE)</f>
        <v>P03-MATERIAL MNGT</v>
      </c>
      <c r="D941" t="str">
        <f>VLOOKUP(A941,'Liste salariés'!$C$2:$I$609,3,FALSE)</f>
        <v>GA</v>
      </c>
      <c r="E941" t="str">
        <f>VLOOKUP(A941,'Liste salariés'!$C$2:$I$609,6,FALSE)</f>
        <v>ELM</v>
      </c>
      <c r="F941" t="s">
        <v>9</v>
      </c>
      <c r="G941">
        <f>VLOOKUP(F941,'Liste formations'!$A$3:$B$31,2,FALSE)</f>
        <v>10</v>
      </c>
      <c r="H941">
        <v>7</v>
      </c>
      <c r="I941">
        <f>Tableau2[[#This Row],[Nombre de questions]]-Tableau2[[#This Row],[Réponses justes ]]</f>
        <v>3</v>
      </c>
      <c r="J941" t="s">
        <v>1052</v>
      </c>
      <c r="K941" s="3">
        <v>41359</v>
      </c>
      <c r="M941"/>
      <c r="N941" s="13"/>
    </row>
    <row r="942" spans="1:14" x14ac:dyDescent="0.25">
      <c r="A942" s="6" t="s">
        <v>1097</v>
      </c>
      <c r="B942" t="str">
        <f>VLOOKUP(A942,'Liste salariés'!$C$2:$I$609,4,FALSE)</f>
        <v>ETAM</v>
      </c>
      <c r="C942" t="str">
        <f>VLOOKUP(A942,'Liste salariés'!$C$2:$R$609,7,FALSE)</f>
        <v>P03-MATERIAL MNGT</v>
      </c>
      <c r="D942" t="str">
        <f>VLOOKUP(A942,'Liste salariés'!$C$2:$I$609,3,FALSE)</f>
        <v>GA</v>
      </c>
      <c r="E942" t="str">
        <f>VLOOKUP(A942,'Liste salariés'!$C$2:$I$609,6,FALSE)</f>
        <v>ELM</v>
      </c>
      <c r="F942" t="s">
        <v>11</v>
      </c>
      <c r="G942">
        <f>VLOOKUP(F942,'Liste formations'!$A$3:$B$31,2,FALSE)</f>
        <v>25</v>
      </c>
      <c r="H942">
        <v>19</v>
      </c>
      <c r="I942">
        <f>Tableau2[[#This Row],[Nombre de questions]]-Tableau2[[#This Row],[Réponses justes ]]</f>
        <v>6</v>
      </c>
      <c r="J942" t="s">
        <v>1052</v>
      </c>
      <c r="K942" s="3">
        <v>40826</v>
      </c>
      <c r="M942"/>
      <c r="N942" s="12"/>
    </row>
    <row r="943" spans="1:14" x14ac:dyDescent="0.25">
      <c r="A943" s="6" t="s">
        <v>1097</v>
      </c>
      <c r="B943" t="str">
        <f>VLOOKUP(A943,'Liste salariés'!$C$2:$I$609,4,FALSE)</f>
        <v>ETAM</v>
      </c>
      <c r="C943" t="str">
        <f>VLOOKUP(A943,'Liste salariés'!$C$2:$R$609,7,FALSE)</f>
        <v>P03-MATERIAL MNGT</v>
      </c>
      <c r="D943" t="str">
        <f>VLOOKUP(A943,'Liste salariés'!$C$2:$I$609,3,FALSE)</f>
        <v>GA</v>
      </c>
      <c r="E943" t="str">
        <f>VLOOKUP(A943,'Liste salariés'!$C$2:$I$609,6,FALSE)</f>
        <v>ELM</v>
      </c>
      <c r="F943" t="s">
        <v>1783</v>
      </c>
      <c r="G943">
        <f>VLOOKUP(F943,'Liste formations'!$A$3:$B$31,2,FALSE)</f>
        <v>4</v>
      </c>
      <c r="H943">
        <v>4</v>
      </c>
      <c r="I943">
        <f>Tableau2[[#This Row],[Nombre de questions]]-Tableau2[[#This Row],[Réponses justes ]]</f>
        <v>0</v>
      </c>
      <c r="J943" t="s">
        <v>1052</v>
      </c>
      <c r="K943" s="3">
        <v>41444</v>
      </c>
      <c r="M943"/>
      <c r="N943" s="12"/>
    </row>
    <row r="944" spans="1:14" x14ac:dyDescent="0.25">
      <c r="A944" s="34" t="s">
        <v>1097</v>
      </c>
      <c r="B944" t="str">
        <f>VLOOKUP(A944,'Liste salariés'!$C$2:$I$609,4,FALSE)</f>
        <v>ETAM</v>
      </c>
      <c r="C944" t="str">
        <f>VLOOKUP(A944,'Liste salariés'!$C$2:$R$609,7,FALSE)</f>
        <v>P03-MATERIAL MNGT</v>
      </c>
      <c r="D944" t="str">
        <f>VLOOKUP(A944,'Liste salariés'!$C$2:$I$609,3,FALSE)</f>
        <v>GA</v>
      </c>
      <c r="E944" t="str">
        <f>VLOOKUP(A944,'Liste salariés'!$C$2:$I$609,6,FALSE)</f>
        <v>ELM</v>
      </c>
      <c r="F944" t="s">
        <v>1795</v>
      </c>
      <c r="G944">
        <f>VLOOKUP(F944,'Liste formations'!$A$3:$B$31,2,FALSE)</f>
        <v>15</v>
      </c>
      <c r="H944">
        <v>13</v>
      </c>
      <c r="I944">
        <f>Tableau2[[#This Row],[Nombre de questions]]-Tableau2[[#This Row],[Réponses justes ]]</f>
        <v>2</v>
      </c>
      <c r="J944" t="s">
        <v>1052</v>
      </c>
      <c r="K944" s="3">
        <v>41562</v>
      </c>
      <c r="M944"/>
      <c r="N944" s="12"/>
    </row>
    <row r="945" spans="1:14" x14ac:dyDescent="0.25">
      <c r="A945" s="6" t="s">
        <v>1137</v>
      </c>
      <c r="B945" t="str">
        <f>VLOOKUP(A945,'Liste salariés'!$C$2:$I$609,4,FALSE)</f>
        <v>Cadre</v>
      </c>
      <c r="C945" t="str">
        <f>VLOOKUP(A945,'Liste salariés'!$C$2:$R$609,7,FALSE)</f>
        <v>P03-MATERIAL MNGT</v>
      </c>
      <c r="D945" t="str">
        <f>VLOOKUP(A945,'Liste salariés'!$C$2:$I$609,3,FALSE)</f>
        <v>LOG</v>
      </c>
      <c r="E945" t="str">
        <f>VLOOKUP(A945,'Liste salariés'!$C$2:$I$609,6,FALSE)</f>
        <v>ELM</v>
      </c>
      <c r="F945" t="s">
        <v>1420</v>
      </c>
      <c r="G945">
        <f>VLOOKUP(F945,'Liste formations'!$A$3:$B$31,2,FALSE)</f>
        <v>10</v>
      </c>
      <c r="H945">
        <v>10</v>
      </c>
      <c r="I945">
        <f>Tableau2[[#This Row],[Nombre de questions]]-Tableau2[[#This Row],[Réponses justes ]]</f>
        <v>0</v>
      </c>
      <c r="J945" t="s">
        <v>1052</v>
      </c>
      <c r="K945" s="3">
        <v>41065</v>
      </c>
      <c r="M945"/>
      <c r="N945" s="12"/>
    </row>
    <row r="946" spans="1:14" x14ac:dyDescent="0.25">
      <c r="A946" s="6" t="s">
        <v>1137</v>
      </c>
      <c r="B946" t="str">
        <f>VLOOKUP(A946,'Liste salariés'!$C$2:$I$609,4,FALSE)</f>
        <v>Cadre</v>
      </c>
      <c r="C946" t="str">
        <f>VLOOKUP(A946,'Liste salariés'!$C$2:$R$609,7,FALSE)</f>
        <v>P03-MATERIAL MNGT</v>
      </c>
      <c r="D946" t="str">
        <f>VLOOKUP(A946,'Liste salariés'!$C$2:$I$609,3,FALSE)</f>
        <v>LOG</v>
      </c>
      <c r="E946" t="str">
        <f>VLOOKUP(A946,'Liste salariés'!$C$2:$I$609,6,FALSE)</f>
        <v>ELM</v>
      </c>
      <c r="F946" t="s">
        <v>9</v>
      </c>
      <c r="G946">
        <f>VLOOKUP(F946,'Liste formations'!$A$3:$B$31,2,FALSE)</f>
        <v>10</v>
      </c>
      <c r="H946">
        <v>9</v>
      </c>
      <c r="I946">
        <f>Tableau2[[#This Row],[Nombre de questions]]-Tableau2[[#This Row],[Réponses justes ]]</f>
        <v>1</v>
      </c>
      <c r="J946" t="s">
        <v>1052</v>
      </c>
      <c r="K946" s="3">
        <v>41325</v>
      </c>
      <c r="M946"/>
      <c r="N946" s="12"/>
    </row>
    <row r="947" spans="1:14" x14ac:dyDescent="0.25">
      <c r="A947" s="6" t="s">
        <v>1137</v>
      </c>
      <c r="B947" t="str">
        <f>VLOOKUP(A947,'Liste salariés'!$C$2:$I$609,4,FALSE)</f>
        <v>Cadre</v>
      </c>
      <c r="C947" t="str">
        <f>VLOOKUP(A947,'Liste salariés'!$C$2:$R$609,7,FALSE)</f>
        <v>P03-MATERIAL MNGT</v>
      </c>
      <c r="D947" t="str">
        <f>VLOOKUP(A947,'Liste salariés'!$C$2:$I$609,3,FALSE)</f>
        <v>LOG</v>
      </c>
      <c r="E947" t="str">
        <f>VLOOKUP(A947,'Liste salariés'!$C$2:$I$609,6,FALSE)</f>
        <v>ELM</v>
      </c>
      <c r="F947" t="s">
        <v>11</v>
      </c>
      <c r="G947">
        <f>VLOOKUP(F947,'Liste formations'!$A$3:$B$31,2,FALSE)</f>
        <v>25</v>
      </c>
      <c r="J947" t="s">
        <v>1052</v>
      </c>
      <c r="K947" s="3"/>
      <c r="M947"/>
      <c r="N947" s="12"/>
    </row>
    <row r="948" spans="1:14" x14ac:dyDescent="0.25">
      <c r="A948" s="6" t="s">
        <v>1137</v>
      </c>
      <c r="B948" t="str">
        <f>VLOOKUP(A948,'Liste salariés'!$C$2:$I$609,4,FALSE)</f>
        <v>Cadre</v>
      </c>
      <c r="C948" t="str">
        <f>VLOOKUP(A948,'Liste salariés'!$C$2:$R$609,7,FALSE)</f>
        <v>P03-MATERIAL MNGT</v>
      </c>
      <c r="D948" t="str">
        <f>VLOOKUP(A948,'Liste salariés'!$C$2:$I$609,3,FALSE)</f>
        <v>LOG</v>
      </c>
      <c r="E948" t="str">
        <f>VLOOKUP(A948,'Liste salariés'!$C$2:$I$609,6,FALSE)</f>
        <v>ELM</v>
      </c>
      <c r="F948" t="s">
        <v>1101</v>
      </c>
      <c r="G948">
        <f>VLOOKUP(F948,'Liste formations'!$A$3:$B$31,2,FALSE)</f>
        <v>6</v>
      </c>
      <c r="I948">
        <f>Tableau2[[#This Row],[Nombre de questions]]-Tableau2[[#This Row],[Réponses justes ]]</f>
        <v>6</v>
      </c>
      <c r="J948"/>
      <c r="K948" s="3">
        <v>40952</v>
      </c>
      <c r="M948"/>
      <c r="N948" s="12"/>
    </row>
    <row r="949" spans="1:14" x14ac:dyDescent="0.25">
      <c r="A949" s="34" t="s">
        <v>1137</v>
      </c>
      <c r="B949" t="str">
        <f>VLOOKUP(A949,'Liste salariés'!$C$2:$I$609,4,FALSE)</f>
        <v>Cadre</v>
      </c>
      <c r="C949" s="8" t="str">
        <f>VLOOKUP(A949,'Liste salariés'!$C$2:$R$609,7,FALSE)</f>
        <v>P03-MATERIAL MNGT</v>
      </c>
      <c r="D949" s="8" t="str">
        <f>VLOOKUP(A949,'Liste salariés'!$C$2:$I$609,3,FALSE)</f>
        <v>LOG</v>
      </c>
      <c r="E949" s="8" t="str">
        <f>VLOOKUP(A949,'Liste salariés'!$C$2:$I$609,6,FALSE)</f>
        <v>ELM</v>
      </c>
      <c r="F949" t="s">
        <v>1795</v>
      </c>
      <c r="G949" s="8">
        <f>VLOOKUP(F949,'Liste formations'!$A$3:$B$31,2,FALSE)</f>
        <v>15</v>
      </c>
      <c r="H949" t="s">
        <v>1973</v>
      </c>
      <c r="I949" t="e">
        <f>Tableau2[[#This Row],[Nombre de questions]]-Tableau2[[#This Row],[Réponses justes ]]</f>
        <v>#VALUE!</v>
      </c>
      <c r="J949" t="s">
        <v>1053</v>
      </c>
      <c r="K949" s="3">
        <v>41151</v>
      </c>
      <c r="M949"/>
      <c r="N949" s="12"/>
    </row>
    <row r="950" spans="1:14" x14ac:dyDescent="0.25">
      <c r="A950" s="6" t="s">
        <v>1212</v>
      </c>
      <c r="B950" t="str">
        <f>VLOOKUP(A950,'Liste salariés'!$C$2:$I$609,4,FALSE)</f>
        <v>Cadre</v>
      </c>
      <c r="C950" t="str">
        <f>VLOOKUP(A950,'Liste salariés'!$C$2:$R$609,7,FALSE)</f>
        <v>S04-ICT</v>
      </c>
      <c r="D950" t="str">
        <f>VLOOKUP(A950,'Liste salariés'!$C$2:$I$609,3,FALSE)</f>
        <v>SI</v>
      </c>
      <c r="E950" t="str">
        <f>VLOOKUP(A950,'Liste salariés'!$C$2:$I$609,6,FALSE)</f>
        <v>ELM</v>
      </c>
      <c r="F950" t="s">
        <v>11</v>
      </c>
      <c r="G950">
        <f>VLOOKUP(F950,'Liste formations'!$A$3:$B$31,2,FALSE)</f>
        <v>25</v>
      </c>
      <c r="H950">
        <v>19</v>
      </c>
      <c r="I950">
        <f>Tableau2[[#This Row],[Nombre de questions]]-Tableau2[[#This Row],[Réponses justes ]]</f>
        <v>6</v>
      </c>
      <c r="J950" t="s">
        <v>1052</v>
      </c>
      <c r="K950" s="3">
        <v>40814</v>
      </c>
      <c r="M950"/>
      <c r="N950" s="12"/>
    </row>
    <row r="951" spans="1:14" x14ac:dyDescent="0.25">
      <c r="A951" s="6" t="s">
        <v>1213</v>
      </c>
      <c r="B951" t="str">
        <f>VLOOKUP(A951,'Liste salariés'!$C$2:$I$609,4,FALSE)</f>
        <v>Cadre</v>
      </c>
      <c r="C951" t="str">
        <f>VLOOKUP(A951,'Liste salariés'!$C$2:$R$609,7,FALSE)</f>
        <v>P02-TECHNICAL SCES</v>
      </c>
      <c r="D951" t="str">
        <f>VLOOKUP(A951,'Liste salariés'!$C$2:$I$609,3,FALSE)</f>
        <v>TIE</v>
      </c>
      <c r="E951" t="str">
        <f>VLOOKUP(A951,'Liste salariés'!$C$2:$I$609,6,FALSE)</f>
        <v>ELM</v>
      </c>
      <c r="F951" t="s">
        <v>11</v>
      </c>
      <c r="G951">
        <f>VLOOKUP(F951,'Liste formations'!$A$3:$B$31,2,FALSE)</f>
        <v>25</v>
      </c>
      <c r="H951">
        <v>22</v>
      </c>
      <c r="I951">
        <f>Tableau2[[#This Row],[Nombre de questions]]-Tableau2[[#This Row],[Réponses justes ]]</f>
        <v>3</v>
      </c>
      <c r="J951" t="s">
        <v>1052</v>
      </c>
      <c r="K951" s="3">
        <v>40808</v>
      </c>
      <c r="M951"/>
      <c r="N951" s="12"/>
    </row>
    <row r="952" spans="1:14" x14ac:dyDescent="0.25">
      <c r="A952" s="6" t="s">
        <v>1213</v>
      </c>
      <c r="B952" t="str">
        <f>VLOOKUP(A952,'Liste salariés'!$C$2:$I$609,4,FALSE)</f>
        <v>Cadre</v>
      </c>
      <c r="C952" s="8" t="str">
        <f>VLOOKUP(A952,'Liste salariés'!$C$2:$R$609,7,FALSE)</f>
        <v>P02-TECHNICAL SCES</v>
      </c>
      <c r="D952" s="8" t="str">
        <f>VLOOKUP(A952,'Liste salariés'!$C$2:$I$609,3,FALSE)</f>
        <v>TIE</v>
      </c>
      <c r="E952" s="8" t="str">
        <f>VLOOKUP(A952,'Liste salariés'!$C$2:$I$609,6,FALSE)</f>
        <v>ELM</v>
      </c>
      <c r="F952" t="s">
        <v>1964</v>
      </c>
      <c r="G952" s="8">
        <f>VLOOKUP(F952,'Liste formations'!$A$3:$B$31,2,FALSE)</f>
        <v>8</v>
      </c>
      <c r="H952">
        <v>7</v>
      </c>
      <c r="I952">
        <f>Tableau2[[#This Row],[Nombre de questions]]-Tableau2[[#This Row],[Réponses justes ]]</f>
        <v>1</v>
      </c>
      <c r="J952" t="s">
        <v>1052</v>
      </c>
      <c r="K952" s="3">
        <v>41627</v>
      </c>
      <c r="M952"/>
      <c r="N952" s="12"/>
    </row>
    <row r="953" spans="1:14" x14ac:dyDescent="0.25">
      <c r="A953" s="6" t="s">
        <v>1625</v>
      </c>
      <c r="B953" t="str">
        <f>VLOOKUP(A953,'Liste salariés'!$C$2:$I$609,4,FALSE)</f>
        <v>Ouvrier</v>
      </c>
      <c r="C953" t="str">
        <f>VLOOKUP(A953,'Liste salariés'!$C$2:$R$609,7,FALSE)</f>
        <v>P01-PRODUCTION</v>
      </c>
      <c r="D953" t="str">
        <f>VLOOKUP(A953,'Liste salariés'!$C$2:$I$609,3,FALSE)</f>
        <v>OMAC</v>
      </c>
      <c r="E953" t="str">
        <f>VLOOKUP(A953,'Liste salariés'!$C$2:$I$609,6,FALSE)</f>
        <v>ELM</v>
      </c>
      <c r="F953" t="s">
        <v>1683</v>
      </c>
      <c r="G953">
        <f>VLOOKUP(F953,'Liste formations'!$A$3:$B$31,2,FALSE)</f>
        <v>0</v>
      </c>
      <c r="I953">
        <f>Tableau2[[#This Row],[Nombre de questions]]-Tableau2[[#This Row],[Réponses justes ]]</f>
        <v>0</v>
      </c>
      <c r="J953"/>
      <c r="K953" s="3">
        <v>41109</v>
      </c>
      <c r="M953"/>
      <c r="N953" s="12"/>
    </row>
    <row r="954" spans="1:14" x14ac:dyDescent="0.25">
      <c r="A954" s="6" t="s">
        <v>1625</v>
      </c>
      <c r="B954" t="str">
        <f>VLOOKUP(A954,'Liste salariés'!$C$2:$I$609,4,FALSE)</f>
        <v>Ouvrier</v>
      </c>
      <c r="C954" t="str">
        <f>VLOOKUP(A954,'Liste salariés'!$C$2:$R$609,7,FALSE)</f>
        <v>P01-PRODUCTION</v>
      </c>
      <c r="D954" t="str">
        <f>VLOOKUP(A954,'Liste salariés'!$C$2:$I$609,3,FALSE)</f>
        <v>OMAC</v>
      </c>
      <c r="E954" t="str">
        <f>VLOOKUP(A954,'Liste salariés'!$C$2:$I$609,6,FALSE)</f>
        <v>ELM</v>
      </c>
      <c r="F954" t="s">
        <v>1413</v>
      </c>
      <c r="G954">
        <f>VLOOKUP(F954,'Liste formations'!$A$3:$B$31,2,FALSE)</f>
        <v>10</v>
      </c>
      <c r="H954">
        <v>9</v>
      </c>
      <c r="I954">
        <f>Tableau2[[#This Row],[Nombre de questions]]-Tableau2[[#This Row],[Réponses justes ]]</f>
        <v>1</v>
      </c>
      <c r="J954" t="s">
        <v>1052</v>
      </c>
      <c r="K954" s="3">
        <v>41457</v>
      </c>
      <c r="M954"/>
      <c r="N954" s="12"/>
    </row>
    <row r="955" spans="1:14" x14ac:dyDescent="0.25">
      <c r="A955" s="6" t="s">
        <v>1326</v>
      </c>
      <c r="B955" t="str">
        <f>VLOOKUP(A955,'Liste salariés'!$C$2:$I$609,4,FALSE)</f>
        <v>Ouvrier</v>
      </c>
      <c r="C955" t="str">
        <f>VLOOKUP(A955,'Liste salariés'!$C$2:$R$609,7,FALSE)</f>
        <v>P01-PRODUCTION</v>
      </c>
      <c r="D955" t="str">
        <f>VLOOKUP(A955,'Liste salariés'!$C$2:$I$609,3,FALSE)</f>
        <v>OMAN</v>
      </c>
      <c r="E955" t="str">
        <f>VLOOKUP(A955,'Liste salariés'!$C$2:$I$609,6,FALSE)</f>
        <v>ELM</v>
      </c>
      <c r="F955" t="s">
        <v>1413</v>
      </c>
      <c r="G955">
        <f>VLOOKUP(F955,'Liste formations'!$A$3:$B$31,2,FALSE)</f>
        <v>10</v>
      </c>
      <c r="H955">
        <v>9</v>
      </c>
      <c r="I955">
        <f>Tableau2[[#This Row],[Nombre de questions]]-Tableau2[[#This Row],[Réponses justes ]]</f>
        <v>1</v>
      </c>
      <c r="J955" t="s">
        <v>1052</v>
      </c>
      <c r="K955" s="3">
        <v>41303</v>
      </c>
      <c r="M955"/>
      <c r="N955" s="12"/>
    </row>
    <row r="956" spans="1:14" x14ac:dyDescent="0.25">
      <c r="A956" s="6" t="s">
        <v>1326</v>
      </c>
      <c r="B956" t="str">
        <f>VLOOKUP(A956,'Liste salariés'!$C$2:$I$609,4,FALSE)</f>
        <v>Ouvrier</v>
      </c>
      <c r="C956" t="str">
        <f>VLOOKUP(A956,'Liste salariés'!$C$2:$R$609,7,FALSE)</f>
        <v>P01-PRODUCTION</v>
      </c>
      <c r="D956" t="str">
        <f>VLOOKUP(A956,'Liste salariés'!$C$2:$I$609,3,FALSE)</f>
        <v>OMAN</v>
      </c>
      <c r="E956" t="str">
        <f>VLOOKUP(A956,'Liste salariés'!$C$2:$I$609,6,FALSE)</f>
        <v>ELM</v>
      </c>
      <c r="F956" t="s">
        <v>11</v>
      </c>
      <c r="G956">
        <f>VLOOKUP(F956,'Liste formations'!$A$3:$B$31,2,FALSE)</f>
        <v>25</v>
      </c>
      <c r="H956">
        <v>24</v>
      </c>
      <c r="I956">
        <f>Tableau2[[#This Row],[Nombre de questions]]-Tableau2[[#This Row],[Réponses justes ]]</f>
        <v>1</v>
      </c>
      <c r="J956" t="s">
        <v>1052</v>
      </c>
      <c r="K956" s="3">
        <v>40941</v>
      </c>
      <c r="M956"/>
      <c r="N956" s="12"/>
    </row>
    <row r="957" spans="1:14" x14ac:dyDescent="0.25">
      <c r="A957" s="34" t="s">
        <v>1173</v>
      </c>
      <c r="B957" t="str">
        <f>VLOOKUP(A957,'Liste salariés'!$C$2:$I$609,4,FALSE)</f>
        <v>Cadre</v>
      </c>
      <c r="C957" t="str">
        <f>VLOOKUP(A957,'Liste salariés'!$C$2:$R$609,7,FALSE)</f>
        <v>P01-PRODUCTION</v>
      </c>
      <c r="D957" t="str">
        <f>VLOOKUP(A957,'Liste salariés'!$C$2:$I$609,3,FALSE)</f>
        <v>UTE</v>
      </c>
      <c r="E957" t="str">
        <f>VLOOKUP(A957,'Liste salariés'!$C$2:$I$609,6,FALSE)</f>
        <v>ELM</v>
      </c>
      <c r="F957" t="s">
        <v>1987</v>
      </c>
      <c r="G957">
        <f>VLOOKUP(F957,'Liste formations'!$A$3:$B$31,2,FALSE)</f>
        <v>15</v>
      </c>
      <c r="H957">
        <v>13</v>
      </c>
      <c r="I957">
        <f>Tableau2[[#This Row],[Nombre de questions]]-Tableau2[[#This Row],[Réponses justes ]]</f>
        <v>2</v>
      </c>
      <c r="J957" s="26" t="s">
        <v>1052</v>
      </c>
      <c r="K957" s="40">
        <v>41464</v>
      </c>
      <c r="M957"/>
      <c r="N957" s="12"/>
    </row>
    <row r="958" spans="1:14" x14ac:dyDescent="0.25">
      <c r="A958" s="6" t="s">
        <v>1173</v>
      </c>
      <c r="B958" t="str">
        <f>VLOOKUP(A958,'Liste salariés'!$C$2:$I$609,4,FALSE)</f>
        <v>Cadre</v>
      </c>
      <c r="C958" t="str">
        <f>VLOOKUP(A958,'Liste salariés'!$C$2:$R$609,7,FALSE)</f>
        <v>P01-PRODUCTION</v>
      </c>
      <c r="D958" t="str">
        <f>VLOOKUP(A958,'Liste salariés'!$C$2:$I$609,3,FALSE)</f>
        <v>UTE</v>
      </c>
      <c r="E958" t="str">
        <f>VLOOKUP(A958,'Liste salariés'!$C$2:$I$609,6,FALSE)</f>
        <v>ELM</v>
      </c>
      <c r="F958" t="s">
        <v>9</v>
      </c>
      <c r="G958">
        <f>VLOOKUP(F958,'Liste formations'!$A$3:$B$31,2,FALSE)</f>
        <v>10</v>
      </c>
      <c r="H958">
        <v>7</v>
      </c>
      <c r="I958">
        <f>Tableau2[[#This Row],[Nombre de questions]]-Tableau2[[#This Row],[Réponses justes ]]</f>
        <v>3</v>
      </c>
      <c r="J958" t="s">
        <v>1052</v>
      </c>
      <c r="K958" s="3">
        <v>41359</v>
      </c>
      <c r="M958"/>
      <c r="N958" s="12"/>
    </row>
    <row r="959" spans="1:14" x14ac:dyDescent="0.25">
      <c r="A959" s="6" t="s">
        <v>1173</v>
      </c>
      <c r="B959" t="str">
        <f>VLOOKUP(A959,'Liste salariés'!$C$2:$I$609,4,FALSE)</f>
        <v>Cadre</v>
      </c>
      <c r="C959" t="str">
        <f>VLOOKUP(A959,'Liste salariés'!$C$2:$R$609,7,FALSE)</f>
        <v>P01-PRODUCTION</v>
      </c>
      <c r="D959" t="str">
        <f>VLOOKUP(A959,'Liste salariés'!$C$2:$I$609,3,FALSE)</f>
        <v>UTE</v>
      </c>
      <c r="E959" t="str">
        <f>VLOOKUP(A959,'Liste salariés'!$C$2:$I$609,6,FALSE)</f>
        <v>ELM</v>
      </c>
      <c r="F959" t="s">
        <v>11</v>
      </c>
      <c r="G959">
        <f>VLOOKUP(F959,'Liste formations'!$A$3:$B$31,2,FALSE)</f>
        <v>25</v>
      </c>
      <c r="H959">
        <v>22</v>
      </c>
      <c r="I959">
        <f>Tableau2[[#This Row],[Nombre de questions]]-Tableau2[[#This Row],[Réponses justes ]]</f>
        <v>3</v>
      </c>
      <c r="J959" t="s">
        <v>1052</v>
      </c>
      <c r="K959" s="3">
        <v>40710</v>
      </c>
      <c r="M959"/>
      <c r="N959" s="12"/>
    </row>
    <row r="960" spans="1:14" x14ac:dyDescent="0.25">
      <c r="A960" s="6" t="s">
        <v>1173</v>
      </c>
      <c r="B960" t="str">
        <f>VLOOKUP(A960,'Liste salariés'!$C$2:$I$609,4,FALSE)</f>
        <v>Cadre</v>
      </c>
      <c r="C960" t="str">
        <f>VLOOKUP(A960,'Liste salariés'!$C$2:$R$609,7,FALSE)</f>
        <v>P01-PRODUCTION</v>
      </c>
      <c r="D960" t="str">
        <f>VLOOKUP(A960,'Liste salariés'!$C$2:$I$609,3,FALSE)</f>
        <v>UTE</v>
      </c>
      <c r="E960" t="str">
        <f>VLOOKUP(A960,'Liste salariés'!$C$2:$I$609,6,FALSE)</f>
        <v>ELM</v>
      </c>
      <c r="F960" t="s">
        <v>1788</v>
      </c>
      <c r="G960">
        <f>VLOOKUP(F960,'Liste formations'!$A$3:$B$31,2,FALSE)</f>
        <v>10</v>
      </c>
      <c r="H960">
        <v>9</v>
      </c>
      <c r="I960">
        <f>Tableau2[[#This Row],[Nombre de questions]]-Tableau2[[#This Row],[Réponses justes ]]</f>
        <v>1</v>
      </c>
      <c r="J960" t="s">
        <v>1052</v>
      </c>
      <c r="K960" s="3">
        <v>41442</v>
      </c>
      <c r="M960"/>
      <c r="N960" s="12"/>
    </row>
    <row r="961" spans="1:14" x14ac:dyDescent="0.25">
      <c r="A961" s="34" t="s">
        <v>1173</v>
      </c>
      <c r="B961" t="str">
        <f>VLOOKUP(A961,'Liste salariés'!$C$2:$I$609,4,FALSE)</f>
        <v>Cadre</v>
      </c>
      <c r="C961" t="str">
        <f>VLOOKUP(A961,'Liste salariés'!$C$2:$R$609,7,FALSE)</f>
        <v>P01-PRODUCTION</v>
      </c>
      <c r="D961" t="str">
        <f>VLOOKUP(A961,'Liste salariés'!$C$2:$I$609,3,FALSE)</f>
        <v>UTE</v>
      </c>
      <c r="E961" t="str">
        <f>VLOOKUP(A961,'Liste salariés'!$C$2:$I$609,6,FALSE)</f>
        <v>ELM</v>
      </c>
      <c r="F961" t="s">
        <v>1795</v>
      </c>
      <c r="G961">
        <f>VLOOKUP(F961,'Liste formations'!$A$3:$B$31,2,FALSE)</f>
        <v>15</v>
      </c>
      <c r="H961">
        <v>13</v>
      </c>
      <c r="I961">
        <f>Tableau2[[#This Row],[Nombre de questions]]-Tableau2[[#This Row],[Réponses justes ]]</f>
        <v>2</v>
      </c>
      <c r="J961" t="s">
        <v>1052</v>
      </c>
      <c r="K961" s="3">
        <v>41456</v>
      </c>
      <c r="M961"/>
      <c r="N961" s="12"/>
    </row>
    <row r="962" spans="1:14" x14ac:dyDescent="0.25">
      <c r="A962" s="6" t="s">
        <v>1173</v>
      </c>
      <c r="B962" t="str">
        <f>VLOOKUP(A962,'Liste salariés'!$C$2:$I$609,4,FALSE)</f>
        <v>Cadre</v>
      </c>
      <c r="C962" t="str">
        <f>VLOOKUP(A962,'Liste salariés'!$C$2:$R$609,7,FALSE)</f>
        <v>P01-PRODUCTION</v>
      </c>
      <c r="D962" t="str">
        <f>VLOOKUP(A962,'Liste salariés'!$C$2:$I$609,3,FALSE)</f>
        <v>UTE</v>
      </c>
      <c r="E962" t="str">
        <f>VLOOKUP(A962,'Liste salariés'!$C$2:$I$609,6,FALSE)</f>
        <v>ELM</v>
      </c>
      <c r="F962" t="s">
        <v>1839</v>
      </c>
      <c r="G962">
        <f>VLOOKUP(F962,'Liste formations'!$A$3:$B$31,2,FALSE)</f>
        <v>4</v>
      </c>
      <c r="H962">
        <v>4</v>
      </c>
      <c r="I962">
        <f>Tableau2[[#This Row],[Nombre de questions]]-Tableau2[[#This Row],[Réponses justes ]]</f>
        <v>0</v>
      </c>
      <c r="J962"/>
      <c r="K962" s="3">
        <v>41547</v>
      </c>
      <c r="M962"/>
      <c r="N962" s="12"/>
    </row>
    <row r="963" spans="1:14" x14ac:dyDescent="0.25">
      <c r="A963" s="6" t="s">
        <v>1327</v>
      </c>
      <c r="B963" t="str">
        <f>VLOOKUP(A963,'Liste salariés'!$C$2:$I$609,4,FALSE)</f>
        <v>Ouvrier</v>
      </c>
      <c r="C963" t="str">
        <f>VLOOKUP(A963,'Liste salariés'!$C$2:$R$609,7,FALSE)</f>
        <v>P01-PRODUCTION</v>
      </c>
      <c r="D963" t="str">
        <f>VLOOKUP(A963,'Liste salariés'!$C$2:$I$609,3,FALSE)</f>
        <v>OMAC</v>
      </c>
      <c r="E963" t="str">
        <f>VLOOKUP(A963,'Liste salariés'!$C$2:$I$609,6,FALSE)</f>
        <v>ELM</v>
      </c>
      <c r="F963" t="s">
        <v>1413</v>
      </c>
      <c r="G963">
        <f>VLOOKUP(F963,'Liste formations'!$A$3:$B$31,2,FALSE)</f>
        <v>10</v>
      </c>
      <c r="H963">
        <v>9</v>
      </c>
      <c r="I963">
        <f>Tableau2[[#This Row],[Nombre de questions]]-Tableau2[[#This Row],[Réponses justes ]]</f>
        <v>1</v>
      </c>
      <c r="J963" t="s">
        <v>1052</v>
      </c>
      <c r="K963" s="3">
        <v>41094</v>
      </c>
      <c r="M963"/>
      <c r="N963" s="12"/>
    </row>
    <row r="964" spans="1:14" x14ac:dyDescent="0.25">
      <c r="A964" s="6" t="s">
        <v>1327</v>
      </c>
      <c r="B964" t="str">
        <f>VLOOKUP(A964,'Liste salariés'!$C$2:$I$609,4,FALSE)</f>
        <v>Ouvrier</v>
      </c>
      <c r="C964" t="str">
        <f>VLOOKUP(A964,'Liste salariés'!$C$2:$R$609,7,FALSE)</f>
        <v>P01-PRODUCTION</v>
      </c>
      <c r="D964" t="str">
        <f>VLOOKUP(A964,'Liste salariés'!$C$2:$I$609,3,FALSE)</f>
        <v>OMAC</v>
      </c>
      <c r="E964" t="str">
        <f>VLOOKUP(A964,'Liste salariés'!$C$2:$I$609,6,FALSE)</f>
        <v>ELM</v>
      </c>
      <c r="F964" t="s">
        <v>11</v>
      </c>
      <c r="G964">
        <f>VLOOKUP(F964,'Liste formations'!$A$3:$B$31,2,FALSE)</f>
        <v>25</v>
      </c>
      <c r="H964">
        <v>25</v>
      </c>
      <c r="I964">
        <f>Tableau2[[#This Row],[Nombre de questions]]-Tableau2[[#This Row],[Réponses justes ]]</f>
        <v>0</v>
      </c>
      <c r="J964" t="s">
        <v>1052</v>
      </c>
      <c r="K964" s="3">
        <v>41093</v>
      </c>
      <c r="M964"/>
      <c r="N964" s="12"/>
    </row>
    <row r="965" spans="1:14" x14ac:dyDescent="0.25">
      <c r="A965" s="6" t="s">
        <v>1327</v>
      </c>
      <c r="B965" t="str">
        <f>VLOOKUP(A965,'Liste salariés'!$C$2:$I$609,4,FALSE)</f>
        <v>Ouvrier</v>
      </c>
      <c r="C965" t="str">
        <f>VLOOKUP(A965,'Liste salariés'!$C$2:$R$609,7,FALSE)</f>
        <v>P01-PRODUCTION</v>
      </c>
      <c r="D965" t="str">
        <f>VLOOKUP(A965,'Liste salariés'!$C$2:$I$609,3,FALSE)</f>
        <v>OMAC</v>
      </c>
      <c r="E965" t="str">
        <f>VLOOKUP(A965,'Liste salariés'!$C$2:$I$609,6,FALSE)</f>
        <v>ELM</v>
      </c>
      <c r="F965" t="s">
        <v>10</v>
      </c>
      <c r="G965">
        <f>VLOOKUP(F965,'Liste formations'!$A$3:$B$31,2,FALSE)</f>
        <v>6</v>
      </c>
      <c r="H965">
        <v>6</v>
      </c>
      <c r="I965">
        <f>Tableau2[[#This Row],[Nombre de questions]]-Tableau2[[#This Row],[Réponses justes ]]</f>
        <v>0</v>
      </c>
      <c r="J965" t="s">
        <v>1052</v>
      </c>
      <c r="K965" s="3">
        <v>41331</v>
      </c>
      <c r="M965"/>
      <c r="N965" s="12"/>
    </row>
    <row r="966" spans="1:14" x14ac:dyDescent="0.25">
      <c r="A966" s="6" t="s">
        <v>1174</v>
      </c>
      <c r="B966" t="str">
        <f>VLOOKUP(A966,'Liste salariés'!$C$2:$I$609,4,FALSE)</f>
        <v>ETAM</v>
      </c>
      <c r="C966" s="8" t="str">
        <f>VLOOKUP(A966,'Liste salariés'!$C$2:$R$609,7,FALSE)</f>
        <v>P04-QUALITY PLANT</v>
      </c>
      <c r="D966" s="8" t="str">
        <f>VLOOKUP(A966,'Liste salariés'!$C$2:$I$609,3,FALSE)</f>
        <v>SQE</v>
      </c>
      <c r="E966" s="8" t="str">
        <f>VLOOKUP(A966,'Liste salariés'!$C$2:$I$609,6,FALSE)</f>
        <v>ELM</v>
      </c>
      <c r="F966" t="s">
        <v>1982</v>
      </c>
      <c r="G966" s="8">
        <f>VLOOKUP(F966,'Liste formations'!$A$3:$B$31,2,FALSE)</f>
        <v>8</v>
      </c>
      <c r="H966">
        <v>8</v>
      </c>
      <c r="I966">
        <f>Tableau2[[#This Row],[Nombre de questions]]-Tableau2[[#This Row],[Réponses justes ]]</f>
        <v>0</v>
      </c>
      <c r="J966" t="s">
        <v>1052</v>
      </c>
      <c r="K966" s="3">
        <v>41649</v>
      </c>
      <c r="M966"/>
      <c r="N966" s="12"/>
    </row>
    <row r="967" spans="1:14" x14ac:dyDescent="0.25">
      <c r="A967" s="6" t="s">
        <v>1174</v>
      </c>
      <c r="B967" t="str">
        <f>VLOOKUP(A967,'Liste salariés'!$C$2:$I$609,4,FALSE)</f>
        <v>ETAM</v>
      </c>
      <c r="C967" t="str">
        <f>VLOOKUP(A967,'Liste salariés'!$C$2:$R$609,7,FALSE)</f>
        <v>P04-QUALITY PLANT</v>
      </c>
      <c r="D967" t="str">
        <f>VLOOKUP(A967,'Liste salariés'!$C$2:$I$609,3,FALSE)</f>
        <v>SQE</v>
      </c>
      <c r="E967" t="str">
        <f>VLOOKUP(A967,'Liste salariés'!$C$2:$I$609,6,FALSE)</f>
        <v>ELM</v>
      </c>
      <c r="F967" t="s">
        <v>9</v>
      </c>
      <c r="G967">
        <f>VLOOKUP(F967,'Liste formations'!$A$3:$B$31,2,FALSE)</f>
        <v>10</v>
      </c>
      <c r="H967">
        <v>7</v>
      </c>
      <c r="I967">
        <f>Tableau2[[#This Row],[Nombre de questions]]-Tableau2[[#This Row],[Réponses justes ]]</f>
        <v>3</v>
      </c>
      <c r="J967" t="s">
        <v>1053</v>
      </c>
      <c r="K967" s="3">
        <v>41325</v>
      </c>
      <c r="M967"/>
      <c r="N967" s="12"/>
    </row>
    <row r="968" spans="1:14" x14ac:dyDescent="0.25">
      <c r="A968" s="6" t="s">
        <v>1174</v>
      </c>
      <c r="B968" t="str">
        <f>VLOOKUP(A968,'Liste salariés'!$C$2:$I$609,4,FALSE)</f>
        <v>ETAM</v>
      </c>
      <c r="C968" t="str">
        <f>VLOOKUP(A968,'Liste salariés'!$C$2:$R$609,7,FALSE)</f>
        <v>P04-QUALITY PLANT</v>
      </c>
      <c r="D968" t="str">
        <f>VLOOKUP(A968,'Liste salariés'!$C$2:$I$609,3,FALSE)</f>
        <v>SQE</v>
      </c>
      <c r="E968" t="str">
        <f>VLOOKUP(A968,'Liste salariés'!$C$2:$I$609,6,FALSE)</f>
        <v>ELM</v>
      </c>
      <c r="F968" t="s">
        <v>11</v>
      </c>
      <c r="G968">
        <f>VLOOKUP(F968,'Liste formations'!$A$3:$B$31,2,FALSE)</f>
        <v>25</v>
      </c>
      <c r="H968">
        <v>23</v>
      </c>
      <c r="I968">
        <f>Tableau2[[#This Row],[Nombre de questions]]-Tableau2[[#This Row],[Réponses justes ]]</f>
        <v>2</v>
      </c>
      <c r="J968" t="s">
        <v>1052</v>
      </c>
      <c r="K968" s="3">
        <v>40815</v>
      </c>
      <c r="M968"/>
      <c r="N968" s="12"/>
    </row>
    <row r="969" spans="1:14" x14ac:dyDescent="0.25">
      <c r="A969" s="6" t="s">
        <v>1174</v>
      </c>
      <c r="B969" t="str">
        <f>VLOOKUP(A969,'Liste salariés'!$C$2:$I$609,4,FALSE)</f>
        <v>ETAM</v>
      </c>
      <c r="C969" t="str">
        <f>VLOOKUP(A969,'Liste salariés'!$C$2:$R$609,7,FALSE)</f>
        <v>P04-QUALITY PLANT</v>
      </c>
      <c r="D969" t="str">
        <f>VLOOKUP(A969,'Liste salariés'!$C$2:$I$609,3,FALSE)</f>
        <v>SQE</v>
      </c>
      <c r="E969" t="str">
        <f>VLOOKUP(A969,'Liste salariés'!$C$2:$I$609,6,FALSE)</f>
        <v>ELM</v>
      </c>
      <c r="F969" t="s">
        <v>1783</v>
      </c>
      <c r="G969">
        <f>VLOOKUP(F969,'Liste formations'!$A$3:$B$31,2,FALSE)</f>
        <v>4</v>
      </c>
      <c r="H969">
        <v>4</v>
      </c>
      <c r="I969">
        <f>Tableau2[[#This Row],[Nombre de questions]]-Tableau2[[#This Row],[Réponses justes ]]</f>
        <v>0</v>
      </c>
      <c r="J969" t="s">
        <v>1052</v>
      </c>
      <c r="K969" s="3">
        <v>41444</v>
      </c>
      <c r="M969"/>
      <c r="N969" s="12"/>
    </row>
    <row r="970" spans="1:14" x14ac:dyDescent="0.25">
      <c r="A970" s="34" t="s">
        <v>1064</v>
      </c>
      <c r="B970" t="str">
        <f>VLOOKUP(A970,'Liste salariés'!$C$2:$I$609,4,FALSE)</f>
        <v>Cadre</v>
      </c>
      <c r="C970" t="str">
        <f>VLOOKUP(A970,'Liste salariés'!$C$2:$R$609,7,FALSE)</f>
        <v>P01-PRODUCTION</v>
      </c>
      <c r="D970" t="str">
        <f>VLOOKUP(A970,'Liste salariés'!$C$2:$I$609,3,FALSE)</f>
        <v>CE</v>
      </c>
      <c r="E970" t="str">
        <f>VLOOKUP(A970,'Liste salariés'!$C$2:$I$609,6,FALSE)</f>
        <v>ELM</v>
      </c>
      <c r="F970" t="s">
        <v>1987</v>
      </c>
      <c r="G970">
        <f>VLOOKUP(F970,'Liste formations'!$A$3:$B$31,2,FALSE)</f>
        <v>15</v>
      </c>
      <c r="H970">
        <v>15</v>
      </c>
      <c r="I970">
        <f>Tableau2[[#This Row],[Nombre de questions]]-Tableau2[[#This Row],[Réponses justes ]]</f>
        <v>0</v>
      </c>
      <c r="J970" s="26" t="s">
        <v>1052</v>
      </c>
      <c r="K970" s="40">
        <v>41667</v>
      </c>
      <c r="M970" s="40">
        <v>41464</v>
      </c>
      <c r="N970" s="12"/>
    </row>
    <row r="971" spans="1:14" x14ac:dyDescent="0.25">
      <c r="A971" s="6" t="s">
        <v>1064</v>
      </c>
      <c r="B971" t="str">
        <f>VLOOKUP(A971,'Liste salariés'!$C$2:$I$609,4,FALSE)</f>
        <v>Cadre</v>
      </c>
      <c r="C971" t="str">
        <f>VLOOKUP(A971,'Liste salariés'!$C$2:$R$609,7,FALSE)</f>
        <v>P01-PRODUCTION</v>
      </c>
      <c r="D971" t="str">
        <f>VLOOKUP(A971,'Liste salariés'!$C$2:$I$609,3,FALSE)</f>
        <v>CE</v>
      </c>
      <c r="E971" t="str">
        <f>VLOOKUP(A971,'Liste salariés'!$C$2:$I$609,6,FALSE)</f>
        <v>ELM</v>
      </c>
      <c r="F971" t="s">
        <v>1412</v>
      </c>
      <c r="G971">
        <f>VLOOKUP(F971,'Liste formations'!$A$3:$B$31,2,FALSE)</f>
        <v>14</v>
      </c>
      <c r="H971">
        <v>14</v>
      </c>
      <c r="I971">
        <f>Tableau2[[#This Row],[Nombre de questions]]-Tableau2[[#This Row],[Réponses justes ]]</f>
        <v>0</v>
      </c>
      <c r="J971" t="s">
        <v>1052</v>
      </c>
      <c r="K971" s="3"/>
      <c r="M971"/>
      <c r="N971" s="12"/>
    </row>
    <row r="972" spans="1:14" x14ac:dyDescent="0.25">
      <c r="A972" s="6" t="s">
        <v>1064</v>
      </c>
      <c r="B972" t="str">
        <f>VLOOKUP(A972,'Liste salariés'!$C$2:$I$609,4,FALSE)</f>
        <v>Cadre</v>
      </c>
      <c r="C972" t="str">
        <f>VLOOKUP(A972,'Liste salariés'!$C$2:$R$609,7,FALSE)</f>
        <v>P01-PRODUCTION</v>
      </c>
      <c r="D972" t="str">
        <f>VLOOKUP(A972,'Liste salariés'!$C$2:$I$609,3,FALSE)</f>
        <v>CE</v>
      </c>
      <c r="E972" t="str">
        <f>VLOOKUP(A972,'Liste salariés'!$C$2:$I$609,6,FALSE)</f>
        <v>ELM</v>
      </c>
      <c r="F972" t="s">
        <v>1414</v>
      </c>
      <c r="G972">
        <f>VLOOKUP(F972,'Liste formations'!$A$3:$B$31,2,FALSE)</f>
        <v>10</v>
      </c>
      <c r="H972">
        <v>5</v>
      </c>
      <c r="I972">
        <f>Tableau2[[#This Row],[Nombre de questions]]-Tableau2[[#This Row],[Réponses justes ]]</f>
        <v>5</v>
      </c>
      <c r="J972" t="s">
        <v>1052</v>
      </c>
      <c r="K972" s="3">
        <v>41290</v>
      </c>
      <c r="M972"/>
      <c r="N972" s="12"/>
    </row>
    <row r="973" spans="1:14" x14ac:dyDescent="0.25">
      <c r="A973" s="6" t="s">
        <v>1064</v>
      </c>
      <c r="B973" t="str">
        <f>VLOOKUP(A973,'Liste salariés'!$C$2:$I$609,4,FALSE)</f>
        <v>Cadre</v>
      </c>
      <c r="C973" t="str">
        <f>VLOOKUP(A973,'Liste salariés'!$C$2:$R$609,7,FALSE)</f>
        <v>P01-PRODUCTION</v>
      </c>
      <c r="D973" t="str">
        <f>VLOOKUP(A973,'Liste salariés'!$C$2:$I$609,3,FALSE)</f>
        <v>CE</v>
      </c>
      <c r="E973" t="str">
        <f>VLOOKUP(A973,'Liste salariés'!$C$2:$I$609,6,FALSE)</f>
        <v>ELM</v>
      </c>
      <c r="F973" t="s">
        <v>1420</v>
      </c>
      <c r="G973">
        <f>VLOOKUP(F973,'Liste formations'!$A$3:$B$31,2,FALSE)</f>
        <v>10</v>
      </c>
      <c r="H973">
        <v>10</v>
      </c>
      <c r="I973">
        <f>Tableau2[[#This Row],[Nombre de questions]]-Tableau2[[#This Row],[Réponses justes ]]</f>
        <v>0</v>
      </c>
      <c r="J973" t="s">
        <v>1052</v>
      </c>
      <c r="K973" s="3">
        <v>41023</v>
      </c>
      <c r="M973"/>
      <c r="N973" s="12"/>
    </row>
    <row r="974" spans="1:14" x14ac:dyDescent="0.25">
      <c r="A974" s="6" t="s">
        <v>1064</v>
      </c>
      <c r="B974" t="str">
        <f>VLOOKUP(A974,'Liste salariés'!$C$2:$I$609,4,FALSE)</f>
        <v>Cadre</v>
      </c>
      <c r="C974" t="str">
        <f>VLOOKUP(A974,'Liste salariés'!$C$2:$R$609,7,FALSE)</f>
        <v>P01-PRODUCTION</v>
      </c>
      <c r="D974" t="str">
        <f>VLOOKUP(A974,'Liste salariés'!$C$2:$I$609,3,FALSE)</f>
        <v>CE</v>
      </c>
      <c r="E974" t="str">
        <f>VLOOKUP(A974,'Liste salariés'!$C$2:$I$609,6,FALSE)</f>
        <v>ELM</v>
      </c>
      <c r="F974" t="s">
        <v>11</v>
      </c>
      <c r="G974">
        <f>VLOOKUP(F974,'Liste formations'!$A$3:$B$31,2,FALSE)</f>
        <v>25</v>
      </c>
      <c r="H974">
        <v>25</v>
      </c>
      <c r="I974">
        <f>Tableau2[[#This Row],[Nombre de questions]]-Tableau2[[#This Row],[Réponses justes ]]</f>
        <v>0</v>
      </c>
      <c r="J974" t="s">
        <v>1052</v>
      </c>
      <c r="K974" s="3">
        <v>40940</v>
      </c>
      <c r="M974"/>
      <c r="N974" s="12"/>
    </row>
    <row r="975" spans="1:14" x14ac:dyDescent="0.25">
      <c r="A975" s="6" t="s">
        <v>1064</v>
      </c>
      <c r="B975" t="str">
        <f>VLOOKUP(A975,'Liste salariés'!$C$2:$I$609,4,FALSE)</f>
        <v>Cadre</v>
      </c>
      <c r="C975" t="str">
        <f>VLOOKUP(A975,'Liste salariés'!$C$2:$R$609,7,FALSE)</f>
        <v>P01-PRODUCTION</v>
      </c>
      <c r="D975" t="str">
        <f>VLOOKUP(A975,'Liste salariés'!$C$2:$I$609,3,FALSE)</f>
        <v>CE</v>
      </c>
      <c r="E975" t="str">
        <f>VLOOKUP(A975,'Liste salariés'!$C$2:$I$609,6,FALSE)</f>
        <v>ELM</v>
      </c>
      <c r="F975" t="s">
        <v>10</v>
      </c>
      <c r="G975">
        <f>VLOOKUP(F975,'Liste formations'!$A$3:$B$31,2,FALSE)</f>
        <v>6</v>
      </c>
      <c r="H975">
        <v>6</v>
      </c>
      <c r="I975">
        <f>Tableau2[[#This Row],[Nombre de questions]]-Tableau2[[#This Row],[Réponses justes ]]</f>
        <v>0</v>
      </c>
      <c r="J975" t="s">
        <v>1052</v>
      </c>
      <c r="K975" s="3">
        <v>41302</v>
      </c>
      <c r="M975"/>
      <c r="N975" s="12"/>
    </row>
    <row r="976" spans="1:14" x14ac:dyDescent="0.25">
      <c r="A976" s="6" t="s">
        <v>1064</v>
      </c>
      <c r="B976" t="str">
        <f>VLOOKUP(A976,'Liste salariés'!$C$2:$I$609,4,FALSE)</f>
        <v>Cadre</v>
      </c>
      <c r="C976" t="str">
        <f>VLOOKUP(A976,'Liste salariés'!$C$2:$R$609,7,FALSE)</f>
        <v>P01-PRODUCTION</v>
      </c>
      <c r="D976" t="str">
        <f>VLOOKUP(A976,'Liste salariés'!$C$2:$I$609,3,FALSE)</f>
        <v>CE</v>
      </c>
      <c r="E976" t="str">
        <f>VLOOKUP(A976,'Liste salariés'!$C$2:$I$609,6,FALSE)</f>
        <v>ELM</v>
      </c>
      <c r="F976" t="s">
        <v>1101</v>
      </c>
      <c r="G976">
        <f>VLOOKUP(F976,'Liste formations'!$A$3:$B$31,2,FALSE)</f>
        <v>6</v>
      </c>
      <c r="I976">
        <f>Tableau2[[#This Row],[Nombre de questions]]-Tableau2[[#This Row],[Réponses justes ]]</f>
        <v>6</v>
      </c>
      <c r="J976"/>
      <c r="K976" s="3">
        <v>40952</v>
      </c>
      <c r="M976"/>
      <c r="N976" s="12"/>
    </row>
    <row r="977" spans="1:14" x14ac:dyDescent="0.25">
      <c r="A977" s="34" t="s">
        <v>1064</v>
      </c>
      <c r="B977" t="str">
        <f>VLOOKUP(A977,'Liste salariés'!$C$2:$I$609,4,FALSE)</f>
        <v>Cadre</v>
      </c>
      <c r="C977" t="str">
        <f>VLOOKUP(A977,'Liste salariés'!$C$2:$R$609,7,FALSE)</f>
        <v>P01-PRODUCTION</v>
      </c>
      <c r="D977" t="str">
        <f>VLOOKUP(A977,'Liste salariés'!$C$2:$I$609,3,FALSE)</f>
        <v>CE</v>
      </c>
      <c r="E977" t="str">
        <f>VLOOKUP(A977,'Liste salariés'!$C$2:$I$609,6,FALSE)</f>
        <v>ELM</v>
      </c>
      <c r="F977" t="s">
        <v>1795</v>
      </c>
      <c r="G977">
        <f>VLOOKUP(F977,'Liste formations'!$A$3:$B$31,2,FALSE)</f>
        <v>15</v>
      </c>
      <c r="H977">
        <v>15</v>
      </c>
      <c r="I977">
        <f>Tableau2[[#This Row],[Nombre de questions]]-Tableau2[[#This Row],[Réponses justes ]]</f>
        <v>0</v>
      </c>
      <c r="J977" t="s">
        <v>1052</v>
      </c>
      <c r="K977" s="3">
        <v>41471</v>
      </c>
      <c r="M977"/>
      <c r="N977" s="12"/>
    </row>
    <row r="978" spans="1:14" x14ac:dyDescent="0.25">
      <c r="A978" s="34" t="s">
        <v>1628</v>
      </c>
      <c r="B978" t="str">
        <f>VLOOKUP(A978,'Liste salariés'!$C$2:$I$609,4,FALSE)</f>
        <v>Ouvrier</v>
      </c>
      <c r="C978" s="8" t="str">
        <f>VLOOKUP(A978,'Liste salariés'!$C$2:$R$609,7,FALSE)</f>
        <v>P01-PRODUCTION</v>
      </c>
      <c r="D978" s="8" t="str">
        <f>VLOOKUP(A978,'Liste salariés'!$C$2:$I$609,3,FALSE)</f>
        <v>OMAC</v>
      </c>
      <c r="E978" s="8" t="str">
        <f>VLOOKUP(A978,'Liste salariés'!$C$2:$I$609,6,FALSE)</f>
        <v>ELM</v>
      </c>
      <c r="F978" t="s">
        <v>1987</v>
      </c>
      <c r="G978" s="8">
        <f>VLOOKUP(F978,'Liste formations'!$A$3:$B$31,2,FALSE)</f>
        <v>15</v>
      </c>
      <c r="H978" t="s">
        <v>1973</v>
      </c>
      <c r="I978" t="e">
        <f>Tableau2[[#This Row],[Nombre de questions]]-Tableau2[[#This Row],[Réponses justes ]]</f>
        <v>#VALUE!</v>
      </c>
      <c r="J978" s="26" t="s">
        <v>1053</v>
      </c>
      <c r="K978" s="40">
        <v>40982</v>
      </c>
      <c r="M978"/>
      <c r="N978" s="12"/>
    </row>
    <row r="979" spans="1:14" x14ac:dyDescent="0.25">
      <c r="A979" s="6" t="s">
        <v>1628</v>
      </c>
      <c r="B979" t="str">
        <f>VLOOKUP(A979,'Liste salariés'!$C$2:$I$609,4,FALSE)</f>
        <v>Ouvrier</v>
      </c>
      <c r="C979" t="str">
        <f>VLOOKUP(A979,'Liste salariés'!$C$2:$R$609,7,FALSE)</f>
        <v>P01-PRODUCTION</v>
      </c>
      <c r="D979" t="str">
        <f>VLOOKUP(A979,'Liste salariés'!$C$2:$I$609,3,FALSE)</f>
        <v>OMAC</v>
      </c>
      <c r="E979" t="str">
        <f>VLOOKUP(A979,'Liste salariés'!$C$2:$I$609,6,FALSE)</f>
        <v>ELM</v>
      </c>
      <c r="F979" t="s">
        <v>1683</v>
      </c>
      <c r="G979">
        <f>VLOOKUP(F979,'Liste formations'!$A$3:$B$31,2,FALSE)</f>
        <v>0</v>
      </c>
      <c r="I979">
        <f>Tableau2[[#This Row],[Nombre de questions]]-Tableau2[[#This Row],[Réponses justes ]]</f>
        <v>0</v>
      </c>
      <c r="J979"/>
      <c r="K979" s="3">
        <v>41212</v>
      </c>
      <c r="M979"/>
      <c r="N979" s="12"/>
    </row>
    <row r="980" spans="1:14" x14ac:dyDescent="0.25">
      <c r="A980" s="6" t="s">
        <v>1628</v>
      </c>
      <c r="B980" t="str">
        <f>VLOOKUP(A980,'Liste salariés'!$C$2:$I$609,4,FALSE)</f>
        <v>Ouvrier</v>
      </c>
      <c r="C980" t="str">
        <f>VLOOKUP(A980,'Liste salariés'!$C$2:$R$609,7,FALSE)</f>
        <v>P01-PRODUCTION</v>
      </c>
      <c r="D980" t="str">
        <f>VLOOKUP(A980,'Liste salariés'!$C$2:$I$609,3,FALSE)</f>
        <v>OMAC</v>
      </c>
      <c r="E980" t="str">
        <f>VLOOKUP(A980,'Liste salariés'!$C$2:$I$609,6,FALSE)</f>
        <v>ELM</v>
      </c>
      <c r="F980" t="s">
        <v>1413</v>
      </c>
      <c r="G980">
        <f>VLOOKUP(F980,'Liste formations'!$A$3:$B$31,2,FALSE)</f>
        <v>10</v>
      </c>
      <c r="H980">
        <v>9</v>
      </c>
      <c r="I980">
        <f>Tableau2[[#This Row],[Nombre de questions]]-Tableau2[[#This Row],[Réponses justes ]]</f>
        <v>1</v>
      </c>
      <c r="J980" t="s">
        <v>1052</v>
      </c>
      <c r="K980" s="3">
        <v>41450</v>
      </c>
      <c r="M980"/>
      <c r="N980" s="12"/>
    </row>
    <row r="981" spans="1:14" x14ac:dyDescent="0.25">
      <c r="A981" s="6" t="s">
        <v>1328</v>
      </c>
      <c r="B981" t="str">
        <f>VLOOKUP(A981,'Liste salariés'!$C$2:$I$609,4,FALSE)</f>
        <v>Ouvrier</v>
      </c>
      <c r="C981" t="str">
        <f>VLOOKUP(A981,'Liste salariés'!$C$2:$R$609,7,FALSE)</f>
        <v>P01-PRODUCTION</v>
      </c>
      <c r="D981" t="str">
        <f>VLOOKUP(A981,'Liste salariés'!$C$2:$I$609,3,FALSE)</f>
        <v>TL</v>
      </c>
      <c r="E981" t="str">
        <f>VLOOKUP(A981,'Liste salariés'!$C$2:$I$609,6,FALSE)</f>
        <v>ELM</v>
      </c>
      <c r="F981" t="s">
        <v>1413</v>
      </c>
      <c r="G981">
        <f>VLOOKUP(F981,'Liste formations'!$A$3:$B$31,2,FALSE)</f>
        <v>10</v>
      </c>
      <c r="H981">
        <v>10</v>
      </c>
      <c r="I981">
        <f>Tableau2[[#This Row],[Nombre de questions]]-Tableau2[[#This Row],[Réponses justes ]]</f>
        <v>0</v>
      </c>
      <c r="J981" t="s">
        <v>1052</v>
      </c>
      <c r="K981" s="3">
        <v>41094</v>
      </c>
      <c r="M981"/>
      <c r="N981" s="12"/>
    </row>
    <row r="982" spans="1:14" x14ac:dyDescent="0.25">
      <c r="A982" s="6" t="s">
        <v>1328</v>
      </c>
      <c r="B982" t="str">
        <f>VLOOKUP(A982,'Liste salariés'!$C$2:$I$609,4,FALSE)</f>
        <v>Ouvrier</v>
      </c>
      <c r="C982" t="str">
        <f>VLOOKUP(A982,'Liste salariés'!$C$2:$R$609,7,FALSE)</f>
        <v>P01-PRODUCTION</v>
      </c>
      <c r="D982" t="str">
        <f>VLOOKUP(A982,'Liste salariés'!$C$2:$I$609,3,FALSE)</f>
        <v>TL</v>
      </c>
      <c r="E982" t="str">
        <f>VLOOKUP(A982,'Liste salariés'!$C$2:$I$609,6,FALSE)</f>
        <v>ELM</v>
      </c>
      <c r="F982" t="s">
        <v>1420</v>
      </c>
      <c r="G982">
        <f>VLOOKUP(F982,'Liste formations'!$A$3:$B$31,2,FALSE)</f>
        <v>10</v>
      </c>
      <c r="H982">
        <v>7</v>
      </c>
      <c r="I982">
        <f>Tableau2[[#This Row],[Nombre de questions]]-Tableau2[[#This Row],[Réponses justes ]]</f>
        <v>3</v>
      </c>
      <c r="J982" t="s">
        <v>1052</v>
      </c>
      <c r="K982" s="3">
        <v>41012</v>
      </c>
      <c r="M982"/>
      <c r="N982" s="12"/>
    </row>
    <row r="983" spans="1:14" x14ac:dyDescent="0.25">
      <c r="A983" s="6" t="s">
        <v>1328</v>
      </c>
      <c r="B983" t="str">
        <f>VLOOKUP(A983,'Liste salariés'!$C$2:$I$609,4,FALSE)</f>
        <v>Ouvrier</v>
      </c>
      <c r="C983" t="str">
        <f>VLOOKUP(A983,'Liste salariés'!$C$2:$R$609,7,FALSE)</f>
        <v>P01-PRODUCTION</v>
      </c>
      <c r="D983" t="str">
        <f>VLOOKUP(A983,'Liste salariés'!$C$2:$I$609,3,FALSE)</f>
        <v>TL</v>
      </c>
      <c r="E983" t="str">
        <f>VLOOKUP(A983,'Liste salariés'!$C$2:$I$609,6,FALSE)</f>
        <v>ELM</v>
      </c>
      <c r="F983" t="s">
        <v>11</v>
      </c>
      <c r="G983">
        <f>VLOOKUP(F983,'Liste formations'!$A$3:$B$31,2,FALSE)</f>
        <v>25</v>
      </c>
      <c r="H983">
        <v>25</v>
      </c>
      <c r="I983">
        <f>Tableau2[[#This Row],[Nombre de questions]]-Tableau2[[#This Row],[Réponses justes ]]</f>
        <v>0</v>
      </c>
      <c r="J983" t="s">
        <v>1052</v>
      </c>
      <c r="K983" s="3">
        <v>41093</v>
      </c>
      <c r="M983"/>
      <c r="N983" s="12"/>
    </row>
    <row r="984" spans="1:14" x14ac:dyDescent="0.25">
      <c r="A984" s="6" t="s">
        <v>1328</v>
      </c>
      <c r="B984" t="str">
        <f>VLOOKUP(A984,'Liste salariés'!$C$2:$I$609,4,FALSE)</f>
        <v>Ouvrier</v>
      </c>
      <c r="C984" t="str">
        <f>VLOOKUP(A984,'Liste salariés'!$C$2:$R$609,7,FALSE)</f>
        <v>P01-PRODUCTION</v>
      </c>
      <c r="D984" t="str">
        <f>VLOOKUP(A984,'Liste salariés'!$C$2:$I$609,3,FALSE)</f>
        <v>TL</v>
      </c>
      <c r="E984" t="str">
        <f>VLOOKUP(A984,'Liste salariés'!$C$2:$I$609,6,FALSE)</f>
        <v>ELM</v>
      </c>
      <c r="F984" t="s">
        <v>1422</v>
      </c>
      <c r="G984">
        <f>VLOOKUP(F984,'Liste formations'!$A$3:$B$31,2,FALSE)</f>
        <v>17</v>
      </c>
      <c r="H984">
        <v>16</v>
      </c>
      <c r="I984">
        <f>Tableau2[[#This Row],[Nombre de questions]]-Tableau2[[#This Row],[Réponses justes ]]</f>
        <v>1</v>
      </c>
      <c r="J984" t="s">
        <v>1052</v>
      </c>
      <c r="K984" s="3">
        <v>41376</v>
      </c>
      <c r="M984"/>
      <c r="N984" s="12"/>
    </row>
    <row r="985" spans="1:14" x14ac:dyDescent="0.25">
      <c r="A985" s="6" t="s">
        <v>1941</v>
      </c>
      <c r="B985" t="str">
        <f>VLOOKUP(A985,'Liste salariés'!$C$2:$I$609,4,FALSE)</f>
        <v>Ouvrier</v>
      </c>
      <c r="C985" t="str">
        <f>VLOOKUP(A985,'Liste salariés'!$C$2:$R$609,7,FALSE)</f>
        <v>P01-PRODUCTION</v>
      </c>
      <c r="D985" t="str">
        <f>VLOOKUP(A985,'Liste salariés'!$C$2:$I$609,3,FALSE)</f>
        <v>OMAC</v>
      </c>
      <c r="E985" t="str">
        <f>VLOOKUP(A985,'Liste salariés'!$C$2:$I$609,6,FALSE)</f>
        <v>ELM</v>
      </c>
      <c r="F985" t="s">
        <v>11</v>
      </c>
      <c r="G985">
        <f>VLOOKUP(F985,'Liste formations'!$A$3:$B$31,2,FALSE)</f>
        <v>25</v>
      </c>
      <c r="H985">
        <v>21</v>
      </c>
      <c r="I985">
        <f>Tableau2[[#This Row],[Nombre de questions]]-Tableau2[[#This Row],[Réponses justes ]]</f>
        <v>4</v>
      </c>
      <c r="J985" t="s">
        <v>1052</v>
      </c>
      <c r="K985" s="3">
        <v>41095</v>
      </c>
      <c r="M985"/>
      <c r="N985" s="12"/>
    </row>
    <row r="986" spans="1:14" x14ac:dyDescent="0.25">
      <c r="A986" s="6" t="s">
        <v>1065</v>
      </c>
      <c r="B986" t="str">
        <f>VLOOKUP(A986,'Liste salariés'!$C$2:$I$609,4,FALSE)</f>
        <v>Cadre</v>
      </c>
      <c r="C986" t="str">
        <f>VLOOKUP(A986,'Liste salariés'!$C$2:$R$609,7,FALSE)</f>
        <v>P01-PRODUCTION</v>
      </c>
      <c r="D986" t="str">
        <f>VLOOKUP(A986,'Liste salariés'!$C$2:$I$609,3,FALSE)</f>
        <v>1N</v>
      </c>
      <c r="E986" t="str">
        <f>VLOOKUP(A986,'Liste salariés'!$C$2:$I$609,6,FALSE)</f>
        <v>ELM</v>
      </c>
      <c r="F986" t="s">
        <v>1412</v>
      </c>
      <c r="G986">
        <f>VLOOKUP(F986,'Liste formations'!$A$3:$B$31,2,FALSE)</f>
        <v>14</v>
      </c>
      <c r="H986">
        <v>11</v>
      </c>
      <c r="I986">
        <f>Tableau2[[#This Row],[Nombre de questions]]-Tableau2[[#This Row],[Réponses justes ]]</f>
        <v>3</v>
      </c>
      <c r="J986" t="s">
        <v>1052</v>
      </c>
      <c r="K986" s="3">
        <v>41295</v>
      </c>
      <c r="M986"/>
      <c r="N986" s="12"/>
    </row>
    <row r="987" spans="1:14" x14ac:dyDescent="0.25">
      <c r="A987" s="6" t="s">
        <v>1065</v>
      </c>
      <c r="B987" t="str">
        <f>VLOOKUP(A987,'Liste salariés'!$C$2:$I$609,4,FALSE)</f>
        <v>Cadre</v>
      </c>
      <c r="C987" t="str">
        <f>VLOOKUP(A987,'Liste salariés'!$C$2:$R$609,7,FALSE)</f>
        <v>P01-PRODUCTION</v>
      </c>
      <c r="D987" t="str">
        <f>VLOOKUP(A987,'Liste salariés'!$C$2:$I$609,3,FALSE)</f>
        <v>1N</v>
      </c>
      <c r="E987" t="str">
        <f>VLOOKUP(A987,'Liste salariés'!$C$2:$I$609,6,FALSE)</f>
        <v>ELM</v>
      </c>
      <c r="F987" t="s">
        <v>1415</v>
      </c>
      <c r="G987">
        <f>VLOOKUP(F987,'Liste formations'!$A$3:$B$31,2,FALSE)</f>
        <v>10</v>
      </c>
      <c r="H987">
        <v>9</v>
      </c>
      <c r="I987">
        <f>Tableau2[[#This Row],[Nombre de questions]]-Tableau2[[#This Row],[Réponses justes ]]</f>
        <v>1</v>
      </c>
      <c r="J987" t="s">
        <v>1052</v>
      </c>
      <c r="K987" s="3">
        <v>41309</v>
      </c>
      <c r="M987"/>
      <c r="N987" s="12"/>
    </row>
    <row r="988" spans="1:14" x14ac:dyDescent="0.25">
      <c r="A988" s="6" t="s">
        <v>1065</v>
      </c>
      <c r="B988" t="str">
        <f>VLOOKUP(A988,'Liste salariés'!$C$2:$I$609,4,FALSE)</f>
        <v>Cadre</v>
      </c>
      <c r="C988" t="str">
        <f>VLOOKUP(A988,'Liste salariés'!$C$2:$R$609,7,FALSE)</f>
        <v>P01-PRODUCTION</v>
      </c>
      <c r="D988" t="str">
        <f>VLOOKUP(A988,'Liste salariés'!$C$2:$I$609,3,FALSE)</f>
        <v>1N</v>
      </c>
      <c r="E988" t="str">
        <f>VLOOKUP(A988,'Liste salariés'!$C$2:$I$609,6,FALSE)</f>
        <v>ELM</v>
      </c>
      <c r="F988" t="s">
        <v>11</v>
      </c>
      <c r="G988">
        <f>VLOOKUP(F988,'Liste formations'!$A$3:$B$31,2,FALSE)</f>
        <v>25</v>
      </c>
      <c r="J988" t="s">
        <v>1052</v>
      </c>
      <c r="K988" s="3">
        <v>40791</v>
      </c>
      <c r="M988"/>
      <c r="N988" s="12"/>
    </row>
    <row r="989" spans="1:14" x14ac:dyDescent="0.25">
      <c r="A989" s="6" t="s">
        <v>1065</v>
      </c>
      <c r="B989" t="str">
        <f>VLOOKUP(A989,'Liste salariés'!$C$2:$I$609,4,FALSE)</f>
        <v>Cadre</v>
      </c>
      <c r="C989" t="str">
        <f>VLOOKUP(A989,'Liste salariés'!$C$2:$R$609,7,FALSE)</f>
        <v>P01-PRODUCTION</v>
      </c>
      <c r="D989" t="str">
        <f>VLOOKUP(A989,'Liste salariés'!$C$2:$I$609,3,FALSE)</f>
        <v>1N</v>
      </c>
      <c r="E989" t="str">
        <f>VLOOKUP(A989,'Liste salariés'!$C$2:$I$609,6,FALSE)</f>
        <v>ELM</v>
      </c>
      <c r="F989" t="s">
        <v>10</v>
      </c>
      <c r="G989">
        <f>VLOOKUP(F989,'Liste formations'!$A$3:$B$31,2,FALSE)</f>
        <v>6</v>
      </c>
      <c r="H989">
        <v>6</v>
      </c>
      <c r="I989">
        <f>Tableau2[[#This Row],[Nombre de questions]]-Tableau2[[#This Row],[Réponses justes ]]</f>
        <v>0</v>
      </c>
      <c r="J989" t="s">
        <v>1052</v>
      </c>
      <c r="K989" s="3">
        <v>41302</v>
      </c>
      <c r="M989"/>
      <c r="N989" s="12"/>
    </row>
    <row r="990" spans="1:14" x14ac:dyDescent="0.25">
      <c r="A990" s="6" t="s">
        <v>1065</v>
      </c>
      <c r="B990" t="str">
        <f>VLOOKUP(A990,'Liste salariés'!$C$2:$I$609,4,FALSE)</f>
        <v>Cadre</v>
      </c>
      <c r="C990" t="str">
        <f>VLOOKUP(A990,'Liste salariés'!$C$2:$R$609,7,FALSE)</f>
        <v>P01-PRODUCTION</v>
      </c>
      <c r="D990" t="str">
        <f>VLOOKUP(A990,'Liste salariés'!$C$2:$I$609,3,FALSE)</f>
        <v>1N</v>
      </c>
      <c r="E990" t="str">
        <f>VLOOKUP(A990,'Liste salariés'!$C$2:$I$609,6,FALSE)</f>
        <v>ELM</v>
      </c>
      <c r="F990" t="s">
        <v>1788</v>
      </c>
      <c r="G990">
        <f>VLOOKUP(F990,'Liste formations'!$A$3:$B$31,2,FALSE)</f>
        <v>10</v>
      </c>
      <c r="H990">
        <v>6</v>
      </c>
      <c r="I990">
        <f>Tableau2[[#This Row],[Nombre de questions]]-Tableau2[[#This Row],[Réponses justes ]]</f>
        <v>4</v>
      </c>
      <c r="J990" t="s">
        <v>1053</v>
      </c>
      <c r="K990" s="3">
        <v>41442</v>
      </c>
      <c r="M990"/>
      <c r="N990" s="12"/>
    </row>
    <row r="991" spans="1:14" x14ac:dyDescent="0.25">
      <c r="A991" s="34" t="s">
        <v>1065</v>
      </c>
      <c r="B991" t="str">
        <f>VLOOKUP(A991,'Liste salariés'!$C$2:$I$609,4,FALSE)</f>
        <v>Cadre</v>
      </c>
      <c r="C991" t="str">
        <f>VLOOKUP(A991,'Liste salariés'!$C$2:$R$609,7,FALSE)</f>
        <v>P01-PRODUCTION</v>
      </c>
      <c r="D991" t="str">
        <f>VLOOKUP(A991,'Liste salariés'!$C$2:$I$609,3,FALSE)</f>
        <v>1N</v>
      </c>
      <c r="E991" t="str">
        <f>VLOOKUP(A991,'Liste salariés'!$C$2:$I$609,6,FALSE)</f>
        <v>ELM</v>
      </c>
      <c r="F991" t="s">
        <v>1795</v>
      </c>
      <c r="G991">
        <f>VLOOKUP(F991,'Liste formations'!$A$3:$B$31,2,FALSE)</f>
        <v>15</v>
      </c>
      <c r="H991">
        <v>13</v>
      </c>
      <c r="I991">
        <f>Tableau2[[#This Row],[Nombre de questions]]-Tableau2[[#This Row],[Réponses justes ]]</f>
        <v>2</v>
      </c>
      <c r="J991" t="s">
        <v>1052</v>
      </c>
      <c r="K991" s="3">
        <v>41456</v>
      </c>
      <c r="M991"/>
      <c r="N991" s="12"/>
    </row>
    <row r="992" spans="1:14" x14ac:dyDescent="0.25">
      <c r="A992" s="6" t="s">
        <v>1065</v>
      </c>
      <c r="B992" t="str">
        <f>VLOOKUP(A992,'Liste salariés'!$C$2:$I$609,4,FALSE)</f>
        <v>Cadre</v>
      </c>
      <c r="C992" t="str">
        <f>VLOOKUP(A992,'Liste salariés'!$C$2:$R$609,7,FALSE)</f>
        <v>P01-PRODUCTION</v>
      </c>
      <c r="D992" t="str">
        <f>VLOOKUP(A992,'Liste salariés'!$C$2:$I$609,3,FALSE)</f>
        <v>1N</v>
      </c>
      <c r="E992" t="str">
        <f>VLOOKUP(A992,'Liste salariés'!$C$2:$I$609,6,FALSE)</f>
        <v>ELM</v>
      </c>
      <c r="F992" t="s">
        <v>1101</v>
      </c>
      <c r="G992">
        <f>VLOOKUP(F992,'Liste formations'!$A$3:$B$31,2,FALSE)</f>
        <v>6</v>
      </c>
      <c r="I992">
        <f>Tableau2[[#This Row],[Nombre de questions]]-Tableau2[[#This Row],[Réponses justes ]]</f>
        <v>6</v>
      </c>
      <c r="J992"/>
      <c r="K992" s="3">
        <v>40498</v>
      </c>
      <c r="M992"/>
      <c r="N992" s="12"/>
    </row>
    <row r="993" spans="1:14" x14ac:dyDescent="0.25">
      <c r="A993" s="6" t="s">
        <v>1214</v>
      </c>
      <c r="B993" t="str">
        <f>VLOOKUP(A993,'Liste salariés'!$C$2:$I$609,4,FALSE)</f>
        <v>Cadre</v>
      </c>
      <c r="C993" t="str">
        <f>VLOOKUP(A993,'Liste salariés'!$C$2:$R$609,7,FALSE)</f>
        <v>P02-TECHNICAL SCES</v>
      </c>
      <c r="D993" t="str">
        <f>VLOOKUP(A993,'Liste salariés'!$C$2:$I$609,3,FALSE)</f>
        <v>TIE</v>
      </c>
      <c r="E993" t="str">
        <f>VLOOKUP(A993,'Liste salariés'!$C$2:$I$609,6,FALSE)</f>
        <v>ELM</v>
      </c>
      <c r="F993" t="s">
        <v>1414</v>
      </c>
      <c r="G993">
        <f>VLOOKUP(F993,'Liste formations'!$A$3:$B$31,2,FALSE)</f>
        <v>10</v>
      </c>
      <c r="H993">
        <v>5</v>
      </c>
      <c r="I993">
        <f>Tableau2[[#This Row],[Nombre de questions]]-Tableau2[[#This Row],[Réponses justes ]]</f>
        <v>5</v>
      </c>
      <c r="J993" t="s">
        <v>1052</v>
      </c>
      <c r="K993" s="3">
        <v>41093</v>
      </c>
      <c r="M993"/>
      <c r="N993" s="12"/>
    </row>
    <row r="994" spans="1:14" x14ac:dyDescent="0.25">
      <c r="A994" s="6" t="s">
        <v>1214</v>
      </c>
      <c r="B994" t="str">
        <f>VLOOKUP(A994,'Liste salariés'!$C$2:$I$609,4,FALSE)</f>
        <v>Cadre</v>
      </c>
      <c r="C994" t="str">
        <f>VLOOKUP(A994,'Liste salariés'!$C$2:$R$609,7,FALSE)</f>
        <v>P02-TECHNICAL SCES</v>
      </c>
      <c r="D994" t="str">
        <f>VLOOKUP(A994,'Liste salariés'!$C$2:$I$609,3,FALSE)</f>
        <v>TIE</v>
      </c>
      <c r="E994" t="str">
        <f>VLOOKUP(A994,'Liste salariés'!$C$2:$I$609,6,FALSE)</f>
        <v>ELM</v>
      </c>
      <c r="F994" t="s">
        <v>11</v>
      </c>
      <c r="G994">
        <f>VLOOKUP(F994,'Liste formations'!$A$3:$B$31,2,FALSE)</f>
        <v>25</v>
      </c>
      <c r="H994">
        <v>24</v>
      </c>
      <c r="I994">
        <f>Tableau2[[#This Row],[Nombre de questions]]-Tableau2[[#This Row],[Réponses justes ]]</f>
        <v>1</v>
      </c>
      <c r="J994" t="s">
        <v>1052</v>
      </c>
      <c r="K994" s="3">
        <v>40808</v>
      </c>
      <c r="M994"/>
      <c r="N994" s="12"/>
    </row>
    <row r="995" spans="1:14" x14ac:dyDescent="0.25">
      <c r="A995" s="34" t="s">
        <v>1329</v>
      </c>
      <c r="B995" t="str">
        <f>VLOOKUP(A995,'Liste salariés'!$C$2:$I$609,4,FALSE)</f>
        <v>Ouvrier</v>
      </c>
      <c r="C995" s="8" t="str">
        <f>VLOOKUP(A995,'Liste salariés'!$C$2:$R$609,7,FALSE)</f>
        <v>P01-PRODUCTION</v>
      </c>
      <c r="D995" s="8" t="str">
        <f>VLOOKUP(A995,'Liste salariés'!$C$2:$I$609,3,FALSE)</f>
        <v>OMAN</v>
      </c>
      <c r="E995" s="8" t="str">
        <f>VLOOKUP(A995,'Liste salariés'!$C$2:$I$609,6,FALSE)</f>
        <v>ELM</v>
      </c>
      <c r="F995" t="s">
        <v>1987</v>
      </c>
      <c r="G995" s="8">
        <f>VLOOKUP(F995,'Liste formations'!$A$3:$B$31,2,FALSE)</f>
        <v>15</v>
      </c>
      <c r="H995" t="s">
        <v>1973</v>
      </c>
      <c r="I995" t="e">
        <f>Tableau2[[#This Row],[Nombre de questions]]-Tableau2[[#This Row],[Réponses justes ]]</f>
        <v>#VALUE!</v>
      </c>
      <c r="J995" s="26" t="s">
        <v>1053</v>
      </c>
      <c r="K995" s="40">
        <v>41017</v>
      </c>
      <c r="M995"/>
      <c r="N995" s="12"/>
    </row>
    <row r="996" spans="1:14" x14ac:dyDescent="0.25">
      <c r="A996" s="6" t="s">
        <v>1329</v>
      </c>
      <c r="B996" t="str">
        <f>VLOOKUP(A996,'Liste salariés'!$C$2:$I$609,4,FALSE)</f>
        <v>Ouvrier</v>
      </c>
      <c r="C996" t="str">
        <f>VLOOKUP(A996,'Liste salariés'!$C$2:$R$609,7,FALSE)</f>
        <v>P01-PRODUCTION</v>
      </c>
      <c r="D996" t="str">
        <f>VLOOKUP(A996,'Liste salariés'!$C$2:$I$609,3,FALSE)</f>
        <v>OMAN</v>
      </c>
      <c r="E996" t="str">
        <f>VLOOKUP(A996,'Liste salariés'!$C$2:$I$609,6,FALSE)</f>
        <v>ELM</v>
      </c>
      <c r="F996" t="s">
        <v>1413</v>
      </c>
      <c r="G996">
        <f>VLOOKUP(F996,'Liste formations'!$A$3:$B$31,2,FALSE)</f>
        <v>10</v>
      </c>
      <c r="H996">
        <v>8</v>
      </c>
      <c r="I996">
        <f>Tableau2[[#This Row],[Nombre de questions]]-Tableau2[[#This Row],[Réponses justes ]]</f>
        <v>2</v>
      </c>
      <c r="J996" t="s">
        <v>1052</v>
      </c>
      <c r="K996" s="3">
        <v>41295</v>
      </c>
      <c r="M996"/>
      <c r="N996" s="12"/>
    </row>
    <row r="997" spans="1:14" x14ac:dyDescent="0.25">
      <c r="A997" s="6" t="s">
        <v>1329</v>
      </c>
      <c r="B997" t="str">
        <f>VLOOKUP(A997,'Liste salariés'!$C$2:$I$609,4,FALSE)</f>
        <v>Ouvrier</v>
      </c>
      <c r="C997" t="str">
        <f>VLOOKUP(A997,'Liste salariés'!$C$2:$R$609,7,FALSE)</f>
        <v>P01-PRODUCTION</v>
      </c>
      <c r="D997" t="str">
        <f>VLOOKUP(A997,'Liste salariés'!$C$2:$I$609,3,FALSE)</f>
        <v>OMAN</v>
      </c>
      <c r="E997" t="str">
        <f>VLOOKUP(A997,'Liste salariés'!$C$2:$I$609,6,FALSE)</f>
        <v>ELM</v>
      </c>
      <c r="F997" t="s">
        <v>11</v>
      </c>
      <c r="G997">
        <f>VLOOKUP(F997,'Liste formations'!$A$3:$B$31,2,FALSE)</f>
        <v>25</v>
      </c>
      <c r="H997">
        <v>23</v>
      </c>
      <c r="I997">
        <f>Tableau2[[#This Row],[Nombre de questions]]-Tableau2[[#This Row],[Réponses justes ]]</f>
        <v>2</v>
      </c>
      <c r="J997" t="s">
        <v>1052</v>
      </c>
      <c r="K997" s="3">
        <v>41368</v>
      </c>
      <c r="M997"/>
      <c r="N997" s="12"/>
    </row>
    <row r="998" spans="1:14" x14ac:dyDescent="0.25">
      <c r="A998" s="6" t="s">
        <v>1330</v>
      </c>
      <c r="B998" t="str">
        <f>VLOOKUP(A998,'Liste salariés'!$C$2:$I$609,4,FALSE)</f>
        <v>Ouvrier</v>
      </c>
      <c r="C998" t="str">
        <f>VLOOKUP(A998,'Liste salariés'!$C$2:$R$609,7,FALSE)</f>
        <v>P01-PRODUCTION</v>
      </c>
      <c r="D998" t="str">
        <f>VLOOKUP(A998,'Liste salariés'!$C$2:$I$609,3,FALSE)</f>
        <v>REPA</v>
      </c>
      <c r="E998" t="str">
        <f>VLOOKUP(A998,'Liste salariés'!$C$2:$I$609,6,FALSE)</f>
        <v>ELM</v>
      </c>
      <c r="F998" t="s">
        <v>11</v>
      </c>
      <c r="G998">
        <f>VLOOKUP(F998,'Liste formations'!$A$3:$B$31,2,FALSE)</f>
        <v>25</v>
      </c>
      <c r="H998">
        <v>21</v>
      </c>
      <c r="I998">
        <f>Tableau2[[#This Row],[Nombre de questions]]-Tableau2[[#This Row],[Réponses justes ]]</f>
        <v>4</v>
      </c>
      <c r="J998" t="s">
        <v>1052</v>
      </c>
      <c r="K998" s="3">
        <v>41157</v>
      </c>
      <c r="M998"/>
      <c r="N998" s="12"/>
    </row>
    <row r="999" spans="1:14" x14ac:dyDescent="0.25">
      <c r="A999" s="6" t="s">
        <v>1942</v>
      </c>
      <c r="B999" t="str">
        <f>VLOOKUP(A999,'Liste salariés'!$C$2:$I$609,4,FALSE)</f>
        <v>Ouvrier</v>
      </c>
      <c r="C999" t="str">
        <f>VLOOKUP(A999,'Liste salariés'!$C$2:$R$609,7,FALSE)</f>
        <v>P01-PRODUCTION</v>
      </c>
      <c r="D999" t="str">
        <f>VLOOKUP(A999,'Liste salariés'!$C$2:$I$609,3,FALSE)</f>
        <v>OMAN</v>
      </c>
      <c r="E999" t="str">
        <f>VLOOKUP(A999,'Liste salariés'!$C$2:$I$609,6,FALSE)</f>
        <v>ELM</v>
      </c>
      <c r="F999" t="s">
        <v>11</v>
      </c>
      <c r="G999">
        <f>VLOOKUP(F999,'Liste formations'!$A$3:$B$31,2,FALSE)</f>
        <v>25</v>
      </c>
      <c r="H999">
        <v>20</v>
      </c>
      <c r="I999">
        <f>Tableau2[[#This Row],[Nombre de questions]]-Tableau2[[#This Row],[Réponses justes ]]</f>
        <v>5</v>
      </c>
      <c r="J999" t="s">
        <v>1052</v>
      </c>
      <c r="K999" s="3">
        <v>41445</v>
      </c>
      <c r="M999"/>
      <c r="N999" s="12"/>
    </row>
    <row r="1000" spans="1:14" x14ac:dyDescent="0.25">
      <c r="A1000" s="6" t="s">
        <v>1942</v>
      </c>
      <c r="B1000" t="str">
        <f>VLOOKUP(A1000,'Liste salariés'!$C$2:$I$609,4,FALSE)</f>
        <v>Ouvrier</v>
      </c>
      <c r="C1000" t="str">
        <f>VLOOKUP(A1000,'Liste salariés'!$C$2:$R$609,7,FALSE)</f>
        <v>P01-PRODUCTION</v>
      </c>
      <c r="D1000" t="str">
        <f>VLOOKUP(A1000,'Liste salariés'!$C$2:$I$609,3,FALSE)</f>
        <v>OMAN</v>
      </c>
      <c r="E1000" t="str">
        <f>VLOOKUP(A1000,'Liste salariés'!$C$2:$I$609,6,FALSE)</f>
        <v>ELM</v>
      </c>
      <c r="F1000" t="s">
        <v>1413</v>
      </c>
      <c r="G1000">
        <f>VLOOKUP(F1000,'Liste formations'!$A$3:$B$31,2,FALSE)</f>
        <v>10</v>
      </c>
      <c r="H1000">
        <v>9</v>
      </c>
      <c r="I1000">
        <f>Tableau2[[#This Row],[Nombre de questions]]-Tableau2[[#This Row],[Réponses justes ]]</f>
        <v>1</v>
      </c>
      <c r="J1000" t="s">
        <v>1052</v>
      </c>
      <c r="K1000" s="3">
        <v>41451</v>
      </c>
      <c r="M1000"/>
      <c r="N1000" s="12"/>
    </row>
    <row r="1001" spans="1:14" x14ac:dyDescent="0.25">
      <c r="A1001" s="6" t="s">
        <v>1942</v>
      </c>
      <c r="B1001" t="str">
        <f>VLOOKUP(A1001,'Liste salariés'!$C$2:$I$609,4,FALSE)</f>
        <v>Ouvrier</v>
      </c>
      <c r="C1001" s="8" t="str">
        <f>VLOOKUP(A1001,'Liste salariés'!$C$2:$R$609,7,FALSE)</f>
        <v>P01-PRODUCTION</v>
      </c>
      <c r="D1001" s="8" t="str">
        <f>VLOOKUP(A1001,'Liste salariés'!$C$2:$I$609,3,FALSE)</f>
        <v>OMAN</v>
      </c>
      <c r="E1001" s="8" t="str">
        <f>VLOOKUP(A1001,'Liste salariés'!$C$2:$I$609,6,FALSE)</f>
        <v>ELM</v>
      </c>
      <c r="F1001" t="s">
        <v>1840</v>
      </c>
      <c r="G1001" s="8">
        <f>VLOOKUP(F1001,'Liste formations'!$A$3:$B$31,2,FALSE)</f>
        <v>4</v>
      </c>
      <c r="H1001">
        <v>4</v>
      </c>
      <c r="I1001">
        <f>Tableau2[[#This Row],[Nombre de questions]]-Tableau2[[#This Row],[Réponses justes ]]</f>
        <v>0</v>
      </c>
      <c r="J1001" t="s">
        <v>1052</v>
      </c>
      <c r="K1001" s="3">
        <v>41570</v>
      </c>
      <c r="M1001"/>
      <c r="N1001" s="12"/>
    </row>
    <row r="1002" spans="1:14" x14ac:dyDescent="0.25">
      <c r="A1002" s="6" t="s">
        <v>1942</v>
      </c>
      <c r="B1002" t="str">
        <f>VLOOKUP(A1002,'Liste salariés'!$C$2:$I$609,4,FALSE)</f>
        <v>Ouvrier</v>
      </c>
      <c r="C1002" s="8" t="str">
        <f>VLOOKUP(A1002,'Liste salariés'!$C$2:$R$609,7,FALSE)</f>
        <v>P01-PRODUCTION</v>
      </c>
      <c r="D1002" s="8" t="str">
        <f>VLOOKUP(A1002,'Liste salariés'!$C$2:$I$609,3,FALSE)</f>
        <v>OMAN</v>
      </c>
      <c r="E1002" s="8" t="str">
        <f>VLOOKUP(A1002,'Liste salariés'!$C$2:$I$609,6,FALSE)</f>
        <v>ELM</v>
      </c>
      <c r="F1002" t="s">
        <v>1842</v>
      </c>
      <c r="G1002" s="8">
        <f>VLOOKUP(F1002,'Liste formations'!$A$3:$B$31,2,FALSE)</f>
        <v>7</v>
      </c>
      <c r="H1002">
        <v>7</v>
      </c>
      <c r="I1002">
        <f>Tableau2[[#This Row],[Nombre de questions]]-Tableau2[[#This Row],[Réponses justes ]]</f>
        <v>0</v>
      </c>
      <c r="J1002" t="s">
        <v>1052</v>
      </c>
      <c r="K1002" s="3">
        <v>41570</v>
      </c>
      <c r="M1002"/>
      <c r="N1002" s="12"/>
    </row>
    <row r="1003" spans="1:14" x14ac:dyDescent="0.25">
      <c r="A1003" s="6" t="s">
        <v>1215</v>
      </c>
      <c r="B1003" t="str">
        <f>VLOOKUP(A1003,'Liste salariés'!$C$2:$I$609,4,FALSE)</f>
        <v>Cadre</v>
      </c>
      <c r="C1003" t="str">
        <f>VLOOKUP(A1003,'Liste salariés'!$C$2:$R$609,7,FALSE)</f>
        <v>P02-TECHNICAL SCES</v>
      </c>
      <c r="D1003" t="str">
        <f>VLOOKUP(A1003,'Liste salariés'!$C$2:$I$609,3,FALSE)</f>
        <v>IP</v>
      </c>
      <c r="E1003" t="str">
        <f>VLOOKUP(A1003,'Liste salariés'!$C$2:$I$609,6,FALSE)</f>
        <v>ELM</v>
      </c>
      <c r="F1003" t="s">
        <v>11</v>
      </c>
      <c r="G1003">
        <f>VLOOKUP(F1003,'Liste formations'!$A$3:$B$31,2,FALSE)</f>
        <v>25</v>
      </c>
      <c r="H1003">
        <v>23</v>
      </c>
      <c r="I1003">
        <f>Tableau2[[#This Row],[Nombre de questions]]-Tableau2[[#This Row],[Réponses justes ]]</f>
        <v>2</v>
      </c>
      <c r="J1003" t="s">
        <v>1052</v>
      </c>
      <c r="K1003" s="3">
        <v>41514</v>
      </c>
      <c r="M1003"/>
      <c r="N1003" s="12"/>
    </row>
    <row r="1004" spans="1:14" x14ac:dyDescent="0.25">
      <c r="A1004" s="34" t="s">
        <v>1632</v>
      </c>
      <c r="B1004" t="str">
        <f>VLOOKUP(A1004,'Liste salariés'!$C$2:$I$609,4,FALSE)</f>
        <v>Ouvrier</v>
      </c>
      <c r="C1004" s="8" t="str">
        <f>VLOOKUP(A1004,'Liste salariés'!$C$2:$R$609,7,FALSE)</f>
        <v>P01-PRODUCTION</v>
      </c>
      <c r="D1004" s="8" t="str">
        <f>VLOOKUP(A1004,'Liste salariés'!$C$2:$I$609,3,FALSE)</f>
        <v>OMAN</v>
      </c>
      <c r="E1004" s="8" t="str">
        <f>VLOOKUP(A1004,'Liste salariés'!$C$2:$I$609,6,FALSE)</f>
        <v>ELM</v>
      </c>
      <c r="F1004" t="s">
        <v>1987</v>
      </c>
      <c r="G1004" s="8">
        <f>VLOOKUP(F1004,'Liste formations'!$A$3:$B$31,2,FALSE)</f>
        <v>15</v>
      </c>
      <c r="H1004" t="s">
        <v>1973</v>
      </c>
      <c r="I1004" t="e">
        <f>Tableau2[[#This Row],[Nombre de questions]]-Tableau2[[#This Row],[Réponses justes ]]</f>
        <v>#VALUE!</v>
      </c>
      <c r="J1004" s="26" t="s">
        <v>1053</v>
      </c>
      <c r="K1004" s="40">
        <v>40926</v>
      </c>
      <c r="M1004"/>
      <c r="N1004" s="12"/>
    </row>
    <row r="1005" spans="1:14" x14ac:dyDescent="0.25">
      <c r="A1005" s="34" t="s">
        <v>1138</v>
      </c>
      <c r="B1005" t="str">
        <f>VLOOKUP(A1005,'Liste salariés'!$C$2:$I$609,4,FALSE)</f>
        <v>ETAM</v>
      </c>
      <c r="C1005" s="8" t="str">
        <f>VLOOKUP(A1005,'Liste salariés'!$C$2:$R$609,7,FALSE)</f>
        <v>P02-TECHNICAL SCES</v>
      </c>
      <c r="D1005" s="8" t="str">
        <f>VLOOKUP(A1005,'Liste salariés'!$C$2:$I$609,3,FALSE)</f>
        <v>TST</v>
      </c>
      <c r="E1005" s="8" t="str">
        <f>VLOOKUP(A1005,'Liste salariés'!$C$2:$I$609,6,FALSE)</f>
        <v>ELM</v>
      </c>
      <c r="F1005" t="s">
        <v>1987</v>
      </c>
      <c r="G1005" s="8">
        <f>VLOOKUP(F1005,'Liste formations'!$A$3:$B$31,2,FALSE)</f>
        <v>15</v>
      </c>
      <c r="H1005" t="s">
        <v>1973</v>
      </c>
      <c r="I1005" t="e">
        <f>Tableau2[[#This Row],[Nombre de questions]]-Tableau2[[#This Row],[Réponses justes ]]</f>
        <v>#VALUE!</v>
      </c>
      <c r="J1005" s="26" t="s">
        <v>1053</v>
      </c>
      <c r="K1005" s="40">
        <v>41593</v>
      </c>
      <c r="M1005"/>
      <c r="N1005" s="12"/>
    </row>
    <row r="1006" spans="1:14" x14ac:dyDescent="0.25">
      <c r="A1006" s="6" t="s">
        <v>1138</v>
      </c>
      <c r="B1006" t="str">
        <f>VLOOKUP(A1006,'Liste salariés'!$C$2:$I$609,4,FALSE)</f>
        <v>ETAM</v>
      </c>
      <c r="C1006" t="str">
        <f>VLOOKUP(A1006,'Liste salariés'!$C$2:$R$609,7,FALSE)</f>
        <v>P02-TECHNICAL SCES</v>
      </c>
      <c r="D1006" t="str">
        <f>VLOOKUP(A1006,'Liste salariés'!$C$2:$I$609,3,FALSE)</f>
        <v>TST</v>
      </c>
      <c r="E1006" t="str">
        <f>VLOOKUP(A1006,'Liste salariés'!$C$2:$I$609,6,FALSE)</f>
        <v>ELM</v>
      </c>
      <c r="F1006" t="s">
        <v>1414</v>
      </c>
      <c r="G1006">
        <f>VLOOKUP(F1006,'Liste formations'!$A$3:$B$31,2,FALSE)</f>
        <v>10</v>
      </c>
      <c r="H1006">
        <v>5</v>
      </c>
      <c r="I1006">
        <f>Tableau2[[#This Row],[Nombre de questions]]-Tableau2[[#This Row],[Réponses justes ]]</f>
        <v>5</v>
      </c>
      <c r="J1006" t="s">
        <v>1052</v>
      </c>
      <c r="K1006" s="3">
        <v>41093</v>
      </c>
      <c r="M1006"/>
      <c r="N1006" s="12"/>
    </row>
    <row r="1007" spans="1:14" x14ac:dyDescent="0.25">
      <c r="A1007" s="6" t="s">
        <v>1138</v>
      </c>
      <c r="B1007" t="str">
        <f>VLOOKUP(A1007,'Liste salariés'!$C$2:$I$609,4,FALSE)</f>
        <v>ETAM</v>
      </c>
      <c r="C1007" t="str">
        <f>VLOOKUP(A1007,'Liste salariés'!$C$2:$R$609,7,FALSE)</f>
        <v>P02-TECHNICAL SCES</v>
      </c>
      <c r="D1007" t="str">
        <f>VLOOKUP(A1007,'Liste salariés'!$C$2:$I$609,3,FALSE)</f>
        <v>TST</v>
      </c>
      <c r="E1007" t="str">
        <f>VLOOKUP(A1007,'Liste salariés'!$C$2:$I$609,6,FALSE)</f>
        <v>ELM</v>
      </c>
      <c r="F1007" t="s">
        <v>1420</v>
      </c>
      <c r="G1007">
        <f>VLOOKUP(F1007,'Liste formations'!$A$3:$B$31,2,FALSE)</f>
        <v>10</v>
      </c>
      <c r="H1007">
        <v>10</v>
      </c>
      <c r="I1007">
        <f>Tableau2[[#This Row],[Nombre de questions]]-Tableau2[[#This Row],[Réponses justes ]]</f>
        <v>0</v>
      </c>
      <c r="J1007" t="s">
        <v>1052</v>
      </c>
      <c r="K1007" s="3">
        <v>41024</v>
      </c>
      <c r="M1007"/>
      <c r="N1007" s="12"/>
    </row>
    <row r="1008" spans="1:14" x14ac:dyDescent="0.25">
      <c r="A1008" s="6" t="s">
        <v>1138</v>
      </c>
      <c r="B1008" t="str">
        <f>VLOOKUP(A1008,'Liste salariés'!$C$2:$I$609,4,FALSE)</f>
        <v>ETAM</v>
      </c>
      <c r="C1008" t="str">
        <f>VLOOKUP(A1008,'Liste salariés'!$C$2:$R$609,7,FALSE)</f>
        <v>P02-TECHNICAL SCES</v>
      </c>
      <c r="D1008" t="str">
        <f>VLOOKUP(A1008,'Liste salariés'!$C$2:$I$609,3,FALSE)</f>
        <v>TST</v>
      </c>
      <c r="E1008" t="str">
        <f>VLOOKUP(A1008,'Liste salariés'!$C$2:$I$609,6,FALSE)</f>
        <v>ELM</v>
      </c>
      <c r="F1008" t="s">
        <v>9</v>
      </c>
      <c r="G1008">
        <f>VLOOKUP(F1008,'Liste formations'!$A$3:$B$31,2,FALSE)</f>
        <v>10</v>
      </c>
      <c r="H1008">
        <v>9</v>
      </c>
      <c r="I1008">
        <f>Tableau2[[#This Row],[Nombre de questions]]-Tableau2[[#This Row],[Réponses justes ]]</f>
        <v>1</v>
      </c>
      <c r="J1008" t="s">
        <v>1052</v>
      </c>
      <c r="K1008" s="3">
        <v>41351</v>
      </c>
      <c r="M1008"/>
      <c r="N1008" s="12"/>
    </row>
    <row r="1009" spans="1:14" x14ac:dyDescent="0.25">
      <c r="A1009" s="6" t="s">
        <v>1138</v>
      </c>
      <c r="B1009" t="str">
        <f>VLOOKUP(A1009,'Liste salariés'!$C$2:$I$609,4,FALSE)</f>
        <v>ETAM</v>
      </c>
      <c r="C1009" t="str">
        <f>VLOOKUP(A1009,'Liste salariés'!$C$2:$R$609,7,FALSE)</f>
        <v>P02-TECHNICAL SCES</v>
      </c>
      <c r="D1009" t="str">
        <f>VLOOKUP(A1009,'Liste salariés'!$C$2:$I$609,3,FALSE)</f>
        <v>TST</v>
      </c>
      <c r="E1009" t="str">
        <f>VLOOKUP(A1009,'Liste salariés'!$C$2:$I$609,6,FALSE)</f>
        <v>ELM</v>
      </c>
      <c r="F1009" t="s">
        <v>11</v>
      </c>
      <c r="G1009">
        <f>VLOOKUP(F1009,'Liste formations'!$A$3:$B$31,2,FALSE)</f>
        <v>25</v>
      </c>
      <c r="H1009">
        <v>21</v>
      </c>
      <c r="I1009">
        <f>Tableau2[[#This Row],[Nombre de questions]]-Tableau2[[#This Row],[Réponses justes ]]</f>
        <v>4</v>
      </c>
      <c r="J1009" t="s">
        <v>1052</v>
      </c>
      <c r="K1009" s="3">
        <v>40799</v>
      </c>
      <c r="M1009"/>
      <c r="N1009" s="12"/>
    </row>
    <row r="1010" spans="1:14" x14ac:dyDescent="0.25">
      <c r="A1010" s="6" t="s">
        <v>1331</v>
      </c>
      <c r="B1010" t="str">
        <f>VLOOKUP(A1010,'Liste salariés'!$C$2:$I$609,4,FALSE)</f>
        <v>Ouvrier</v>
      </c>
      <c r="C1010" t="str">
        <f>VLOOKUP(A1010,'Liste salariés'!$C$2:$R$609,7,FALSE)</f>
        <v>P01-PRODUCTION</v>
      </c>
      <c r="D1010" t="str">
        <f>VLOOKUP(A1010,'Liste salariés'!$C$2:$I$609,3,FALSE)</f>
        <v>KANA</v>
      </c>
      <c r="E1010" t="str">
        <f>VLOOKUP(A1010,'Liste salariés'!$C$2:$I$609,6,FALSE)</f>
        <v>ELM</v>
      </c>
      <c r="F1010" t="s">
        <v>11</v>
      </c>
      <c r="G1010">
        <f>VLOOKUP(F1010,'Liste formations'!$A$3:$B$31,2,FALSE)</f>
        <v>25</v>
      </c>
      <c r="H1010">
        <v>23</v>
      </c>
      <c r="I1010">
        <f>Tableau2[[#This Row],[Nombre de questions]]-Tableau2[[#This Row],[Réponses justes ]]</f>
        <v>2</v>
      </c>
      <c r="J1010" t="s">
        <v>1052</v>
      </c>
      <c r="K1010" s="3">
        <v>41319</v>
      </c>
      <c r="M1010"/>
      <c r="N1010" s="12"/>
    </row>
    <row r="1011" spans="1:14" x14ac:dyDescent="0.25">
      <c r="A1011" s="6" t="s">
        <v>1331</v>
      </c>
      <c r="B1011" t="str">
        <f>VLOOKUP(A1011,'Liste salariés'!$C$2:$I$609,4,FALSE)</f>
        <v>Ouvrier</v>
      </c>
      <c r="C1011" t="str">
        <f>VLOOKUP(A1011,'Liste salariés'!$C$2:$R$609,7,FALSE)</f>
        <v>P01-PRODUCTION</v>
      </c>
      <c r="D1011" t="str">
        <f>VLOOKUP(A1011,'Liste salariés'!$C$2:$I$609,3,FALSE)</f>
        <v>KANA</v>
      </c>
      <c r="E1011" t="str">
        <f>VLOOKUP(A1011,'Liste salariés'!$C$2:$I$609,6,FALSE)</f>
        <v>ELM</v>
      </c>
      <c r="F1011" t="s">
        <v>1422</v>
      </c>
      <c r="G1011">
        <f>VLOOKUP(F1011,'Liste formations'!$A$3:$B$31,2,FALSE)</f>
        <v>17</v>
      </c>
      <c r="H1011">
        <v>16</v>
      </c>
      <c r="I1011">
        <f>Tableau2[[#This Row],[Nombre de questions]]-Tableau2[[#This Row],[Réponses justes ]]</f>
        <v>1</v>
      </c>
      <c r="J1011" t="s">
        <v>1052</v>
      </c>
      <c r="K1011" s="3">
        <v>41381</v>
      </c>
      <c r="M1011"/>
      <c r="N1011" s="12"/>
    </row>
    <row r="1012" spans="1:14" x14ac:dyDescent="0.25">
      <c r="A1012" s="6" t="s">
        <v>1331</v>
      </c>
      <c r="B1012" t="str">
        <f>VLOOKUP(A1012,'Liste salariés'!$C$2:$I$609,4,FALSE)</f>
        <v>Ouvrier</v>
      </c>
      <c r="C1012" t="str">
        <f>VLOOKUP(A1012,'Liste salariés'!$C$2:$R$609,7,FALSE)</f>
        <v>P01-PRODUCTION</v>
      </c>
      <c r="D1012" t="str">
        <f>VLOOKUP(A1012,'Liste salariés'!$C$2:$I$609,3,FALSE)</f>
        <v>KANA</v>
      </c>
      <c r="E1012" t="str">
        <f>VLOOKUP(A1012,'Liste salariés'!$C$2:$I$609,6,FALSE)</f>
        <v>ELM</v>
      </c>
      <c r="F1012" t="s">
        <v>1413</v>
      </c>
      <c r="G1012">
        <f>VLOOKUP(F1012,'Liste formations'!$A$3:$B$31,2,FALSE)</f>
        <v>10</v>
      </c>
      <c r="H1012">
        <v>10</v>
      </c>
      <c r="I1012">
        <f>Tableau2[[#This Row],[Nombre de questions]]-Tableau2[[#This Row],[Réponses justes ]]</f>
        <v>0</v>
      </c>
      <c r="J1012" t="s">
        <v>1052</v>
      </c>
      <c r="K1012" s="3">
        <v>41458</v>
      </c>
      <c r="M1012"/>
      <c r="N1012" s="12"/>
    </row>
    <row r="1013" spans="1:14" x14ac:dyDescent="0.25">
      <c r="A1013" s="6" t="s">
        <v>1635</v>
      </c>
      <c r="B1013" t="str">
        <f>VLOOKUP(A1013,'Liste salariés'!$C$2:$I$609,4,FALSE)</f>
        <v>Ouvrier</v>
      </c>
      <c r="C1013" t="str">
        <f>VLOOKUP(A1013,'Liste salariés'!$C$2:$R$609,7,FALSE)</f>
        <v>P01-PRODUCTION</v>
      </c>
      <c r="D1013" t="str">
        <f>VLOOKUP(A1013,'Liste salariés'!$C$2:$I$609,3,FALSE)</f>
        <v>OMAN</v>
      </c>
      <c r="E1013" t="str">
        <f>VLOOKUP(A1013,'Liste salariés'!$C$2:$I$609,6,FALSE)</f>
        <v>ELM</v>
      </c>
      <c r="F1013" t="s">
        <v>11</v>
      </c>
      <c r="G1013">
        <f>VLOOKUP(F1013,'Liste formations'!$A$3:$B$31,2,FALSE)</f>
        <v>25</v>
      </c>
      <c r="H1013">
        <v>17</v>
      </c>
      <c r="I1013">
        <f>Tableau2[[#This Row],[Nombre de questions]]-Tableau2[[#This Row],[Réponses justes ]]</f>
        <v>8</v>
      </c>
      <c r="J1013" t="s">
        <v>1052</v>
      </c>
      <c r="K1013" s="3">
        <v>41445</v>
      </c>
      <c r="M1013"/>
      <c r="N1013" s="12"/>
    </row>
    <row r="1014" spans="1:14" x14ac:dyDescent="0.25">
      <c r="A1014" s="6" t="s">
        <v>1358</v>
      </c>
      <c r="B1014" t="str">
        <f>VLOOKUP(A1014,'Liste salariés'!$C$2:$I$609,4,FALSE)</f>
        <v>Ouvrier</v>
      </c>
      <c r="C1014" t="str">
        <f>VLOOKUP(A1014,'Liste salariés'!$C$2:$R$609,7,FALSE)</f>
        <v>P01-PRODUCTION</v>
      </c>
      <c r="D1014" t="str">
        <f>VLOOKUP(A1014,'Liste salariés'!$C$2:$I$609,3,FALSE)</f>
        <v>OMAN</v>
      </c>
      <c r="E1014" t="str">
        <f>VLOOKUP(A1014,'Liste salariés'!$C$2:$I$609,6,FALSE)</f>
        <v>ELM</v>
      </c>
      <c r="F1014" t="s">
        <v>1413</v>
      </c>
      <c r="G1014">
        <f>VLOOKUP(F1014,'Liste formations'!$A$3:$B$31,2,FALSE)</f>
        <v>10</v>
      </c>
      <c r="H1014">
        <v>9</v>
      </c>
      <c r="I1014">
        <f>Tableau2[[#This Row],[Nombre de questions]]-Tableau2[[#This Row],[Réponses justes ]]</f>
        <v>1</v>
      </c>
      <c r="J1014" t="s">
        <v>1052</v>
      </c>
      <c r="K1014" s="3">
        <v>41297</v>
      </c>
      <c r="M1014"/>
      <c r="N1014" s="12"/>
    </row>
    <row r="1015" spans="1:14" x14ac:dyDescent="0.25">
      <c r="A1015" s="6" t="s">
        <v>1358</v>
      </c>
      <c r="B1015" t="str">
        <f>VLOOKUP(A1015,'Liste salariés'!$C$2:$I$609,4,FALSE)</f>
        <v>Ouvrier</v>
      </c>
      <c r="C1015" t="str">
        <f>VLOOKUP(A1015,'Liste salariés'!$C$2:$R$609,7,FALSE)</f>
        <v>P01-PRODUCTION</v>
      </c>
      <c r="D1015" t="str">
        <f>VLOOKUP(A1015,'Liste salariés'!$C$2:$I$609,3,FALSE)</f>
        <v>OMAN</v>
      </c>
      <c r="E1015" t="str">
        <f>VLOOKUP(A1015,'Liste salariés'!$C$2:$I$609,6,FALSE)</f>
        <v>ELM</v>
      </c>
      <c r="F1015" t="s">
        <v>11</v>
      </c>
      <c r="G1015">
        <f>VLOOKUP(F1015,'Liste formations'!$A$3:$B$31,2,FALSE)</f>
        <v>25</v>
      </c>
      <c r="H1015">
        <v>20</v>
      </c>
      <c r="I1015">
        <f>Tableau2[[#This Row],[Nombre de questions]]-Tableau2[[#This Row],[Réponses justes ]]</f>
        <v>5</v>
      </c>
      <c r="J1015" t="s">
        <v>1052</v>
      </c>
      <c r="K1015" s="3">
        <v>41361</v>
      </c>
      <c r="M1015"/>
      <c r="N1015" s="12"/>
    </row>
    <row r="1016" spans="1:14" x14ac:dyDescent="0.25">
      <c r="A1016" s="34" t="s">
        <v>1359</v>
      </c>
      <c r="B1016" t="str">
        <f>VLOOKUP(A1016,'Liste salariés'!$C$2:$I$609,4,FALSE)</f>
        <v>Ouvrier</v>
      </c>
      <c r="C1016" s="8" t="str">
        <f>VLOOKUP(A1016,'Liste salariés'!$C$2:$R$609,7,FALSE)</f>
        <v>P01-PRODUCTION</v>
      </c>
      <c r="D1016" s="8" t="str">
        <f>VLOOKUP(A1016,'Liste salariés'!$C$2:$I$609,3,FALSE)</f>
        <v>OMAC</v>
      </c>
      <c r="E1016" s="8" t="str">
        <f>VLOOKUP(A1016,'Liste salariés'!$C$2:$I$609,6,FALSE)</f>
        <v>ELM</v>
      </c>
      <c r="F1016" t="s">
        <v>1987</v>
      </c>
      <c r="G1016" s="8">
        <f>VLOOKUP(F1016,'Liste formations'!$A$3:$B$31,2,FALSE)</f>
        <v>15</v>
      </c>
      <c r="H1016" t="s">
        <v>1973</v>
      </c>
      <c r="I1016" t="e">
        <f>Tableau2[[#This Row],[Nombre de questions]]-Tableau2[[#This Row],[Réponses justes ]]</f>
        <v>#VALUE!</v>
      </c>
      <c r="J1016" s="26" t="s">
        <v>1053</v>
      </c>
      <c r="K1016" s="40">
        <v>41578</v>
      </c>
      <c r="M1016"/>
      <c r="N1016" s="12"/>
    </row>
    <row r="1017" spans="1:14" x14ac:dyDescent="0.25">
      <c r="A1017" s="6" t="s">
        <v>1359</v>
      </c>
      <c r="B1017" t="str">
        <f>VLOOKUP(A1017,'Liste salariés'!$C$2:$I$609,4,FALSE)</f>
        <v>Ouvrier</v>
      </c>
      <c r="C1017" t="str">
        <f>VLOOKUP(A1017,'Liste salariés'!$C$2:$R$609,7,FALSE)</f>
        <v>P01-PRODUCTION</v>
      </c>
      <c r="D1017" t="str">
        <f>VLOOKUP(A1017,'Liste salariés'!$C$2:$I$609,3,FALSE)</f>
        <v>OMAC</v>
      </c>
      <c r="E1017" t="str">
        <f>VLOOKUP(A1017,'Liste salariés'!$C$2:$I$609,6,FALSE)</f>
        <v>ELM</v>
      </c>
      <c r="F1017" t="s">
        <v>11</v>
      </c>
      <c r="G1017">
        <f>VLOOKUP(F1017,'Liste formations'!$A$3:$B$31,2,FALSE)</f>
        <v>25</v>
      </c>
      <c r="H1017">
        <v>23</v>
      </c>
      <c r="I1017">
        <f>Tableau2[[#This Row],[Nombre de questions]]-Tableau2[[#This Row],[Réponses justes ]]</f>
        <v>2</v>
      </c>
      <c r="J1017" t="s">
        <v>1052</v>
      </c>
      <c r="K1017" s="3">
        <v>41352</v>
      </c>
      <c r="M1017"/>
      <c r="N1017" s="12"/>
    </row>
    <row r="1018" spans="1:14" x14ac:dyDescent="0.25">
      <c r="A1018" s="6" t="s">
        <v>1359</v>
      </c>
      <c r="B1018" t="str">
        <f>VLOOKUP(A1018,'Liste salariés'!$C$2:$I$609,4,FALSE)</f>
        <v>Ouvrier</v>
      </c>
      <c r="C1018" t="str">
        <f>VLOOKUP(A1018,'Liste salariés'!$C$2:$R$609,7,FALSE)</f>
        <v>P01-PRODUCTION</v>
      </c>
      <c r="D1018" t="str">
        <f>VLOOKUP(A1018,'Liste salariés'!$C$2:$I$609,3,FALSE)</f>
        <v>OMAC</v>
      </c>
      <c r="E1018" t="str">
        <f>VLOOKUP(A1018,'Liste salariés'!$C$2:$I$609,6,FALSE)</f>
        <v>ELM</v>
      </c>
      <c r="F1018" t="s">
        <v>1683</v>
      </c>
      <c r="G1018">
        <f>VLOOKUP(F1018,'Liste formations'!$A$3:$B$31,2,FALSE)</f>
        <v>0</v>
      </c>
      <c r="H1018">
        <v>25</v>
      </c>
      <c r="I1018">
        <f>Tableau2[[#This Row],[Nombre de questions]]-Tableau2[[#This Row],[Réponses justes ]]</f>
        <v>-25</v>
      </c>
      <c r="J1018" t="s">
        <v>1052</v>
      </c>
      <c r="K1018" s="3">
        <v>41075</v>
      </c>
      <c r="L1018" t="s">
        <v>1694</v>
      </c>
      <c r="M1018"/>
      <c r="N1018" s="12"/>
    </row>
    <row r="1019" spans="1:14" x14ac:dyDescent="0.25">
      <c r="A1019" s="34" t="s">
        <v>1098</v>
      </c>
      <c r="B1019" t="str">
        <f>VLOOKUP(A1019,'Liste salariés'!$C$2:$I$609,4,FALSE)</f>
        <v>MOI</v>
      </c>
      <c r="C1019" s="8" t="str">
        <f>VLOOKUP(A1019,'Liste salariés'!$C$2:$R$609,7,FALSE)</f>
        <v>P02-TECHNICAL SCES</v>
      </c>
      <c r="D1019" s="8" t="str">
        <f>VLOOKUP(A1019,'Liste salariés'!$C$2:$I$609,3,FALSE)</f>
        <v>ADM</v>
      </c>
      <c r="E1019" s="8" t="str">
        <f>VLOOKUP(A1019,'Liste salariés'!$C$2:$I$609,6,FALSE)</f>
        <v>ELM</v>
      </c>
      <c r="F1019" t="s">
        <v>1987</v>
      </c>
      <c r="G1019" s="8">
        <f>VLOOKUP(F1019,'Liste formations'!$A$3:$B$31,2,FALSE)</f>
        <v>15</v>
      </c>
      <c r="H1019" t="s">
        <v>1973</v>
      </c>
      <c r="I1019" t="e">
        <f>Tableau2[[#This Row],[Nombre de questions]]-Tableau2[[#This Row],[Réponses justes ]]</f>
        <v>#VALUE!</v>
      </c>
      <c r="J1019" s="26" t="s">
        <v>1053</v>
      </c>
      <c r="K1019" s="40">
        <v>41593</v>
      </c>
      <c r="M1019"/>
      <c r="N1019" s="12"/>
    </row>
    <row r="1020" spans="1:14" x14ac:dyDescent="0.25">
      <c r="A1020" s="6" t="s">
        <v>1098</v>
      </c>
      <c r="B1020" t="str">
        <f>VLOOKUP(A1020,'Liste salariés'!$C$2:$I$609,4,FALSE)</f>
        <v>MOI</v>
      </c>
      <c r="C1020" t="str">
        <f>VLOOKUP(A1020,'Liste salariés'!$C$2:$R$609,7,FALSE)</f>
        <v>P02-TECHNICAL SCES</v>
      </c>
      <c r="D1020" t="str">
        <f>VLOOKUP(A1020,'Liste salariés'!$C$2:$I$609,3,FALSE)</f>
        <v>ADM</v>
      </c>
      <c r="E1020" t="str">
        <f>VLOOKUP(A1020,'Liste salariés'!$C$2:$I$609,6,FALSE)</f>
        <v>ELM</v>
      </c>
      <c r="F1020" t="s">
        <v>1414</v>
      </c>
      <c r="G1020">
        <f>VLOOKUP(F1020,'Liste formations'!$A$3:$B$31,2,FALSE)</f>
        <v>10</v>
      </c>
      <c r="H1020">
        <v>5</v>
      </c>
      <c r="I1020">
        <f>Tableau2[[#This Row],[Nombre de questions]]-Tableau2[[#This Row],[Réponses justes ]]</f>
        <v>5</v>
      </c>
      <c r="J1020" t="s">
        <v>1052</v>
      </c>
      <c r="K1020" s="3"/>
      <c r="M1020"/>
      <c r="N1020" s="12"/>
    </row>
    <row r="1021" spans="1:14" x14ac:dyDescent="0.25">
      <c r="A1021" s="6" t="s">
        <v>1098</v>
      </c>
      <c r="B1021" t="str">
        <f>VLOOKUP(A1021,'Liste salariés'!$C$2:$I$609,4,FALSE)</f>
        <v>MOI</v>
      </c>
      <c r="C1021" t="str">
        <f>VLOOKUP(A1021,'Liste salariés'!$C$2:$R$609,7,FALSE)</f>
        <v>P02-TECHNICAL SCES</v>
      </c>
      <c r="D1021" t="str">
        <f>VLOOKUP(A1021,'Liste salariés'!$C$2:$I$609,3,FALSE)</f>
        <v>ADM</v>
      </c>
      <c r="E1021" t="str">
        <f>VLOOKUP(A1021,'Liste salariés'!$C$2:$I$609,6,FALSE)</f>
        <v>ELM</v>
      </c>
      <c r="F1021" t="s">
        <v>9</v>
      </c>
      <c r="G1021">
        <f>VLOOKUP(F1021,'Liste formations'!$A$3:$B$31,2,FALSE)</f>
        <v>10</v>
      </c>
      <c r="H1021">
        <v>6</v>
      </c>
      <c r="I1021">
        <f>Tableau2[[#This Row],[Nombre de questions]]-Tableau2[[#This Row],[Réponses justes ]]</f>
        <v>4</v>
      </c>
      <c r="J1021" t="s">
        <v>1053</v>
      </c>
      <c r="K1021" s="3">
        <v>41351</v>
      </c>
      <c r="M1021"/>
      <c r="N1021" s="12"/>
    </row>
    <row r="1022" spans="1:14" x14ac:dyDescent="0.25">
      <c r="A1022" s="6" t="s">
        <v>1098</v>
      </c>
      <c r="B1022" t="str">
        <f>VLOOKUP(A1022,'Liste salariés'!$C$2:$I$609,4,FALSE)</f>
        <v>MOI</v>
      </c>
      <c r="C1022" t="str">
        <f>VLOOKUP(A1022,'Liste salariés'!$C$2:$R$609,7,FALSE)</f>
        <v>P02-TECHNICAL SCES</v>
      </c>
      <c r="D1022" t="str">
        <f>VLOOKUP(A1022,'Liste salariés'!$C$2:$I$609,3,FALSE)</f>
        <v>ADM</v>
      </c>
      <c r="E1022" t="str">
        <f>VLOOKUP(A1022,'Liste salariés'!$C$2:$I$609,6,FALSE)</f>
        <v>ELM</v>
      </c>
      <c r="F1022" t="s">
        <v>11</v>
      </c>
      <c r="G1022">
        <f>VLOOKUP(F1022,'Liste formations'!$A$3:$B$31,2,FALSE)</f>
        <v>25</v>
      </c>
      <c r="H1022">
        <v>17</v>
      </c>
      <c r="I1022">
        <f>Tableau2[[#This Row],[Nombre de questions]]-Tableau2[[#This Row],[Réponses justes ]]</f>
        <v>8</v>
      </c>
      <c r="J1022" t="s">
        <v>1052</v>
      </c>
      <c r="K1022" s="3">
        <v>41368</v>
      </c>
      <c r="M1022"/>
      <c r="N1022" s="12"/>
    </row>
    <row r="1023" spans="1:14" x14ac:dyDescent="0.25">
      <c r="A1023" s="34" t="s">
        <v>1332</v>
      </c>
      <c r="B1023" t="str">
        <f>VLOOKUP(A1023,'Liste salariés'!$C$2:$I$609,4,FALSE)</f>
        <v>Ouvrier</v>
      </c>
      <c r="C1023" s="8" t="str">
        <f>VLOOKUP(A1023,'Liste salariés'!$C$2:$R$609,7,FALSE)</f>
        <v>P01-PRODUCTION</v>
      </c>
      <c r="D1023" s="8" t="str">
        <f>VLOOKUP(A1023,'Liste salariés'!$C$2:$I$609,3,FALSE)</f>
        <v>OMAN</v>
      </c>
      <c r="E1023" s="8" t="str">
        <f>VLOOKUP(A1023,'Liste salariés'!$C$2:$I$609,6,FALSE)</f>
        <v>ELM</v>
      </c>
      <c r="F1023" t="s">
        <v>1987</v>
      </c>
      <c r="G1023" s="8">
        <f>VLOOKUP(F1023,'Liste formations'!$A$3:$B$31,2,FALSE)</f>
        <v>15</v>
      </c>
      <c r="H1023" t="s">
        <v>1973</v>
      </c>
      <c r="I1023" t="e">
        <f>Tableau2[[#This Row],[Nombre de questions]]-Tableau2[[#This Row],[Réponses justes ]]</f>
        <v>#VALUE!</v>
      </c>
      <c r="J1023" s="26" t="s">
        <v>1053</v>
      </c>
      <c r="K1023" s="40">
        <v>41578</v>
      </c>
      <c r="M1023"/>
      <c r="N1023" s="12"/>
    </row>
    <row r="1024" spans="1:14" x14ac:dyDescent="0.25">
      <c r="A1024" s="6" t="s">
        <v>1332</v>
      </c>
      <c r="B1024" t="str">
        <f>VLOOKUP(A1024,'Liste salariés'!$C$2:$I$609,4,FALSE)</f>
        <v>Ouvrier</v>
      </c>
      <c r="C1024" t="str">
        <f>VLOOKUP(A1024,'Liste salariés'!$C$2:$R$609,7,FALSE)</f>
        <v>P01-PRODUCTION</v>
      </c>
      <c r="D1024" t="str">
        <f>VLOOKUP(A1024,'Liste salariés'!$C$2:$I$609,3,FALSE)</f>
        <v>OMAN</v>
      </c>
      <c r="E1024" t="str">
        <f>VLOOKUP(A1024,'Liste salariés'!$C$2:$I$609,6,FALSE)</f>
        <v>ELM</v>
      </c>
      <c r="F1024" t="s">
        <v>11</v>
      </c>
      <c r="G1024">
        <f>VLOOKUP(F1024,'Liste formations'!$A$3:$B$31,2,FALSE)</f>
        <v>25</v>
      </c>
      <c r="H1024">
        <v>22</v>
      </c>
      <c r="I1024">
        <f>Tableau2[[#This Row],[Nombre de questions]]-Tableau2[[#This Row],[Réponses justes ]]</f>
        <v>3</v>
      </c>
      <c r="J1024" t="s">
        <v>1052</v>
      </c>
      <c r="K1024" s="3">
        <v>41319</v>
      </c>
      <c r="M1024"/>
      <c r="N1024" s="12"/>
    </row>
    <row r="1025" spans="1:14" x14ac:dyDescent="0.25">
      <c r="A1025" s="6" t="s">
        <v>1332</v>
      </c>
      <c r="B1025" t="str">
        <f>VLOOKUP(A1025,'Liste salariés'!$C$2:$I$609,4,FALSE)</f>
        <v>Ouvrier</v>
      </c>
      <c r="C1025" t="str">
        <f>VLOOKUP(A1025,'Liste salariés'!$C$2:$R$609,7,FALSE)</f>
        <v>P01-PRODUCTION</v>
      </c>
      <c r="D1025" t="str">
        <f>VLOOKUP(A1025,'Liste salariés'!$C$2:$I$609,3,FALSE)</f>
        <v>OMAN</v>
      </c>
      <c r="E1025" t="str">
        <f>VLOOKUP(A1025,'Liste salariés'!$C$2:$I$609,6,FALSE)</f>
        <v>ELM</v>
      </c>
      <c r="F1025" t="s">
        <v>1413</v>
      </c>
      <c r="G1025">
        <f>VLOOKUP(F1025,'Liste formations'!$A$3:$B$31,2,FALSE)</f>
        <v>10</v>
      </c>
      <c r="H1025">
        <v>8</v>
      </c>
      <c r="I1025">
        <f>Tableau2[[#This Row],[Nombre de questions]]-Tableau2[[#This Row],[Réponses justes ]]</f>
        <v>2</v>
      </c>
      <c r="J1025" t="s">
        <v>1052</v>
      </c>
      <c r="K1025" s="3">
        <v>41451</v>
      </c>
      <c r="M1025"/>
      <c r="N1025" s="12"/>
    </row>
    <row r="1026" spans="1:14" x14ac:dyDescent="0.25">
      <c r="A1026" s="34" t="s">
        <v>1333</v>
      </c>
      <c r="B1026" t="str">
        <f>VLOOKUP(A1026,'Liste salariés'!$C$2:$I$609,4,FALSE)</f>
        <v>Ouvrier</v>
      </c>
      <c r="C1026" s="8" t="str">
        <f>VLOOKUP(A1026,'Liste salariés'!$C$2:$R$609,7,FALSE)</f>
        <v>P01-PRODUCTION</v>
      </c>
      <c r="D1026" s="8" t="str">
        <f>VLOOKUP(A1026,'Liste salariés'!$C$2:$I$609,3,FALSE)</f>
        <v>OMAN</v>
      </c>
      <c r="E1026" s="8" t="str">
        <f>VLOOKUP(A1026,'Liste salariés'!$C$2:$I$609,6,FALSE)</f>
        <v>ELM</v>
      </c>
      <c r="F1026" t="s">
        <v>1987</v>
      </c>
      <c r="G1026" s="8">
        <f>VLOOKUP(F1026,'Liste formations'!$A$3:$B$31,2,FALSE)</f>
        <v>15</v>
      </c>
      <c r="H1026" t="s">
        <v>1973</v>
      </c>
      <c r="I1026" t="e">
        <f>Tableau2[[#This Row],[Nombre de questions]]-Tableau2[[#This Row],[Réponses justes ]]</f>
        <v>#VALUE!</v>
      </c>
      <c r="J1026" s="26" t="s">
        <v>1053</v>
      </c>
      <c r="K1026" s="40">
        <v>41591</v>
      </c>
      <c r="M1026"/>
      <c r="N1026" s="12"/>
    </row>
    <row r="1027" spans="1:14" x14ac:dyDescent="0.25">
      <c r="A1027" s="6" t="s">
        <v>1333</v>
      </c>
      <c r="B1027" t="str">
        <f>VLOOKUP(A1027,'Liste salariés'!$C$2:$I$609,4,FALSE)</f>
        <v>Ouvrier</v>
      </c>
      <c r="C1027" t="str">
        <f>VLOOKUP(A1027,'Liste salariés'!$C$2:$R$609,7,FALSE)</f>
        <v>P01-PRODUCTION</v>
      </c>
      <c r="D1027" t="str">
        <f>VLOOKUP(A1027,'Liste salariés'!$C$2:$I$609,3,FALSE)</f>
        <v>OMAN</v>
      </c>
      <c r="E1027" t="str">
        <f>VLOOKUP(A1027,'Liste salariés'!$C$2:$I$609,6,FALSE)</f>
        <v>ELM</v>
      </c>
      <c r="F1027" t="s">
        <v>1413</v>
      </c>
      <c r="G1027">
        <f>VLOOKUP(F1027,'Liste formations'!$A$3:$B$31,2,FALSE)</f>
        <v>10</v>
      </c>
      <c r="H1027">
        <v>10</v>
      </c>
      <c r="I1027">
        <f>Tableau2[[#This Row],[Nombre de questions]]-Tableau2[[#This Row],[Réponses justes ]]</f>
        <v>0</v>
      </c>
      <c r="J1027" t="s">
        <v>1052</v>
      </c>
      <c r="K1027" s="3">
        <v>41295</v>
      </c>
      <c r="M1027"/>
      <c r="N1027" s="12"/>
    </row>
    <row r="1028" spans="1:14" x14ac:dyDescent="0.25">
      <c r="A1028" s="6" t="s">
        <v>1333</v>
      </c>
      <c r="B1028" t="str">
        <f>VLOOKUP(A1028,'Liste salariés'!$C$2:$I$609,4,FALSE)</f>
        <v>Ouvrier</v>
      </c>
      <c r="C1028" t="str">
        <f>VLOOKUP(A1028,'Liste salariés'!$C$2:$R$609,7,FALSE)</f>
        <v>P01-PRODUCTION</v>
      </c>
      <c r="D1028" t="str">
        <f>VLOOKUP(A1028,'Liste salariés'!$C$2:$I$609,3,FALSE)</f>
        <v>OMAN</v>
      </c>
      <c r="E1028" t="str">
        <f>VLOOKUP(A1028,'Liste salariés'!$C$2:$I$609,6,FALSE)</f>
        <v>ELM</v>
      </c>
      <c r="F1028" t="s">
        <v>11</v>
      </c>
      <c r="G1028">
        <f>VLOOKUP(F1028,'Liste formations'!$A$3:$B$31,2,FALSE)</f>
        <v>25</v>
      </c>
      <c r="H1028">
        <v>22</v>
      </c>
      <c r="I1028">
        <f>Tableau2[[#This Row],[Nombre de questions]]-Tableau2[[#This Row],[Réponses justes ]]</f>
        <v>3</v>
      </c>
      <c r="J1028" t="s">
        <v>1052</v>
      </c>
      <c r="K1028" s="3">
        <v>41319</v>
      </c>
      <c r="M1028"/>
      <c r="N1028" s="12"/>
    </row>
    <row r="1029" spans="1:14" x14ac:dyDescent="0.25">
      <c r="A1029" s="6" t="s">
        <v>1334</v>
      </c>
      <c r="B1029" t="str">
        <f>VLOOKUP(A1029,'Liste salariés'!$C$2:$I$609,4,FALSE)</f>
        <v>Ouvrier</v>
      </c>
      <c r="C1029" t="str">
        <f>VLOOKUP(A1029,'Liste salariés'!$C$2:$R$609,7,FALSE)</f>
        <v>P01-PRODUCTION</v>
      </c>
      <c r="D1029" t="str">
        <f>VLOOKUP(A1029,'Liste salariés'!$C$2:$I$609,3,FALSE)</f>
        <v>KANA</v>
      </c>
      <c r="E1029" t="str">
        <f>VLOOKUP(A1029,'Liste salariés'!$C$2:$I$609,6,FALSE)</f>
        <v>ELM</v>
      </c>
      <c r="F1029" t="s">
        <v>11</v>
      </c>
      <c r="G1029">
        <f>VLOOKUP(F1029,'Liste formations'!$A$3:$B$31,2,FALSE)</f>
        <v>25</v>
      </c>
      <c r="H1029">
        <v>23</v>
      </c>
      <c r="I1029">
        <f>Tableau2[[#This Row],[Nombre de questions]]-Tableau2[[#This Row],[Réponses justes ]]</f>
        <v>2</v>
      </c>
      <c r="J1029" t="s">
        <v>1052</v>
      </c>
      <c r="K1029" s="3">
        <v>41361</v>
      </c>
      <c r="M1029"/>
      <c r="N1029" s="12"/>
    </row>
    <row r="1030" spans="1:14" x14ac:dyDescent="0.25">
      <c r="A1030" s="6" t="s">
        <v>1334</v>
      </c>
      <c r="B1030" t="str">
        <f>VLOOKUP(A1030,'Liste salariés'!$C$2:$I$609,4,FALSE)</f>
        <v>Ouvrier</v>
      </c>
      <c r="C1030" t="str">
        <f>VLOOKUP(A1030,'Liste salariés'!$C$2:$R$609,7,FALSE)</f>
        <v>P01-PRODUCTION</v>
      </c>
      <c r="D1030" t="str">
        <f>VLOOKUP(A1030,'Liste salariés'!$C$2:$I$609,3,FALSE)</f>
        <v>KANA</v>
      </c>
      <c r="E1030" t="str">
        <f>VLOOKUP(A1030,'Liste salariés'!$C$2:$I$609,6,FALSE)</f>
        <v>ELM</v>
      </c>
      <c r="F1030" t="s">
        <v>1422</v>
      </c>
      <c r="G1030">
        <f>VLOOKUP(F1030,'Liste formations'!$A$3:$B$31,2,FALSE)</f>
        <v>17</v>
      </c>
      <c r="H1030">
        <v>16</v>
      </c>
      <c r="I1030">
        <f>Tableau2[[#This Row],[Nombre de questions]]-Tableau2[[#This Row],[Réponses justes ]]</f>
        <v>1</v>
      </c>
      <c r="J1030" t="s">
        <v>1052</v>
      </c>
      <c r="K1030" s="3">
        <v>41381</v>
      </c>
      <c r="M1030"/>
      <c r="N1030" s="12"/>
    </row>
    <row r="1031" spans="1:14" x14ac:dyDescent="0.25">
      <c r="A1031" s="6" t="s">
        <v>1334</v>
      </c>
      <c r="B1031" t="str">
        <f>VLOOKUP(A1031,'Liste salariés'!$C$2:$I$609,4,FALSE)</f>
        <v>Ouvrier</v>
      </c>
      <c r="C1031" t="str">
        <f>VLOOKUP(A1031,'Liste salariés'!$C$2:$R$609,7,FALSE)</f>
        <v>P01-PRODUCTION</v>
      </c>
      <c r="D1031" t="str">
        <f>VLOOKUP(A1031,'Liste salariés'!$C$2:$I$609,3,FALSE)</f>
        <v>KANA</v>
      </c>
      <c r="E1031" t="str">
        <f>VLOOKUP(A1031,'Liste salariés'!$C$2:$I$609,6,FALSE)</f>
        <v>ELM</v>
      </c>
      <c r="F1031" t="s">
        <v>1413</v>
      </c>
      <c r="G1031">
        <f>VLOOKUP(F1031,'Liste formations'!$A$3:$B$31,2,FALSE)</f>
        <v>10</v>
      </c>
      <c r="H1031">
        <v>9</v>
      </c>
      <c r="I1031">
        <f>Tableau2[[#This Row],[Nombre de questions]]-Tableau2[[#This Row],[Réponses justes ]]</f>
        <v>1</v>
      </c>
      <c r="J1031" t="s">
        <v>1052</v>
      </c>
      <c r="K1031" s="3">
        <v>41458</v>
      </c>
      <c r="M1031"/>
      <c r="N1031" s="12"/>
    </row>
    <row r="1032" spans="1:14" x14ac:dyDescent="0.25">
      <c r="A1032" s="6" t="s">
        <v>1139</v>
      </c>
      <c r="B1032" t="str">
        <f>VLOOKUP(A1032,'Liste salariés'!$C$2:$I$609,4,FALSE)</f>
        <v>ETAM</v>
      </c>
      <c r="C1032" t="str">
        <f>VLOOKUP(A1032,'Liste salariés'!$C$2:$R$609,7,FALSE)</f>
        <v>P02-TECHNICAL SCES</v>
      </c>
      <c r="D1032" t="str">
        <f>VLOOKUP(A1032,'Liste salariés'!$C$2:$I$609,3,FALSE)</f>
        <v>TIE</v>
      </c>
      <c r="E1032" t="str">
        <f>VLOOKUP(A1032,'Liste salariés'!$C$2:$I$609,6,FALSE)</f>
        <v>ELM</v>
      </c>
      <c r="F1032" t="s">
        <v>1420</v>
      </c>
      <c r="G1032">
        <f>VLOOKUP(F1032,'Liste formations'!$A$3:$B$31,2,FALSE)</f>
        <v>10</v>
      </c>
      <c r="H1032">
        <v>10</v>
      </c>
      <c r="I1032">
        <f>Tableau2[[#This Row],[Nombre de questions]]-Tableau2[[#This Row],[Réponses justes ]]</f>
        <v>0</v>
      </c>
      <c r="J1032" t="s">
        <v>1052</v>
      </c>
      <c r="K1032" s="3">
        <v>41066</v>
      </c>
      <c r="M1032"/>
      <c r="N1032" s="12"/>
    </row>
    <row r="1033" spans="1:14" x14ac:dyDescent="0.25">
      <c r="A1033" s="6" t="s">
        <v>1139</v>
      </c>
      <c r="B1033" t="str">
        <f>VLOOKUP(A1033,'Liste salariés'!$C$2:$I$609,4,FALSE)</f>
        <v>ETAM</v>
      </c>
      <c r="C1033" t="str">
        <f>VLOOKUP(A1033,'Liste salariés'!$C$2:$R$609,7,FALSE)</f>
        <v>P02-TECHNICAL SCES</v>
      </c>
      <c r="D1033" t="str">
        <f>VLOOKUP(A1033,'Liste salariés'!$C$2:$I$609,3,FALSE)</f>
        <v>TIE</v>
      </c>
      <c r="E1033" t="str">
        <f>VLOOKUP(A1033,'Liste salariés'!$C$2:$I$609,6,FALSE)</f>
        <v>ELM</v>
      </c>
      <c r="F1033" t="s">
        <v>9</v>
      </c>
      <c r="G1033">
        <f>VLOOKUP(F1033,'Liste formations'!$A$3:$B$31,2,FALSE)</f>
        <v>10</v>
      </c>
      <c r="H1033">
        <v>7</v>
      </c>
      <c r="I1033">
        <f>Tableau2[[#This Row],[Nombre de questions]]-Tableau2[[#This Row],[Réponses justes ]]</f>
        <v>3</v>
      </c>
      <c r="J1033" t="s">
        <v>1052</v>
      </c>
      <c r="K1033" s="3">
        <v>41347</v>
      </c>
      <c r="M1033"/>
      <c r="N1033" s="12"/>
    </row>
    <row r="1034" spans="1:14" x14ac:dyDescent="0.25">
      <c r="A1034" s="6" t="s">
        <v>1139</v>
      </c>
      <c r="B1034" t="str">
        <f>VLOOKUP(A1034,'Liste salariés'!$C$2:$I$609,4,FALSE)</f>
        <v>ETAM</v>
      </c>
      <c r="C1034" t="str">
        <f>VLOOKUP(A1034,'Liste salariés'!$C$2:$R$609,7,FALSE)</f>
        <v>P02-TECHNICAL SCES</v>
      </c>
      <c r="D1034" t="str">
        <f>VLOOKUP(A1034,'Liste salariés'!$C$2:$I$609,3,FALSE)</f>
        <v>TIE</v>
      </c>
      <c r="E1034" t="str">
        <f>VLOOKUP(A1034,'Liste salariés'!$C$2:$I$609,6,FALSE)</f>
        <v>ELM</v>
      </c>
      <c r="F1034" t="s">
        <v>11</v>
      </c>
      <c r="G1034">
        <f>VLOOKUP(F1034,'Liste formations'!$A$3:$B$31,2,FALSE)</f>
        <v>25</v>
      </c>
      <c r="H1034">
        <v>20</v>
      </c>
      <c r="I1034">
        <f>Tableau2[[#This Row],[Nombre de questions]]-Tableau2[[#This Row],[Réponses justes ]]</f>
        <v>5</v>
      </c>
      <c r="J1034" t="s">
        <v>1052</v>
      </c>
      <c r="K1034" s="3">
        <v>40808</v>
      </c>
      <c r="M1034"/>
      <c r="N1034" s="12"/>
    </row>
    <row r="1035" spans="1:14" x14ac:dyDescent="0.25">
      <c r="A1035" s="34" t="s">
        <v>1084</v>
      </c>
      <c r="B1035" t="str">
        <f>VLOOKUP(A1035,'Liste salariés'!$C$2:$I$609,4,FALSE)</f>
        <v>Ouvrier</v>
      </c>
      <c r="C1035" s="8" t="str">
        <f>VLOOKUP(A1035,'Liste salariés'!$C$2:$R$609,7,FALSE)</f>
        <v>P01-PRODUCTION</v>
      </c>
      <c r="D1035" s="8" t="str">
        <f>VLOOKUP(A1035,'Liste salariés'!$C$2:$I$609,3,FALSE)</f>
        <v>OMAN</v>
      </c>
      <c r="E1035" s="8" t="str">
        <f>VLOOKUP(A1035,'Liste salariés'!$C$2:$I$609,6,FALSE)</f>
        <v>ELM</v>
      </c>
      <c r="F1035" t="s">
        <v>1987</v>
      </c>
      <c r="G1035" s="8">
        <f>VLOOKUP(F1035,'Liste formations'!$A$3:$B$31,2,FALSE)</f>
        <v>15</v>
      </c>
      <c r="H1035">
        <v>11</v>
      </c>
      <c r="I1035">
        <f>Tableau2[[#This Row],[Nombre de questions]]-Tableau2[[#This Row],[Réponses justes ]]</f>
        <v>4</v>
      </c>
      <c r="J1035" s="26" t="s">
        <v>1052</v>
      </c>
      <c r="K1035" s="40">
        <v>41667</v>
      </c>
      <c r="M1035" s="40">
        <v>40196</v>
      </c>
      <c r="N1035" s="12"/>
    </row>
    <row r="1036" spans="1:14" x14ac:dyDescent="0.25">
      <c r="A1036" s="6" t="s">
        <v>1084</v>
      </c>
      <c r="B1036" t="str">
        <f>VLOOKUP(A1036,'Liste salariés'!$C$2:$I$609,4,FALSE)</f>
        <v>Ouvrier</v>
      </c>
      <c r="C1036" t="str">
        <f>VLOOKUP(A1036,'Liste salariés'!$C$2:$R$609,7,FALSE)</f>
        <v>P01-PRODUCTION</v>
      </c>
      <c r="D1036" t="str">
        <f>VLOOKUP(A1036,'Liste salariés'!$C$2:$I$609,3,FALSE)</f>
        <v>OMAN</v>
      </c>
      <c r="E1036" t="str">
        <f>VLOOKUP(A1036,'Liste salariés'!$C$2:$I$609,6,FALSE)</f>
        <v>ELM</v>
      </c>
      <c r="F1036" t="s">
        <v>1413</v>
      </c>
      <c r="G1036">
        <f>VLOOKUP(F1036,'Liste formations'!$A$3:$B$31,2,FALSE)</f>
        <v>10</v>
      </c>
      <c r="H1036">
        <v>10</v>
      </c>
      <c r="I1036">
        <f>Tableau2[[#This Row],[Nombre de questions]]-Tableau2[[#This Row],[Réponses justes ]]</f>
        <v>0</v>
      </c>
      <c r="J1036" t="s">
        <v>1052</v>
      </c>
      <c r="K1036" s="3">
        <v>41352</v>
      </c>
      <c r="M1036"/>
      <c r="N1036" s="12"/>
    </row>
    <row r="1037" spans="1:14" x14ac:dyDescent="0.25">
      <c r="A1037" s="6" t="s">
        <v>1084</v>
      </c>
      <c r="B1037" t="str">
        <f>VLOOKUP(A1037,'Liste salariés'!$C$2:$I$609,4,FALSE)</f>
        <v>Ouvrier</v>
      </c>
      <c r="C1037" t="str">
        <f>VLOOKUP(A1037,'Liste salariés'!$C$2:$R$609,7,FALSE)</f>
        <v>P01-PRODUCTION</v>
      </c>
      <c r="D1037" t="str">
        <f>VLOOKUP(A1037,'Liste salariés'!$C$2:$I$609,3,FALSE)</f>
        <v>OMAN</v>
      </c>
      <c r="E1037" t="str">
        <f>VLOOKUP(A1037,'Liste salariés'!$C$2:$I$609,6,FALSE)</f>
        <v>ELM</v>
      </c>
      <c r="F1037" t="s">
        <v>11</v>
      </c>
      <c r="G1037">
        <f>VLOOKUP(F1037,'Liste formations'!$A$3:$B$31,2,FALSE)</f>
        <v>25</v>
      </c>
      <c r="H1037">
        <v>25</v>
      </c>
      <c r="I1037">
        <f>Tableau2[[#This Row],[Nombre de questions]]-Tableau2[[#This Row],[Réponses justes ]]</f>
        <v>0</v>
      </c>
      <c r="J1037" t="s">
        <v>1052</v>
      </c>
      <c r="K1037" s="3">
        <v>41352</v>
      </c>
      <c r="M1037"/>
      <c r="N1037" s="12"/>
    </row>
    <row r="1038" spans="1:14" x14ac:dyDescent="0.25">
      <c r="A1038" s="34" t="s">
        <v>1387</v>
      </c>
      <c r="B1038" t="str">
        <f>VLOOKUP(A1038,'Liste salariés'!$C$2:$I$609,4,FALSE)</f>
        <v>Ouvrier</v>
      </c>
      <c r="C1038" s="8" t="str">
        <f>VLOOKUP(A1038,'Liste salariés'!$C$2:$R$609,7,FALSE)</f>
        <v>P01-PRODUCTION</v>
      </c>
      <c r="D1038" s="8" t="str">
        <f>VLOOKUP(A1038,'Liste salariés'!$C$2:$I$609,3,FALSE)</f>
        <v>TL</v>
      </c>
      <c r="E1038" s="8" t="str">
        <f>VLOOKUP(A1038,'Liste salariés'!$C$2:$I$609,6,FALSE)</f>
        <v>ELM</v>
      </c>
      <c r="F1038" t="s">
        <v>1987</v>
      </c>
      <c r="G1038" s="8">
        <f>VLOOKUP(F1038,'Liste formations'!$A$3:$B$31,2,FALSE)</f>
        <v>15</v>
      </c>
      <c r="H1038" t="s">
        <v>1973</v>
      </c>
      <c r="I1038" t="e">
        <f>Tableau2[[#This Row],[Nombre de questions]]-Tableau2[[#This Row],[Réponses justes ]]</f>
        <v>#VALUE!</v>
      </c>
      <c r="J1038" s="26" t="s">
        <v>1053</v>
      </c>
      <c r="K1038" s="40">
        <v>41577</v>
      </c>
      <c r="M1038"/>
      <c r="N1038" s="12"/>
    </row>
    <row r="1039" spans="1:14" x14ac:dyDescent="0.25">
      <c r="A1039" s="6" t="s">
        <v>1387</v>
      </c>
      <c r="B1039" t="str">
        <f>VLOOKUP(A1039,'Liste salariés'!$C$2:$I$609,4,FALSE)</f>
        <v>Ouvrier</v>
      </c>
      <c r="C1039" t="str">
        <f>VLOOKUP(A1039,'Liste salariés'!$C$2:$R$609,7,FALSE)</f>
        <v>P01-PRODUCTION</v>
      </c>
      <c r="D1039" t="str">
        <f>VLOOKUP(A1039,'Liste salariés'!$C$2:$I$609,3,FALSE)</f>
        <v>TL</v>
      </c>
      <c r="E1039" t="str">
        <f>VLOOKUP(A1039,'Liste salariés'!$C$2:$I$609,6,FALSE)</f>
        <v>ELM</v>
      </c>
      <c r="F1039" t="s">
        <v>11</v>
      </c>
      <c r="G1039">
        <f>VLOOKUP(F1039,'Liste formations'!$A$3:$B$31,2,FALSE)</f>
        <v>25</v>
      </c>
      <c r="I1039">
        <f>Tableau2[[#This Row],[Nombre de questions]]-Tableau2[[#This Row],[Réponses justes ]]</f>
        <v>25</v>
      </c>
      <c r="J1039"/>
      <c r="K1039" s="3">
        <v>40633</v>
      </c>
      <c r="M1039"/>
      <c r="N1039" s="12"/>
    </row>
    <row r="1040" spans="1:14" ht="15.75" customHeight="1" x14ac:dyDescent="0.25">
      <c r="A1040" s="6" t="s">
        <v>1387</v>
      </c>
      <c r="B1040" t="str">
        <f>VLOOKUP(A1040,'Liste salariés'!$C$2:$I$609,4,FALSE)</f>
        <v>Ouvrier</v>
      </c>
      <c r="C1040" t="str">
        <f>VLOOKUP(A1040,'Liste salariés'!$C$2:$R$609,7,FALSE)</f>
        <v>P01-PRODUCTION</v>
      </c>
      <c r="D1040" t="str">
        <f>VLOOKUP(A1040,'Liste salariés'!$C$2:$I$609,3,FALSE)</f>
        <v>TL</v>
      </c>
      <c r="E1040" t="str">
        <f>VLOOKUP(A1040,'Liste salariés'!$C$2:$I$609,6,FALSE)</f>
        <v>ELM</v>
      </c>
      <c r="F1040" t="s">
        <v>1413</v>
      </c>
      <c r="G1040">
        <f>VLOOKUP(F1040,'Liste formations'!$A$3:$B$31,2,FALSE)</f>
        <v>10</v>
      </c>
      <c r="H1040">
        <v>8</v>
      </c>
      <c r="I1040">
        <f>Tableau2[[#This Row],[Nombre de questions]]-Tableau2[[#This Row],[Réponses justes ]]</f>
        <v>2</v>
      </c>
      <c r="J1040" t="s">
        <v>1052</v>
      </c>
      <c r="K1040" s="3">
        <v>41170</v>
      </c>
      <c r="M1040"/>
      <c r="N1040" s="12"/>
    </row>
    <row r="1041" spans="1:14" ht="15.75" customHeight="1" x14ac:dyDescent="0.25">
      <c r="A1041" s="6" t="s">
        <v>1387</v>
      </c>
      <c r="B1041" t="str">
        <f>VLOOKUP(A1041,'Liste salariés'!$C$2:$I$609,4,FALSE)</f>
        <v>Ouvrier</v>
      </c>
      <c r="C1041" t="str">
        <f>VLOOKUP(A1041,'Liste salariés'!$C$2:$R$609,7,FALSE)</f>
        <v>P01-PRODUCTION</v>
      </c>
      <c r="D1041" t="str">
        <f>VLOOKUP(A1041,'Liste salariés'!$C$2:$I$609,3,FALSE)</f>
        <v>TL</v>
      </c>
      <c r="E1041" t="str">
        <f>VLOOKUP(A1041,'Liste salariés'!$C$2:$I$609,6,FALSE)</f>
        <v>ELM</v>
      </c>
      <c r="F1041" t="s">
        <v>1420</v>
      </c>
      <c r="G1041">
        <f>VLOOKUP(F1041,'Liste formations'!$A$3:$B$31,2,FALSE)</f>
        <v>10</v>
      </c>
      <c r="H1041">
        <v>10</v>
      </c>
      <c r="I1041">
        <f>Tableau2[[#This Row],[Nombre de questions]]-Tableau2[[#This Row],[Réponses justes ]]</f>
        <v>0</v>
      </c>
      <c r="J1041" t="s">
        <v>1052</v>
      </c>
      <c r="K1041" s="3">
        <v>41018</v>
      </c>
      <c r="M1041"/>
      <c r="N1041" s="12"/>
    </row>
    <row r="1042" spans="1:14" x14ac:dyDescent="0.25">
      <c r="A1042" s="6" t="s">
        <v>1387</v>
      </c>
      <c r="B1042" t="str">
        <f>VLOOKUP(A1042,'Liste salariés'!$C$2:$I$609,4,FALSE)</f>
        <v>Ouvrier</v>
      </c>
      <c r="C1042" t="str">
        <f>VLOOKUP(A1042,'Liste salariés'!$C$2:$R$609,7,FALSE)</f>
        <v>P01-PRODUCTION</v>
      </c>
      <c r="D1042" t="str">
        <f>VLOOKUP(A1042,'Liste salariés'!$C$2:$I$609,3,FALSE)</f>
        <v>TL</v>
      </c>
      <c r="E1042" t="str">
        <f>VLOOKUP(A1042,'Liste salariés'!$C$2:$I$609,6,FALSE)</f>
        <v>ELM</v>
      </c>
      <c r="F1042" t="s">
        <v>1422</v>
      </c>
      <c r="G1042">
        <f>VLOOKUP(F1042,'Liste formations'!$A$3:$B$31,2,FALSE)</f>
        <v>17</v>
      </c>
      <c r="H1042">
        <v>17</v>
      </c>
      <c r="I1042">
        <f>Tableau2[[#This Row],[Nombre de questions]]-Tableau2[[#This Row],[Réponses justes ]]</f>
        <v>0</v>
      </c>
      <c r="J1042" t="s">
        <v>1052</v>
      </c>
      <c r="K1042" s="3">
        <v>41380</v>
      </c>
      <c r="M1042"/>
      <c r="N1042" s="12"/>
    </row>
    <row r="1043" spans="1:14" x14ac:dyDescent="0.25">
      <c r="A1043" s="6" t="s">
        <v>1838</v>
      </c>
      <c r="B1043" t="str">
        <f>VLOOKUP(A1043,'Liste salariés'!$C$2:$I$609,4,FALSE)</f>
        <v>Ouvrier</v>
      </c>
      <c r="C1043" t="str">
        <f>VLOOKUP(A1043,'Liste salariés'!$C$2:$R$609,7,FALSE)</f>
        <v>P02-TECHNICAL SCES</v>
      </c>
      <c r="D1043" t="str">
        <f>VLOOKUP(A1043,'Liste salariés'!$C$2:$I$609,3,FALSE)</f>
        <v>APP</v>
      </c>
      <c r="E1043" t="str">
        <f>VLOOKUP(A1043,'Liste salariés'!$C$2:$I$609,6,FALSE)</f>
        <v>ELM</v>
      </c>
      <c r="F1043" t="s">
        <v>11</v>
      </c>
      <c r="G1043">
        <f>VLOOKUP(F1043,'Liste formations'!$A$3:$B$31,2,FALSE)</f>
        <v>25</v>
      </c>
      <c r="H1043">
        <v>23</v>
      </c>
      <c r="I1043">
        <f>Tableau2[[#This Row],[Nombre de questions]]-Tableau2[[#This Row],[Réponses justes ]]</f>
        <v>2</v>
      </c>
      <c r="J1043" t="s">
        <v>1052</v>
      </c>
      <c r="K1043" s="3">
        <v>41534</v>
      </c>
      <c r="M1043"/>
      <c r="N1043" s="12"/>
    </row>
    <row r="1044" spans="1:14" x14ac:dyDescent="0.25">
      <c r="A1044" s="6" t="s">
        <v>1958</v>
      </c>
      <c r="B1044" t="str">
        <f>VLOOKUP(A1044,'Liste salariés'!$C$2:$I$609,4,FALSE)</f>
        <v>Cadre</v>
      </c>
      <c r="C1044" s="8" t="str">
        <f>VLOOKUP(A1044,'Liste salariés'!$C$2:$R$609,7,FALSE)</f>
        <v>P02-TECHNICAL SCES</v>
      </c>
      <c r="D1044" s="8" t="str">
        <f>VLOOKUP(A1044,'Liste salariés'!$C$2:$I$609,3,FALSE)</f>
        <v>1N</v>
      </c>
      <c r="E1044" s="8" t="str">
        <f>VLOOKUP(A1044,'Liste salariés'!$C$2:$I$609,6,FALSE)</f>
        <v>ELM</v>
      </c>
      <c r="F1044" t="s">
        <v>11</v>
      </c>
      <c r="G1044" s="8">
        <f>VLOOKUP(F1044,'Liste formations'!$A$3:$B$31,2,FALSE)</f>
        <v>25</v>
      </c>
      <c r="H1044">
        <v>18</v>
      </c>
      <c r="I1044">
        <f>Tableau2[[#This Row],[Nombre de questions]]-Tableau2[[#This Row],[Réponses justes ]]</f>
        <v>7</v>
      </c>
      <c r="J1044" t="s">
        <v>1052</v>
      </c>
      <c r="K1044" s="3">
        <v>41584</v>
      </c>
      <c r="M1044"/>
      <c r="N1044" s="12"/>
    </row>
    <row r="1045" spans="1:14" x14ac:dyDescent="0.25">
      <c r="A1045" s="34" t="s">
        <v>1958</v>
      </c>
      <c r="B1045" t="str">
        <f>VLOOKUP(A1045,'Liste salariés'!$C$2:$I$609,4,FALSE)</f>
        <v>Cadre</v>
      </c>
      <c r="C1045" s="8" t="str">
        <f>VLOOKUP(A1045,'Liste salariés'!$C$2:$R$609,7,FALSE)</f>
        <v>P02-TECHNICAL SCES</v>
      </c>
      <c r="D1045" s="8" t="str">
        <f>VLOOKUP(A1045,'Liste salariés'!$C$2:$I$609,3,FALSE)</f>
        <v>1N</v>
      </c>
      <c r="E1045" s="8" t="str">
        <f>VLOOKUP(A1045,'Liste salariés'!$C$2:$I$609,6,FALSE)</f>
        <v>ELM</v>
      </c>
      <c r="F1045" t="s">
        <v>1795</v>
      </c>
      <c r="G1045" s="8">
        <f>VLOOKUP(F1045,'Liste formations'!$A$3:$B$31,2,FALSE)</f>
        <v>15</v>
      </c>
      <c r="H1045">
        <v>15</v>
      </c>
      <c r="I1045">
        <f>Tableau2[[#This Row],[Nombre de questions]]-Tableau2[[#This Row],[Réponses justes ]]</f>
        <v>0</v>
      </c>
      <c r="J1045" t="s">
        <v>1052</v>
      </c>
      <c r="K1045" s="3">
        <v>41614</v>
      </c>
      <c r="M1045"/>
      <c r="N1045" s="12"/>
    </row>
    <row r="1046" spans="1:14" x14ac:dyDescent="0.25">
      <c r="A1046" s="6" t="s">
        <v>1216</v>
      </c>
      <c r="B1046" t="str">
        <f>VLOOKUP(A1046,'Liste salariés'!$C$2:$I$609,4,FALSE)</f>
        <v>ETAM</v>
      </c>
      <c r="C1046" t="str">
        <f>VLOOKUP(A1046,'Liste salariés'!$C$2:$R$609,7,FALSE)</f>
        <v>P03-MATERIAL MNGT</v>
      </c>
      <c r="D1046" t="str">
        <f>VLOOKUP(A1046,'Liste salariés'!$C$2:$I$609,3,FALSE)</f>
        <v>GA</v>
      </c>
      <c r="E1046" t="str">
        <f>VLOOKUP(A1046,'Liste salariés'!$C$2:$I$609,6,FALSE)</f>
        <v>ELM</v>
      </c>
      <c r="F1046" t="s">
        <v>11</v>
      </c>
      <c r="G1046">
        <f>VLOOKUP(F1046,'Liste formations'!$A$3:$B$31,2,FALSE)</f>
        <v>25</v>
      </c>
      <c r="H1046">
        <v>22</v>
      </c>
      <c r="I1046">
        <f>Tableau2[[#This Row],[Nombre de questions]]-Tableau2[[#This Row],[Réponses justes ]]</f>
        <v>3</v>
      </c>
      <c r="J1046" t="s">
        <v>1052</v>
      </c>
      <c r="K1046" s="3">
        <v>40830</v>
      </c>
      <c r="M1046"/>
      <c r="N1046" s="12"/>
    </row>
    <row r="1047" spans="1:14" x14ac:dyDescent="0.25">
      <c r="A1047" s="6" t="s">
        <v>1216</v>
      </c>
      <c r="B1047" t="str">
        <f>VLOOKUP(A1047,'Liste salariés'!$C$2:$I$609,4,FALSE)</f>
        <v>ETAM</v>
      </c>
      <c r="C1047" t="str">
        <f>VLOOKUP(A1047,'Liste salariés'!$C$2:$R$609,7,FALSE)</f>
        <v>P03-MATERIAL MNGT</v>
      </c>
      <c r="D1047" t="str">
        <f>VLOOKUP(A1047,'Liste salariés'!$C$2:$I$609,3,FALSE)</f>
        <v>GA</v>
      </c>
      <c r="E1047" t="str">
        <f>VLOOKUP(A1047,'Liste salariés'!$C$2:$I$609,6,FALSE)</f>
        <v>ELM</v>
      </c>
      <c r="F1047" t="s">
        <v>1783</v>
      </c>
      <c r="G1047">
        <f>VLOOKUP(F1047,'Liste formations'!$A$3:$B$31,2,FALSE)</f>
        <v>4</v>
      </c>
      <c r="H1047">
        <v>4</v>
      </c>
      <c r="I1047">
        <f>Tableau2[[#This Row],[Nombre de questions]]-Tableau2[[#This Row],[Réponses justes ]]</f>
        <v>0</v>
      </c>
      <c r="J1047" t="s">
        <v>1052</v>
      </c>
      <c r="K1047" s="3">
        <v>41444</v>
      </c>
      <c r="M1047"/>
      <c r="N1047" s="12"/>
    </row>
    <row r="1048" spans="1:14" x14ac:dyDescent="0.25">
      <c r="A1048" s="6" t="s">
        <v>1335</v>
      </c>
      <c r="B1048" t="str">
        <f>VLOOKUP(A1048,'Liste salariés'!$C$2:$I$609,4,FALSE)</f>
        <v>Ouvrier</v>
      </c>
      <c r="C1048" t="str">
        <f>VLOOKUP(A1048,'Liste salariés'!$C$2:$R$609,7,FALSE)</f>
        <v>P01-PRODUCTION</v>
      </c>
      <c r="D1048" t="str">
        <f>VLOOKUP(A1048,'Liste salariés'!$C$2:$I$609,3,FALSE)</f>
        <v>OMAN</v>
      </c>
      <c r="E1048" t="str">
        <f>VLOOKUP(A1048,'Liste salariés'!$C$2:$I$609,6,FALSE)</f>
        <v>ELM</v>
      </c>
      <c r="F1048" t="s">
        <v>11</v>
      </c>
      <c r="G1048">
        <f>VLOOKUP(F1048,'Liste formations'!$A$3:$B$31,2,FALSE)</f>
        <v>25</v>
      </c>
      <c r="H1048">
        <v>23</v>
      </c>
      <c r="I1048">
        <f>Tableau2[[#This Row],[Nombre de questions]]-Tableau2[[#This Row],[Réponses justes ]]</f>
        <v>2</v>
      </c>
      <c r="J1048" t="s">
        <v>1052</v>
      </c>
      <c r="K1048" s="3">
        <v>41319</v>
      </c>
      <c r="M1048"/>
      <c r="N1048" s="12"/>
    </row>
    <row r="1049" spans="1:14" x14ac:dyDescent="0.25">
      <c r="A1049" s="6" t="s">
        <v>1335</v>
      </c>
      <c r="B1049" t="str">
        <f>VLOOKUP(A1049,'Liste salariés'!$C$2:$I$609,4,FALSE)</f>
        <v>Ouvrier</v>
      </c>
      <c r="C1049" t="str">
        <f>VLOOKUP(A1049,'Liste salariés'!$C$2:$R$609,7,FALSE)</f>
        <v>P01-PRODUCTION</v>
      </c>
      <c r="D1049" t="str">
        <f>VLOOKUP(A1049,'Liste salariés'!$C$2:$I$609,3,FALSE)</f>
        <v>OMAN</v>
      </c>
      <c r="E1049" t="str">
        <f>VLOOKUP(A1049,'Liste salariés'!$C$2:$I$609,6,FALSE)</f>
        <v>ELM</v>
      </c>
      <c r="F1049" t="s">
        <v>1413</v>
      </c>
      <c r="G1049">
        <f>VLOOKUP(F1049,'Liste formations'!$A$3:$B$31,2,FALSE)</f>
        <v>10</v>
      </c>
      <c r="H1049">
        <v>9</v>
      </c>
      <c r="I1049">
        <f>Tableau2[[#This Row],[Nombre de questions]]-Tableau2[[#This Row],[Réponses justes ]]</f>
        <v>1</v>
      </c>
      <c r="J1049" t="s">
        <v>1052</v>
      </c>
      <c r="K1049" s="3">
        <v>41450</v>
      </c>
      <c r="M1049"/>
      <c r="N1049" s="12"/>
    </row>
    <row r="1050" spans="1:14" x14ac:dyDescent="0.25">
      <c r="A1050" s="34" t="s">
        <v>1637</v>
      </c>
      <c r="B1050" t="str">
        <f>VLOOKUP(A1050,'Liste salariés'!$C$2:$I$609,4,FALSE)</f>
        <v>Ouvrier</v>
      </c>
      <c r="C1050" s="8" t="str">
        <f>VLOOKUP(A1050,'Liste salariés'!$C$2:$R$609,7,FALSE)</f>
        <v>P01-PRODUCTION</v>
      </c>
      <c r="D1050" s="8" t="str">
        <f>VLOOKUP(A1050,'Liste salariés'!$C$2:$I$609,3,FALSE)</f>
        <v>OMAC</v>
      </c>
      <c r="E1050" s="8" t="str">
        <f>VLOOKUP(A1050,'Liste salariés'!$C$2:$I$609,6,FALSE)</f>
        <v>ELM</v>
      </c>
      <c r="F1050" t="s">
        <v>1987</v>
      </c>
      <c r="G1050" s="8">
        <f>VLOOKUP(F1050,'Liste formations'!$A$3:$B$31,2,FALSE)</f>
        <v>15</v>
      </c>
      <c r="H1050" t="s">
        <v>1973</v>
      </c>
      <c r="I1050" t="e">
        <f>Tableau2[[#This Row],[Nombre de questions]]-Tableau2[[#This Row],[Réponses justes ]]</f>
        <v>#VALUE!</v>
      </c>
      <c r="J1050" s="26" t="s">
        <v>1053</v>
      </c>
      <c r="K1050" s="40">
        <v>40921</v>
      </c>
      <c r="M1050"/>
      <c r="N1050" s="12"/>
    </row>
    <row r="1051" spans="1:14" x14ac:dyDescent="0.25">
      <c r="A1051" s="6" t="s">
        <v>1175</v>
      </c>
      <c r="B1051" t="str">
        <f>VLOOKUP(A1051,'Liste salariés'!$C$2:$I$609,4,FALSE)</f>
        <v>ETAM</v>
      </c>
      <c r="C1051" t="str">
        <f>VLOOKUP(A1051,'Liste salariés'!$C$2:$R$609,7,FALSE)</f>
        <v>P04-QUALITY PLANT</v>
      </c>
      <c r="D1051" t="str">
        <f>VLOOKUP(A1051,'Liste salariés'!$C$2:$I$609,3,FALSE)</f>
        <v>QANA</v>
      </c>
      <c r="E1051" t="str">
        <f>VLOOKUP(A1051,'Liste salariés'!$C$2:$I$609,6,FALSE)</f>
        <v>ELM</v>
      </c>
      <c r="F1051" t="s">
        <v>9</v>
      </c>
      <c r="G1051">
        <f>VLOOKUP(F1051,'Liste formations'!$A$3:$B$31,2,FALSE)</f>
        <v>10</v>
      </c>
      <c r="H1051">
        <v>9</v>
      </c>
      <c r="I1051">
        <f>Tableau2[[#This Row],[Nombre de questions]]-Tableau2[[#This Row],[Réponses justes ]]</f>
        <v>1</v>
      </c>
      <c r="J1051" t="s">
        <v>1052</v>
      </c>
      <c r="K1051" s="3">
        <v>41325</v>
      </c>
      <c r="M1051"/>
      <c r="N1051" s="12"/>
    </row>
    <row r="1052" spans="1:14" x14ac:dyDescent="0.25">
      <c r="A1052" s="6" t="s">
        <v>1175</v>
      </c>
      <c r="B1052" t="str">
        <f>VLOOKUP(A1052,'Liste salariés'!$C$2:$I$609,4,FALSE)</f>
        <v>ETAM</v>
      </c>
      <c r="C1052" t="str">
        <f>VLOOKUP(A1052,'Liste salariés'!$C$2:$R$609,7,FALSE)</f>
        <v>P04-QUALITY PLANT</v>
      </c>
      <c r="D1052" t="str">
        <f>VLOOKUP(A1052,'Liste salariés'!$C$2:$I$609,3,FALSE)</f>
        <v>QANA</v>
      </c>
      <c r="E1052" t="str">
        <f>VLOOKUP(A1052,'Liste salariés'!$C$2:$I$609,6,FALSE)</f>
        <v>ELM</v>
      </c>
      <c r="F1052" t="s">
        <v>11</v>
      </c>
      <c r="G1052">
        <f>VLOOKUP(F1052,'Liste formations'!$A$3:$B$31,2,FALSE)</f>
        <v>25</v>
      </c>
      <c r="H1052">
        <v>22</v>
      </c>
      <c r="I1052">
        <f>Tableau2[[#This Row],[Nombre de questions]]-Tableau2[[#This Row],[Réponses justes ]]</f>
        <v>3</v>
      </c>
      <c r="J1052" t="s">
        <v>1052</v>
      </c>
      <c r="K1052" s="3">
        <v>40815</v>
      </c>
      <c r="M1052"/>
      <c r="N1052" s="12"/>
    </row>
    <row r="1053" spans="1:14" x14ac:dyDescent="0.25">
      <c r="A1053" s="6" t="s">
        <v>1175</v>
      </c>
      <c r="B1053" t="str">
        <f>VLOOKUP(A1053,'Liste salariés'!$C$2:$I$609,4,FALSE)</f>
        <v>ETAM</v>
      </c>
      <c r="C1053" t="str">
        <f>VLOOKUP(A1053,'Liste salariés'!$C$2:$R$609,7,FALSE)</f>
        <v>P04-QUALITY PLANT</v>
      </c>
      <c r="D1053" t="str">
        <f>VLOOKUP(A1053,'Liste salariés'!$C$2:$I$609,3,FALSE)</f>
        <v>QANA</v>
      </c>
      <c r="E1053" t="str">
        <f>VLOOKUP(A1053,'Liste salariés'!$C$2:$I$609,6,FALSE)</f>
        <v>ELM</v>
      </c>
      <c r="F1053" t="s">
        <v>1416</v>
      </c>
      <c r="G1053">
        <f>VLOOKUP(F1053,'Liste formations'!$A$3:$B$31,2,FALSE)</f>
        <v>13</v>
      </c>
      <c r="H1053">
        <v>9</v>
      </c>
      <c r="I1053">
        <f>Tableau2[[#This Row],[Nombre de questions]]-Tableau2[[#This Row],[Réponses justes ]]</f>
        <v>4</v>
      </c>
      <c r="J1053" t="s">
        <v>1052</v>
      </c>
      <c r="K1053" s="3">
        <v>41240</v>
      </c>
      <c r="M1053"/>
      <c r="N1053" s="12"/>
    </row>
    <row r="1054" spans="1:14" x14ac:dyDescent="0.25">
      <c r="A1054" s="6" t="s">
        <v>1175</v>
      </c>
      <c r="B1054" t="str">
        <f>VLOOKUP(A1054,'Liste salariés'!$C$2:$I$609,4,FALSE)</f>
        <v>ETAM</v>
      </c>
      <c r="C1054" t="str">
        <f>VLOOKUP(A1054,'Liste salariés'!$C$2:$R$609,7,FALSE)</f>
        <v>P04-QUALITY PLANT</v>
      </c>
      <c r="D1054" t="str">
        <f>VLOOKUP(A1054,'Liste salariés'!$C$2:$I$609,3,FALSE)</f>
        <v>QANA</v>
      </c>
      <c r="E1054" t="str">
        <f>VLOOKUP(A1054,'Liste salariés'!$C$2:$I$609,6,FALSE)</f>
        <v>ELM</v>
      </c>
      <c r="F1054" t="s">
        <v>1417</v>
      </c>
      <c r="G1054">
        <f>VLOOKUP(F1054,'Liste formations'!$A$3:$B$31,2,FALSE)</f>
        <v>10</v>
      </c>
      <c r="H1054">
        <v>7</v>
      </c>
      <c r="I1054">
        <f>Tableau2[[#This Row],[Nombre de questions]]-Tableau2[[#This Row],[Réponses justes ]]</f>
        <v>3</v>
      </c>
      <c r="J1054" t="s">
        <v>1052</v>
      </c>
      <c r="K1054" s="3">
        <v>41242</v>
      </c>
      <c r="M1054"/>
      <c r="N1054" s="12"/>
    </row>
    <row r="1055" spans="1:14" ht="15.75" customHeight="1" x14ac:dyDescent="0.25">
      <c r="A1055" s="6" t="s">
        <v>1175</v>
      </c>
      <c r="B1055" t="str">
        <f>VLOOKUP(A1055,'Liste salariés'!$C$2:$I$609,4,FALSE)</f>
        <v>ETAM</v>
      </c>
      <c r="C1055" t="str">
        <f>VLOOKUP(A1055,'Liste salariés'!$C$2:$R$609,7,FALSE)</f>
        <v>P04-QUALITY PLANT</v>
      </c>
      <c r="D1055" t="str">
        <f>VLOOKUP(A1055,'Liste salariés'!$C$2:$I$609,3,FALSE)</f>
        <v>QANA</v>
      </c>
      <c r="E1055" t="str">
        <f>VLOOKUP(A1055,'Liste salariés'!$C$2:$I$609,6,FALSE)</f>
        <v>ELM</v>
      </c>
      <c r="F1055" t="s">
        <v>1418</v>
      </c>
      <c r="G1055">
        <f>VLOOKUP(F1055,'Liste formations'!$A$3:$B$31,2,FALSE)</f>
        <v>16</v>
      </c>
      <c r="H1055">
        <v>13</v>
      </c>
      <c r="I1055">
        <f>Tableau2[[#This Row],[Nombre de questions]]-Tableau2[[#This Row],[Réponses justes ]]</f>
        <v>3</v>
      </c>
      <c r="J1055" t="s">
        <v>1052</v>
      </c>
      <c r="K1055" s="3">
        <v>41247</v>
      </c>
      <c r="M1055"/>
      <c r="N1055" s="12"/>
    </row>
    <row r="1056" spans="1:14" x14ac:dyDescent="0.25">
      <c r="A1056" s="6" t="s">
        <v>1175</v>
      </c>
      <c r="B1056" t="str">
        <f>VLOOKUP(A1056,'Liste salariés'!$C$2:$I$609,4,FALSE)</f>
        <v>ETAM</v>
      </c>
      <c r="C1056" t="str">
        <f>VLOOKUP(A1056,'Liste salariés'!$C$2:$R$609,7,FALSE)</f>
        <v>P04-QUALITY PLANT</v>
      </c>
      <c r="D1056" t="str">
        <f>VLOOKUP(A1056,'Liste salariés'!$C$2:$I$609,3,FALSE)</f>
        <v>QANA</v>
      </c>
      <c r="E1056" t="str">
        <f>VLOOKUP(A1056,'Liste salariés'!$C$2:$I$609,6,FALSE)</f>
        <v>ELM</v>
      </c>
      <c r="F1056" t="s">
        <v>1419</v>
      </c>
      <c r="G1056">
        <f>VLOOKUP(F1056,'Liste formations'!$A$3:$B$31,2,FALSE)</f>
        <v>15</v>
      </c>
      <c r="H1056">
        <v>13</v>
      </c>
      <c r="I1056">
        <f>Tableau2[[#This Row],[Nombre de questions]]-Tableau2[[#This Row],[Réponses justes ]]</f>
        <v>2</v>
      </c>
      <c r="J1056" t="s">
        <v>1052</v>
      </c>
      <c r="K1056" s="3">
        <v>41249</v>
      </c>
      <c r="M1056"/>
      <c r="N1056" s="12"/>
    </row>
    <row r="1057" spans="1:14" x14ac:dyDescent="0.25">
      <c r="A1057" s="34" t="s">
        <v>1638</v>
      </c>
      <c r="B1057" t="str">
        <f>VLOOKUP(A1057,'Liste salariés'!$C$2:$I$609,4,FALSE)</f>
        <v>Ouvrier</v>
      </c>
      <c r="C1057" s="8" t="str">
        <f>VLOOKUP(A1057,'Liste salariés'!$C$2:$R$609,7,FALSE)</f>
        <v>P01-PRODUCTION</v>
      </c>
      <c r="D1057" s="8" t="str">
        <f>VLOOKUP(A1057,'Liste salariés'!$C$2:$I$609,3,FALSE)</f>
        <v>OMAC</v>
      </c>
      <c r="E1057" s="8" t="str">
        <f>VLOOKUP(A1057,'Liste salariés'!$C$2:$I$609,6,FALSE)</f>
        <v>ELM</v>
      </c>
      <c r="F1057" t="s">
        <v>1987</v>
      </c>
      <c r="G1057" s="8">
        <f>VLOOKUP(F1057,'Liste formations'!$A$3:$B$31,2,FALSE)</f>
        <v>15</v>
      </c>
      <c r="H1057" t="s">
        <v>1973</v>
      </c>
      <c r="I1057" t="e">
        <f>Tableau2[[#This Row],[Nombre de questions]]-Tableau2[[#This Row],[Réponses justes ]]</f>
        <v>#VALUE!</v>
      </c>
      <c r="J1057" s="26" t="s">
        <v>1053</v>
      </c>
      <c r="K1057" s="40" t="s">
        <v>2002</v>
      </c>
      <c r="M1057"/>
      <c r="N1057" s="12"/>
    </row>
    <row r="1058" spans="1:14" x14ac:dyDescent="0.25">
      <c r="A1058" s="34" t="s">
        <v>1336</v>
      </c>
      <c r="B1058" t="str">
        <f>VLOOKUP(A1058,'Liste salariés'!$C$2:$I$609,4,FALSE)</f>
        <v>Ouvrier</v>
      </c>
      <c r="C1058" s="8" t="str">
        <f>VLOOKUP(A1058,'Liste salariés'!$C$2:$R$609,7,FALSE)</f>
        <v>P01-PRODUCTION</v>
      </c>
      <c r="D1058" s="8" t="str">
        <f>VLOOKUP(A1058,'Liste salariés'!$C$2:$I$609,3,FALSE)</f>
        <v>OMAC</v>
      </c>
      <c r="E1058" s="8" t="str">
        <f>VLOOKUP(A1058,'Liste salariés'!$C$2:$I$609,6,FALSE)</f>
        <v>ELM</v>
      </c>
      <c r="F1058" t="s">
        <v>1987</v>
      </c>
      <c r="G1058" s="8">
        <f>VLOOKUP(F1058,'Liste formations'!$A$3:$B$31,2,FALSE)</f>
        <v>15</v>
      </c>
      <c r="H1058" t="s">
        <v>1973</v>
      </c>
      <c r="I1058" t="e">
        <f>Tableau2[[#This Row],[Nombre de questions]]-Tableau2[[#This Row],[Réponses justes ]]</f>
        <v>#VALUE!</v>
      </c>
      <c r="J1058" s="26" t="s">
        <v>1053</v>
      </c>
      <c r="K1058" s="40" t="s">
        <v>1988</v>
      </c>
      <c r="M1058"/>
      <c r="N1058" s="12"/>
    </row>
    <row r="1059" spans="1:14" x14ac:dyDescent="0.25">
      <c r="A1059" s="6" t="s">
        <v>1336</v>
      </c>
      <c r="B1059" t="str">
        <f>VLOOKUP(A1059,'Liste salariés'!$C$2:$I$609,4,FALSE)</f>
        <v>Ouvrier</v>
      </c>
      <c r="C1059" t="str">
        <f>VLOOKUP(A1059,'Liste salariés'!$C$2:$R$609,7,FALSE)</f>
        <v>P01-PRODUCTION</v>
      </c>
      <c r="D1059" t="str">
        <f>VLOOKUP(A1059,'Liste salariés'!$C$2:$I$609,3,FALSE)</f>
        <v>OMAC</v>
      </c>
      <c r="E1059" t="str">
        <f>VLOOKUP(A1059,'Liste salariés'!$C$2:$I$609,6,FALSE)</f>
        <v>ELM</v>
      </c>
      <c r="F1059" t="s">
        <v>11</v>
      </c>
      <c r="G1059">
        <f>VLOOKUP(F1059,'Liste formations'!$A$3:$B$31,2,FALSE)</f>
        <v>25</v>
      </c>
      <c r="H1059">
        <v>20</v>
      </c>
      <c r="I1059">
        <f>Tableau2[[#This Row],[Nombre de questions]]-Tableau2[[#This Row],[Réponses justes ]]</f>
        <v>5</v>
      </c>
      <c r="J1059" t="s">
        <v>1052</v>
      </c>
      <c r="K1059" s="3">
        <v>41283</v>
      </c>
      <c r="M1059"/>
      <c r="N1059" s="12"/>
    </row>
    <row r="1060" spans="1:14" x14ac:dyDescent="0.25">
      <c r="A1060" s="6" t="s">
        <v>1336</v>
      </c>
      <c r="B1060" t="str">
        <f>VLOOKUP(A1060,'Liste salariés'!$C$2:$I$609,4,FALSE)</f>
        <v>Ouvrier</v>
      </c>
      <c r="C1060" t="str">
        <f>VLOOKUP(A1060,'Liste salariés'!$C$2:$R$609,7,FALSE)</f>
        <v>P01-PRODUCTION</v>
      </c>
      <c r="D1060" t="str">
        <f>VLOOKUP(A1060,'Liste salariés'!$C$2:$I$609,3,FALSE)</f>
        <v>OMAC</v>
      </c>
      <c r="E1060" t="str">
        <f>VLOOKUP(A1060,'Liste salariés'!$C$2:$I$609,6,FALSE)</f>
        <v>ELM</v>
      </c>
      <c r="F1060" t="s">
        <v>1683</v>
      </c>
      <c r="G1060">
        <v>31</v>
      </c>
      <c r="H1060">
        <v>25</v>
      </c>
      <c r="I1060">
        <f>Tableau2[[#This Row],[Nombre de questions]]-Tableau2[[#This Row],[Réponses justes ]]</f>
        <v>6</v>
      </c>
      <c r="J1060" t="s">
        <v>1052</v>
      </c>
      <c r="K1060" s="3">
        <v>41351</v>
      </c>
      <c r="M1060"/>
      <c r="N1060" s="12"/>
    </row>
    <row r="1061" spans="1:14" x14ac:dyDescent="0.25">
      <c r="A1061" s="6" t="s">
        <v>1336</v>
      </c>
      <c r="B1061" t="str">
        <f>VLOOKUP(A1061,'Liste salariés'!$C$2:$I$609,4,FALSE)</f>
        <v>Ouvrier</v>
      </c>
      <c r="C1061" t="str">
        <f>VLOOKUP(A1061,'Liste salariés'!$C$2:$R$609,7,FALSE)</f>
        <v>P01-PRODUCTION</v>
      </c>
      <c r="D1061" t="str">
        <f>VLOOKUP(A1061,'Liste salariés'!$C$2:$I$609,3,FALSE)</f>
        <v>OMAC</v>
      </c>
      <c r="E1061" t="str">
        <f>VLOOKUP(A1061,'Liste salariés'!$C$2:$I$609,6,FALSE)</f>
        <v>ELM</v>
      </c>
      <c r="F1061" t="s">
        <v>1413</v>
      </c>
      <c r="G1061">
        <f>VLOOKUP(F1061,'Liste formations'!$A$3:$B$31,2,FALSE)</f>
        <v>10</v>
      </c>
      <c r="H1061">
        <v>9</v>
      </c>
      <c r="I1061">
        <f>Tableau2[[#This Row],[Nombre de questions]]-Tableau2[[#This Row],[Réponses justes ]]</f>
        <v>1</v>
      </c>
      <c r="J1061" t="s">
        <v>1052</v>
      </c>
      <c r="K1061" s="3">
        <v>41457</v>
      </c>
      <c r="M1061"/>
      <c r="N1061" s="12"/>
    </row>
    <row r="1062" spans="1:14" x14ac:dyDescent="0.25">
      <c r="A1062" s="6" t="s">
        <v>1176</v>
      </c>
      <c r="B1062" t="str">
        <f>VLOOKUP(A1062,'Liste salariés'!$C$2:$I$609,4,FALSE)</f>
        <v>ETAM</v>
      </c>
      <c r="C1062" t="str">
        <f>VLOOKUP(A1062,'Liste salariés'!$C$2:$R$609,7,FALSE)</f>
        <v>P02-TECHNICAL SCES</v>
      </c>
      <c r="D1062" t="str">
        <f>VLOOKUP(A1062,'Liste salariés'!$C$2:$I$609,3,FALSE)</f>
        <v>TMET</v>
      </c>
      <c r="E1062" t="str">
        <f>VLOOKUP(A1062,'Liste salariés'!$C$2:$I$609,6,FALSE)</f>
        <v>ELM</v>
      </c>
      <c r="F1062" t="s">
        <v>9</v>
      </c>
      <c r="G1062">
        <f>VLOOKUP(F1062,'Liste formations'!$A$3:$B$31,2,FALSE)</f>
        <v>10</v>
      </c>
      <c r="H1062">
        <v>9</v>
      </c>
      <c r="I1062">
        <f>Tableau2[[#This Row],[Nombre de questions]]-Tableau2[[#This Row],[Réponses justes ]]</f>
        <v>1</v>
      </c>
      <c r="J1062" t="s">
        <v>1052</v>
      </c>
      <c r="K1062" s="3">
        <v>41347</v>
      </c>
      <c r="M1062"/>
      <c r="N1062" s="12"/>
    </row>
    <row r="1063" spans="1:14" x14ac:dyDescent="0.25">
      <c r="A1063" s="6" t="s">
        <v>1176</v>
      </c>
      <c r="B1063" t="str">
        <f>VLOOKUP(A1063,'Liste salariés'!$C$2:$I$609,4,FALSE)</f>
        <v>ETAM</v>
      </c>
      <c r="C1063" t="str">
        <f>VLOOKUP(A1063,'Liste salariés'!$C$2:$R$609,7,FALSE)</f>
        <v>P02-TECHNICAL SCES</v>
      </c>
      <c r="D1063" t="str">
        <f>VLOOKUP(A1063,'Liste salariés'!$C$2:$I$609,3,FALSE)</f>
        <v>TMET</v>
      </c>
      <c r="E1063" t="str">
        <f>VLOOKUP(A1063,'Liste salariés'!$C$2:$I$609,6,FALSE)</f>
        <v>ELM</v>
      </c>
      <c r="F1063" t="s">
        <v>11</v>
      </c>
      <c r="G1063">
        <f>VLOOKUP(F1063,'Liste formations'!$A$3:$B$31,2,FALSE)</f>
        <v>25</v>
      </c>
      <c r="H1063">
        <v>21</v>
      </c>
      <c r="I1063">
        <f>Tableau2[[#This Row],[Nombre de questions]]-Tableau2[[#This Row],[Réponses justes ]]</f>
        <v>4</v>
      </c>
      <c r="J1063" t="s">
        <v>1052</v>
      </c>
      <c r="K1063" s="3">
        <v>40815</v>
      </c>
      <c r="M1063"/>
      <c r="N1063" s="12"/>
    </row>
    <row r="1064" spans="1:14" x14ac:dyDescent="0.25">
      <c r="A1064" s="6" t="s">
        <v>1337</v>
      </c>
      <c r="B1064" t="str">
        <f>VLOOKUP(A1064,'Liste salariés'!$C$2:$I$609,4,FALSE)</f>
        <v>Ouvrier</v>
      </c>
      <c r="C1064" t="str">
        <f>VLOOKUP(A1064,'Liste salariés'!$C$2:$R$609,7,FALSE)</f>
        <v>P01-PRODUCTION</v>
      </c>
      <c r="D1064" t="str">
        <f>VLOOKUP(A1064,'Liste salariés'!$C$2:$I$609,3,FALSE)</f>
        <v>OMAC</v>
      </c>
      <c r="E1064" t="str">
        <f>VLOOKUP(A1064,'Liste salariés'!$C$2:$I$609,6,FALSE)</f>
        <v>ELM</v>
      </c>
      <c r="F1064" t="s">
        <v>1413</v>
      </c>
      <c r="G1064">
        <f>VLOOKUP(F1064,'Liste formations'!$A$3:$B$31,2,FALSE)</f>
        <v>10</v>
      </c>
      <c r="H1064">
        <v>9</v>
      </c>
      <c r="I1064">
        <f>Tableau2[[#This Row],[Nombre de questions]]-Tableau2[[#This Row],[Réponses justes ]]</f>
        <v>1</v>
      </c>
      <c r="J1064" t="s">
        <v>1052</v>
      </c>
      <c r="K1064" s="3">
        <v>41297</v>
      </c>
      <c r="M1064"/>
      <c r="N1064" s="12"/>
    </row>
    <row r="1065" spans="1:14" x14ac:dyDescent="0.25">
      <c r="A1065" s="6" t="s">
        <v>1337</v>
      </c>
      <c r="B1065" t="str">
        <f>VLOOKUP(A1065,'Liste salariés'!$C$2:$I$609,4,FALSE)</f>
        <v>Ouvrier</v>
      </c>
      <c r="C1065" t="str">
        <f>VLOOKUP(A1065,'Liste salariés'!$C$2:$R$609,7,FALSE)</f>
        <v>P01-PRODUCTION</v>
      </c>
      <c r="D1065" t="str">
        <f>VLOOKUP(A1065,'Liste salariés'!$C$2:$I$609,3,FALSE)</f>
        <v>OMAC</v>
      </c>
      <c r="E1065" t="str">
        <f>VLOOKUP(A1065,'Liste salariés'!$C$2:$I$609,6,FALSE)</f>
        <v>ELM</v>
      </c>
      <c r="F1065" t="s">
        <v>11</v>
      </c>
      <c r="G1065">
        <f>VLOOKUP(F1065,'Liste formations'!$A$3:$B$31,2,FALSE)</f>
        <v>25</v>
      </c>
      <c r="H1065">
        <v>20</v>
      </c>
      <c r="I1065">
        <f>Tableau2[[#This Row],[Nombre de questions]]-Tableau2[[#This Row],[Réponses justes ]]</f>
        <v>5</v>
      </c>
      <c r="J1065" t="s">
        <v>1052</v>
      </c>
      <c r="K1065" s="3">
        <v>40968</v>
      </c>
      <c r="M1065"/>
      <c r="N1065" s="12"/>
    </row>
    <row r="1066" spans="1:14" x14ac:dyDescent="0.25">
      <c r="A1066" s="6" t="s">
        <v>1337</v>
      </c>
      <c r="B1066" t="str">
        <f>VLOOKUP(A1066,'Liste salariés'!$C$2:$I$609,4,FALSE)</f>
        <v>Ouvrier</v>
      </c>
      <c r="C1066" t="str">
        <f>VLOOKUP(A1066,'Liste salariés'!$C$2:$R$609,7,FALSE)</f>
        <v>P01-PRODUCTION</v>
      </c>
      <c r="D1066" t="str">
        <f>VLOOKUP(A1066,'Liste salariés'!$C$2:$I$609,3,FALSE)</f>
        <v>OMAC</v>
      </c>
      <c r="E1066" t="str">
        <f>VLOOKUP(A1066,'Liste salariés'!$C$2:$I$609,6,FALSE)</f>
        <v>ELM</v>
      </c>
      <c r="F1066" t="s">
        <v>1683</v>
      </c>
      <c r="G1066">
        <v>28</v>
      </c>
      <c r="H1066">
        <v>25</v>
      </c>
      <c r="I1066">
        <f>Tableau2[[#This Row],[Nombre de questions]]-Tableau2[[#This Row],[Réponses justes ]]</f>
        <v>3</v>
      </c>
      <c r="J1066" t="s">
        <v>1052</v>
      </c>
      <c r="K1066" s="3">
        <v>41361</v>
      </c>
      <c r="M1066"/>
      <c r="N1066" s="12"/>
    </row>
    <row r="1067" spans="1:14" x14ac:dyDescent="0.25">
      <c r="A1067" s="34" t="s">
        <v>1338</v>
      </c>
      <c r="B1067" t="str">
        <f>VLOOKUP(A1067,'Liste salariés'!$C$2:$I$609,4,FALSE)</f>
        <v>Ouvrier</v>
      </c>
      <c r="C1067" s="8" t="str">
        <f>VLOOKUP(A1067,'Liste salariés'!$C$2:$R$609,7,FALSE)</f>
        <v>P01-PRODUCTION</v>
      </c>
      <c r="D1067" s="8" t="str">
        <f>VLOOKUP(A1067,'Liste salariés'!$C$2:$I$609,3,FALSE)</f>
        <v>OMAN</v>
      </c>
      <c r="E1067" s="8" t="str">
        <f>VLOOKUP(A1067,'Liste salariés'!$C$2:$I$609,6,FALSE)</f>
        <v>ELM</v>
      </c>
      <c r="F1067" t="s">
        <v>1987</v>
      </c>
      <c r="G1067" s="8">
        <f>VLOOKUP(F1067,'Liste formations'!$A$3:$B$31,2,FALSE)</f>
        <v>15</v>
      </c>
      <c r="H1067" t="s">
        <v>1973</v>
      </c>
      <c r="I1067" t="e">
        <f>Tableau2[[#This Row],[Nombre de questions]]-Tableau2[[#This Row],[Réponses justes ]]</f>
        <v>#VALUE!</v>
      </c>
      <c r="J1067" s="26" t="s">
        <v>1053</v>
      </c>
      <c r="K1067" s="40" t="s">
        <v>1995</v>
      </c>
      <c r="M1067"/>
      <c r="N1067" s="12"/>
    </row>
    <row r="1068" spans="1:14" x14ac:dyDescent="0.25">
      <c r="A1068" s="6" t="s">
        <v>1338</v>
      </c>
      <c r="B1068" t="str">
        <f>VLOOKUP(A1068,'Liste salariés'!$C$2:$I$609,4,FALSE)</f>
        <v>Ouvrier</v>
      </c>
      <c r="C1068" t="str">
        <f>VLOOKUP(A1068,'Liste salariés'!$C$2:$R$609,7,FALSE)</f>
        <v>P01-PRODUCTION</v>
      </c>
      <c r="D1068" t="str">
        <f>VLOOKUP(A1068,'Liste salariés'!$C$2:$I$609,3,FALSE)</f>
        <v>OMAN</v>
      </c>
      <c r="E1068" t="str">
        <f>VLOOKUP(A1068,'Liste salariés'!$C$2:$I$609,6,FALSE)</f>
        <v>ELM</v>
      </c>
      <c r="F1068" t="s">
        <v>11</v>
      </c>
      <c r="G1068">
        <f>VLOOKUP(F1068,'Liste formations'!$A$3:$B$31,2,FALSE)</f>
        <v>25</v>
      </c>
      <c r="H1068">
        <v>18</v>
      </c>
      <c r="I1068">
        <f>Tableau2[[#This Row],[Nombre de questions]]-Tableau2[[#This Row],[Réponses justes ]]</f>
        <v>7</v>
      </c>
      <c r="J1068" t="s">
        <v>1052</v>
      </c>
      <c r="K1068" s="3">
        <v>40925</v>
      </c>
      <c r="M1068"/>
      <c r="N1068" s="12"/>
    </row>
    <row r="1069" spans="1:14" x14ac:dyDescent="0.25">
      <c r="A1069" s="6" t="s">
        <v>1085</v>
      </c>
      <c r="B1069" t="str">
        <f>VLOOKUP(A1069,'Liste salariés'!$C$2:$I$609,4,FALSE)</f>
        <v>Ouvrier</v>
      </c>
      <c r="C1069" t="str">
        <f>VLOOKUP(A1069,'Liste salariés'!$C$2:$R$609,7,FALSE)</f>
        <v>P01-PRODUCTION</v>
      </c>
      <c r="D1069" t="str">
        <f>VLOOKUP(A1069,'Liste salariés'!$C$2:$I$609,3,FALSE)</f>
        <v>OMAN</v>
      </c>
      <c r="E1069" t="str">
        <f>VLOOKUP(A1069,'Liste salariés'!$C$2:$I$609,6,FALSE)</f>
        <v>ELM</v>
      </c>
      <c r="F1069" t="s">
        <v>1413</v>
      </c>
      <c r="G1069">
        <f>VLOOKUP(F1069,'Liste formations'!$A$3:$B$31,2,FALSE)</f>
        <v>10</v>
      </c>
      <c r="H1069">
        <v>10</v>
      </c>
      <c r="I1069">
        <f>Tableau2[[#This Row],[Nombre de questions]]-Tableau2[[#This Row],[Réponses justes ]]</f>
        <v>0</v>
      </c>
      <c r="J1069" t="s">
        <v>1052</v>
      </c>
      <c r="K1069" s="3">
        <v>41352</v>
      </c>
      <c r="M1069"/>
      <c r="N1069" s="10"/>
    </row>
    <row r="1070" spans="1:14" x14ac:dyDescent="0.25">
      <c r="A1070" s="6" t="s">
        <v>1085</v>
      </c>
      <c r="B1070" t="str">
        <f>VLOOKUP(A1070,'Liste salariés'!$C$2:$I$609,4,FALSE)</f>
        <v>Ouvrier</v>
      </c>
      <c r="C1070" t="str">
        <f>VLOOKUP(A1070,'Liste salariés'!$C$2:$R$609,7,FALSE)</f>
        <v>P01-PRODUCTION</v>
      </c>
      <c r="D1070" t="str">
        <f>VLOOKUP(A1070,'Liste salariés'!$C$2:$I$609,3,FALSE)</f>
        <v>OMAN</v>
      </c>
      <c r="E1070" t="str">
        <f>VLOOKUP(A1070,'Liste salariés'!$C$2:$I$609,6,FALSE)</f>
        <v>ELM</v>
      </c>
      <c r="F1070" t="s">
        <v>11</v>
      </c>
      <c r="G1070">
        <f>VLOOKUP(F1070,'Liste formations'!$A$3:$B$31,2,FALSE)</f>
        <v>25</v>
      </c>
      <c r="H1070">
        <v>20</v>
      </c>
      <c r="I1070">
        <f>Tableau2[[#This Row],[Nombre de questions]]-Tableau2[[#This Row],[Réponses justes ]]</f>
        <v>5</v>
      </c>
      <c r="J1070" t="s">
        <v>1052</v>
      </c>
      <c r="K1070" s="3">
        <v>41352</v>
      </c>
      <c r="M1070"/>
      <c r="N1070" s="10"/>
    </row>
    <row r="1071" spans="1:14" x14ac:dyDescent="0.25">
      <c r="A1071" s="6" t="s">
        <v>1640</v>
      </c>
      <c r="B1071" t="str">
        <f>VLOOKUP(A1071,'Liste salariés'!$C$2:$I$609,4,FALSE)</f>
        <v>Ouvrier</v>
      </c>
      <c r="C1071" t="str">
        <f>VLOOKUP(A1071,'Liste salariés'!$C$2:$R$609,7,FALSE)</f>
        <v>P01-PRODUCTION</v>
      </c>
      <c r="D1071" t="str">
        <f>VLOOKUP(A1071,'Liste salariés'!$C$2:$I$609,3,FALSE)</f>
        <v>OMAN</v>
      </c>
      <c r="E1071" t="str">
        <f>VLOOKUP(A1071,'Liste salariés'!$C$2:$I$609,6,FALSE)</f>
        <v>ELM</v>
      </c>
      <c r="F1071" t="s">
        <v>1413</v>
      </c>
      <c r="G1071">
        <f>VLOOKUP(F1071,'Liste formations'!$A$3:$B$31,2,FALSE)</f>
        <v>10</v>
      </c>
      <c r="H1071">
        <v>9</v>
      </c>
      <c r="I1071">
        <f>Tableau2[[#This Row],[Nombre de questions]]-Tableau2[[#This Row],[Réponses justes ]]</f>
        <v>1</v>
      </c>
      <c r="J1071" t="s">
        <v>1052</v>
      </c>
      <c r="K1071" s="3">
        <v>41450</v>
      </c>
      <c r="M1071"/>
      <c r="N1071" s="10"/>
    </row>
    <row r="1072" spans="1:14" x14ac:dyDescent="0.25">
      <c r="A1072" s="6" t="s">
        <v>1640</v>
      </c>
      <c r="B1072" t="str">
        <f>VLOOKUP(A1072,'Liste salariés'!$C$2:$I$609,4,FALSE)</f>
        <v>Ouvrier</v>
      </c>
      <c r="C1072" t="str">
        <f>VLOOKUP(A1072,'Liste salariés'!$C$2:$R$609,7,FALSE)</f>
        <v>P01-PRODUCTION</v>
      </c>
      <c r="D1072" t="str">
        <f>VLOOKUP(A1072,'Liste salariés'!$C$2:$I$609,3,FALSE)</f>
        <v>OMAN</v>
      </c>
      <c r="E1072" t="str">
        <f>VLOOKUP(A1072,'Liste salariés'!$C$2:$I$609,6,FALSE)</f>
        <v>ELM</v>
      </c>
      <c r="F1072" t="s">
        <v>11</v>
      </c>
      <c r="G1072">
        <f>VLOOKUP(F1072,'Liste formations'!$A$3:$B$31,2,FALSE)</f>
        <v>25</v>
      </c>
      <c r="H1072">
        <v>20</v>
      </c>
      <c r="I1072">
        <f>Tableau2[[#This Row],[Nombre de questions]]-Tableau2[[#This Row],[Réponses justes ]]</f>
        <v>5</v>
      </c>
      <c r="J1072" t="s">
        <v>1052</v>
      </c>
      <c r="K1072" s="3">
        <v>41514</v>
      </c>
      <c r="M1072"/>
      <c r="N1072" s="10"/>
    </row>
    <row r="1073" spans="1:14" x14ac:dyDescent="0.25">
      <c r="A1073" s="6" t="s">
        <v>1339</v>
      </c>
      <c r="B1073" t="str">
        <f>VLOOKUP(A1073,'Liste salariés'!$C$2:$I$609,4,FALSE)</f>
        <v>Ouvrier</v>
      </c>
      <c r="C1073" t="str">
        <f>VLOOKUP(A1073,'Liste salariés'!$C$2:$R$609,7,FALSE)</f>
        <v>P01-PRODUCTION</v>
      </c>
      <c r="D1073" t="str">
        <f>VLOOKUP(A1073,'Liste salariés'!$C$2:$I$609,3,FALSE)</f>
        <v>OMAC</v>
      </c>
      <c r="E1073" t="str">
        <f>VLOOKUP(A1073,'Liste salariés'!$C$2:$I$609,6,FALSE)</f>
        <v>ELM</v>
      </c>
      <c r="F1073" t="s">
        <v>1413</v>
      </c>
      <c r="G1073">
        <f>VLOOKUP(F1073,'Liste formations'!$A$3:$B$31,2,FALSE)</f>
        <v>10</v>
      </c>
      <c r="H1073">
        <v>5</v>
      </c>
      <c r="I1073">
        <f>Tableau2[[#This Row],[Nombre de questions]]-Tableau2[[#This Row],[Réponses justes ]]</f>
        <v>5</v>
      </c>
      <c r="J1073" t="s">
        <v>1053</v>
      </c>
      <c r="K1073" s="3">
        <v>41297</v>
      </c>
      <c r="M1073"/>
      <c r="N1073" s="10"/>
    </row>
    <row r="1074" spans="1:14" x14ac:dyDescent="0.25">
      <c r="A1074" s="6" t="s">
        <v>1339</v>
      </c>
      <c r="B1074" t="str">
        <f>VLOOKUP(A1074,'Liste salariés'!$C$2:$I$609,4,FALSE)</f>
        <v>Ouvrier</v>
      </c>
      <c r="C1074" t="str">
        <f>VLOOKUP(A1074,'Liste salariés'!$C$2:$R$609,7,FALSE)</f>
        <v>P01-PRODUCTION</v>
      </c>
      <c r="D1074" t="str">
        <f>VLOOKUP(A1074,'Liste salariés'!$C$2:$I$609,3,FALSE)</f>
        <v>OMAC</v>
      </c>
      <c r="E1074" t="str">
        <f>VLOOKUP(A1074,'Liste salariés'!$C$2:$I$609,6,FALSE)</f>
        <v>ELM</v>
      </c>
      <c r="F1074" t="s">
        <v>11</v>
      </c>
      <c r="G1074">
        <f>VLOOKUP(F1074,'Liste formations'!$A$3:$B$31,2,FALSE)</f>
        <v>25</v>
      </c>
      <c r="H1074">
        <v>21</v>
      </c>
      <c r="I1074">
        <f>Tableau2[[#This Row],[Nombre de questions]]-Tableau2[[#This Row],[Réponses justes ]]</f>
        <v>4</v>
      </c>
      <c r="J1074" t="s">
        <v>1052</v>
      </c>
      <c r="K1074" s="3">
        <v>41211</v>
      </c>
      <c r="M1074"/>
      <c r="N1074" s="10"/>
    </row>
    <row r="1075" spans="1:14" x14ac:dyDescent="0.25">
      <c r="A1075" s="6" t="s">
        <v>1339</v>
      </c>
      <c r="B1075" t="str">
        <f>VLOOKUP(A1075,'Liste salariés'!$C$2:$I$609,4,FALSE)</f>
        <v>Ouvrier</v>
      </c>
      <c r="C1075" t="str">
        <f>VLOOKUP(A1075,'Liste salariés'!$C$2:$R$609,7,FALSE)</f>
        <v>P01-PRODUCTION</v>
      </c>
      <c r="D1075" t="str">
        <f>VLOOKUP(A1075,'Liste salariés'!$C$2:$I$609,3,FALSE)</f>
        <v>OMAC</v>
      </c>
      <c r="E1075" t="str">
        <f>VLOOKUP(A1075,'Liste salariés'!$C$2:$I$609,6,FALSE)</f>
        <v>ELM</v>
      </c>
      <c r="F1075" t="s">
        <v>1683</v>
      </c>
      <c r="G1075">
        <v>26</v>
      </c>
      <c r="H1075">
        <v>25</v>
      </c>
      <c r="I1075">
        <f>Tableau2[[#This Row],[Nombre de questions]]-Tableau2[[#This Row],[Réponses justes ]]</f>
        <v>1</v>
      </c>
      <c r="J1075" t="s">
        <v>1052</v>
      </c>
      <c r="K1075" s="3">
        <v>41366</v>
      </c>
      <c r="M1075"/>
      <c r="N1075" s="10"/>
    </row>
    <row r="1076" spans="1:14" x14ac:dyDescent="0.25">
      <c r="A1076" s="6" t="s">
        <v>1177</v>
      </c>
      <c r="B1076" t="str">
        <f>VLOOKUP(A1076,'Liste salariés'!$C$2:$I$609,4,FALSE)</f>
        <v>Cadre</v>
      </c>
      <c r="C1076" t="str">
        <f>VLOOKUP(A1076,'Liste salariés'!$C$2:$R$609,7,FALSE)</f>
        <v>S08-QUALITY</v>
      </c>
      <c r="D1076" t="str">
        <f>VLOOKUP(A1076,'Liste salariés'!$C$2:$I$609,3,FALSE)</f>
        <v>QUA</v>
      </c>
      <c r="E1076" t="str">
        <f>VLOOKUP(A1076,'Liste salariés'!$C$2:$I$609,6,FALSE)</f>
        <v>ELC</v>
      </c>
      <c r="F1076" t="s">
        <v>9</v>
      </c>
      <c r="G1076">
        <f>VLOOKUP(F1076,'Liste formations'!$A$3:$B$31,2,FALSE)</f>
        <v>10</v>
      </c>
      <c r="H1076">
        <v>8</v>
      </c>
      <c r="I1076">
        <f>Tableau2[[#This Row],[Nombre de questions]]-Tableau2[[#This Row],[Réponses justes ]]</f>
        <v>2</v>
      </c>
      <c r="J1076" t="s">
        <v>1052</v>
      </c>
      <c r="K1076" s="3">
        <v>41325</v>
      </c>
      <c r="M1076"/>
      <c r="N1076" s="10"/>
    </row>
    <row r="1077" spans="1:14" x14ac:dyDescent="0.25">
      <c r="A1077" s="6" t="s">
        <v>1177</v>
      </c>
      <c r="B1077" t="str">
        <f>VLOOKUP(A1077,'Liste salariés'!$C$2:$I$609,4,FALSE)</f>
        <v>Cadre</v>
      </c>
      <c r="C1077" s="8" t="str">
        <f>VLOOKUP(A1077,'Liste salariés'!$C$2:$R$609,7,FALSE)</f>
        <v>S08-QUALITY</v>
      </c>
      <c r="D1077" s="8" t="str">
        <f>VLOOKUP(A1077,'Liste salariés'!$C$2:$I$609,3,FALSE)</f>
        <v>QUA</v>
      </c>
      <c r="E1077" s="8" t="str">
        <f>VLOOKUP(A1077,'Liste salariés'!$C$2:$I$609,6,FALSE)</f>
        <v>ELC</v>
      </c>
      <c r="F1077" t="s">
        <v>11</v>
      </c>
      <c r="G1077" s="8">
        <f>VLOOKUP(F1077,'Liste formations'!$A$3:$B$31,2,FALSE)</f>
        <v>25</v>
      </c>
      <c r="H1077">
        <v>21</v>
      </c>
      <c r="I1077">
        <f>Tableau2[[#This Row],[Nombre de questions]]-Tableau2[[#This Row],[Réponses justes ]]</f>
        <v>4</v>
      </c>
      <c r="J1077" t="s">
        <v>1052</v>
      </c>
      <c r="K1077" s="3">
        <v>41584</v>
      </c>
      <c r="M1077"/>
      <c r="N1077" s="10"/>
    </row>
    <row r="1078" spans="1:14" x14ac:dyDescent="0.25">
      <c r="A1078" s="6" t="s">
        <v>1178</v>
      </c>
      <c r="B1078" t="str">
        <f>VLOOKUP(A1078,'Liste salariés'!$C$2:$I$609,4,FALSE)</f>
        <v>ETAM</v>
      </c>
      <c r="C1078" t="str">
        <f>VLOOKUP(A1078,'Liste salariés'!$C$2:$R$609,7,FALSE)</f>
        <v>P02-TECHNICAL SCES</v>
      </c>
      <c r="D1078" t="str">
        <f>VLOOKUP(A1078,'Liste salariés'!$C$2:$I$609,3,FALSE)</f>
        <v>TIE</v>
      </c>
      <c r="E1078" t="str">
        <f>VLOOKUP(A1078,'Liste salariés'!$C$2:$I$609,6,FALSE)</f>
        <v>ELM</v>
      </c>
      <c r="F1078" t="s">
        <v>9</v>
      </c>
      <c r="G1078">
        <f>VLOOKUP(F1078,'Liste formations'!$A$3:$B$31,2,FALSE)</f>
        <v>10</v>
      </c>
      <c r="H1078">
        <v>6</v>
      </c>
      <c r="I1078">
        <f>Tableau2[[#This Row],[Nombre de questions]]-Tableau2[[#This Row],[Réponses justes ]]</f>
        <v>4</v>
      </c>
      <c r="J1078" t="s">
        <v>1053</v>
      </c>
      <c r="K1078" s="3">
        <v>41347</v>
      </c>
      <c r="M1078"/>
      <c r="N1078" s="10"/>
    </row>
    <row r="1079" spans="1:14" x14ac:dyDescent="0.25">
      <c r="A1079" s="6" t="s">
        <v>1178</v>
      </c>
      <c r="B1079" t="str">
        <f>VLOOKUP(A1079,'Liste salariés'!$C$2:$I$609,4,FALSE)</f>
        <v>ETAM</v>
      </c>
      <c r="C1079" t="str">
        <f>VLOOKUP(A1079,'Liste salariés'!$C$2:$R$609,7,FALSE)</f>
        <v>P02-TECHNICAL SCES</v>
      </c>
      <c r="D1079" t="str">
        <f>VLOOKUP(A1079,'Liste salariés'!$C$2:$I$609,3,FALSE)</f>
        <v>TIE</v>
      </c>
      <c r="E1079" t="str">
        <f>VLOOKUP(A1079,'Liste salariés'!$C$2:$I$609,6,FALSE)</f>
        <v>ELM</v>
      </c>
      <c r="F1079" t="s">
        <v>1420</v>
      </c>
      <c r="G1079">
        <f>VLOOKUP(F1079,'Liste formations'!$A$3:$B$31,2,FALSE)</f>
        <v>10</v>
      </c>
      <c r="H1079">
        <v>10</v>
      </c>
      <c r="I1079">
        <f>Tableau2[[#This Row],[Nombre de questions]]-Tableau2[[#This Row],[Réponses justes ]]</f>
        <v>0</v>
      </c>
      <c r="J1079" t="s">
        <v>1052</v>
      </c>
      <c r="K1079" s="3">
        <v>41065</v>
      </c>
      <c r="M1079"/>
      <c r="N1079" s="10"/>
    </row>
    <row r="1080" spans="1:14" x14ac:dyDescent="0.25">
      <c r="A1080" s="6" t="s">
        <v>1178</v>
      </c>
      <c r="B1080" t="str">
        <f>VLOOKUP(A1080,'Liste salariés'!$C$2:$I$609,4,FALSE)</f>
        <v>ETAM</v>
      </c>
      <c r="C1080" t="str">
        <f>VLOOKUP(A1080,'Liste salariés'!$C$2:$R$609,7,FALSE)</f>
        <v>P02-TECHNICAL SCES</v>
      </c>
      <c r="D1080" t="str">
        <f>VLOOKUP(A1080,'Liste salariés'!$C$2:$I$609,3,FALSE)</f>
        <v>TIE</v>
      </c>
      <c r="E1080" t="str">
        <f>VLOOKUP(A1080,'Liste salariés'!$C$2:$I$609,6,FALSE)</f>
        <v>ELM</v>
      </c>
      <c r="F1080" t="s">
        <v>11</v>
      </c>
      <c r="G1080">
        <f>VLOOKUP(F1080,'Liste formations'!$A$3:$B$31,2,FALSE)</f>
        <v>25</v>
      </c>
      <c r="H1080">
        <v>23</v>
      </c>
      <c r="I1080">
        <f>Tableau2[[#This Row],[Nombre de questions]]-Tableau2[[#This Row],[Réponses justes ]]</f>
        <v>2</v>
      </c>
      <c r="J1080" t="s">
        <v>1052</v>
      </c>
      <c r="K1080" s="3">
        <v>40941</v>
      </c>
      <c r="M1080"/>
      <c r="N1080" s="10"/>
    </row>
    <row r="1081" spans="1:14" x14ac:dyDescent="0.25">
      <c r="A1081" s="6" t="s">
        <v>1178</v>
      </c>
      <c r="B1081" t="str">
        <f>VLOOKUP(A1081,'Liste salariés'!$C$2:$I$609,4,FALSE)</f>
        <v>ETAM</v>
      </c>
      <c r="C1081" t="str">
        <f>VLOOKUP(A1081,'Liste salariés'!$C$2:$R$609,7,FALSE)</f>
        <v>P02-TECHNICAL SCES</v>
      </c>
      <c r="D1081" t="str">
        <f>VLOOKUP(A1081,'Liste salariés'!$C$2:$I$609,3,FALSE)</f>
        <v>TIE</v>
      </c>
      <c r="E1081" t="str">
        <f>VLOOKUP(A1081,'Liste salariés'!$C$2:$I$609,6,FALSE)</f>
        <v>ELM</v>
      </c>
      <c r="F1081" t="s">
        <v>1681</v>
      </c>
      <c r="G1081">
        <f>VLOOKUP(F1081,'Liste formations'!$A$3:$B$31,2,FALSE)</f>
        <v>5</v>
      </c>
      <c r="H1081">
        <v>5</v>
      </c>
      <c r="I1081">
        <f>Tableau2[[#This Row],[Nombre de questions]]-Tableau2[[#This Row],[Réponses justes ]]</f>
        <v>0</v>
      </c>
      <c r="J1081" t="s">
        <v>1052</v>
      </c>
      <c r="K1081" s="3">
        <v>41415</v>
      </c>
      <c r="M1081"/>
      <c r="N1081" s="10"/>
    </row>
    <row r="1082" spans="1:14" x14ac:dyDescent="0.25">
      <c r="A1082" s="6" t="s">
        <v>1340</v>
      </c>
      <c r="B1082" t="str">
        <f>VLOOKUP(A1082,'Liste salariés'!$C$2:$I$609,4,FALSE)</f>
        <v>Ouvrier</v>
      </c>
      <c r="C1082" t="str">
        <f>VLOOKUP(A1082,'Liste salariés'!$C$2:$R$609,7,FALSE)</f>
        <v>P01-PRODUCTION</v>
      </c>
      <c r="D1082" t="str">
        <f>VLOOKUP(A1082,'Liste salariés'!$C$2:$I$609,3,FALSE)</f>
        <v>OMAC</v>
      </c>
      <c r="E1082" t="str">
        <f>VLOOKUP(A1082,'Liste salariés'!$C$2:$I$609,6,FALSE)</f>
        <v>ELM</v>
      </c>
      <c r="F1082" t="s">
        <v>1413</v>
      </c>
      <c r="G1082">
        <f>VLOOKUP(F1082,'Liste formations'!$A$3:$B$31,2,FALSE)</f>
        <v>10</v>
      </c>
      <c r="H1082">
        <v>9</v>
      </c>
      <c r="I1082">
        <f>Tableau2[[#This Row],[Nombre de questions]]-Tableau2[[#This Row],[Réponses justes ]]</f>
        <v>1</v>
      </c>
      <c r="J1082" t="s">
        <v>1052</v>
      </c>
      <c r="K1082" s="3">
        <v>41173</v>
      </c>
      <c r="M1082"/>
      <c r="N1082" s="10"/>
    </row>
    <row r="1083" spans="1:14" x14ac:dyDescent="0.25">
      <c r="A1083" s="6" t="s">
        <v>1340</v>
      </c>
      <c r="B1083" t="str">
        <f>VLOOKUP(A1083,'Liste salariés'!$C$2:$I$609,4,FALSE)</f>
        <v>Ouvrier</v>
      </c>
      <c r="C1083" t="str">
        <f>VLOOKUP(A1083,'Liste salariés'!$C$2:$R$609,7,FALSE)</f>
        <v>P01-PRODUCTION</v>
      </c>
      <c r="D1083" t="str">
        <f>VLOOKUP(A1083,'Liste salariés'!$C$2:$I$609,3,FALSE)</f>
        <v>OMAC</v>
      </c>
      <c r="E1083" t="str">
        <f>VLOOKUP(A1083,'Liste salariés'!$C$2:$I$609,6,FALSE)</f>
        <v>ELM</v>
      </c>
      <c r="F1083" t="s">
        <v>11</v>
      </c>
      <c r="G1083">
        <f>VLOOKUP(F1083,'Liste formations'!$A$3:$B$31,2,FALSE)</f>
        <v>25</v>
      </c>
      <c r="H1083">
        <v>14</v>
      </c>
      <c r="I1083">
        <f>Tableau2[[#This Row],[Nombre de questions]]-Tableau2[[#This Row],[Réponses justes ]]</f>
        <v>11</v>
      </c>
      <c r="J1083" t="s">
        <v>1053</v>
      </c>
      <c r="K1083" s="3">
        <v>41159</v>
      </c>
      <c r="M1083"/>
      <c r="N1083" s="10"/>
    </row>
    <row r="1084" spans="1:14" x14ac:dyDescent="0.25">
      <c r="A1084" s="6" t="s">
        <v>1342</v>
      </c>
      <c r="B1084" t="str">
        <f>VLOOKUP(A1084,'Liste salariés'!$C$2:$I$609,4,FALSE)</f>
        <v>Ouvrier</v>
      </c>
      <c r="C1084" t="str">
        <f>VLOOKUP(A1084,'Liste salariés'!$C$2:$R$609,7,FALSE)</f>
        <v>P01-PRODUCTION</v>
      </c>
      <c r="D1084" t="str">
        <f>VLOOKUP(A1084,'Liste salariés'!$C$2:$I$609,3,FALSE)</f>
        <v>OMAC</v>
      </c>
      <c r="E1084" t="str">
        <f>VLOOKUP(A1084,'Liste salariés'!$C$2:$I$609,6,FALSE)</f>
        <v>ELM</v>
      </c>
      <c r="F1084" t="s">
        <v>11</v>
      </c>
      <c r="G1084">
        <f>VLOOKUP(F1084,'Liste formations'!$A$3:$B$31,2,FALSE)</f>
        <v>25</v>
      </c>
      <c r="H1084">
        <v>22</v>
      </c>
      <c r="I1084">
        <f>Tableau2[[#This Row],[Nombre de questions]]-Tableau2[[#This Row],[Réponses justes ]]</f>
        <v>3</v>
      </c>
      <c r="J1084" t="s">
        <v>1052</v>
      </c>
      <c r="K1084" s="3">
        <v>41319</v>
      </c>
      <c r="M1084"/>
      <c r="N1084" s="10"/>
    </row>
    <row r="1085" spans="1:14" x14ac:dyDescent="0.25">
      <c r="A1085" s="6" t="s">
        <v>1342</v>
      </c>
      <c r="B1085" t="str">
        <f>VLOOKUP(A1085,'Liste salariés'!$C$2:$I$609,4,FALSE)</f>
        <v>Ouvrier</v>
      </c>
      <c r="C1085" t="str">
        <f>VLOOKUP(A1085,'Liste salariés'!$C$2:$R$609,7,FALSE)</f>
        <v>P01-PRODUCTION</v>
      </c>
      <c r="D1085" t="str">
        <f>VLOOKUP(A1085,'Liste salariés'!$C$2:$I$609,3,FALSE)</f>
        <v>OMAC</v>
      </c>
      <c r="E1085" t="str">
        <f>VLOOKUP(A1085,'Liste salariés'!$C$2:$I$609,6,FALSE)</f>
        <v>ELM</v>
      </c>
      <c r="F1085" t="s">
        <v>1683</v>
      </c>
      <c r="G1085">
        <v>25</v>
      </c>
      <c r="H1085">
        <v>25</v>
      </c>
      <c r="I1085">
        <f>Tableau2[[#This Row],[Nombre de questions]]-Tableau2[[#This Row],[Réponses justes ]]</f>
        <v>0</v>
      </c>
      <c r="J1085" t="s">
        <v>1052</v>
      </c>
      <c r="K1085" s="3">
        <v>41352</v>
      </c>
      <c r="M1085"/>
      <c r="N1085" s="10"/>
    </row>
    <row r="1086" spans="1:14" x14ac:dyDescent="0.25">
      <c r="A1086" s="6" t="s">
        <v>1341</v>
      </c>
      <c r="B1086" t="str">
        <f>VLOOKUP(A1086,'Liste salariés'!$C$2:$I$609,4,FALSE)</f>
        <v>Ouvrier</v>
      </c>
      <c r="C1086" t="str">
        <f>VLOOKUP(A1086,'Liste salariés'!$C$2:$R$609,7,FALSE)</f>
        <v>P01-PRODUCTION</v>
      </c>
      <c r="D1086" t="str">
        <f>VLOOKUP(A1086,'Liste salariés'!$C$2:$I$609,3,FALSE)</f>
        <v>OMAN</v>
      </c>
      <c r="E1086" t="str">
        <f>VLOOKUP(A1086,'Liste salariés'!$C$2:$I$609,6,FALSE)</f>
        <v>ELM</v>
      </c>
      <c r="F1086" t="s">
        <v>11</v>
      </c>
      <c r="G1086">
        <f>VLOOKUP(F1086,'Liste formations'!$A$3:$B$31,2,FALSE)</f>
        <v>25</v>
      </c>
      <c r="H1086">
        <v>19</v>
      </c>
      <c r="I1086">
        <f>Tableau2[[#This Row],[Nombre de questions]]-Tableau2[[#This Row],[Réponses justes ]]</f>
        <v>6</v>
      </c>
      <c r="J1086" t="s">
        <v>1052</v>
      </c>
      <c r="K1086" s="3">
        <v>41352</v>
      </c>
      <c r="M1086"/>
      <c r="N1086" s="10"/>
    </row>
    <row r="1087" spans="1:14" x14ac:dyDescent="0.25">
      <c r="A1087" s="6" t="s">
        <v>1832</v>
      </c>
      <c r="B1087" t="str">
        <f>VLOOKUP(A1087,'Liste salariés'!$C$2:$I$609,4,FALSE)</f>
        <v>Ouvrier</v>
      </c>
      <c r="C1087" t="str">
        <f>VLOOKUP(A1087,'Liste salariés'!$C$2:$R$609,7,FALSE)</f>
        <v>P02-TECHNICAL SCES</v>
      </c>
      <c r="D1087" t="str">
        <f>VLOOKUP(A1087,'Liste salariés'!$C$2:$I$609,3,FALSE)</f>
        <v>APP</v>
      </c>
      <c r="E1087" t="str">
        <f>VLOOKUP(A1087,'Liste salariés'!$C$2:$I$609,6,FALSE)</f>
        <v>ELM</v>
      </c>
      <c r="F1087" t="s">
        <v>11</v>
      </c>
      <c r="G1087">
        <f>VLOOKUP(F1087,'Liste formations'!$A$3:$B$31,2,FALSE)</f>
        <v>25</v>
      </c>
      <c r="H1087">
        <v>14</v>
      </c>
      <c r="I1087">
        <f>Tableau2[[#This Row],[Nombre de questions]]-Tableau2[[#This Row],[Réponses justes ]]</f>
        <v>11</v>
      </c>
      <c r="J1087" t="s">
        <v>1053</v>
      </c>
      <c r="K1087" s="3">
        <v>41534</v>
      </c>
      <c r="M1087"/>
      <c r="N1087" s="10"/>
    </row>
    <row r="1088" spans="1:14" x14ac:dyDescent="0.25">
      <c r="A1088" s="6" t="s">
        <v>1343</v>
      </c>
      <c r="B1088" t="str">
        <f>VLOOKUP(A1088,'Liste salariés'!$C$2:$I$609,4,FALSE)</f>
        <v>ETAM</v>
      </c>
      <c r="C1088" t="str">
        <f>VLOOKUP(A1088,'Liste salariés'!$C$2:$R$609,7,FALSE)</f>
        <v>P04-QUALITY PLANT</v>
      </c>
      <c r="D1088" t="str">
        <f>VLOOKUP(A1088,'Liste salariés'!$C$2:$I$609,3,FALSE)</f>
        <v>TQ</v>
      </c>
      <c r="E1088" t="str">
        <f>VLOOKUP(A1088,'Liste salariés'!$C$2:$I$609,6,FALSE)</f>
        <v>ELM</v>
      </c>
      <c r="F1088" t="s">
        <v>1420</v>
      </c>
      <c r="G1088">
        <f>VLOOKUP(F1088,'Liste formations'!$A$3:$B$31,2,FALSE)</f>
        <v>10</v>
      </c>
      <c r="H1088">
        <v>10</v>
      </c>
      <c r="I1088">
        <f>Tableau2[[#This Row],[Nombre de questions]]-Tableau2[[#This Row],[Réponses justes ]]</f>
        <v>0</v>
      </c>
      <c r="J1088" t="s">
        <v>1052</v>
      </c>
      <c r="K1088" s="3">
        <v>41066</v>
      </c>
      <c r="M1088"/>
      <c r="N1088" s="10"/>
    </row>
    <row r="1089" spans="1:14" x14ac:dyDescent="0.25">
      <c r="A1089" s="6" t="s">
        <v>1343</v>
      </c>
      <c r="B1089" t="str">
        <f>VLOOKUP(A1089,'Liste salariés'!$C$2:$I$609,4,FALSE)</f>
        <v>ETAM</v>
      </c>
      <c r="C1089" t="str">
        <f>VLOOKUP(A1089,'Liste salariés'!$C$2:$R$609,7,FALSE)</f>
        <v>P04-QUALITY PLANT</v>
      </c>
      <c r="D1089" t="str">
        <f>VLOOKUP(A1089,'Liste salariés'!$C$2:$I$609,3,FALSE)</f>
        <v>TQ</v>
      </c>
      <c r="E1089" t="str">
        <f>VLOOKUP(A1089,'Liste salariés'!$C$2:$I$609,6,FALSE)</f>
        <v>ELM</v>
      </c>
      <c r="F1089" t="s">
        <v>1414</v>
      </c>
      <c r="G1089">
        <f>VLOOKUP(F1089,'Liste formations'!$A$3:$B$31,2,FALSE)</f>
        <v>10</v>
      </c>
      <c r="H1089">
        <v>5</v>
      </c>
      <c r="I1089">
        <f>Tableau2[[#This Row],[Nombre de questions]]-Tableau2[[#This Row],[Réponses justes ]]</f>
        <v>5</v>
      </c>
      <c r="J1089" t="s">
        <v>1052</v>
      </c>
      <c r="K1089" s="3">
        <v>41172</v>
      </c>
      <c r="M1089"/>
      <c r="N1089" s="10"/>
    </row>
    <row r="1090" spans="1:14" x14ac:dyDescent="0.25">
      <c r="A1090" s="6" t="s">
        <v>1343</v>
      </c>
      <c r="B1090" t="str">
        <f>VLOOKUP(A1090,'Liste salariés'!$C$2:$I$609,4,FALSE)</f>
        <v>ETAM</v>
      </c>
      <c r="C1090" t="str">
        <f>VLOOKUP(A1090,'Liste salariés'!$C$2:$R$609,7,FALSE)</f>
        <v>P04-QUALITY PLANT</v>
      </c>
      <c r="D1090" t="str">
        <f>VLOOKUP(A1090,'Liste salariés'!$C$2:$I$609,3,FALSE)</f>
        <v>TQ</v>
      </c>
      <c r="E1090" t="str">
        <f>VLOOKUP(A1090,'Liste salariés'!$C$2:$I$609,6,FALSE)</f>
        <v>ELM</v>
      </c>
      <c r="F1090" t="s">
        <v>11</v>
      </c>
      <c r="G1090">
        <f>VLOOKUP(F1090,'Liste formations'!$A$3:$B$31,2,FALSE)</f>
        <v>25</v>
      </c>
      <c r="H1090">
        <v>23</v>
      </c>
      <c r="I1090">
        <f>Tableau2[[#This Row],[Nombre de questions]]-Tableau2[[#This Row],[Réponses justes ]]</f>
        <v>2</v>
      </c>
      <c r="J1090" t="s">
        <v>1052</v>
      </c>
      <c r="K1090" s="3">
        <v>41166</v>
      </c>
      <c r="M1090"/>
      <c r="N1090" s="10"/>
    </row>
    <row r="1091" spans="1:14" x14ac:dyDescent="0.25">
      <c r="A1091" s="34" t="s">
        <v>1086</v>
      </c>
      <c r="B1091" s="26" t="str">
        <f>VLOOKUP(A1091,'Liste salariés'!$C$2:$I$609,4,FALSE)</f>
        <v>Ouvrier</v>
      </c>
      <c r="C1091" s="36" t="str">
        <f>VLOOKUP(A1091,'Liste salariés'!$C$2:$R$609,7,FALSE)</f>
        <v>P01-PRODUCTION</v>
      </c>
      <c r="D1091" s="36" t="str">
        <f>VLOOKUP(A1091,'Liste salariés'!$C$2:$I$609,3,FALSE)</f>
        <v>OMAN</v>
      </c>
      <c r="E1091" s="36" t="str">
        <f>VLOOKUP(A1091,'Liste salariés'!$C$2:$I$609,6,FALSE)</f>
        <v>ELM</v>
      </c>
      <c r="F1091" s="26" t="s">
        <v>1987</v>
      </c>
      <c r="G1091" s="36">
        <f>VLOOKUP(F1091,'Liste formations'!$A$3:$B$31,2,FALSE)</f>
        <v>15</v>
      </c>
      <c r="H1091" s="26">
        <v>8</v>
      </c>
      <c r="I1091" s="26">
        <f>Tableau2[[#This Row],[Nombre de questions]]-Tableau2[[#This Row],[Réponses justes ]]</f>
        <v>7</v>
      </c>
      <c r="J1091" s="26" t="s">
        <v>1053</v>
      </c>
      <c r="K1091" s="41" t="s">
        <v>1989</v>
      </c>
      <c r="L1091" s="26"/>
      <c r="M1091"/>
      <c r="N1091" s="10"/>
    </row>
    <row r="1092" spans="1:14" x14ac:dyDescent="0.25">
      <c r="A1092" s="6" t="s">
        <v>1086</v>
      </c>
      <c r="B1092" t="str">
        <f>VLOOKUP(A1092,'Liste salariés'!$C$2:$I$609,4,FALSE)</f>
        <v>Ouvrier</v>
      </c>
      <c r="C1092" t="str">
        <f>VLOOKUP(A1092,'Liste salariés'!$C$2:$R$609,7,FALSE)</f>
        <v>P01-PRODUCTION</v>
      </c>
      <c r="D1092" t="str">
        <f>VLOOKUP(A1092,'Liste salariés'!$C$2:$I$609,3,FALSE)</f>
        <v>OMAN</v>
      </c>
      <c r="E1092" t="str">
        <f>VLOOKUP(A1092,'Liste salariés'!$C$2:$I$609,6,FALSE)</f>
        <v>ELM</v>
      </c>
      <c r="F1092" t="s">
        <v>1413</v>
      </c>
      <c r="G1092">
        <f>VLOOKUP(F1092,'Liste formations'!$A$3:$B$31,2,FALSE)</f>
        <v>10</v>
      </c>
      <c r="H1092">
        <v>10</v>
      </c>
      <c r="I1092">
        <f>Tableau2[[#This Row],[Nombre de questions]]-Tableau2[[#This Row],[Réponses justes ]]</f>
        <v>0</v>
      </c>
      <c r="J1092" t="s">
        <v>1052</v>
      </c>
      <c r="K1092" s="3">
        <v>41352</v>
      </c>
      <c r="M1092"/>
      <c r="N1092" s="10"/>
    </row>
    <row r="1093" spans="1:14" x14ac:dyDescent="0.25">
      <c r="A1093" s="6" t="s">
        <v>1086</v>
      </c>
      <c r="B1093" t="str">
        <f>VLOOKUP(A1093,'Liste salariés'!$C$2:$I$609,4,FALSE)</f>
        <v>Ouvrier</v>
      </c>
      <c r="C1093" t="str">
        <f>VLOOKUP(A1093,'Liste salariés'!$C$2:$R$609,7,FALSE)</f>
        <v>P01-PRODUCTION</v>
      </c>
      <c r="D1093" t="str">
        <f>VLOOKUP(A1093,'Liste salariés'!$C$2:$I$609,3,FALSE)</f>
        <v>OMAN</v>
      </c>
      <c r="E1093" t="str">
        <f>VLOOKUP(A1093,'Liste salariés'!$C$2:$I$609,6,FALSE)</f>
        <v>ELM</v>
      </c>
      <c r="F1093" t="s">
        <v>11</v>
      </c>
      <c r="G1093">
        <f>VLOOKUP(F1093,'Liste formations'!$A$3:$B$31,2,FALSE)</f>
        <v>25</v>
      </c>
      <c r="H1093">
        <v>19</v>
      </c>
      <c r="I1093">
        <f>Tableau2[[#This Row],[Nombre de questions]]-Tableau2[[#This Row],[Réponses justes ]]</f>
        <v>6</v>
      </c>
      <c r="J1093" t="s">
        <v>1052</v>
      </c>
      <c r="K1093" s="3">
        <v>41352</v>
      </c>
      <c r="M1093"/>
      <c r="N1093" s="10"/>
    </row>
    <row r="1094" spans="1:14" x14ac:dyDescent="0.25">
      <c r="A1094" s="6" t="s">
        <v>1781</v>
      </c>
      <c r="B1094" t="str">
        <f>VLOOKUP(A1094,'Liste salariés'!$C$2:$I$609,4,FALSE)</f>
        <v>Cadre</v>
      </c>
      <c r="C1094" t="str">
        <f>VLOOKUP(A1094,'Liste salariés'!$C$2:$R$609,7,FALSE)</f>
        <v>S02-FINANCE</v>
      </c>
      <c r="D1094" t="str">
        <f>VLOOKUP(A1094,'Liste salariés'!$C$2:$I$609,3,FALSE)</f>
        <v>CG</v>
      </c>
      <c r="E1094" t="str">
        <f>VLOOKUP(A1094,'Liste salariés'!$C$2:$I$609,6,FALSE)</f>
        <v>ELM</v>
      </c>
      <c r="F1094" t="s">
        <v>11</v>
      </c>
      <c r="G1094">
        <f>VLOOKUP(F1094,'Liste formations'!$A$3:$B$31,2,FALSE)</f>
        <v>25</v>
      </c>
      <c r="H1094">
        <v>23</v>
      </c>
      <c r="I1094">
        <f>Tableau2[[#This Row],[Nombre de questions]]-Tableau2[[#This Row],[Réponses justes ]]</f>
        <v>2</v>
      </c>
      <c r="J1094" t="s">
        <v>1052</v>
      </c>
      <c r="K1094" s="3">
        <v>40813</v>
      </c>
      <c r="M1094"/>
      <c r="N1094" s="10"/>
    </row>
    <row r="1095" spans="1:14" x14ac:dyDescent="0.25">
      <c r="A1095" s="6" t="s">
        <v>1781</v>
      </c>
      <c r="B1095" t="str">
        <f>VLOOKUP(A1095,'Liste salariés'!$C$2:$I$609,4,FALSE)</f>
        <v>Cadre</v>
      </c>
      <c r="C1095" t="str">
        <f>VLOOKUP(A1095,'Liste salariés'!$C$2:$R$609,7,FALSE)</f>
        <v>S02-FINANCE</v>
      </c>
      <c r="D1095" t="str">
        <f>VLOOKUP(A1095,'Liste salariés'!$C$2:$I$609,3,FALSE)</f>
        <v>CG</v>
      </c>
      <c r="E1095" t="str">
        <f>VLOOKUP(A1095,'Liste salariés'!$C$2:$I$609,6,FALSE)</f>
        <v>ELM</v>
      </c>
      <c r="F1095" t="s">
        <v>1783</v>
      </c>
      <c r="G1095">
        <f>VLOOKUP(F1095,'Liste formations'!$A$3:$B$31,2,FALSE)</f>
        <v>4</v>
      </c>
      <c r="H1095">
        <v>4</v>
      </c>
      <c r="I1095">
        <f>Tableau2[[#This Row],[Nombre de questions]]-Tableau2[[#This Row],[Réponses justes ]]</f>
        <v>0</v>
      </c>
      <c r="J1095" t="s">
        <v>1052</v>
      </c>
      <c r="K1095" s="3">
        <v>41444</v>
      </c>
      <c r="M1095"/>
      <c r="N1095" s="10"/>
    </row>
    <row r="1096" spans="1:14" x14ac:dyDescent="0.25">
      <c r="A1096" s="34" t="s">
        <v>1344</v>
      </c>
      <c r="B1096" t="str">
        <f>VLOOKUP(A1096,'Liste salariés'!$C$2:$I$609,4,FALSE)</f>
        <v>Ouvrier</v>
      </c>
      <c r="C1096" s="8" t="str">
        <f>VLOOKUP(A1096,'Liste salariés'!$C$2:$R$609,7,FALSE)</f>
        <v>P01-PRODUCTION</v>
      </c>
      <c r="D1096" s="8" t="str">
        <f>VLOOKUP(A1096,'Liste salariés'!$C$2:$I$609,3,FALSE)</f>
        <v>TL</v>
      </c>
      <c r="E1096" s="8" t="str">
        <f>VLOOKUP(A1096,'Liste salariés'!$C$2:$I$609,6,FALSE)</f>
        <v>ELM</v>
      </c>
      <c r="F1096" t="s">
        <v>1987</v>
      </c>
      <c r="G1096" s="8">
        <f>VLOOKUP(F1096,'Liste formations'!$A$3:$B$31,2,FALSE)</f>
        <v>15</v>
      </c>
      <c r="H1096" t="s">
        <v>1973</v>
      </c>
      <c r="I1096" t="e">
        <f>Tableau2[[#This Row],[Nombre de questions]]-Tableau2[[#This Row],[Réponses justes ]]</f>
        <v>#VALUE!</v>
      </c>
      <c r="J1096" s="26" t="s">
        <v>1053</v>
      </c>
      <c r="K1096" s="40">
        <v>40921</v>
      </c>
      <c r="M1096"/>
      <c r="N1096" s="10"/>
    </row>
    <row r="1097" spans="1:14" x14ac:dyDescent="0.25">
      <c r="A1097" s="6" t="s">
        <v>1344</v>
      </c>
      <c r="B1097" t="str">
        <f>VLOOKUP(A1097,'Liste salariés'!$C$2:$I$609,4,FALSE)</f>
        <v>Ouvrier</v>
      </c>
      <c r="C1097" t="str">
        <f>VLOOKUP(A1097,'Liste salariés'!$C$2:$R$609,7,FALSE)</f>
        <v>P01-PRODUCTION</v>
      </c>
      <c r="D1097" t="str">
        <f>VLOOKUP(A1097,'Liste salariés'!$C$2:$I$609,3,FALSE)</f>
        <v>TL</v>
      </c>
      <c r="E1097" t="str">
        <f>VLOOKUP(A1097,'Liste salariés'!$C$2:$I$609,6,FALSE)</f>
        <v>ELM</v>
      </c>
      <c r="F1097" t="s">
        <v>1420</v>
      </c>
      <c r="G1097">
        <f>VLOOKUP(F1097,'Liste formations'!$A$3:$B$31,2,FALSE)</f>
        <v>10</v>
      </c>
      <c r="H1097">
        <v>10</v>
      </c>
      <c r="I1097">
        <f>Tableau2[[#This Row],[Nombre de questions]]-Tableau2[[#This Row],[Réponses justes ]]</f>
        <v>0</v>
      </c>
      <c r="J1097" t="s">
        <v>1052</v>
      </c>
      <c r="K1097" s="3">
        <v>41017</v>
      </c>
      <c r="M1097"/>
      <c r="N1097" s="10"/>
    </row>
    <row r="1098" spans="1:14" x14ac:dyDescent="0.25">
      <c r="A1098" s="6" t="s">
        <v>1344</v>
      </c>
      <c r="B1098" t="str">
        <f>VLOOKUP(A1098,'Liste salariés'!$C$2:$I$609,4,FALSE)</f>
        <v>Ouvrier</v>
      </c>
      <c r="C1098" t="str">
        <f>VLOOKUP(A1098,'Liste salariés'!$C$2:$R$609,7,FALSE)</f>
        <v>P01-PRODUCTION</v>
      </c>
      <c r="D1098" t="str">
        <f>VLOOKUP(A1098,'Liste salariés'!$C$2:$I$609,3,FALSE)</f>
        <v>TL</v>
      </c>
      <c r="E1098" t="str">
        <f>VLOOKUP(A1098,'Liste salariés'!$C$2:$I$609,6,FALSE)</f>
        <v>ELM</v>
      </c>
      <c r="F1098" t="s">
        <v>1413</v>
      </c>
      <c r="G1098">
        <f>VLOOKUP(F1098,'Liste formations'!$A$3:$B$31,2,FALSE)</f>
        <v>10</v>
      </c>
      <c r="H1098">
        <v>10</v>
      </c>
      <c r="I1098">
        <f>Tableau2[[#This Row],[Nombre de questions]]-Tableau2[[#This Row],[Réponses justes ]]</f>
        <v>0</v>
      </c>
      <c r="J1098" t="s">
        <v>1052</v>
      </c>
      <c r="K1098" s="3">
        <v>41173</v>
      </c>
      <c r="M1098"/>
      <c r="N1098" s="10"/>
    </row>
    <row r="1099" spans="1:14" x14ac:dyDescent="0.25">
      <c r="A1099" s="6" t="s">
        <v>1344</v>
      </c>
      <c r="B1099" t="str">
        <f>VLOOKUP(A1099,'Liste salariés'!$C$2:$I$609,4,FALSE)</f>
        <v>Ouvrier</v>
      </c>
      <c r="C1099" t="str">
        <f>VLOOKUP(A1099,'Liste salariés'!$C$2:$R$609,7,FALSE)</f>
        <v>P01-PRODUCTION</v>
      </c>
      <c r="D1099" t="str">
        <f>VLOOKUP(A1099,'Liste salariés'!$C$2:$I$609,3,FALSE)</f>
        <v>TL</v>
      </c>
      <c r="E1099" t="str">
        <f>VLOOKUP(A1099,'Liste salariés'!$C$2:$I$609,6,FALSE)</f>
        <v>ELM</v>
      </c>
      <c r="F1099" t="s">
        <v>11</v>
      </c>
      <c r="G1099">
        <f>VLOOKUP(F1099,'Liste formations'!$A$3:$B$31,2,FALSE)</f>
        <v>25</v>
      </c>
      <c r="H1099">
        <v>18</v>
      </c>
      <c r="I1099">
        <f>Tableau2[[#This Row],[Nombre de questions]]-Tableau2[[#This Row],[Réponses justes ]]</f>
        <v>7</v>
      </c>
      <c r="J1099" t="s">
        <v>1052</v>
      </c>
      <c r="K1099" s="3">
        <v>41159</v>
      </c>
      <c r="M1099"/>
      <c r="N1099" s="10"/>
    </row>
    <row r="1100" spans="1:14" x14ac:dyDescent="0.25">
      <c r="A1100" s="6" t="s">
        <v>1344</v>
      </c>
      <c r="B1100" t="str">
        <f>VLOOKUP(A1100,'Liste salariés'!$C$2:$I$609,4,FALSE)</f>
        <v>Ouvrier</v>
      </c>
      <c r="C1100" t="str">
        <f>VLOOKUP(A1100,'Liste salariés'!$C$2:$R$609,7,FALSE)</f>
        <v>P01-PRODUCTION</v>
      </c>
      <c r="D1100" t="str">
        <f>VLOOKUP(A1100,'Liste salariés'!$C$2:$I$609,3,FALSE)</f>
        <v>TL</v>
      </c>
      <c r="E1100" t="str">
        <f>VLOOKUP(A1100,'Liste salariés'!$C$2:$I$609,6,FALSE)</f>
        <v>ELM</v>
      </c>
      <c r="F1100" t="s">
        <v>1422</v>
      </c>
      <c r="G1100">
        <f>VLOOKUP(F1100,'Liste formations'!$A$3:$B$31,2,FALSE)</f>
        <v>17</v>
      </c>
      <c r="H1100">
        <v>17</v>
      </c>
      <c r="I1100">
        <f>Tableau2[[#This Row],[Nombre de questions]]-Tableau2[[#This Row],[Réponses justes ]]</f>
        <v>0</v>
      </c>
      <c r="J1100" t="s">
        <v>1052</v>
      </c>
      <c r="K1100" s="3">
        <v>41383</v>
      </c>
      <c r="M1100"/>
      <c r="N1100" s="10"/>
    </row>
    <row r="1101" spans="1:14" x14ac:dyDescent="0.25">
      <c r="A1101" s="34" t="s">
        <v>1645</v>
      </c>
      <c r="B1101" s="26" t="str">
        <f>VLOOKUP(A1101,'Liste salariés'!$C$2:$I$609,4,FALSE)</f>
        <v>Ouvrier</v>
      </c>
      <c r="C1101" s="36" t="str">
        <f>VLOOKUP(A1101,'Liste salariés'!$C$2:$R$609,7,FALSE)</f>
        <v>P01-PRODUCTION</v>
      </c>
      <c r="D1101" s="36" t="str">
        <f>VLOOKUP(A1101,'Liste salariés'!$C$2:$I$609,3,FALSE)</f>
        <v>OMAC</v>
      </c>
      <c r="E1101" s="36" t="str">
        <f>VLOOKUP(A1101,'Liste salariés'!$C$2:$I$609,6,FALSE)</f>
        <v>ELM</v>
      </c>
      <c r="F1101" t="s">
        <v>1987</v>
      </c>
      <c r="G1101" s="36">
        <f>VLOOKUP(F1101,'Liste formations'!$A$3:$B$31,2,FALSE)</f>
        <v>15</v>
      </c>
      <c r="H1101" s="26" t="s">
        <v>1973</v>
      </c>
      <c r="I1101" s="26" t="e">
        <f>Tableau2[[#This Row],[Nombre de questions]]-Tableau2[[#This Row],[Réponses justes ]]</f>
        <v>#VALUE!</v>
      </c>
      <c r="J1101" s="26" t="s">
        <v>1053</v>
      </c>
      <c r="K1101" s="41" t="s">
        <v>2018</v>
      </c>
      <c r="L1101" s="26"/>
      <c r="M1101" s="26"/>
      <c r="N1101" s="10"/>
    </row>
    <row r="1102" spans="1:14" x14ac:dyDescent="0.25">
      <c r="A1102" s="6" t="s">
        <v>1645</v>
      </c>
      <c r="B1102" t="str">
        <f>VLOOKUP(A1102,'Liste salariés'!$C$2:$I$609,4,FALSE)</f>
        <v>Ouvrier</v>
      </c>
      <c r="C1102" t="str">
        <f>VLOOKUP(A1102,'Liste salariés'!$C$2:$R$609,7,FALSE)</f>
        <v>P01-PRODUCTION</v>
      </c>
      <c r="D1102" t="str">
        <f>VLOOKUP(A1102,'Liste salariés'!$C$2:$I$609,3,FALSE)</f>
        <v>OMAC</v>
      </c>
      <c r="E1102" t="str">
        <f>VLOOKUP(A1102,'Liste salariés'!$C$2:$I$609,6,FALSE)</f>
        <v>ELM</v>
      </c>
      <c r="F1102" t="s">
        <v>1683</v>
      </c>
      <c r="G1102">
        <f>VLOOKUP(F1102,'Liste formations'!$A$3:$B$31,2,FALSE)</f>
        <v>0</v>
      </c>
      <c r="H1102">
        <v>25</v>
      </c>
      <c r="I1102">
        <f>Tableau2[[#This Row],[Nombre de questions]]-Tableau2[[#This Row],[Réponses justes ]]</f>
        <v>-25</v>
      </c>
      <c r="J1102" t="s">
        <v>1052</v>
      </c>
      <c r="K1102" s="3">
        <v>41219</v>
      </c>
      <c r="M1102"/>
      <c r="N1102" s="10"/>
    </row>
    <row r="1103" spans="1:14" x14ac:dyDescent="0.25">
      <c r="A1103" s="6" t="s">
        <v>1645</v>
      </c>
      <c r="B1103" t="str">
        <f>VLOOKUP(A1103,'Liste salariés'!$C$2:$I$609,4,FALSE)</f>
        <v>Ouvrier</v>
      </c>
      <c r="C1103" t="str">
        <f>VLOOKUP(A1103,'Liste salariés'!$C$2:$R$609,7,FALSE)</f>
        <v>P01-PRODUCTION</v>
      </c>
      <c r="D1103" t="str">
        <f>VLOOKUP(A1103,'Liste salariés'!$C$2:$I$609,3,FALSE)</f>
        <v>OMAC</v>
      </c>
      <c r="E1103" t="str">
        <f>VLOOKUP(A1103,'Liste salariés'!$C$2:$I$609,6,FALSE)</f>
        <v>ELM</v>
      </c>
      <c r="F1103" t="s">
        <v>1413</v>
      </c>
      <c r="G1103">
        <f>VLOOKUP(F1103,'Liste formations'!$A$3:$B$31,2,FALSE)</f>
        <v>10</v>
      </c>
      <c r="H1103">
        <v>10</v>
      </c>
      <c r="I1103">
        <f>Tableau2[[#This Row],[Nombre de questions]]-Tableau2[[#This Row],[Réponses justes ]]</f>
        <v>0</v>
      </c>
      <c r="J1103" t="s">
        <v>1052</v>
      </c>
      <c r="K1103" s="3">
        <v>41458</v>
      </c>
      <c r="M1103"/>
      <c r="N1103" s="10"/>
    </row>
    <row r="1104" spans="1:14" x14ac:dyDescent="0.25">
      <c r="A1104" s="34" t="s">
        <v>1345</v>
      </c>
      <c r="B1104" t="str">
        <f>VLOOKUP(A1104,'Liste salariés'!$C$2:$I$609,4,FALSE)</f>
        <v>Ouvrier</v>
      </c>
      <c r="C1104" s="8" t="str">
        <f>VLOOKUP(A1104,'Liste salariés'!$C$2:$R$609,7,FALSE)</f>
        <v>P01-PRODUCTION</v>
      </c>
      <c r="D1104" s="8" t="str">
        <f>VLOOKUP(A1104,'Liste salariés'!$C$2:$I$609,3,FALSE)</f>
        <v>OMAC</v>
      </c>
      <c r="E1104" s="8" t="str">
        <f>VLOOKUP(A1104,'Liste salariés'!$C$2:$I$609,6,FALSE)</f>
        <v>ELM</v>
      </c>
      <c r="F1104" t="s">
        <v>1987</v>
      </c>
      <c r="G1104" s="8">
        <f>VLOOKUP(F1104,'Liste formations'!$A$3:$B$31,2,FALSE)</f>
        <v>15</v>
      </c>
      <c r="H1104" t="s">
        <v>1973</v>
      </c>
      <c r="I1104" t="e">
        <f>Tableau2[[#This Row],[Nombre de questions]]-Tableau2[[#This Row],[Réponses justes ]]</f>
        <v>#VALUE!</v>
      </c>
      <c r="J1104" s="26" t="s">
        <v>1053</v>
      </c>
      <c r="K1104" s="40" t="s">
        <v>1988</v>
      </c>
      <c r="M1104"/>
      <c r="N1104" s="10"/>
    </row>
    <row r="1105" spans="1:14" x14ac:dyDescent="0.25">
      <c r="A1105" s="6" t="s">
        <v>1345</v>
      </c>
      <c r="B1105" t="str">
        <f>VLOOKUP(A1105,'Liste salariés'!$C$2:$I$609,4,FALSE)</f>
        <v>Ouvrier</v>
      </c>
      <c r="C1105" t="str">
        <f>VLOOKUP(A1105,'Liste salariés'!$C$2:$R$609,7,FALSE)</f>
        <v>P01-PRODUCTION</v>
      </c>
      <c r="D1105" t="str">
        <f>VLOOKUP(A1105,'Liste salariés'!$C$2:$I$609,3,FALSE)</f>
        <v>OMAC</v>
      </c>
      <c r="E1105" t="str">
        <f>VLOOKUP(A1105,'Liste salariés'!$C$2:$I$609,6,FALSE)</f>
        <v>ELM</v>
      </c>
      <c r="F1105" t="s">
        <v>1413</v>
      </c>
      <c r="G1105">
        <f>VLOOKUP(F1105,'Liste formations'!$A$3:$B$31,2,FALSE)</f>
        <v>10</v>
      </c>
      <c r="H1105">
        <v>6</v>
      </c>
      <c r="I1105">
        <f>Tableau2[[#This Row],[Nombre de questions]]-Tableau2[[#This Row],[Réponses justes ]]</f>
        <v>4</v>
      </c>
      <c r="J1105" t="s">
        <v>1053</v>
      </c>
      <c r="K1105" s="3">
        <v>41099</v>
      </c>
      <c r="M1105"/>
      <c r="N1105" s="10"/>
    </row>
    <row r="1106" spans="1:14" x14ac:dyDescent="0.25">
      <c r="A1106" s="6" t="s">
        <v>1345</v>
      </c>
      <c r="B1106" t="str">
        <f>VLOOKUP(A1106,'Liste salariés'!$C$2:$I$609,4,FALSE)</f>
        <v>Ouvrier</v>
      </c>
      <c r="C1106" t="str">
        <f>VLOOKUP(A1106,'Liste salariés'!$C$2:$R$609,7,FALSE)</f>
        <v>P01-PRODUCTION</v>
      </c>
      <c r="D1106" t="str">
        <f>VLOOKUP(A1106,'Liste salariés'!$C$2:$I$609,3,FALSE)</f>
        <v>OMAC</v>
      </c>
      <c r="E1106" t="str">
        <f>VLOOKUP(A1106,'Liste salariés'!$C$2:$I$609,6,FALSE)</f>
        <v>ELM</v>
      </c>
      <c r="F1106" t="s">
        <v>11</v>
      </c>
      <c r="G1106">
        <f>VLOOKUP(F1106,'Liste formations'!$A$3:$B$31,2,FALSE)</f>
        <v>25</v>
      </c>
      <c r="H1106">
        <v>17</v>
      </c>
      <c r="I1106">
        <f>Tableau2[[#This Row],[Nombre de questions]]-Tableau2[[#This Row],[Réponses justes ]]</f>
        <v>8</v>
      </c>
      <c r="J1106" t="s">
        <v>1052</v>
      </c>
      <c r="K1106" s="3">
        <v>41095</v>
      </c>
      <c r="M1106"/>
      <c r="N1106" s="10"/>
    </row>
    <row r="1107" spans="1:14" x14ac:dyDescent="0.25">
      <c r="A1107" s="6" t="s">
        <v>1345</v>
      </c>
      <c r="B1107" t="str">
        <f>VLOOKUP(A1107,'Liste salariés'!$C$2:$I$609,4,FALSE)</f>
        <v>Ouvrier</v>
      </c>
      <c r="C1107" t="str">
        <f>VLOOKUP(A1107,'Liste salariés'!$C$2:$R$609,7,FALSE)</f>
        <v>P01-PRODUCTION</v>
      </c>
      <c r="D1107" t="str">
        <f>VLOOKUP(A1107,'Liste salariés'!$C$2:$I$609,3,FALSE)</f>
        <v>OMAC</v>
      </c>
      <c r="E1107" t="str">
        <f>VLOOKUP(A1107,'Liste salariés'!$C$2:$I$609,6,FALSE)</f>
        <v>ELM</v>
      </c>
      <c r="F1107" t="s">
        <v>1683</v>
      </c>
      <c r="G1107">
        <v>28</v>
      </c>
      <c r="H1107">
        <v>25</v>
      </c>
      <c r="I1107">
        <f>Tableau2[[#This Row],[Nombre de questions]]-Tableau2[[#This Row],[Réponses justes ]]</f>
        <v>3</v>
      </c>
      <c r="J1107" t="s">
        <v>1052</v>
      </c>
      <c r="K1107" s="3">
        <v>41347</v>
      </c>
      <c r="M1107"/>
      <c r="N1107" s="10"/>
    </row>
    <row r="1108" spans="1:14" x14ac:dyDescent="0.25">
      <c r="A1108" s="34" t="s">
        <v>1346</v>
      </c>
      <c r="B1108" t="str">
        <f>VLOOKUP(A1108,'Liste salariés'!$C$2:$I$609,4,FALSE)</f>
        <v>Ouvrier</v>
      </c>
      <c r="C1108" s="8" t="str">
        <f>VLOOKUP(A1108,'Liste salariés'!$C$2:$R$609,7,FALSE)</f>
        <v>P01-PRODUCTION</v>
      </c>
      <c r="D1108" s="8" t="str">
        <f>VLOOKUP(A1108,'Liste salariés'!$C$2:$I$609,3,FALSE)</f>
        <v>OMAN</v>
      </c>
      <c r="E1108" s="8" t="str">
        <f>VLOOKUP(A1108,'Liste salariés'!$C$2:$I$609,6,FALSE)</f>
        <v>ELM</v>
      </c>
      <c r="F1108" t="s">
        <v>1987</v>
      </c>
      <c r="G1108" s="8">
        <f>VLOOKUP(F1108,'Liste formations'!$A$3:$B$31,2,FALSE)</f>
        <v>15</v>
      </c>
      <c r="H1108" t="s">
        <v>1973</v>
      </c>
      <c r="I1108" t="e">
        <f>Tableau2[[#This Row],[Nombre de questions]]-Tableau2[[#This Row],[Réponses justes ]]</f>
        <v>#VALUE!</v>
      </c>
      <c r="J1108" s="26" t="s">
        <v>1053</v>
      </c>
      <c r="K1108" s="40" t="s">
        <v>2006</v>
      </c>
      <c r="M1108"/>
      <c r="N1108" s="10"/>
    </row>
    <row r="1109" spans="1:14" x14ac:dyDescent="0.25">
      <c r="A1109" s="6" t="s">
        <v>1346</v>
      </c>
      <c r="B1109" t="str">
        <f>VLOOKUP(A1109,'Liste salariés'!$C$2:$I$609,4,FALSE)</f>
        <v>Ouvrier</v>
      </c>
      <c r="C1109" t="str">
        <f>VLOOKUP(A1109,'Liste salariés'!$C$2:$R$609,7,FALSE)</f>
        <v>P01-PRODUCTION</v>
      </c>
      <c r="D1109" t="str">
        <f>VLOOKUP(A1109,'Liste salariés'!$C$2:$I$609,3,FALSE)</f>
        <v>OMAN</v>
      </c>
      <c r="E1109" t="str">
        <f>VLOOKUP(A1109,'Liste salariés'!$C$2:$I$609,6,FALSE)</f>
        <v>ELM</v>
      </c>
      <c r="F1109" t="s">
        <v>1413</v>
      </c>
      <c r="G1109">
        <f>VLOOKUP(F1109,'Liste formations'!$A$3:$B$31,2,FALSE)</f>
        <v>10</v>
      </c>
      <c r="H1109">
        <v>9</v>
      </c>
      <c r="I1109">
        <f>Tableau2[[#This Row],[Nombre de questions]]-Tableau2[[#This Row],[Réponses justes ]]</f>
        <v>1</v>
      </c>
      <c r="J1109" t="s">
        <v>1052</v>
      </c>
      <c r="K1109" s="3">
        <v>41288</v>
      </c>
      <c r="M1109"/>
      <c r="N1109" s="10"/>
    </row>
    <row r="1110" spans="1:14" x14ac:dyDescent="0.25">
      <c r="A1110" s="6" t="s">
        <v>1346</v>
      </c>
      <c r="B1110" t="str">
        <f>VLOOKUP(A1110,'Liste salariés'!$C$2:$I$609,4,FALSE)</f>
        <v>Ouvrier</v>
      </c>
      <c r="C1110" t="str">
        <f>VLOOKUP(A1110,'Liste salariés'!$C$2:$R$609,7,FALSE)</f>
        <v>P01-PRODUCTION</v>
      </c>
      <c r="D1110" t="str">
        <f>VLOOKUP(A1110,'Liste salariés'!$C$2:$I$609,3,FALSE)</f>
        <v>OMAN</v>
      </c>
      <c r="E1110" t="str">
        <f>VLOOKUP(A1110,'Liste salariés'!$C$2:$I$609,6,FALSE)</f>
        <v>ELM</v>
      </c>
      <c r="F1110" t="s">
        <v>11</v>
      </c>
      <c r="G1110">
        <f>VLOOKUP(F1110,'Liste formations'!$A$3:$B$31,2,FALSE)</f>
        <v>25</v>
      </c>
      <c r="H1110">
        <v>23</v>
      </c>
      <c r="I1110">
        <f>Tableau2[[#This Row],[Nombre de questions]]-Tableau2[[#This Row],[Réponses justes ]]</f>
        <v>2</v>
      </c>
      <c r="J1110" t="s">
        <v>1052</v>
      </c>
      <c r="K1110" s="3">
        <v>41368</v>
      </c>
      <c r="M1110"/>
      <c r="N1110" s="10"/>
    </row>
    <row r="1111" spans="1:14" x14ac:dyDescent="0.25">
      <c r="A1111" s="6" t="s">
        <v>1109</v>
      </c>
      <c r="B1111" t="str">
        <f>VLOOKUP(A1111,'Liste salariés'!$C$2:$I$609,4,FALSE)</f>
        <v>ETAM</v>
      </c>
      <c r="C1111" t="str">
        <f>VLOOKUP(A1111,'Liste salariés'!$C$2:$R$609,7,FALSE)</f>
        <v>S11-CLUSTER PL</v>
      </c>
      <c r="D1111" t="str">
        <f>VLOOKUP(A1111,'Liste salariés'!$C$2:$I$609,3,FALSE)</f>
        <v>LCD</v>
      </c>
      <c r="E1111" t="str">
        <f>VLOOKUP(A1111,'Liste salariés'!$C$2:$I$609,6,FALSE)</f>
        <v>ELC</v>
      </c>
      <c r="F1111" t="s">
        <v>1416</v>
      </c>
      <c r="G1111">
        <f>VLOOKUP(F1111,'Liste formations'!$A$3:$B$31,2,FALSE)</f>
        <v>13</v>
      </c>
      <c r="H1111">
        <v>8</v>
      </c>
      <c r="I1111">
        <f>Tableau2[[#This Row],[Nombre de questions]]-Tableau2[[#This Row],[Réponses justes ]]</f>
        <v>5</v>
      </c>
      <c r="J1111" t="s">
        <v>1053</v>
      </c>
      <c r="K1111" s="3">
        <v>41283</v>
      </c>
      <c r="M1111"/>
      <c r="N1111" s="10"/>
    </row>
    <row r="1112" spans="1:14" x14ac:dyDescent="0.25">
      <c r="A1112" s="6" t="s">
        <v>1109</v>
      </c>
      <c r="B1112" t="str">
        <f>VLOOKUP(A1112,'Liste salariés'!$C$2:$I$609,4,FALSE)</f>
        <v>ETAM</v>
      </c>
      <c r="C1112" t="str">
        <f>VLOOKUP(A1112,'Liste salariés'!$C$2:$R$609,7,FALSE)</f>
        <v>S11-CLUSTER PL</v>
      </c>
      <c r="D1112" t="str">
        <f>VLOOKUP(A1112,'Liste salariés'!$C$2:$I$609,3,FALSE)</f>
        <v>LCD</v>
      </c>
      <c r="E1112" t="str">
        <f>VLOOKUP(A1112,'Liste salariés'!$C$2:$I$609,6,FALSE)</f>
        <v>ELC</v>
      </c>
      <c r="F1112" t="s">
        <v>1417</v>
      </c>
      <c r="G1112">
        <f>VLOOKUP(F1112,'Liste formations'!$A$3:$B$31,2,FALSE)</f>
        <v>10</v>
      </c>
      <c r="H1112">
        <v>13</v>
      </c>
      <c r="I1112">
        <f>Tableau2[[#This Row],[Nombre de questions]]-Tableau2[[#This Row],[Réponses justes ]]</f>
        <v>-3</v>
      </c>
      <c r="J1112" t="s">
        <v>1052</v>
      </c>
      <c r="K1112" s="3">
        <v>41290</v>
      </c>
      <c r="M1112"/>
      <c r="N1112" s="10"/>
    </row>
    <row r="1113" spans="1:14" x14ac:dyDescent="0.25">
      <c r="A1113" s="6" t="s">
        <v>1109</v>
      </c>
      <c r="B1113" t="str">
        <f>VLOOKUP(A1113,'Liste salariés'!$C$2:$I$609,4,FALSE)</f>
        <v>ETAM</v>
      </c>
      <c r="C1113" t="str">
        <f>VLOOKUP(A1113,'Liste salariés'!$C$2:$R$609,7,FALSE)</f>
        <v>S11-CLUSTER PL</v>
      </c>
      <c r="D1113" t="str">
        <f>VLOOKUP(A1113,'Liste salariés'!$C$2:$I$609,3,FALSE)</f>
        <v>LCD</v>
      </c>
      <c r="E1113" t="str">
        <f>VLOOKUP(A1113,'Liste salariés'!$C$2:$I$609,6,FALSE)</f>
        <v>ELC</v>
      </c>
      <c r="F1113" t="s">
        <v>1418</v>
      </c>
      <c r="G1113">
        <f>VLOOKUP(F1113,'Liste formations'!$A$3:$B$31,2,FALSE)</f>
        <v>16</v>
      </c>
      <c r="H1113">
        <v>12</v>
      </c>
      <c r="I1113">
        <f>Tableau2[[#This Row],[Nombre de questions]]-Tableau2[[#This Row],[Réponses justes ]]</f>
        <v>4</v>
      </c>
      <c r="J1113" t="s">
        <v>1052</v>
      </c>
      <c r="K1113" s="3">
        <v>41296</v>
      </c>
      <c r="M1113"/>
      <c r="N1113" s="10"/>
    </row>
    <row r="1114" spans="1:14" x14ac:dyDescent="0.25">
      <c r="A1114" s="6" t="s">
        <v>1109</v>
      </c>
      <c r="B1114" t="str">
        <f>VLOOKUP(A1114,'Liste salariés'!$C$2:$I$609,4,FALSE)</f>
        <v>ETAM</v>
      </c>
      <c r="C1114" t="str">
        <f>VLOOKUP(A1114,'Liste salariés'!$C$2:$R$609,7,FALSE)</f>
        <v>S11-CLUSTER PL</v>
      </c>
      <c r="D1114" t="str">
        <f>VLOOKUP(A1114,'Liste salariés'!$C$2:$I$609,3,FALSE)</f>
        <v>LCD</v>
      </c>
      <c r="E1114" t="str">
        <f>VLOOKUP(A1114,'Liste salariés'!$C$2:$I$609,6,FALSE)</f>
        <v>ELC</v>
      </c>
      <c r="F1114" t="s">
        <v>1419</v>
      </c>
      <c r="G1114">
        <f>VLOOKUP(F1114,'Liste formations'!$A$3:$B$31,2,FALSE)</f>
        <v>15</v>
      </c>
      <c r="H1114">
        <v>14</v>
      </c>
      <c r="I1114">
        <f>Tableau2[[#This Row],[Nombre de questions]]-Tableau2[[#This Row],[Réponses justes ]]</f>
        <v>1</v>
      </c>
      <c r="J1114" t="s">
        <v>1052</v>
      </c>
      <c r="K1114" s="3">
        <v>41298</v>
      </c>
      <c r="M1114"/>
      <c r="N1114" s="10"/>
    </row>
    <row r="1115" spans="1:14" x14ac:dyDescent="0.25">
      <c r="A1115" s="6" t="s">
        <v>1066</v>
      </c>
      <c r="B1115" t="str">
        <f>VLOOKUP(A1115,'Liste salariés'!$C$2:$I$609,4,FALSE)</f>
        <v>Cadre</v>
      </c>
      <c r="C1115" t="str">
        <f>VLOOKUP(A1115,'Liste salariés'!$C$2:$R$609,7,FALSE)</f>
        <v>S15-TESTING R&amp;D</v>
      </c>
      <c r="D1115" t="str">
        <f>VLOOKUP(A1115,'Liste salariés'!$C$2:$I$609,3,FALSE)</f>
        <v>1N</v>
      </c>
      <c r="E1115" t="str">
        <f>VLOOKUP(A1115,'Liste salariés'!$C$2:$I$609,6,FALSE)</f>
        <v>ELC</v>
      </c>
      <c r="F1115" t="s">
        <v>1412</v>
      </c>
      <c r="G1115">
        <f>VLOOKUP(F1115,'Liste formations'!$A$3:$B$31,2,FALSE)</f>
        <v>14</v>
      </c>
      <c r="H1115">
        <v>11</v>
      </c>
      <c r="I1115">
        <f>Tableau2[[#This Row],[Nombre de questions]]-Tableau2[[#This Row],[Réponses justes ]]</f>
        <v>3</v>
      </c>
      <c r="J1115" t="s">
        <v>1052</v>
      </c>
      <c r="K1115" s="3">
        <v>41295</v>
      </c>
      <c r="M1115"/>
      <c r="N1115" s="10"/>
    </row>
    <row r="1116" spans="1:14" x14ac:dyDescent="0.25">
      <c r="A1116" s="6" t="s">
        <v>1066</v>
      </c>
      <c r="B1116" t="str">
        <f>VLOOKUP(A1116,'Liste salariés'!$C$2:$I$609,4,FALSE)</f>
        <v>Cadre</v>
      </c>
      <c r="C1116" t="str">
        <f>VLOOKUP(A1116,'Liste salariés'!$C$2:$R$609,7,FALSE)</f>
        <v>S15-TESTING R&amp;D</v>
      </c>
      <c r="D1116" t="str">
        <f>VLOOKUP(A1116,'Liste salariés'!$C$2:$I$609,3,FALSE)</f>
        <v>1N</v>
      </c>
      <c r="E1116" t="str">
        <f>VLOOKUP(A1116,'Liste salariés'!$C$2:$I$609,6,FALSE)</f>
        <v>ELC</v>
      </c>
      <c r="F1116" t="s">
        <v>1416</v>
      </c>
      <c r="G1116">
        <f>VLOOKUP(F1116,'Liste formations'!$A$3:$B$31,2,FALSE)</f>
        <v>13</v>
      </c>
      <c r="H1116">
        <v>8</v>
      </c>
      <c r="I1116">
        <f>Tableau2[[#This Row],[Nombre de questions]]-Tableau2[[#This Row],[Réponses justes ]]</f>
        <v>5</v>
      </c>
      <c r="J1116" t="s">
        <v>1053</v>
      </c>
      <c r="K1116" s="3">
        <v>41283</v>
      </c>
      <c r="M1116"/>
      <c r="N1116" s="10"/>
    </row>
    <row r="1117" spans="1:14" x14ac:dyDescent="0.25">
      <c r="A1117" s="6" t="s">
        <v>1066</v>
      </c>
      <c r="B1117" t="str">
        <f>VLOOKUP(A1117,'Liste salariés'!$C$2:$I$609,4,FALSE)</f>
        <v>Cadre</v>
      </c>
      <c r="C1117" t="str">
        <f>VLOOKUP(A1117,'Liste salariés'!$C$2:$R$609,7,FALSE)</f>
        <v>S15-TESTING R&amp;D</v>
      </c>
      <c r="D1117" t="str">
        <f>VLOOKUP(A1117,'Liste salariés'!$C$2:$I$609,3,FALSE)</f>
        <v>1N</v>
      </c>
      <c r="E1117" t="str">
        <f>VLOOKUP(A1117,'Liste salariés'!$C$2:$I$609,6,FALSE)</f>
        <v>ELC</v>
      </c>
      <c r="F1117" t="s">
        <v>1415</v>
      </c>
      <c r="G1117">
        <f>VLOOKUP(F1117,'Liste formations'!$A$3:$B$31,2,FALSE)</f>
        <v>10</v>
      </c>
      <c r="H1117">
        <v>7</v>
      </c>
      <c r="I1117">
        <f>Tableau2[[#This Row],[Nombre de questions]]-Tableau2[[#This Row],[Réponses justes ]]</f>
        <v>3</v>
      </c>
      <c r="J1117" t="s">
        <v>1052</v>
      </c>
      <c r="K1117" s="3">
        <v>41309</v>
      </c>
      <c r="M1117"/>
      <c r="N1117" s="10"/>
    </row>
    <row r="1118" spans="1:14" x14ac:dyDescent="0.25">
      <c r="A1118" s="6" t="s">
        <v>1066</v>
      </c>
      <c r="B1118" t="str">
        <f>VLOOKUP(A1118,'Liste salariés'!$C$2:$I$609,4,FALSE)</f>
        <v>Cadre</v>
      </c>
      <c r="C1118" t="str">
        <f>VLOOKUP(A1118,'Liste salariés'!$C$2:$R$609,7,FALSE)</f>
        <v>S15-TESTING R&amp;D</v>
      </c>
      <c r="D1118" t="str">
        <f>VLOOKUP(A1118,'Liste salariés'!$C$2:$I$609,3,FALSE)</f>
        <v>1N</v>
      </c>
      <c r="E1118" t="str">
        <f>VLOOKUP(A1118,'Liste salariés'!$C$2:$I$609,6,FALSE)</f>
        <v>ELC</v>
      </c>
      <c r="F1118" t="s">
        <v>9</v>
      </c>
      <c r="G1118">
        <f>VLOOKUP(F1118,'Liste formations'!$A$3:$B$31,2,FALSE)</f>
        <v>10</v>
      </c>
      <c r="H1118">
        <v>9</v>
      </c>
      <c r="I1118">
        <f>Tableau2[[#This Row],[Nombre de questions]]-Tableau2[[#This Row],[Réponses justes ]]</f>
        <v>1</v>
      </c>
      <c r="J1118" t="s">
        <v>1052</v>
      </c>
      <c r="K1118" s="3">
        <v>41323</v>
      </c>
      <c r="M1118"/>
      <c r="N1118" s="10"/>
    </row>
    <row r="1119" spans="1:14" x14ac:dyDescent="0.25">
      <c r="A1119" s="6" t="s">
        <v>1066</v>
      </c>
      <c r="B1119" t="str">
        <f>VLOOKUP(A1119,'Liste salariés'!$C$2:$I$609,4,FALSE)</f>
        <v>Cadre</v>
      </c>
      <c r="C1119" t="str">
        <f>VLOOKUP(A1119,'Liste salariés'!$C$2:$R$609,7,FALSE)</f>
        <v>S15-TESTING R&amp;D</v>
      </c>
      <c r="D1119" t="str">
        <f>VLOOKUP(A1119,'Liste salariés'!$C$2:$I$609,3,FALSE)</f>
        <v>1N</v>
      </c>
      <c r="E1119" t="str">
        <f>VLOOKUP(A1119,'Liste salariés'!$C$2:$I$609,6,FALSE)</f>
        <v>ELC</v>
      </c>
      <c r="F1119" t="s">
        <v>1414</v>
      </c>
      <c r="G1119">
        <f>VLOOKUP(F1119,'Liste formations'!$A$3:$B$31,2,FALSE)</f>
        <v>10</v>
      </c>
      <c r="H1119">
        <v>5</v>
      </c>
      <c r="I1119">
        <f>Tableau2[[#This Row],[Nombre de questions]]-Tableau2[[#This Row],[Réponses justes ]]</f>
        <v>5</v>
      </c>
      <c r="J1119" t="s">
        <v>1052</v>
      </c>
      <c r="K1119" s="3">
        <v>41172</v>
      </c>
      <c r="M1119"/>
      <c r="N1119" s="10"/>
    </row>
    <row r="1120" spans="1:14" x14ac:dyDescent="0.25">
      <c r="A1120" s="6" t="s">
        <v>1066</v>
      </c>
      <c r="B1120" t="str">
        <f>VLOOKUP(A1120,'Liste salariés'!$C$2:$I$609,4,FALSE)</f>
        <v>Cadre</v>
      </c>
      <c r="C1120" t="str">
        <f>VLOOKUP(A1120,'Liste salariés'!$C$2:$R$609,7,FALSE)</f>
        <v>S15-TESTING R&amp;D</v>
      </c>
      <c r="D1120" t="str">
        <f>VLOOKUP(A1120,'Liste salariés'!$C$2:$I$609,3,FALSE)</f>
        <v>1N</v>
      </c>
      <c r="E1120" t="str">
        <f>VLOOKUP(A1120,'Liste salariés'!$C$2:$I$609,6,FALSE)</f>
        <v>ELC</v>
      </c>
      <c r="F1120" t="s">
        <v>1788</v>
      </c>
      <c r="G1120">
        <f>VLOOKUP(F1120,'Liste formations'!$A$3:$B$31,2,FALSE)</f>
        <v>10</v>
      </c>
      <c r="H1120">
        <v>7</v>
      </c>
      <c r="I1120">
        <f>Tableau2[[#This Row],[Nombre de questions]]-Tableau2[[#This Row],[Réponses justes ]]</f>
        <v>3</v>
      </c>
      <c r="J1120" t="s">
        <v>1052</v>
      </c>
      <c r="K1120" s="3">
        <v>41442</v>
      </c>
      <c r="M1120"/>
      <c r="N1120" s="10"/>
    </row>
    <row r="1121" spans="1:14" x14ac:dyDescent="0.25">
      <c r="A1121" s="34" t="s">
        <v>1066</v>
      </c>
      <c r="B1121" t="str">
        <f>VLOOKUP(A1121,'Liste salariés'!$C$2:$I$609,4,FALSE)</f>
        <v>Cadre</v>
      </c>
      <c r="C1121" t="str">
        <f>VLOOKUP(A1121,'Liste salariés'!$C$2:$R$609,7,FALSE)</f>
        <v>S15-TESTING R&amp;D</v>
      </c>
      <c r="D1121" t="str">
        <f>VLOOKUP(A1121,'Liste salariés'!$C$2:$I$609,3,FALSE)</f>
        <v>1N</v>
      </c>
      <c r="E1121" t="str">
        <f>VLOOKUP(A1121,'Liste salariés'!$C$2:$I$609,6,FALSE)</f>
        <v>ELC</v>
      </c>
      <c r="F1121" t="s">
        <v>1795</v>
      </c>
      <c r="G1121">
        <f>VLOOKUP(F1121,'Liste formations'!$A$3:$B$31,2,FALSE)</f>
        <v>15</v>
      </c>
      <c r="H1121">
        <v>13</v>
      </c>
      <c r="I1121">
        <f>Tableau2[[#This Row],[Nombre de questions]]-Tableau2[[#This Row],[Réponses justes ]]</f>
        <v>2</v>
      </c>
      <c r="J1121" t="s">
        <v>1052</v>
      </c>
      <c r="K1121" s="3">
        <v>41456</v>
      </c>
      <c r="M1121"/>
      <c r="N1121" s="10"/>
    </row>
    <row r="1122" spans="1:14" x14ac:dyDescent="0.25">
      <c r="A1122" s="6" t="s">
        <v>1099</v>
      </c>
      <c r="B1122" t="str">
        <f>VLOOKUP(A1122,'Liste salariés'!$C$2:$I$609,4,FALSE)</f>
        <v>ETAM</v>
      </c>
      <c r="C1122" t="str">
        <f>VLOOKUP(A1122,'Liste salariés'!$C$2:$R$609,7,FALSE)</f>
        <v>P02-TECHNICAL SCES</v>
      </c>
      <c r="D1122" t="str">
        <f>VLOOKUP(A1122,'Liste salariés'!$C$2:$I$609,3,FALSE)</f>
        <v>INVE</v>
      </c>
      <c r="E1122" t="str">
        <f>VLOOKUP(A1122,'Liste salariés'!$C$2:$I$609,6,FALSE)</f>
        <v>ELM</v>
      </c>
      <c r="F1122" t="s">
        <v>1414</v>
      </c>
      <c r="G1122">
        <f>VLOOKUP(F1122,'Liste formations'!$A$3:$B$31,2,FALSE)</f>
        <v>10</v>
      </c>
      <c r="H1122">
        <v>4</v>
      </c>
      <c r="I1122">
        <f>Tableau2[[#This Row],[Nombre de questions]]-Tableau2[[#This Row],[Réponses justes ]]</f>
        <v>6</v>
      </c>
      <c r="J1122" t="s">
        <v>1052</v>
      </c>
      <c r="K1122" s="3"/>
      <c r="M1122"/>
      <c r="N1122" s="10"/>
    </row>
    <row r="1123" spans="1:14" x14ac:dyDescent="0.25">
      <c r="A1123" s="6" t="s">
        <v>1099</v>
      </c>
      <c r="B1123" t="str">
        <f>VLOOKUP(A1123,'Liste salariés'!$C$2:$I$609,4,FALSE)</f>
        <v>ETAM</v>
      </c>
      <c r="C1123" t="str">
        <f>VLOOKUP(A1123,'Liste salariés'!$C$2:$R$609,7,FALSE)</f>
        <v>P02-TECHNICAL SCES</v>
      </c>
      <c r="D1123" t="str">
        <f>VLOOKUP(A1123,'Liste salariés'!$C$2:$I$609,3,FALSE)</f>
        <v>INVE</v>
      </c>
      <c r="E1123" t="str">
        <f>VLOOKUP(A1123,'Liste salariés'!$C$2:$I$609,6,FALSE)</f>
        <v>ELM</v>
      </c>
      <c r="F1123" t="s">
        <v>9</v>
      </c>
      <c r="G1123">
        <f>VLOOKUP(F1123,'Liste formations'!$A$3:$B$31,2,FALSE)</f>
        <v>10</v>
      </c>
      <c r="H1123">
        <v>8</v>
      </c>
      <c r="I1123">
        <f>Tableau2[[#This Row],[Nombre de questions]]-Tableau2[[#This Row],[Réponses justes ]]</f>
        <v>2</v>
      </c>
      <c r="J1123" t="s">
        <v>1052</v>
      </c>
      <c r="K1123" s="3">
        <v>41347</v>
      </c>
      <c r="M1123"/>
      <c r="N1123" s="10"/>
    </row>
    <row r="1124" spans="1:14" x14ac:dyDescent="0.25">
      <c r="A1124" s="6" t="s">
        <v>1099</v>
      </c>
      <c r="B1124" t="str">
        <f>VLOOKUP(A1124,'Liste salariés'!$C$2:$I$609,4,FALSE)</f>
        <v>ETAM</v>
      </c>
      <c r="C1124" t="str">
        <f>VLOOKUP(A1124,'Liste salariés'!$C$2:$R$609,7,FALSE)</f>
        <v>P02-TECHNICAL SCES</v>
      </c>
      <c r="D1124" t="str">
        <f>VLOOKUP(A1124,'Liste salariés'!$C$2:$I$609,3,FALSE)</f>
        <v>INVE</v>
      </c>
      <c r="E1124" t="str">
        <f>VLOOKUP(A1124,'Liste salariés'!$C$2:$I$609,6,FALSE)</f>
        <v>ELM</v>
      </c>
      <c r="F1124" t="s">
        <v>11</v>
      </c>
      <c r="G1124">
        <f>VLOOKUP(F1124,'Liste formations'!$A$3:$B$31,2,FALSE)</f>
        <v>25</v>
      </c>
      <c r="H1124">
        <v>19</v>
      </c>
      <c r="I1124">
        <f>Tableau2[[#This Row],[Nombre de questions]]-Tableau2[[#This Row],[Réponses justes ]]</f>
        <v>6</v>
      </c>
      <c r="J1124" t="s">
        <v>1052</v>
      </c>
      <c r="K1124" s="3">
        <v>40809</v>
      </c>
      <c r="M1124"/>
      <c r="N1124" s="10"/>
    </row>
    <row r="1125" spans="1:14" x14ac:dyDescent="0.25">
      <c r="A1125" s="6" t="s">
        <v>1087</v>
      </c>
      <c r="B1125" t="str">
        <f>VLOOKUP(A1125,'Liste salariés'!$C$2:$I$609,4,FALSE)</f>
        <v>Ouvrier</v>
      </c>
      <c r="C1125" t="str">
        <f>VLOOKUP(A1125,'Liste salariés'!$C$2:$R$609,7,FALSE)</f>
        <v>P01-PRODUCTION</v>
      </c>
      <c r="D1125" t="str">
        <f>VLOOKUP(A1125,'Liste salariés'!$C$2:$I$609,3,FALSE)</f>
        <v>OMAC</v>
      </c>
      <c r="E1125" t="str">
        <f>VLOOKUP(A1125,'Liste salariés'!$C$2:$I$609,6,FALSE)</f>
        <v>ELM</v>
      </c>
      <c r="F1125" t="s">
        <v>1413</v>
      </c>
      <c r="G1125">
        <f>VLOOKUP(F1125,'Liste formations'!$A$3:$B$31,2,FALSE)</f>
        <v>10</v>
      </c>
      <c r="H1125">
        <v>10</v>
      </c>
      <c r="I1125">
        <f>Tableau2[[#This Row],[Nombre de questions]]-Tableau2[[#This Row],[Réponses justes ]]</f>
        <v>0</v>
      </c>
      <c r="J1125" t="s">
        <v>1052</v>
      </c>
      <c r="K1125" s="3">
        <v>41352</v>
      </c>
      <c r="M1125"/>
      <c r="N1125" s="10"/>
    </row>
    <row r="1126" spans="1:14" x14ac:dyDescent="0.25">
      <c r="A1126" s="6" t="s">
        <v>1087</v>
      </c>
      <c r="B1126" t="str">
        <f>VLOOKUP(A1126,'Liste salariés'!$C$2:$I$609,4,FALSE)</f>
        <v>Ouvrier</v>
      </c>
      <c r="C1126" t="str">
        <f>VLOOKUP(A1126,'Liste salariés'!$C$2:$R$609,7,FALSE)</f>
        <v>P01-PRODUCTION</v>
      </c>
      <c r="D1126" t="str">
        <f>VLOOKUP(A1126,'Liste salariés'!$C$2:$I$609,3,FALSE)</f>
        <v>OMAC</v>
      </c>
      <c r="E1126" t="str">
        <f>VLOOKUP(A1126,'Liste salariés'!$C$2:$I$609,6,FALSE)</f>
        <v>ELM</v>
      </c>
      <c r="F1126" t="s">
        <v>11</v>
      </c>
      <c r="G1126">
        <f>VLOOKUP(F1126,'Liste formations'!$A$3:$B$31,2,FALSE)</f>
        <v>25</v>
      </c>
      <c r="H1126">
        <v>24</v>
      </c>
      <c r="I1126">
        <f>Tableau2[[#This Row],[Nombre de questions]]-Tableau2[[#This Row],[Réponses justes ]]</f>
        <v>1</v>
      </c>
      <c r="J1126" t="s">
        <v>1052</v>
      </c>
      <c r="K1126" s="3">
        <v>41352</v>
      </c>
      <c r="M1126"/>
      <c r="N1126" s="10"/>
    </row>
    <row r="1127" spans="1:14" x14ac:dyDescent="0.25">
      <c r="A1127" s="6" t="s">
        <v>1087</v>
      </c>
      <c r="B1127" t="str">
        <f>VLOOKUP(A1127,'Liste salariés'!$C$2:$I$609,4,FALSE)</f>
        <v>Ouvrier</v>
      </c>
      <c r="C1127" t="str">
        <f>VLOOKUP(A1127,'Liste salariés'!$C$2:$R$609,7,FALSE)</f>
        <v>P01-PRODUCTION</v>
      </c>
      <c r="D1127" t="str">
        <f>VLOOKUP(A1127,'Liste salariés'!$C$2:$I$609,3,FALSE)</f>
        <v>OMAC</v>
      </c>
      <c r="E1127" t="str">
        <f>VLOOKUP(A1127,'Liste salariés'!$C$2:$I$609,6,FALSE)</f>
        <v>ELM</v>
      </c>
      <c r="F1127" t="s">
        <v>10</v>
      </c>
      <c r="G1127">
        <f>VLOOKUP(F1127,'Liste formations'!$A$3:$B$31,2,FALSE)</f>
        <v>6</v>
      </c>
      <c r="H1127">
        <v>6</v>
      </c>
      <c r="I1127">
        <f>Tableau2[[#This Row],[Nombre de questions]]-Tableau2[[#This Row],[Réponses justes ]]</f>
        <v>0</v>
      </c>
      <c r="J1127" t="s">
        <v>1052</v>
      </c>
      <c r="K1127" s="3">
        <v>41332</v>
      </c>
      <c r="M1127"/>
      <c r="N1127" s="10"/>
    </row>
    <row r="1128" spans="1:14" x14ac:dyDescent="0.25">
      <c r="A1128" s="6" t="s">
        <v>1087</v>
      </c>
      <c r="B1128" t="str">
        <f>VLOOKUP(A1128,'Liste salariés'!$C$2:$I$609,4,FALSE)</f>
        <v>Ouvrier</v>
      </c>
      <c r="C1128" t="str">
        <f>VLOOKUP(A1128,'Liste salariés'!$C$2:$R$609,7,FALSE)</f>
        <v>P01-PRODUCTION</v>
      </c>
      <c r="D1128" t="str">
        <f>VLOOKUP(A1128,'Liste salariés'!$C$2:$I$609,3,FALSE)</f>
        <v>OMAC</v>
      </c>
      <c r="E1128" t="str">
        <f>VLOOKUP(A1128,'Liste salariés'!$C$2:$I$609,6,FALSE)</f>
        <v>ELM</v>
      </c>
      <c r="F1128" t="s">
        <v>1683</v>
      </c>
      <c r="G1128">
        <v>25</v>
      </c>
      <c r="H1128">
        <v>25</v>
      </c>
      <c r="I1128">
        <f>Tableau2[[#This Row],[Nombre de questions]]-Tableau2[[#This Row],[Réponses justes ]]</f>
        <v>0</v>
      </c>
      <c r="J1128" t="s">
        <v>1052</v>
      </c>
      <c r="K1128" s="3">
        <v>41428</v>
      </c>
      <c r="M1128"/>
      <c r="N1128" s="10"/>
    </row>
    <row r="1129" spans="1:14" x14ac:dyDescent="0.25">
      <c r="A1129" s="34" t="s">
        <v>1347</v>
      </c>
      <c r="B1129" t="str">
        <f>VLOOKUP(A1129,'Liste salariés'!$C$2:$I$609,4,FALSE)</f>
        <v>Ouvrier</v>
      </c>
      <c r="C1129" s="8" t="str">
        <f>VLOOKUP(A1129,'Liste salariés'!$C$2:$R$609,7,FALSE)</f>
        <v>P01-PRODUCTION</v>
      </c>
      <c r="D1129" s="8" t="str">
        <f>VLOOKUP(A1129,'Liste salariés'!$C$2:$I$609,3,FALSE)</f>
        <v>OMAC</v>
      </c>
      <c r="E1129" s="8" t="str">
        <f>VLOOKUP(A1129,'Liste salariés'!$C$2:$I$609,6,FALSE)</f>
        <v>ELM</v>
      </c>
      <c r="F1129" t="s">
        <v>1987</v>
      </c>
      <c r="G1129" s="8">
        <f>VLOOKUP(F1129,'Liste formations'!$A$3:$B$31,2,FALSE)</f>
        <v>15</v>
      </c>
      <c r="H1129" t="s">
        <v>1973</v>
      </c>
      <c r="I1129" t="e">
        <f>Tableau2[[#This Row],[Nombre de questions]]-Tableau2[[#This Row],[Réponses justes ]]</f>
        <v>#VALUE!</v>
      </c>
      <c r="J1129" s="26" t="s">
        <v>1053</v>
      </c>
      <c r="K1129" s="40">
        <v>41593</v>
      </c>
      <c r="M1129"/>
      <c r="N1129" s="10"/>
    </row>
    <row r="1130" spans="1:14" x14ac:dyDescent="0.25">
      <c r="A1130" s="6" t="s">
        <v>1347</v>
      </c>
      <c r="B1130" t="str">
        <f>VLOOKUP(A1130,'Liste salariés'!$C$2:$I$609,4,FALSE)</f>
        <v>Ouvrier</v>
      </c>
      <c r="C1130" t="str">
        <f>VLOOKUP(A1130,'Liste salariés'!$C$2:$R$609,7,FALSE)</f>
        <v>P01-PRODUCTION</v>
      </c>
      <c r="D1130" t="str">
        <f>VLOOKUP(A1130,'Liste salariés'!$C$2:$I$609,3,FALSE)</f>
        <v>OMAC</v>
      </c>
      <c r="E1130" t="str">
        <f>VLOOKUP(A1130,'Liste salariés'!$C$2:$I$609,6,FALSE)</f>
        <v>ELM</v>
      </c>
      <c r="F1130" t="s">
        <v>1413</v>
      </c>
      <c r="G1130">
        <f>VLOOKUP(F1130,'Liste formations'!$A$3:$B$31,2,FALSE)</f>
        <v>10</v>
      </c>
      <c r="H1130">
        <v>10</v>
      </c>
      <c r="I1130">
        <f>Tableau2[[#This Row],[Nombre de questions]]-Tableau2[[#This Row],[Réponses justes ]]</f>
        <v>0</v>
      </c>
      <c r="J1130" t="s">
        <v>1052</v>
      </c>
      <c r="K1130" s="3">
        <v>41171</v>
      </c>
      <c r="M1130"/>
      <c r="N1130" s="10"/>
    </row>
    <row r="1131" spans="1:14" x14ac:dyDescent="0.25">
      <c r="A1131" s="6" t="s">
        <v>1347</v>
      </c>
      <c r="B1131" t="str">
        <f>VLOOKUP(A1131,'Liste salariés'!$C$2:$I$609,4,FALSE)</f>
        <v>Ouvrier</v>
      </c>
      <c r="C1131" t="str">
        <f>VLOOKUP(A1131,'Liste salariés'!$C$2:$R$609,7,FALSE)</f>
        <v>P01-PRODUCTION</v>
      </c>
      <c r="D1131" t="str">
        <f>VLOOKUP(A1131,'Liste salariés'!$C$2:$I$609,3,FALSE)</f>
        <v>OMAC</v>
      </c>
      <c r="E1131" t="str">
        <f>VLOOKUP(A1131,'Liste salariés'!$C$2:$I$609,6,FALSE)</f>
        <v>ELM</v>
      </c>
      <c r="F1131" t="s">
        <v>11</v>
      </c>
      <c r="G1131">
        <f>VLOOKUP(F1131,'Liste formations'!$A$3:$B$31,2,FALSE)</f>
        <v>25</v>
      </c>
      <c r="H1131">
        <v>25</v>
      </c>
      <c r="I1131">
        <f>Tableau2[[#This Row],[Nombre de questions]]-Tableau2[[#This Row],[Réponses justes ]]</f>
        <v>0</v>
      </c>
      <c r="J1131" t="s">
        <v>1052</v>
      </c>
      <c r="K1131" s="3">
        <v>41157</v>
      </c>
      <c r="M1131"/>
      <c r="N1131" s="10"/>
    </row>
    <row r="1132" spans="1:14" x14ac:dyDescent="0.25">
      <c r="A1132" s="6" t="s">
        <v>1348</v>
      </c>
      <c r="B1132" t="str">
        <f>VLOOKUP(A1132,'Liste salariés'!$C$2:$I$609,4,FALSE)</f>
        <v>Ouvrier</v>
      </c>
      <c r="C1132" t="str">
        <f>VLOOKUP(A1132,'Liste salariés'!$C$2:$R$609,7,FALSE)</f>
        <v>P01-PRODUCTION</v>
      </c>
      <c r="D1132" t="str">
        <f>VLOOKUP(A1132,'Liste salariés'!$C$2:$I$609,3,FALSE)</f>
        <v>OMAC</v>
      </c>
      <c r="E1132" t="str">
        <f>VLOOKUP(A1132,'Liste salariés'!$C$2:$I$609,6,FALSE)</f>
        <v>ELM</v>
      </c>
      <c r="F1132" t="s">
        <v>11</v>
      </c>
      <c r="G1132">
        <f>VLOOKUP(F1132,'Liste formations'!$A$3:$B$31,2,FALSE)</f>
        <v>25</v>
      </c>
      <c r="H1132">
        <v>24</v>
      </c>
      <c r="I1132">
        <f>Tableau2[[#This Row],[Nombre de questions]]-Tableau2[[#This Row],[Réponses justes ]]</f>
        <v>1</v>
      </c>
      <c r="J1132" t="s">
        <v>1052</v>
      </c>
      <c r="K1132" s="3">
        <v>41157</v>
      </c>
      <c r="M1132"/>
      <c r="N1132" s="10"/>
    </row>
    <row r="1133" spans="1:14" x14ac:dyDescent="0.25">
      <c r="A1133" s="6" t="s">
        <v>1348</v>
      </c>
      <c r="B1133" t="str">
        <f>VLOOKUP(A1133,'Liste salariés'!$C$2:$I$609,4,FALSE)</f>
        <v>Ouvrier</v>
      </c>
      <c r="C1133" t="str">
        <f>VLOOKUP(A1133,'Liste salariés'!$C$2:$R$609,7,FALSE)</f>
        <v>P01-PRODUCTION</v>
      </c>
      <c r="D1133" t="str">
        <f>VLOOKUP(A1133,'Liste salariés'!$C$2:$I$609,3,FALSE)</f>
        <v>OMAC</v>
      </c>
      <c r="E1133" t="str">
        <f>VLOOKUP(A1133,'Liste salariés'!$C$2:$I$609,6,FALSE)</f>
        <v>ELM</v>
      </c>
      <c r="F1133" t="s">
        <v>10</v>
      </c>
      <c r="G1133">
        <f>VLOOKUP(F1133,'Liste formations'!$A$3:$B$31,2,FALSE)</f>
        <v>6</v>
      </c>
      <c r="H1133">
        <v>6</v>
      </c>
      <c r="I1133">
        <f>Tableau2[[#This Row],[Nombre de questions]]-Tableau2[[#This Row],[Réponses justes ]]</f>
        <v>0</v>
      </c>
      <c r="J1133" t="s">
        <v>1052</v>
      </c>
      <c r="K1133" s="3">
        <v>41332</v>
      </c>
      <c r="M1133"/>
      <c r="N1133" s="10"/>
    </row>
    <row r="1134" spans="1:14" x14ac:dyDescent="0.25">
      <c r="A1134" s="6" t="s">
        <v>1348</v>
      </c>
      <c r="B1134" t="str">
        <f>VLOOKUP(A1134,'Liste salariés'!$C$2:$I$609,4,FALSE)</f>
        <v>Ouvrier</v>
      </c>
      <c r="C1134" t="str">
        <f>VLOOKUP(A1134,'Liste salariés'!$C$2:$R$609,7,FALSE)</f>
        <v>P01-PRODUCTION</v>
      </c>
      <c r="D1134" t="str">
        <f>VLOOKUP(A1134,'Liste salariés'!$C$2:$I$609,3,FALSE)</f>
        <v>OMAC</v>
      </c>
      <c r="E1134" t="str">
        <f>VLOOKUP(A1134,'Liste salariés'!$C$2:$I$609,6,FALSE)</f>
        <v>ELM</v>
      </c>
      <c r="F1134" t="s">
        <v>1683</v>
      </c>
      <c r="G1134">
        <v>26</v>
      </c>
      <c r="H1134">
        <v>25</v>
      </c>
      <c r="I1134">
        <f>Tableau2[[#This Row],[Nombre de questions]]-Tableau2[[#This Row],[Réponses justes ]]</f>
        <v>1</v>
      </c>
      <c r="J1134" t="s">
        <v>1052</v>
      </c>
      <c r="K1134" s="3">
        <v>41296</v>
      </c>
      <c r="L1134" t="s">
        <v>1773</v>
      </c>
      <c r="M1134"/>
      <c r="N1134" s="10"/>
    </row>
    <row r="1135" spans="1:14" x14ac:dyDescent="0.25">
      <c r="A1135" s="6" t="s">
        <v>1348</v>
      </c>
      <c r="B1135" t="str">
        <f>VLOOKUP(A1135,'Liste salariés'!$C$2:$I$609,4,FALSE)</f>
        <v>Ouvrier</v>
      </c>
      <c r="C1135" s="8" t="str">
        <f>VLOOKUP(A1135,'Liste salariés'!$C$2:$R$609,7,FALSE)</f>
        <v>P01-PRODUCTION</v>
      </c>
      <c r="D1135" s="8" t="str">
        <f>VLOOKUP(A1135,'Liste salariés'!$C$2:$I$609,3,FALSE)</f>
        <v>OMAC</v>
      </c>
      <c r="E1135" s="8" t="str">
        <f>VLOOKUP(A1135,'Liste salariés'!$C$2:$I$609,6,FALSE)</f>
        <v>ELM</v>
      </c>
      <c r="F1135" t="s">
        <v>1842</v>
      </c>
      <c r="G1135" s="8">
        <f>VLOOKUP(F1135,'Liste formations'!$A$3:$B$31,2,FALSE)</f>
        <v>7</v>
      </c>
      <c r="H1135">
        <v>7</v>
      </c>
      <c r="I1135">
        <f>Tableau2[[#This Row],[Nombre de questions]]-Tableau2[[#This Row],[Réponses justes ]]</f>
        <v>0</v>
      </c>
      <c r="J1135" t="s">
        <v>1052</v>
      </c>
      <c r="K1135" s="3">
        <v>41584</v>
      </c>
      <c r="M1135"/>
      <c r="N1135" s="10"/>
    </row>
    <row r="1136" spans="1:14" x14ac:dyDescent="0.25">
      <c r="A1136" s="6" t="s">
        <v>1348</v>
      </c>
      <c r="B1136" t="str">
        <f>VLOOKUP(A1136,'Liste salariés'!$C$2:$I$609,4,FALSE)</f>
        <v>Ouvrier</v>
      </c>
      <c r="C1136" s="8" t="str">
        <f>VLOOKUP(A1136,'Liste salariés'!$C$2:$R$609,7,FALSE)</f>
        <v>P01-PRODUCTION</v>
      </c>
      <c r="D1136" s="8" t="str">
        <f>VLOOKUP(A1136,'Liste salariés'!$C$2:$I$609,3,FALSE)</f>
        <v>OMAC</v>
      </c>
      <c r="E1136" s="8" t="str">
        <f>VLOOKUP(A1136,'Liste salariés'!$C$2:$I$609,6,FALSE)</f>
        <v>ELM</v>
      </c>
      <c r="F1136" t="s">
        <v>1987</v>
      </c>
      <c r="G1136" s="8">
        <f>VLOOKUP(F1136,'Liste formations'!$A$3:$B$31,2,FALSE)</f>
        <v>15</v>
      </c>
      <c r="H1136">
        <v>13</v>
      </c>
      <c r="I1136">
        <f>Tableau2[[#This Row],[Nombre de questions]]-Tableau2[[#This Row],[Réponses justes ]]</f>
        <v>2</v>
      </c>
      <c r="J1136" t="s">
        <v>1052</v>
      </c>
      <c r="K1136" s="3">
        <v>41667</v>
      </c>
      <c r="M1136"/>
      <c r="N1136" s="10"/>
    </row>
    <row r="1137" spans="1:14" x14ac:dyDescent="0.25">
      <c r="A1137" s="6" t="s">
        <v>1140</v>
      </c>
      <c r="B1137" t="str">
        <f>VLOOKUP(A1137,'Liste salariés'!$C$2:$I$609,4,FALSE)</f>
        <v>ETAM</v>
      </c>
      <c r="C1137" t="str">
        <f>VLOOKUP(A1137,'Liste salariés'!$C$2:$R$609,7,FALSE)</f>
        <v>P02-TECHNICAL SCES</v>
      </c>
      <c r="D1137" t="str">
        <f>VLOOKUP(A1137,'Liste salariés'!$C$2:$I$609,3,FALSE)</f>
        <v>TM</v>
      </c>
      <c r="E1137" t="str">
        <f>VLOOKUP(A1137,'Liste salariés'!$C$2:$I$609,6,FALSE)</f>
        <v>ELM</v>
      </c>
      <c r="F1137" t="s">
        <v>1414</v>
      </c>
      <c r="G1137">
        <f>VLOOKUP(F1137,'Liste formations'!$A$3:$B$31,2,FALSE)</f>
        <v>10</v>
      </c>
      <c r="H1137">
        <v>5</v>
      </c>
      <c r="I1137">
        <f>Tableau2[[#This Row],[Nombre de questions]]-Tableau2[[#This Row],[Réponses justes ]]</f>
        <v>5</v>
      </c>
      <c r="J1137" t="s">
        <v>1052</v>
      </c>
      <c r="K1137" s="3">
        <v>41096</v>
      </c>
      <c r="M1137"/>
      <c r="N1137" s="10"/>
    </row>
    <row r="1138" spans="1:14" x14ac:dyDescent="0.25">
      <c r="A1138" s="6" t="s">
        <v>1140</v>
      </c>
      <c r="B1138" t="str">
        <f>VLOOKUP(A1138,'Liste salariés'!$C$2:$I$609,4,FALSE)</f>
        <v>ETAM</v>
      </c>
      <c r="C1138" t="str">
        <f>VLOOKUP(A1138,'Liste salariés'!$C$2:$R$609,7,FALSE)</f>
        <v>P02-TECHNICAL SCES</v>
      </c>
      <c r="D1138" t="str">
        <f>VLOOKUP(A1138,'Liste salariés'!$C$2:$I$609,3,FALSE)</f>
        <v>TM</v>
      </c>
      <c r="E1138" t="str">
        <f>VLOOKUP(A1138,'Liste salariés'!$C$2:$I$609,6,FALSE)</f>
        <v>ELM</v>
      </c>
      <c r="F1138" t="s">
        <v>1420</v>
      </c>
      <c r="G1138">
        <f>VLOOKUP(F1138,'Liste formations'!$A$3:$B$31,2,FALSE)</f>
        <v>10</v>
      </c>
      <c r="H1138">
        <v>10</v>
      </c>
      <c r="I1138">
        <f>Tableau2[[#This Row],[Nombre de questions]]-Tableau2[[#This Row],[Réponses justes ]]</f>
        <v>0</v>
      </c>
      <c r="J1138" t="s">
        <v>1052</v>
      </c>
      <c r="K1138" s="3">
        <v>41019</v>
      </c>
      <c r="M1138"/>
      <c r="N1138" s="10"/>
    </row>
    <row r="1139" spans="1:14" x14ac:dyDescent="0.25">
      <c r="A1139" s="6" t="s">
        <v>1140</v>
      </c>
      <c r="B1139" t="str">
        <f>VLOOKUP(A1139,'Liste salariés'!$C$2:$I$609,4,FALSE)</f>
        <v>ETAM</v>
      </c>
      <c r="C1139" t="str">
        <f>VLOOKUP(A1139,'Liste salariés'!$C$2:$R$609,7,FALSE)</f>
        <v>P02-TECHNICAL SCES</v>
      </c>
      <c r="D1139" t="str">
        <f>VLOOKUP(A1139,'Liste salariés'!$C$2:$I$609,3,FALSE)</f>
        <v>TM</v>
      </c>
      <c r="E1139" t="str">
        <f>VLOOKUP(A1139,'Liste salariés'!$C$2:$I$609,6,FALSE)</f>
        <v>ELM</v>
      </c>
      <c r="F1139" t="s">
        <v>11</v>
      </c>
      <c r="G1139">
        <f>VLOOKUP(F1139,'Liste formations'!$A$3:$B$31,2,FALSE)</f>
        <v>25</v>
      </c>
      <c r="H1139">
        <v>20</v>
      </c>
      <c r="I1139">
        <f>Tableau2[[#This Row],[Nombre de questions]]-Tableau2[[#This Row],[Réponses justes ]]</f>
        <v>5</v>
      </c>
      <c r="J1139" t="s">
        <v>1052</v>
      </c>
      <c r="K1139" s="3">
        <v>40809</v>
      </c>
      <c r="M1139"/>
      <c r="N1139" s="10"/>
    </row>
    <row r="1140" spans="1:14" x14ac:dyDescent="0.25">
      <c r="A1140" s="6" t="s">
        <v>1217</v>
      </c>
      <c r="B1140" t="str">
        <f>VLOOKUP(A1140,'Liste salariés'!$C$2:$I$609,4,FALSE)</f>
        <v>ETAM</v>
      </c>
      <c r="C1140" t="str">
        <f>VLOOKUP(A1140,'Liste salariés'!$C$2:$R$609,7,FALSE)</f>
        <v>S03-HUMAN RESOURCE</v>
      </c>
      <c r="D1140" t="str">
        <f>VLOOKUP(A1140,'Liste salariés'!$C$2:$I$609,3,FALSE)</f>
        <v>RH</v>
      </c>
      <c r="E1140" t="str">
        <f>VLOOKUP(A1140,'Liste salariés'!$C$2:$I$609,6,FALSE)</f>
        <v>ELM</v>
      </c>
      <c r="F1140" t="s">
        <v>11</v>
      </c>
      <c r="G1140">
        <f>VLOOKUP(F1140,'Liste formations'!$A$3:$B$31,2,FALSE)</f>
        <v>25</v>
      </c>
      <c r="H1140">
        <v>17</v>
      </c>
      <c r="I1140">
        <f>Tableau2[[#This Row],[Nombre de questions]]-Tableau2[[#This Row],[Réponses justes ]]</f>
        <v>8</v>
      </c>
      <c r="J1140" t="s">
        <v>1052</v>
      </c>
      <c r="K1140" s="3">
        <v>40816</v>
      </c>
      <c r="M1140"/>
      <c r="N1140" s="10"/>
    </row>
    <row r="1141" spans="1:14" x14ac:dyDescent="0.25">
      <c r="A1141" s="6" t="s">
        <v>1349</v>
      </c>
      <c r="B1141" t="str">
        <f>VLOOKUP(A1141,'Liste salariés'!$C$2:$I$609,4,FALSE)</f>
        <v>Ouvrier</v>
      </c>
      <c r="C1141" t="str">
        <f>VLOOKUP(A1141,'Liste salariés'!$C$2:$R$609,7,FALSE)</f>
        <v>P01-PRODUCTION</v>
      </c>
      <c r="D1141" t="str">
        <f>VLOOKUP(A1141,'Liste salariés'!$C$2:$I$609,3,FALSE)</f>
        <v>OMAC</v>
      </c>
      <c r="E1141" t="str">
        <f>VLOOKUP(A1141,'Liste salariés'!$C$2:$I$609,6,FALSE)</f>
        <v>ELM</v>
      </c>
      <c r="F1141" t="s">
        <v>1413</v>
      </c>
      <c r="G1141">
        <f>VLOOKUP(F1141,'Liste formations'!$A$3:$B$31,2,FALSE)</f>
        <v>10</v>
      </c>
      <c r="H1141">
        <v>9</v>
      </c>
      <c r="I1141">
        <f>Tableau2[[#This Row],[Nombre de questions]]-Tableau2[[#This Row],[Réponses justes ]]</f>
        <v>1</v>
      </c>
      <c r="J1141" t="s">
        <v>1052</v>
      </c>
      <c r="K1141" s="3">
        <v>41180</v>
      </c>
      <c r="M1141"/>
      <c r="N1141" s="10"/>
    </row>
    <row r="1142" spans="1:14" x14ac:dyDescent="0.25">
      <c r="A1142" s="6" t="s">
        <v>1349</v>
      </c>
      <c r="B1142" t="str">
        <f>VLOOKUP(A1142,'Liste salariés'!$C$2:$I$609,4,FALSE)</f>
        <v>Ouvrier</v>
      </c>
      <c r="C1142" t="str">
        <f>VLOOKUP(A1142,'Liste salariés'!$C$2:$R$609,7,FALSE)</f>
        <v>P01-PRODUCTION</v>
      </c>
      <c r="D1142" t="str">
        <f>VLOOKUP(A1142,'Liste salariés'!$C$2:$I$609,3,FALSE)</f>
        <v>OMAC</v>
      </c>
      <c r="E1142" t="str">
        <f>VLOOKUP(A1142,'Liste salariés'!$C$2:$I$609,6,FALSE)</f>
        <v>ELM</v>
      </c>
      <c r="F1142" t="s">
        <v>11</v>
      </c>
      <c r="G1142">
        <f>VLOOKUP(F1142,'Liste formations'!$A$3:$B$31,2,FALSE)</f>
        <v>25</v>
      </c>
      <c r="H1142">
        <v>24</v>
      </c>
      <c r="I1142">
        <f>Tableau2[[#This Row],[Nombre de questions]]-Tableau2[[#This Row],[Réponses justes ]]</f>
        <v>1</v>
      </c>
      <c r="J1142" t="s">
        <v>1052</v>
      </c>
      <c r="K1142" s="3">
        <v>41166</v>
      </c>
      <c r="M1142"/>
      <c r="N1142" s="10"/>
    </row>
    <row r="1143" spans="1:14" x14ac:dyDescent="0.25">
      <c r="A1143" s="6" t="s">
        <v>1349</v>
      </c>
      <c r="B1143" t="str">
        <f>VLOOKUP(A1143,'Liste salariés'!$C$2:$I$609,4,FALSE)</f>
        <v>Ouvrier</v>
      </c>
      <c r="C1143" t="str">
        <f>VLOOKUP(A1143,'Liste salariés'!$C$2:$R$609,7,FALSE)</f>
        <v>P01-PRODUCTION</v>
      </c>
      <c r="D1143" t="str">
        <f>VLOOKUP(A1143,'Liste salariés'!$C$2:$I$609,3,FALSE)</f>
        <v>OMAC</v>
      </c>
      <c r="E1143" t="str">
        <f>VLOOKUP(A1143,'Liste salariés'!$C$2:$I$609,6,FALSE)</f>
        <v>ELM</v>
      </c>
      <c r="F1143" t="s">
        <v>1683</v>
      </c>
      <c r="G1143">
        <f>VLOOKUP(F1143,'Liste formations'!$A$3:$B$31,2,FALSE)</f>
        <v>0</v>
      </c>
      <c r="H1143">
        <v>25</v>
      </c>
      <c r="I1143">
        <f>Tableau2[[#This Row],[Nombre de questions]]-Tableau2[[#This Row],[Réponses justes ]]</f>
        <v>-25</v>
      </c>
      <c r="J1143" t="s">
        <v>1052</v>
      </c>
      <c r="K1143" s="3">
        <v>41199</v>
      </c>
      <c r="M1143"/>
      <c r="N1143" s="10"/>
    </row>
    <row r="1144" spans="1:14" x14ac:dyDescent="0.25">
      <c r="A1144" s="6" t="s">
        <v>1349</v>
      </c>
      <c r="B1144" t="str">
        <f>VLOOKUP(A1144,'Liste salariés'!$C$2:$I$609,4,FALSE)</f>
        <v>Ouvrier</v>
      </c>
      <c r="C1144" t="str">
        <f>VLOOKUP(A1144,'Liste salariés'!$C$2:$R$609,7,FALSE)</f>
        <v>P01-PRODUCTION</v>
      </c>
      <c r="D1144" t="str">
        <f>VLOOKUP(A1144,'Liste salariés'!$C$2:$I$609,3,FALSE)</f>
        <v>OMAC</v>
      </c>
      <c r="E1144" t="str">
        <f>VLOOKUP(A1144,'Liste salariés'!$C$2:$I$609,6,FALSE)</f>
        <v>ELM</v>
      </c>
      <c r="F1144" t="s">
        <v>1413</v>
      </c>
      <c r="G1144">
        <f>VLOOKUP(F1144,'Liste formations'!$A$3:$B$31,2,FALSE)</f>
        <v>10</v>
      </c>
      <c r="I1144">
        <f>Tableau2[[#This Row],[Nombre de questions]]-Tableau2[[#This Row],[Réponses justes ]]</f>
        <v>10</v>
      </c>
      <c r="J1144"/>
      <c r="K1144" s="3">
        <v>40928</v>
      </c>
      <c r="M1144"/>
      <c r="N1144" s="10"/>
    </row>
    <row r="1145" spans="1:14" x14ac:dyDescent="0.25">
      <c r="A1145" s="6" t="s">
        <v>1067</v>
      </c>
      <c r="B1145" t="str">
        <f>VLOOKUP(A1145,'Liste salariés'!$C$2:$I$609,4,FALSE)</f>
        <v>Cadre</v>
      </c>
      <c r="C1145" t="str">
        <f>VLOOKUP(A1145,'Liste salariés'!$C$2:$R$609,7,FALSE)</f>
        <v>P03-MATERIAL MNGT</v>
      </c>
      <c r="D1145" t="str">
        <f>VLOOKUP(A1145,'Liste salariés'!$C$2:$I$609,3,FALSE)</f>
        <v>LP</v>
      </c>
      <c r="E1145" t="str">
        <f>VLOOKUP(A1145,'Liste salariés'!$C$2:$I$609,6,FALSE)</f>
        <v>ELM</v>
      </c>
      <c r="F1145" t="s">
        <v>1412</v>
      </c>
      <c r="G1145">
        <f>VLOOKUP(F1145,'Liste formations'!$A$3:$B$31,2,FALSE)</f>
        <v>14</v>
      </c>
      <c r="H1145">
        <v>13</v>
      </c>
      <c r="I1145">
        <f>Tableau2[[#This Row],[Nombre de questions]]-Tableau2[[#This Row],[Réponses justes ]]</f>
        <v>1</v>
      </c>
      <c r="J1145" t="s">
        <v>1052</v>
      </c>
      <c r="K1145" s="3">
        <v>41295</v>
      </c>
      <c r="M1145"/>
      <c r="N1145" s="10"/>
    </row>
    <row r="1146" spans="1:14" x14ac:dyDescent="0.25">
      <c r="A1146" s="6" t="s">
        <v>1067</v>
      </c>
      <c r="B1146" t="str">
        <f>VLOOKUP(A1146,'Liste salariés'!$C$2:$I$609,4,FALSE)</f>
        <v>Cadre</v>
      </c>
      <c r="C1146" t="str">
        <f>VLOOKUP(A1146,'Liste salariés'!$C$2:$R$609,7,FALSE)</f>
        <v>P03-MATERIAL MNGT</v>
      </c>
      <c r="D1146" t="str">
        <f>VLOOKUP(A1146,'Liste salariés'!$C$2:$I$609,3,FALSE)</f>
        <v>LP</v>
      </c>
      <c r="E1146" t="str">
        <f>VLOOKUP(A1146,'Liste salariés'!$C$2:$I$609,6,FALSE)</f>
        <v>ELM</v>
      </c>
      <c r="F1146" t="s">
        <v>1420</v>
      </c>
      <c r="G1146">
        <f>VLOOKUP(F1146,'Liste formations'!$A$3:$B$31,2,FALSE)</f>
        <v>10</v>
      </c>
      <c r="H1146">
        <v>9</v>
      </c>
      <c r="I1146">
        <f>Tableau2[[#This Row],[Nombre de questions]]-Tableau2[[#This Row],[Réponses justes ]]</f>
        <v>1</v>
      </c>
      <c r="J1146" t="s">
        <v>1052</v>
      </c>
      <c r="K1146" s="3">
        <v>41018</v>
      </c>
      <c r="M1146"/>
      <c r="N1146" s="10"/>
    </row>
    <row r="1147" spans="1:14" x14ac:dyDescent="0.25">
      <c r="A1147" s="6" t="s">
        <v>1067</v>
      </c>
      <c r="B1147" t="str">
        <f>VLOOKUP(A1147,'Liste salariés'!$C$2:$I$609,4,FALSE)</f>
        <v>Cadre</v>
      </c>
      <c r="C1147" t="str">
        <f>VLOOKUP(A1147,'Liste salariés'!$C$2:$R$609,7,FALSE)</f>
        <v>P03-MATERIAL MNGT</v>
      </c>
      <c r="D1147" t="str">
        <f>VLOOKUP(A1147,'Liste salariés'!$C$2:$I$609,3,FALSE)</f>
        <v>LP</v>
      </c>
      <c r="E1147" t="str">
        <f>VLOOKUP(A1147,'Liste salariés'!$C$2:$I$609,6,FALSE)</f>
        <v>ELM</v>
      </c>
      <c r="F1147" t="s">
        <v>11</v>
      </c>
      <c r="G1147">
        <f>VLOOKUP(F1147,'Liste formations'!$A$3:$B$31,2,FALSE)</f>
        <v>25</v>
      </c>
      <c r="H1147">
        <v>22</v>
      </c>
      <c r="I1147">
        <f>Tableau2[[#This Row],[Nombre de questions]]-Tableau2[[#This Row],[Réponses justes ]]</f>
        <v>3</v>
      </c>
      <c r="J1147" t="s">
        <v>1052</v>
      </c>
      <c r="K1147" s="3">
        <v>40710</v>
      </c>
      <c r="M1147"/>
      <c r="N1147" s="10"/>
    </row>
    <row r="1148" spans="1:14" x14ac:dyDescent="0.25">
      <c r="A1148" s="6" t="s">
        <v>1067</v>
      </c>
      <c r="B1148" t="str">
        <f>VLOOKUP(A1148,'Liste salariés'!$C$2:$I$609,4,FALSE)</f>
        <v>Cadre</v>
      </c>
      <c r="C1148" t="str">
        <f>VLOOKUP(A1148,'Liste salariés'!$C$2:$R$609,7,FALSE)</f>
        <v>P03-MATERIAL MNGT</v>
      </c>
      <c r="D1148" t="str">
        <f>VLOOKUP(A1148,'Liste salariés'!$C$2:$I$609,3,FALSE)</f>
        <v>LP</v>
      </c>
      <c r="E1148" t="str">
        <f>VLOOKUP(A1148,'Liste salariés'!$C$2:$I$609,6,FALSE)</f>
        <v>ELM</v>
      </c>
      <c r="F1148" t="s">
        <v>10</v>
      </c>
      <c r="G1148">
        <f>VLOOKUP(F1148,'Liste formations'!$A$3:$B$31,2,FALSE)</f>
        <v>6</v>
      </c>
      <c r="H1148">
        <v>6</v>
      </c>
      <c r="I1148">
        <f>Tableau2[[#This Row],[Nombre de questions]]-Tableau2[[#This Row],[Réponses justes ]]</f>
        <v>0</v>
      </c>
      <c r="J1148" t="s">
        <v>1052</v>
      </c>
      <c r="K1148" s="3">
        <v>41302</v>
      </c>
      <c r="M1148"/>
      <c r="N1148" s="10"/>
    </row>
    <row r="1149" spans="1:14" x14ac:dyDescent="0.25">
      <c r="A1149" s="6" t="s">
        <v>1067</v>
      </c>
      <c r="B1149" t="str">
        <f>VLOOKUP(A1149,'Liste salariés'!$C$2:$I$609,4,FALSE)</f>
        <v>Cadre</v>
      </c>
      <c r="C1149" t="str">
        <f>VLOOKUP(A1149,'Liste salariés'!$C$2:$R$609,7,FALSE)</f>
        <v>P03-MATERIAL MNGT</v>
      </c>
      <c r="D1149" t="str">
        <f>VLOOKUP(A1149,'Liste salariés'!$C$2:$I$609,3,FALSE)</f>
        <v>LP</v>
      </c>
      <c r="E1149" t="str">
        <f>VLOOKUP(A1149,'Liste salariés'!$C$2:$I$609,6,FALSE)</f>
        <v>ELM</v>
      </c>
      <c r="F1149" t="s">
        <v>9</v>
      </c>
      <c r="G1149">
        <f>VLOOKUP(F1149,'Liste formations'!$A$3:$B$31,2,FALSE)</f>
        <v>10</v>
      </c>
      <c r="H1149">
        <v>7</v>
      </c>
      <c r="I1149">
        <f>Tableau2[[#This Row],[Nombre de questions]]-Tableau2[[#This Row],[Réponses justes ]]</f>
        <v>3</v>
      </c>
      <c r="J1149" t="s">
        <v>1052</v>
      </c>
      <c r="K1149" s="3">
        <v>41359</v>
      </c>
      <c r="M1149"/>
      <c r="N1149" s="10"/>
    </row>
    <row r="1150" spans="1:14" x14ac:dyDescent="0.25">
      <c r="A1150" s="6" t="s">
        <v>1067</v>
      </c>
      <c r="B1150" t="str">
        <f>VLOOKUP(A1150,'Liste salariés'!$C$2:$I$609,4,FALSE)</f>
        <v>Cadre</v>
      </c>
      <c r="C1150" t="str">
        <f>VLOOKUP(A1150,'Liste salariés'!$C$2:$R$609,7,FALSE)</f>
        <v>P03-MATERIAL MNGT</v>
      </c>
      <c r="D1150" t="str">
        <f>VLOOKUP(A1150,'Liste salariés'!$C$2:$I$609,3,FALSE)</f>
        <v>LP</v>
      </c>
      <c r="E1150" t="str">
        <f>VLOOKUP(A1150,'Liste salariés'!$C$2:$I$609,6,FALSE)</f>
        <v>ELM</v>
      </c>
      <c r="F1150" t="s">
        <v>1788</v>
      </c>
      <c r="G1150">
        <f>VLOOKUP(F1150,'Liste formations'!$A$3:$B$31,2,FALSE)</f>
        <v>10</v>
      </c>
      <c r="H1150">
        <v>7</v>
      </c>
      <c r="I1150">
        <f>Tableau2[[#This Row],[Nombre de questions]]-Tableau2[[#This Row],[Réponses justes ]]</f>
        <v>3</v>
      </c>
      <c r="J1150" t="s">
        <v>1052</v>
      </c>
      <c r="K1150" s="3">
        <v>41442</v>
      </c>
      <c r="M1150"/>
      <c r="N1150" s="10"/>
    </row>
    <row r="1151" spans="1:14" x14ac:dyDescent="0.25">
      <c r="A1151" s="34" t="s">
        <v>1067</v>
      </c>
      <c r="B1151" t="str">
        <f>VLOOKUP(A1151,'Liste salariés'!$C$2:$I$609,4,FALSE)</f>
        <v>Cadre</v>
      </c>
      <c r="C1151" t="str">
        <f>VLOOKUP(A1151,'Liste salariés'!$C$2:$R$609,7,FALSE)</f>
        <v>P03-MATERIAL MNGT</v>
      </c>
      <c r="D1151" t="str">
        <f>VLOOKUP(A1151,'Liste salariés'!$C$2:$I$609,3,FALSE)</f>
        <v>LP</v>
      </c>
      <c r="E1151" t="str">
        <f>VLOOKUP(A1151,'Liste salariés'!$C$2:$I$609,6,FALSE)</f>
        <v>ELM</v>
      </c>
      <c r="F1151" t="s">
        <v>1795</v>
      </c>
      <c r="G1151">
        <f>VLOOKUP(F1151,'Liste formations'!$A$3:$B$31,2,FALSE)</f>
        <v>15</v>
      </c>
      <c r="H1151">
        <v>12</v>
      </c>
      <c r="I1151">
        <f>Tableau2[[#This Row],[Nombre de questions]]-Tableau2[[#This Row],[Réponses justes ]]</f>
        <v>3</v>
      </c>
      <c r="J1151" t="s">
        <v>1052</v>
      </c>
      <c r="K1151" s="3">
        <v>41456</v>
      </c>
      <c r="M1151"/>
      <c r="N1151" s="10"/>
    </row>
    <row r="1152" spans="1:14" x14ac:dyDescent="0.25">
      <c r="A1152" s="6" t="s">
        <v>1179</v>
      </c>
      <c r="B1152" t="str">
        <f>VLOOKUP(A1152,'Liste salariés'!$C$2:$I$609,4,FALSE)</f>
        <v>Ouvrier</v>
      </c>
      <c r="C1152" t="str">
        <f>VLOOKUP(A1152,'Liste salariés'!$C$2:$R$609,7,FALSE)</f>
        <v>P01-PRODUCTION</v>
      </c>
      <c r="D1152" t="str">
        <f>VLOOKUP(A1152,'Liste salariés'!$C$2:$I$609,3,FALSE)</f>
        <v>OMAC</v>
      </c>
      <c r="E1152" t="str">
        <f>VLOOKUP(A1152,'Liste salariés'!$C$2:$I$609,6,FALSE)</f>
        <v>ELM</v>
      </c>
      <c r="F1152" t="s">
        <v>9</v>
      </c>
      <c r="G1152">
        <f>VLOOKUP(F1152,'Liste formations'!$A$3:$B$31,2,FALSE)</f>
        <v>10</v>
      </c>
      <c r="H1152">
        <v>4</v>
      </c>
      <c r="I1152">
        <f>Tableau2[[#This Row],[Nombre de questions]]-Tableau2[[#This Row],[Réponses justes ]]</f>
        <v>6</v>
      </c>
      <c r="J1152" t="s">
        <v>1053</v>
      </c>
      <c r="K1152" s="3">
        <v>41347</v>
      </c>
      <c r="M1152"/>
      <c r="N1152" s="10"/>
    </row>
    <row r="1153" spans="1:14" x14ac:dyDescent="0.25">
      <c r="A1153" s="6" t="s">
        <v>1179</v>
      </c>
      <c r="B1153" t="str">
        <f>VLOOKUP(A1153,'Liste salariés'!$C$2:$I$609,4,FALSE)</f>
        <v>Ouvrier</v>
      </c>
      <c r="C1153" t="str">
        <f>VLOOKUP(A1153,'Liste salariés'!$C$2:$R$609,7,FALSE)</f>
        <v>P01-PRODUCTION</v>
      </c>
      <c r="D1153" t="str">
        <f>VLOOKUP(A1153,'Liste salariés'!$C$2:$I$609,3,FALSE)</f>
        <v>OMAC</v>
      </c>
      <c r="E1153" t="str">
        <f>VLOOKUP(A1153,'Liste salariés'!$C$2:$I$609,6,FALSE)</f>
        <v>ELM</v>
      </c>
      <c r="F1153" t="s">
        <v>11</v>
      </c>
      <c r="G1153">
        <f>VLOOKUP(F1153,'Liste formations'!$A$3:$B$31,2,FALSE)</f>
        <v>25</v>
      </c>
      <c r="H1153">
        <v>23</v>
      </c>
      <c r="I1153">
        <f>Tableau2[[#This Row],[Nombre de questions]]-Tableau2[[#This Row],[Réponses justes ]]</f>
        <v>2</v>
      </c>
      <c r="J1153" t="s">
        <v>1052</v>
      </c>
      <c r="K1153" s="3">
        <v>41361</v>
      </c>
      <c r="M1153"/>
      <c r="N1153" s="10"/>
    </row>
    <row r="1154" spans="1:14" x14ac:dyDescent="0.25">
      <c r="A1154" s="34" t="s">
        <v>1141</v>
      </c>
      <c r="B1154" t="str">
        <f>VLOOKUP(A1154,'Liste salariés'!$C$2:$I$609,4,FALSE)</f>
        <v>MOI</v>
      </c>
      <c r="C1154" s="8" t="str">
        <f>VLOOKUP(A1154,'Liste salariés'!$C$2:$R$609,7,FALSE)</f>
        <v>P02-TECHNICAL SCES</v>
      </c>
      <c r="D1154" s="8" t="str">
        <f>VLOOKUP(A1154,'Liste salariés'!$C$2:$I$609,3,FALSE)</f>
        <v>TST</v>
      </c>
      <c r="E1154" s="8" t="str">
        <f>VLOOKUP(A1154,'Liste salariés'!$C$2:$I$609,6,FALSE)</f>
        <v>ELM</v>
      </c>
      <c r="F1154" t="s">
        <v>1987</v>
      </c>
      <c r="G1154" s="8">
        <f>VLOOKUP(F1154,'Liste formations'!$A$3:$B$31,2,FALSE)</f>
        <v>15</v>
      </c>
      <c r="H1154" t="s">
        <v>1973</v>
      </c>
      <c r="I1154" t="e">
        <f>Tableau2[[#This Row],[Nombre de questions]]-Tableau2[[#This Row],[Réponses justes ]]</f>
        <v>#VALUE!</v>
      </c>
      <c r="J1154" s="26" t="s">
        <v>1053</v>
      </c>
      <c r="K1154" s="40">
        <v>41593</v>
      </c>
      <c r="M1154"/>
      <c r="N1154" s="10"/>
    </row>
    <row r="1155" spans="1:14" x14ac:dyDescent="0.25">
      <c r="A1155" s="6" t="s">
        <v>1141</v>
      </c>
      <c r="B1155" t="str">
        <f>VLOOKUP(A1155,'Liste salariés'!$C$2:$I$609,4,FALSE)</f>
        <v>MOI</v>
      </c>
      <c r="C1155" t="str">
        <f>VLOOKUP(A1155,'Liste salariés'!$C$2:$R$609,7,FALSE)</f>
        <v>P02-TECHNICAL SCES</v>
      </c>
      <c r="D1155" t="str">
        <f>VLOOKUP(A1155,'Liste salariés'!$C$2:$I$609,3,FALSE)</f>
        <v>TST</v>
      </c>
      <c r="E1155" t="str">
        <f>VLOOKUP(A1155,'Liste salariés'!$C$2:$I$609,6,FALSE)</f>
        <v>ELM</v>
      </c>
      <c r="F1155" t="s">
        <v>1420</v>
      </c>
      <c r="G1155">
        <f>VLOOKUP(F1155,'Liste formations'!$A$3:$B$31,2,FALSE)</f>
        <v>10</v>
      </c>
      <c r="H1155">
        <v>9</v>
      </c>
      <c r="I1155">
        <f>Tableau2[[#This Row],[Nombre de questions]]-Tableau2[[#This Row],[Réponses justes ]]</f>
        <v>1</v>
      </c>
      <c r="J1155" t="s">
        <v>1052</v>
      </c>
      <c r="K1155" s="3">
        <v>41023</v>
      </c>
      <c r="M1155"/>
      <c r="N1155" s="10"/>
    </row>
    <row r="1156" spans="1:14" x14ac:dyDescent="0.25">
      <c r="A1156" s="6" t="s">
        <v>1141</v>
      </c>
      <c r="B1156" t="str">
        <f>VLOOKUP(A1156,'Liste salariés'!$C$2:$I$609,4,FALSE)</f>
        <v>MOI</v>
      </c>
      <c r="C1156" t="str">
        <f>VLOOKUP(A1156,'Liste salariés'!$C$2:$R$609,7,FALSE)</f>
        <v>P02-TECHNICAL SCES</v>
      </c>
      <c r="D1156" t="str">
        <f>VLOOKUP(A1156,'Liste salariés'!$C$2:$I$609,3,FALSE)</f>
        <v>TST</v>
      </c>
      <c r="E1156" t="str">
        <f>VLOOKUP(A1156,'Liste salariés'!$C$2:$I$609,6,FALSE)</f>
        <v>ELM</v>
      </c>
      <c r="F1156" t="s">
        <v>9</v>
      </c>
      <c r="G1156">
        <f>VLOOKUP(F1156,'Liste formations'!$A$3:$B$31,2,FALSE)</f>
        <v>10</v>
      </c>
      <c r="H1156">
        <v>7</v>
      </c>
      <c r="I1156">
        <f>Tableau2[[#This Row],[Nombre de questions]]-Tableau2[[#This Row],[Réponses justes ]]</f>
        <v>3</v>
      </c>
      <c r="J1156" t="s">
        <v>1053</v>
      </c>
      <c r="K1156" s="3">
        <v>41351</v>
      </c>
      <c r="M1156"/>
      <c r="N1156" s="10"/>
    </row>
    <row r="1157" spans="1:14" x14ac:dyDescent="0.25">
      <c r="A1157" s="6" t="s">
        <v>1141</v>
      </c>
      <c r="B1157" t="str">
        <f>VLOOKUP(A1157,'Liste salariés'!$C$2:$I$609,4,FALSE)</f>
        <v>MOI</v>
      </c>
      <c r="C1157" t="str">
        <f>VLOOKUP(A1157,'Liste salariés'!$C$2:$R$609,7,FALSE)</f>
        <v>P02-TECHNICAL SCES</v>
      </c>
      <c r="D1157" t="str">
        <f>VLOOKUP(A1157,'Liste salariés'!$C$2:$I$609,3,FALSE)</f>
        <v>TST</v>
      </c>
      <c r="E1157" t="str">
        <f>VLOOKUP(A1157,'Liste salariés'!$C$2:$I$609,6,FALSE)</f>
        <v>ELM</v>
      </c>
      <c r="F1157" t="s">
        <v>1414</v>
      </c>
      <c r="G1157">
        <f>VLOOKUP(F1157,'Liste formations'!$A$3:$B$31,2,FALSE)</f>
        <v>10</v>
      </c>
      <c r="H1157">
        <v>4</v>
      </c>
      <c r="I1157">
        <f>Tableau2[[#This Row],[Nombre de questions]]-Tableau2[[#This Row],[Réponses justes ]]</f>
        <v>6</v>
      </c>
      <c r="J1157" t="s">
        <v>1052</v>
      </c>
      <c r="K1157" s="3">
        <v>41172</v>
      </c>
      <c r="M1157"/>
      <c r="N1157" s="10"/>
    </row>
    <row r="1158" spans="1:14" x14ac:dyDescent="0.25">
      <c r="A1158" s="6" t="s">
        <v>1141</v>
      </c>
      <c r="B1158" t="str">
        <f>VLOOKUP(A1158,'Liste salariés'!$C$2:$I$609,4,FALSE)</f>
        <v>MOI</v>
      </c>
      <c r="C1158" t="str">
        <f>VLOOKUP(A1158,'Liste salariés'!$C$2:$R$609,7,FALSE)</f>
        <v>P02-TECHNICAL SCES</v>
      </c>
      <c r="D1158" t="str">
        <f>VLOOKUP(A1158,'Liste salariés'!$C$2:$I$609,3,FALSE)</f>
        <v>TST</v>
      </c>
      <c r="E1158" t="str">
        <f>VLOOKUP(A1158,'Liste salariés'!$C$2:$I$609,6,FALSE)</f>
        <v>ELM</v>
      </c>
      <c r="F1158" t="s">
        <v>11</v>
      </c>
      <c r="G1158">
        <f>VLOOKUP(F1158,'Liste formations'!$A$3:$B$31,2,FALSE)</f>
        <v>25</v>
      </c>
      <c r="H1158">
        <v>21</v>
      </c>
      <c r="I1158">
        <f>Tableau2[[#This Row],[Nombre de questions]]-Tableau2[[#This Row],[Réponses justes ]]</f>
        <v>4</v>
      </c>
      <c r="J1158" t="s">
        <v>1052</v>
      </c>
      <c r="K1158" s="3">
        <v>40799</v>
      </c>
      <c r="M1158"/>
      <c r="N1158" s="10"/>
    </row>
    <row r="1159" spans="1:14" x14ac:dyDescent="0.25">
      <c r="A1159" s="6" t="s">
        <v>1180</v>
      </c>
      <c r="B1159" t="str">
        <f>VLOOKUP(A1159,'Liste salariés'!$C$2:$I$609,4,FALSE)</f>
        <v>Ouvrier</v>
      </c>
      <c r="C1159" t="str">
        <f>VLOOKUP(A1159,'Liste salariés'!$C$2:$R$609,7,FALSE)</f>
        <v>P04-QUALITY PLANT</v>
      </c>
      <c r="D1159" t="str">
        <f>VLOOKUP(A1159,'Liste salariés'!$C$2:$I$609,3,FALSE)</f>
        <v>METR</v>
      </c>
      <c r="E1159" t="str">
        <f>VLOOKUP(A1159,'Liste salariés'!$C$2:$I$609,6,FALSE)</f>
        <v>ELM</v>
      </c>
      <c r="F1159" t="s">
        <v>9</v>
      </c>
      <c r="G1159">
        <f>VLOOKUP(F1159,'Liste formations'!$A$3:$B$31,2,FALSE)</f>
        <v>10</v>
      </c>
      <c r="H1159">
        <v>5</v>
      </c>
      <c r="I1159">
        <f>Tableau2[[#This Row],[Nombre de questions]]-Tableau2[[#This Row],[Réponses justes ]]</f>
        <v>5</v>
      </c>
      <c r="J1159" t="s">
        <v>1053</v>
      </c>
      <c r="K1159" s="3">
        <v>41325</v>
      </c>
      <c r="M1159"/>
      <c r="N1159" s="10"/>
    </row>
    <row r="1160" spans="1:14" x14ac:dyDescent="0.25">
      <c r="A1160" s="6" t="s">
        <v>1180</v>
      </c>
      <c r="B1160" t="str">
        <f>VLOOKUP(A1160,'Liste salariés'!$C$2:$I$609,4,FALSE)</f>
        <v>Ouvrier</v>
      </c>
      <c r="C1160" t="str">
        <f>VLOOKUP(A1160,'Liste salariés'!$C$2:$R$609,7,FALSE)</f>
        <v>P04-QUALITY PLANT</v>
      </c>
      <c r="D1160" t="str">
        <f>VLOOKUP(A1160,'Liste salariés'!$C$2:$I$609,3,FALSE)</f>
        <v>METR</v>
      </c>
      <c r="E1160" t="str">
        <f>VLOOKUP(A1160,'Liste salariés'!$C$2:$I$609,6,FALSE)</f>
        <v>ELM</v>
      </c>
      <c r="F1160" t="s">
        <v>11</v>
      </c>
      <c r="G1160">
        <f>VLOOKUP(F1160,'Liste formations'!$A$3:$B$31,2,FALSE)</f>
        <v>25</v>
      </c>
      <c r="H1160">
        <v>23</v>
      </c>
      <c r="I1160">
        <f>Tableau2[[#This Row],[Nombre de questions]]-Tableau2[[#This Row],[Réponses justes ]]</f>
        <v>2</v>
      </c>
      <c r="J1160" t="s">
        <v>1052</v>
      </c>
      <c r="K1160" s="3">
        <v>40809</v>
      </c>
      <c r="M1160"/>
      <c r="N1160" s="10"/>
    </row>
    <row r="1161" spans="1:14" x14ac:dyDescent="0.25">
      <c r="A1161" s="6" t="s">
        <v>1181</v>
      </c>
      <c r="B1161" t="str">
        <f>VLOOKUP(A1161,'Liste salariés'!$C$2:$I$609,4,FALSE)</f>
        <v>Cadre</v>
      </c>
      <c r="C1161" t="str">
        <f>VLOOKUP(A1161,'Liste salariés'!$C$2:$R$609,7,FALSE)</f>
        <v>P02-TECHNICAL SCES</v>
      </c>
      <c r="D1161" t="str">
        <f>VLOOKUP(A1161,'Liste salariés'!$C$2:$I$609,3,FALSE)</f>
        <v>IP</v>
      </c>
      <c r="E1161" t="str">
        <f>VLOOKUP(A1161,'Liste salariés'!$C$2:$I$609,6,FALSE)</f>
        <v>ELM</v>
      </c>
      <c r="F1161" t="s">
        <v>9</v>
      </c>
      <c r="G1161">
        <f>VLOOKUP(F1161,'Liste formations'!$A$3:$B$31,2,FALSE)</f>
        <v>10</v>
      </c>
      <c r="H1161">
        <v>8</v>
      </c>
      <c r="I1161">
        <f>Tableau2[[#This Row],[Nombre de questions]]-Tableau2[[#This Row],[Réponses justes ]]</f>
        <v>2</v>
      </c>
      <c r="J1161" t="s">
        <v>1052</v>
      </c>
      <c r="K1161" s="3">
        <v>41347</v>
      </c>
      <c r="M1161"/>
      <c r="N1161" s="10"/>
    </row>
    <row r="1162" spans="1:14" x14ac:dyDescent="0.25">
      <c r="A1162" s="6" t="s">
        <v>1181</v>
      </c>
      <c r="B1162" t="str">
        <f>VLOOKUP(A1162,'Liste salariés'!$C$2:$I$609,4,FALSE)</f>
        <v>Cadre</v>
      </c>
      <c r="C1162" t="str">
        <f>VLOOKUP(A1162,'Liste salariés'!$C$2:$R$609,7,FALSE)</f>
        <v>P02-TECHNICAL SCES</v>
      </c>
      <c r="D1162" t="str">
        <f>VLOOKUP(A1162,'Liste salariés'!$C$2:$I$609,3,FALSE)</f>
        <v>IP</v>
      </c>
      <c r="E1162" t="str">
        <f>VLOOKUP(A1162,'Liste salariés'!$C$2:$I$609,6,FALSE)</f>
        <v>ELM</v>
      </c>
      <c r="F1162" t="s">
        <v>11</v>
      </c>
      <c r="G1162">
        <f>VLOOKUP(F1162,'Liste formations'!$A$3:$B$31,2,FALSE)</f>
        <v>25</v>
      </c>
      <c r="H1162">
        <v>20</v>
      </c>
      <c r="I1162">
        <f>Tableau2[[#This Row],[Nombre de questions]]-Tableau2[[#This Row],[Réponses justes ]]</f>
        <v>5</v>
      </c>
      <c r="J1162" t="s">
        <v>1052</v>
      </c>
      <c r="K1162" s="3">
        <v>40809</v>
      </c>
      <c r="M1162"/>
      <c r="N1162" s="10"/>
    </row>
    <row r="1163" spans="1:14" x14ac:dyDescent="0.25">
      <c r="A1163" s="34" t="s">
        <v>1411</v>
      </c>
      <c r="B1163" t="str">
        <f>VLOOKUP(A1163,'Liste salariés'!$C$2:$I$609,4,FALSE)</f>
        <v>Ouvrier</v>
      </c>
      <c r="C1163" s="8" t="str">
        <f>VLOOKUP(A1163,'Liste salariés'!$C$2:$R$609,7,FALSE)</f>
        <v>P01-PRODUCTION</v>
      </c>
      <c r="D1163" s="8" t="str">
        <f>VLOOKUP(A1163,'Liste salariés'!$C$2:$I$609,3,FALSE)</f>
        <v>OMAN</v>
      </c>
      <c r="E1163" s="8" t="str">
        <f>VLOOKUP(A1163,'Liste salariés'!$C$2:$I$609,6,FALSE)</f>
        <v>ELM</v>
      </c>
      <c r="F1163" t="s">
        <v>1987</v>
      </c>
      <c r="G1163" s="8">
        <f>VLOOKUP(F1163,'Liste formations'!$A$3:$B$31,2,FALSE)</f>
        <v>15</v>
      </c>
      <c r="H1163" t="s">
        <v>1973</v>
      </c>
      <c r="I1163" t="e">
        <f>Tableau2[[#This Row],[Nombre de questions]]-Tableau2[[#This Row],[Réponses justes ]]</f>
        <v>#VALUE!</v>
      </c>
      <c r="J1163" s="26" t="s">
        <v>1053</v>
      </c>
      <c r="K1163" s="40">
        <v>41577</v>
      </c>
      <c r="M1163"/>
      <c r="N1163" s="10"/>
    </row>
    <row r="1164" spans="1:14" x14ac:dyDescent="0.25">
      <c r="A1164" s="6" t="s">
        <v>1411</v>
      </c>
      <c r="B1164" t="str">
        <f>VLOOKUP(A1164,'Liste salariés'!$C$2:$I$609,4,FALSE)</f>
        <v>Ouvrier</v>
      </c>
      <c r="C1164" t="str">
        <f>VLOOKUP(A1164,'Liste salariés'!$C$2:$R$609,7,FALSE)</f>
        <v>P01-PRODUCTION</v>
      </c>
      <c r="D1164" t="str">
        <f>VLOOKUP(A1164,'Liste salariés'!$C$2:$I$609,3,FALSE)</f>
        <v>OMAN</v>
      </c>
      <c r="E1164" t="str">
        <f>VLOOKUP(A1164,'Liste salariés'!$C$2:$I$609,6,FALSE)</f>
        <v>ELM</v>
      </c>
      <c r="F1164" t="s">
        <v>11</v>
      </c>
      <c r="G1164">
        <f>VLOOKUP(F1164,'Liste formations'!$A$3:$B$31,2,FALSE)</f>
        <v>25</v>
      </c>
      <c r="H1164">
        <v>19</v>
      </c>
      <c r="I1164">
        <f>Tableau2[[#This Row],[Nombre de questions]]-Tableau2[[#This Row],[Réponses justes ]]</f>
        <v>6</v>
      </c>
      <c r="J1164" t="s">
        <v>1052</v>
      </c>
      <c r="K1164" s="3">
        <v>41445</v>
      </c>
      <c r="M1164"/>
      <c r="N1164" s="10"/>
    </row>
    <row r="1165" spans="1:14" x14ac:dyDescent="0.25">
      <c r="A1165" s="34" t="s">
        <v>1659</v>
      </c>
      <c r="B1165" t="str">
        <f>VLOOKUP(A1165,'Liste salariés'!$C$2:$I$609,4,FALSE)</f>
        <v>Ouvrier</v>
      </c>
      <c r="C1165" s="8" t="str">
        <f>VLOOKUP(A1165,'Liste salariés'!$C$2:$R$609,7,FALSE)</f>
        <v>P01-PRODUCTION</v>
      </c>
      <c r="D1165" s="8" t="str">
        <f>VLOOKUP(A1165,'Liste salariés'!$C$2:$I$609,3,FALSE)</f>
        <v>OMAC</v>
      </c>
      <c r="E1165" s="8" t="str">
        <f>VLOOKUP(A1165,'Liste salariés'!$C$2:$I$609,6,FALSE)</f>
        <v>ELM</v>
      </c>
      <c r="F1165" t="s">
        <v>1987</v>
      </c>
      <c r="G1165" s="8">
        <f>VLOOKUP(F1165,'Liste formations'!$A$3:$B$31,2,FALSE)</f>
        <v>15</v>
      </c>
      <c r="H1165" t="s">
        <v>1973</v>
      </c>
      <c r="I1165" t="e">
        <f>Tableau2[[#This Row],[Nombre de questions]]-Tableau2[[#This Row],[Réponses justes ]]</f>
        <v>#VALUE!</v>
      </c>
      <c r="J1165" s="26" t="s">
        <v>1053</v>
      </c>
      <c r="K1165" s="40">
        <v>40921</v>
      </c>
      <c r="M1165"/>
      <c r="N1165" s="10"/>
    </row>
    <row r="1166" spans="1:14" x14ac:dyDescent="0.25">
      <c r="A1166" s="6" t="s">
        <v>1659</v>
      </c>
      <c r="B1166" t="str">
        <f>VLOOKUP(A1166,'Liste salariés'!$C$2:$I$609,4,FALSE)</f>
        <v>Ouvrier</v>
      </c>
      <c r="C1166" s="8" t="str">
        <f>VLOOKUP(A1166,'Liste salariés'!$C$2:$R$609,7,FALSE)</f>
        <v>P01-PRODUCTION</v>
      </c>
      <c r="D1166" s="8" t="str">
        <f>VLOOKUP(A1166,'Liste salariés'!$C$2:$I$609,3,FALSE)</f>
        <v>OMAC</v>
      </c>
      <c r="E1166" s="8" t="str">
        <f>VLOOKUP(A1166,'Liste salariés'!$C$2:$I$609,6,FALSE)</f>
        <v>ELM</v>
      </c>
      <c r="F1166" t="s">
        <v>1840</v>
      </c>
      <c r="G1166" s="8">
        <f>VLOOKUP(F1166,'Liste formations'!$A$3:$B$31,2,FALSE)</f>
        <v>4</v>
      </c>
      <c r="H1166">
        <v>4</v>
      </c>
      <c r="I1166">
        <f>Tableau2[[#This Row],[Nombre de questions]]-Tableau2[[#This Row],[Réponses justes ]]</f>
        <v>0</v>
      </c>
      <c r="J1166" t="s">
        <v>1052</v>
      </c>
      <c r="K1166" s="3">
        <v>41565</v>
      </c>
      <c r="M1166"/>
      <c r="N1166" s="10"/>
    </row>
    <row r="1167" spans="1:14" x14ac:dyDescent="0.25">
      <c r="A1167" s="6" t="s">
        <v>1659</v>
      </c>
      <c r="B1167" t="str">
        <f>VLOOKUP(A1167,'Liste salariés'!$C$2:$I$609,4,FALSE)</f>
        <v>Ouvrier</v>
      </c>
      <c r="C1167" s="8" t="str">
        <f>VLOOKUP(A1167,'Liste salariés'!$C$2:$R$609,7,FALSE)</f>
        <v>P01-PRODUCTION</v>
      </c>
      <c r="D1167" s="8" t="str">
        <f>VLOOKUP(A1167,'Liste salariés'!$C$2:$I$609,3,FALSE)</f>
        <v>OMAC</v>
      </c>
      <c r="E1167" s="8" t="str">
        <f>VLOOKUP(A1167,'Liste salariés'!$C$2:$I$609,6,FALSE)</f>
        <v>ELM</v>
      </c>
      <c r="F1167" t="s">
        <v>1842</v>
      </c>
      <c r="G1167" s="8">
        <f>VLOOKUP(F1167,'Liste formations'!$A$3:$B$31,2,FALSE)</f>
        <v>7</v>
      </c>
      <c r="H1167">
        <v>7</v>
      </c>
      <c r="I1167">
        <f>Tableau2[[#This Row],[Nombre de questions]]-Tableau2[[#This Row],[Réponses justes ]]</f>
        <v>0</v>
      </c>
      <c r="J1167" t="s">
        <v>1052</v>
      </c>
      <c r="K1167" s="3">
        <v>41565</v>
      </c>
      <c r="M1167"/>
      <c r="N1167" s="10"/>
    </row>
    <row r="1168" spans="1:14" x14ac:dyDescent="0.25">
      <c r="A1168" s="34" t="s">
        <v>1350</v>
      </c>
      <c r="B1168" t="str">
        <f>VLOOKUP(A1168,'Liste salariés'!$C$2:$I$609,4,FALSE)</f>
        <v>Ouvrier</v>
      </c>
      <c r="C1168" s="8" t="str">
        <f>VLOOKUP(A1168,'Liste salariés'!$C$2:$R$609,7,FALSE)</f>
        <v>P01-PRODUCTION</v>
      </c>
      <c r="D1168" s="8" t="str">
        <f>VLOOKUP(A1168,'Liste salariés'!$C$2:$I$609,3,FALSE)</f>
        <v>KANA</v>
      </c>
      <c r="E1168" s="8" t="str">
        <f>VLOOKUP(A1168,'Liste salariés'!$C$2:$I$609,6,FALSE)</f>
        <v>ELM</v>
      </c>
      <c r="F1168" t="s">
        <v>1987</v>
      </c>
      <c r="G1168" s="8">
        <f>VLOOKUP(F1168,'Liste formations'!$A$3:$B$31,2,FALSE)</f>
        <v>15</v>
      </c>
      <c r="H1168" t="s">
        <v>1973</v>
      </c>
      <c r="I1168" t="e">
        <f>Tableau2[[#This Row],[Nombre de questions]]-Tableau2[[#This Row],[Réponses justes ]]</f>
        <v>#VALUE!</v>
      </c>
      <c r="J1168" s="26" t="s">
        <v>1053</v>
      </c>
      <c r="K1168" s="40">
        <v>41578</v>
      </c>
      <c r="M1168"/>
      <c r="N1168" s="10"/>
    </row>
    <row r="1169" spans="1:14" x14ac:dyDescent="0.25">
      <c r="A1169" s="6" t="s">
        <v>1350</v>
      </c>
      <c r="B1169" t="str">
        <f>VLOOKUP(A1169,'Liste salariés'!$C$2:$I$609,4,FALSE)</f>
        <v>Ouvrier</v>
      </c>
      <c r="C1169" t="str">
        <f>VLOOKUP(A1169,'Liste salariés'!$C$2:$R$609,7,FALSE)</f>
        <v>P01-PRODUCTION</v>
      </c>
      <c r="D1169" t="str">
        <f>VLOOKUP(A1169,'Liste salariés'!$C$2:$I$609,3,FALSE)</f>
        <v>KANA</v>
      </c>
      <c r="E1169" t="str">
        <f>VLOOKUP(A1169,'Liste salariés'!$C$2:$I$609,6,FALSE)</f>
        <v>ELM</v>
      </c>
      <c r="F1169" t="s">
        <v>1413</v>
      </c>
      <c r="G1169">
        <f>VLOOKUP(F1169,'Liste formations'!$A$3:$B$31,2,FALSE)</f>
        <v>10</v>
      </c>
      <c r="H1169">
        <v>9</v>
      </c>
      <c r="I1169">
        <f>Tableau2[[#This Row],[Nombre de questions]]-Tableau2[[#This Row],[Réponses justes ]]</f>
        <v>1</v>
      </c>
      <c r="J1169" t="s">
        <v>1052</v>
      </c>
      <c r="K1169" s="3">
        <v>41171</v>
      </c>
      <c r="M1169"/>
      <c r="N1169" s="10"/>
    </row>
    <row r="1170" spans="1:14" x14ac:dyDescent="0.25">
      <c r="A1170" s="6" t="s">
        <v>1350</v>
      </c>
      <c r="B1170" t="str">
        <f>VLOOKUP(A1170,'Liste salariés'!$C$2:$I$609,4,FALSE)</f>
        <v>Ouvrier</v>
      </c>
      <c r="C1170" t="str">
        <f>VLOOKUP(A1170,'Liste salariés'!$C$2:$R$609,7,FALSE)</f>
        <v>P01-PRODUCTION</v>
      </c>
      <c r="D1170" t="str">
        <f>VLOOKUP(A1170,'Liste salariés'!$C$2:$I$609,3,FALSE)</f>
        <v>KANA</v>
      </c>
      <c r="E1170" t="str">
        <f>VLOOKUP(A1170,'Liste salariés'!$C$2:$I$609,6,FALSE)</f>
        <v>ELM</v>
      </c>
      <c r="F1170" t="s">
        <v>11</v>
      </c>
      <c r="G1170">
        <f>VLOOKUP(F1170,'Liste formations'!$A$3:$B$31,2,FALSE)</f>
        <v>25</v>
      </c>
      <c r="H1170">
        <v>24</v>
      </c>
      <c r="I1170">
        <f>Tableau2[[#This Row],[Nombre de questions]]-Tableau2[[#This Row],[Réponses justes ]]</f>
        <v>1</v>
      </c>
      <c r="J1170" t="s">
        <v>1052</v>
      </c>
      <c r="K1170" s="3">
        <v>41166</v>
      </c>
      <c r="M1170"/>
      <c r="N1170" s="10"/>
    </row>
    <row r="1171" spans="1:14" x14ac:dyDescent="0.25">
      <c r="A1171" s="6" t="s">
        <v>1350</v>
      </c>
      <c r="B1171" t="str">
        <f>VLOOKUP(A1171,'Liste salariés'!$C$2:$I$609,4,FALSE)</f>
        <v>Ouvrier</v>
      </c>
      <c r="C1171" t="str">
        <f>VLOOKUP(A1171,'Liste salariés'!$C$2:$R$609,7,FALSE)</f>
        <v>P01-PRODUCTION</v>
      </c>
      <c r="D1171" t="str">
        <f>VLOOKUP(A1171,'Liste salariés'!$C$2:$I$609,3,FALSE)</f>
        <v>KANA</v>
      </c>
      <c r="E1171" t="str">
        <f>VLOOKUP(A1171,'Liste salariés'!$C$2:$I$609,6,FALSE)</f>
        <v>ELM</v>
      </c>
      <c r="F1171" t="s">
        <v>1422</v>
      </c>
      <c r="G1171">
        <f>VLOOKUP(F1171,'Liste formations'!$A$3:$B$31,2,FALSE)</f>
        <v>17</v>
      </c>
      <c r="H1171">
        <v>16</v>
      </c>
      <c r="I1171">
        <f>Tableau2[[#This Row],[Nombre de questions]]-Tableau2[[#This Row],[Réponses justes ]]</f>
        <v>1</v>
      </c>
      <c r="J1171" t="s">
        <v>1052</v>
      </c>
      <c r="K1171" s="3">
        <v>41381</v>
      </c>
      <c r="M1171"/>
      <c r="N1171" s="10"/>
    </row>
    <row r="1172" spans="1:14" x14ac:dyDescent="0.25">
      <c r="A1172" s="6" t="s">
        <v>1661</v>
      </c>
      <c r="B1172" t="str">
        <f>VLOOKUP(A1172,'Liste salariés'!$C$2:$I$609,4,FALSE)</f>
        <v>Ouvrier</v>
      </c>
      <c r="C1172" t="str">
        <f>VLOOKUP(A1172,'Liste salariés'!$C$2:$R$609,7,FALSE)</f>
        <v>P02-TECHNICAL SCES</v>
      </c>
      <c r="D1172" t="str">
        <f>VLOOKUP(A1172,'Liste salariés'!$C$2:$I$609,3,FALSE)</f>
        <v>APP</v>
      </c>
      <c r="E1172" t="str">
        <f>VLOOKUP(A1172,'Liste salariés'!$C$2:$I$609,6,FALSE)</f>
        <v>ELM</v>
      </c>
      <c r="F1172" t="s">
        <v>11</v>
      </c>
      <c r="G1172">
        <f>VLOOKUP(F1172,'Liste formations'!$A$3:$B$31,2,FALSE)</f>
        <v>25</v>
      </c>
      <c r="H1172">
        <v>25</v>
      </c>
      <c r="I1172">
        <f>Tableau2[[#This Row],[Nombre de questions]]-Tableau2[[#This Row],[Réponses justes ]]</f>
        <v>0</v>
      </c>
      <c r="J1172" t="s">
        <v>1052</v>
      </c>
      <c r="K1172" s="3">
        <v>40836</v>
      </c>
      <c r="M1172"/>
      <c r="N1172" s="10"/>
    </row>
    <row r="1173" spans="1:14" x14ac:dyDescent="0.25">
      <c r="A1173" s="34" t="s">
        <v>1351</v>
      </c>
      <c r="B1173" t="str">
        <f>VLOOKUP(A1173,'Liste salariés'!$C$2:$I$609,4,FALSE)</f>
        <v>Ouvrier</v>
      </c>
      <c r="C1173" s="8" t="str">
        <f>VLOOKUP(A1173,'Liste salariés'!$C$2:$R$609,7,FALSE)</f>
        <v>P01-PRODUCTION</v>
      </c>
      <c r="D1173" s="8" t="str">
        <f>VLOOKUP(A1173,'Liste salariés'!$C$2:$I$609,3,FALSE)</f>
        <v>OMAC</v>
      </c>
      <c r="E1173" s="8" t="str">
        <f>VLOOKUP(A1173,'Liste salariés'!$C$2:$I$609,6,FALSE)</f>
        <v>ELM</v>
      </c>
      <c r="F1173" t="s">
        <v>1987</v>
      </c>
      <c r="G1173" s="8">
        <f>VLOOKUP(F1173,'Liste formations'!$A$3:$B$31,2,FALSE)</f>
        <v>15</v>
      </c>
      <c r="H1173" t="s">
        <v>1973</v>
      </c>
      <c r="I1173" t="e">
        <f>Tableau2[[#This Row],[Nombre de questions]]-Tableau2[[#This Row],[Réponses justes ]]</f>
        <v>#VALUE!</v>
      </c>
      <c r="J1173" s="26" t="s">
        <v>1053</v>
      </c>
      <c r="K1173" s="40">
        <v>41556</v>
      </c>
      <c r="M1173"/>
      <c r="N1173" s="10"/>
    </row>
    <row r="1174" spans="1:14" x14ac:dyDescent="0.25">
      <c r="A1174" s="6" t="s">
        <v>1351</v>
      </c>
      <c r="B1174" t="str">
        <f>VLOOKUP(A1174,'Liste salariés'!$C$2:$I$609,4,FALSE)</f>
        <v>Ouvrier</v>
      </c>
      <c r="C1174" t="str">
        <f>VLOOKUP(A1174,'Liste salariés'!$C$2:$R$609,7,FALSE)</f>
        <v>P01-PRODUCTION</v>
      </c>
      <c r="D1174" t="str">
        <f>VLOOKUP(A1174,'Liste salariés'!$C$2:$I$609,3,FALSE)</f>
        <v>OMAC</v>
      </c>
      <c r="E1174" t="str">
        <f>VLOOKUP(A1174,'Liste salariés'!$C$2:$I$609,6,FALSE)</f>
        <v>ELM</v>
      </c>
      <c r="F1174" t="s">
        <v>1413</v>
      </c>
      <c r="G1174">
        <f>VLOOKUP(F1174,'Liste formations'!$A$3:$B$31,2,FALSE)</f>
        <v>10</v>
      </c>
      <c r="H1174">
        <v>9</v>
      </c>
      <c r="I1174">
        <f>Tableau2[[#This Row],[Nombre de questions]]-Tableau2[[#This Row],[Réponses justes ]]</f>
        <v>1</v>
      </c>
      <c r="J1174" t="s">
        <v>1052</v>
      </c>
      <c r="K1174" s="3">
        <v>41099</v>
      </c>
      <c r="M1174"/>
      <c r="N1174" s="10"/>
    </row>
    <row r="1175" spans="1:14" x14ac:dyDescent="0.25">
      <c r="A1175" s="6" t="s">
        <v>1351</v>
      </c>
      <c r="B1175" t="str">
        <f>VLOOKUP(A1175,'Liste salariés'!$C$2:$I$609,4,FALSE)</f>
        <v>Ouvrier</v>
      </c>
      <c r="C1175" t="str">
        <f>VLOOKUP(A1175,'Liste salariés'!$C$2:$R$609,7,FALSE)</f>
        <v>P01-PRODUCTION</v>
      </c>
      <c r="D1175" t="str">
        <f>VLOOKUP(A1175,'Liste salariés'!$C$2:$I$609,3,FALSE)</f>
        <v>OMAC</v>
      </c>
      <c r="E1175" t="str">
        <f>VLOOKUP(A1175,'Liste salariés'!$C$2:$I$609,6,FALSE)</f>
        <v>ELM</v>
      </c>
      <c r="F1175" t="s">
        <v>11</v>
      </c>
      <c r="G1175">
        <f>VLOOKUP(F1175,'Liste formations'!$A$3:$B$31,2,FALSE)</f>
        <v>25</v>
      </c>
      <c r="H1175">
        <v>21</v>
      </c>
      <c r="I1175">
        <f>Tableau2[[#This Row],[Nombre de questions]]-Tableau2[[#This Row],[Réponses justes ]]</f>
        <v>4</v>
      </c>
      <c r="J1175" t="s">
        <v>1052</v>
      </c>
      <c r="K1175" s="3">
        <v>41095</v>
      </c>
      <c r="M1175"/>
      <c r="N1175" s="10"/>
    </row>
    <row r="1176" spans="1:14" x14ac:dyDescent="0.25">
      <c r="A1176" s="6" t="s">
        <v>1351</v>
      </c>
      <c r="B1176" t="str">
        <f>VLOOKUP(A1176,'Liste salariés'!$C$2:$I$609,4,FALSE)</f>
        <v>Ouvrier</v>
      </c>
      <c r="C1176" t="str">
        <f>VLOOKUP(A1176,'Liste salariés'!$C$2:$R$609,7,FALSE)</f>
        <v>P01-PRODUCTION</v>
      </c>
      <c r="D1176" t="str">
        <f>VLOOKUP(A1176,'Liste salariés'!$C$2:$I$609,3,FALSE)</f>
        <v>OMAC</v>
      </c>
      <c r="E1176" t="str">
        <f>VLOOKUP(A1176,'Liste salariés'!$C$2:$I$609,6,FALSE)</f>
        <v>ELM</v>
      </c>
      <c r="F1176" t="s">
        <v>1683</v>
      </c>
      <c r="G1176">
        <v>27</v>
      </c>
      <c r="H1176">
        <v>25</v>
      </c>
      <c r="I1176">
        <f>Tableau2[[#This Row],[Nombre de questions]]-Tableau2[[#This Row],[Réponses justes ]]</f>
        <v>2</v>
      </c>
      <c r="J1176" t="s">
        <v>1052</v>
      </c>
      <c r="K1176" s="3">
        <v>41351</v>
      </c>
      <c r="M1176"/>
      <c r="N1176" s="10"/>
    </row>
    <row r="1177" spans="1:14" x14ac:dyDescent="0.25">
      <c r="A1177" s="6" t="s">
        <v>1143</v>
      </c>
      <c r="B1177" t="str">
        <f>VLOOKUP(A1177,'Liste salariés'!$C$2:$I$609,4,FALSE)</f>
        <v>ETAM</v>
      </c>
      <c r="C1177" t="str">
        <f>VLOOKUP(A1177,'Liste salariés'!$C$2:$R$609,7,FALSE)</f>
        <v>P02-TECHNICAL SCES</v>
      </c>
      <c r="D1177" t="str">
        <f>VLOOKUP(A1177,'Liste salariés'!$C$2:$I$609,3,FALSE)</f>
        <v>TMET</v>
      </c>
      <c r="E1177" t="str">
        <f>VLOOKUP(A1177,'Liste salariés'!$C$2:$I$609,6,FALSE)</f>
        <v>ELM</v>
      </c>
      <c r="F1177" t="s">
        <v>14</v>
      </c>
      <c r="G1177">
        <f>VLOOKUP(F1177,'Liste formations'!$A$3:$B$31,2,FALSE)</f>
        <v>11</v>
      </c>
      <c r="H1177">
        <v>11</v>
      </c>
      <c r="I1177">
        <f>Tableau2[[#This Row],[Nombre de questions]]-Tableau2[[#This Row],[Réponses justes ]]</f>
        <v>0</v>
      </c>
      <c r="J1177" t="s">
        <v>1052</v>
      </c>
      <c r="K1177" s="3">
        <v>40973</v>
      </c>
      <c r="M1177"/>
      <c r="N1177" s="10"/>
    </row>
    <row r="1178" spans="1:14" x14ac:dyDescent="0.25">
      <c r="A1178" s="6" t="s">
        <v>1143</v>
      </c>
      <c r="B1178" t="str">
        <f>VLOOKUP(A1178,'Liste salariés'!$C$2:$I$609,4,FALSE)</f>
        <v>ETAM</v>
      </c>
      <c r="C1178" t="str">
        <f>VLOOKUP(A1178,'Liste salariés'!$C$2:$R$609,7,FALSE)</f>
        <v>P02-TECHNICAL SCES</v>
      </c>
      <c r="D1178" t="str">
        <f>VLOOKUP(A1178,'Liste salariés'!$C$2:$I$609,3,FALSE)</f>
        <v>TMET</v>
      </c>
      <c r="E1178" t="str">
        <f>VLOOKUP(A1178,'Liste salariés'!$C$2:$I$609,6,FALSE)</f>
        <v>ELM</v>
      </c>
      <c r="F1178" t="s">
        <v>13</v>
      </c>
      <c r="G1178">
        <f>VLOOKUP(F1178,'Liste formations'!$A$3:$B$31,2,FALSE)</f>
        <v>10</v>
      </c>
      <c r="H1178">
        <v>10</v>
      </c>
      <c r="I1178">
        <f>Tableau2[[#This Row],[Nombre de questions]]-Tableau2[[#This Row],[Réponses justes ]]</f>
        <v>0</v>
      </c>
      <c r="J1178" t="s">
        <v>1052</v>
      </c>
      <c r="K1178" s="3">
        <v>40980</v>
      </c>
      <c r="M1178"/>
      <c r="N1178" s="10"/>
    </row>
    <row r="1179" spans="1:14" x14ac:dyDescent="0.25">
      <c r="A1179" s="6" t="s">
        <v>1143</v>
      </c>
      <c r="B1179" t="str">
        <f>VLOOKUP(A1179,'Liste salariés'!$C$2:$I$609,4,FALSE)</f>
        <v>ETAM</v>
      </c>
      <c r="C1179" t="str">
        <f>VLOOKUP(A1179,'Liste salariés'!$C$2:$R$609,7,FALSE)</f>
        <v>P02-TECHNICAL SCES</v>
      </c>
      <c r="D1179" t="str">
        <f>VLOOKUP(A1179,'Liste salariés'!$C$2:$I$609,3,FALSE)</f>
        <v>TMET</v>
      </c>
      <c r="E1179" t="str">
        <f>VLOOKUP(A1179,'Liste salariés'!$C$2:$I$609,6,FALSE)</f>
        <v>ELM</v>
      </c>
      <c r="F1179" t="s">
        <v>12</v>
      </c>
      <c r="G1179">
        <f>VLOOKUP(F1179,'Liste formations'!$A$3:$B$31,2,FALSE)</f>
        <v>10</v>
      </c>
      <c r="H1179">
        <v>9</v>
      </c>
      <c r="I1179">
        <f>Tableau2[[#This Row],[Nombre de questions]]-Tableau2[[#This Row],[Réponses justes ]]</f>
        <v>1</v>
      </c>
      <c r="J1179" t="s">
        <v>1052</v>
      </c>
      <c r="K1179" s="3">
        <v>41002</v>
      </c>
      <c r="M1179"/>
      <c r="N1179" s="10"/>
    </row>
    <row r="1180" spans="1:14" x14ac:dyDescent="0.25">
      <c r="A1180" s="6" t="s">
        <v>1143</v>
      </c>
      <c r="B1180" t="str">
        <f>VLOOKUP(A1180,'Liste salariés'!$C$2:$I$609,4,FALSE)</f>
        <v>ETAM</v>
      </c>
      <c r="C1180" t="str">
        <f>VLOOKUP(A1180,'Liste salariés'!$C$2:$R$609,7,FALSE)</f>
        <v>P02-TECHNICAL SCES</v>
      </c>
      <c r="D1180" t="str">
        <f>VLOOKUP(A1180,'Liste salariés'!$C$2:$I$609,3,FALSE)</f>
        <v>TMET</v>
      </c>
      <c r="E1180" t="str">
        <f>VLOOKUP(A1180,'Liste salariés'!$C$2:$I$609,6,FALSE)</f>
        <v>ELM</v>
      </c>
      <c r="F1180" t="s">
        <v>9</v>
      </c>
      <c r="G1180">
        <f>VLOOKUP(F1180,'Liste formations'!$A$3:$B$31,2,FALSE)</f>
        <v>10</v>
      </c>
      <c r="H1180">
        <v>7</v>
      </c>
      <c r="I1180">
        <f>Tableau2[[#This Row],[Nombre de questions]]-Tableau2[[#This Row],[Réponses justes ]]</f>
        <v>3</v>
      </c>
      <c r="J1180" t="s">
        <v>1052</v>
      </c>
      <c r="K1180" s="3">
        <v>41347</v>
      </c>
      <c r="M1180"/>
      <c r="N1180" s="10"/>
    </row>
    <row r="1181" spans="1:14" x14ac:dyDescent="0.25">
      <c r="A1181" s="6" t="s">
        <v>1143</v>
      </c>
      <c r="B1181" t="str">
        <f>VLOOKUP(A1181,'Liste salariés'!$C$2:$I$609,4,FALSE)</f>
        <v>ETAM</v>
      </c>
      <c r="C1181" t="str">
        <f>VLOOKUP(A1181,'Liste salariés'!$C$2:$R$609,7,FALSE)</f>
        <v>P02-TECHNICAL SCES</v>
      </c>
      <c r="D1181" t="str">
        <f>VLOOKUP(A1181,'Liste salariés'!$C$2:$I$609,3,FALSE)</f>
        <v>TMET</v>
      </c>
      <c r="E1181" t="str">
        <f>VLOOKUP(A1181,'Liste salariés'!$C$2:$I$609,6,FALSE)</f>
        <v>ELM</v>
      </c>
      <c r="F1181" t="s">
        <v>1101</v>
      </c>
      <c r="G1181">
        <f>VLOOKUP(F1181,'Liste formations'!$A$3:$B$31,2,FALSE)</f>
        <v>6</v>
      </c>
      <c r="H1181">
        <v>6</v>
      </c>
      <c r="I1181">
        <f>Tableau2[[#This Row],[Nombre de questions]]-Tableau2[[#This Row],[Réponses justes ]]</f>
        <v>0</v>
      </c>
      <c r="J1181" t="s">
        <v>1052</v>
      </c>
      <c r="K1181" s="3">
        <v>41092</v>
      </c>
      <c r="M1181"/>
      <c r="N1181" s="10"/>
    </row>
    <row r="1182" spans="1:14" x14ac:dyDescent="0.25">
      <c r="A1182" s="6" t="s">
        <v>1143</v>
      </c>
      <c r="B1182" t="str">
        <f>VLOOKUP(A1182,'Liste salariés'!$C$2:$I$609,4,FALSE)</f>
        <v>ETAM</v>
      </c>
      <c r="C1182" t="str">
        <f>VLOOKUP(A1182,'Liste salariés'!$C$2:$R$609,7,FALSE)</f>
        <v>P02-TECHNICAL SCES</v>
      </c>
      <c r="D1182" t="str">
        <f>VLOOKUP(A1182,'Liste salariés'!$C$2:$I$609,3,FALSE)</f>
        <v>TMET</v>
      </c>
      <c r="E1182" t="str">
        <f>VLOOKUP(A1182,'Liste salariés'!$C$2:$I$609,6,FALSE)</f>
        <v>ELM</v>
      </c>
      <c r="F1182" t="s">
        <v>11</v>
      </c>
      <c r="G1182">
        <f>VLOOKUP(F1182,'Liste formations'!$A$3:$B$31,2,FALSE)</f>
        <v>25</v>
      </c>
      <c r="H1182">
        <v>18</v>
      </c>
      <c r="I1182">
        <f>Tableau2[[#This Row],[Nombre de questions]]-Tableau2[[#This Row],[Réponses justes ]]</f>
        <v>7</v>
      </c>
      <c r="J1182" t="s">
        <v>1052</v>
      </c>
      <c r="K1182" s="3">
        <v>40809</v>
      </c>
      <c r="M1182"/>
      <c r="N1182" s="10"/>
    </row>
    <row r="1183" spans="1:14" x14ac:dyDescent="0.25">
      <c r="A1183" s="6" t="s">
        <v>1143</v>
      </c>
      <c r="B1183" t="str">
        <f>VLOOKUP(A1183,'Liste salariés'!$C$2:$I$609,4,FALSE)</f>
        <v>ETAM</v>
      </c>
      <c r="C1183" t="str">
        <f>VLOOKUP(A1183,'Liste salariés'!$C$2:$R$609,7,FALSE)</f>
        <v>P02-TECHNICAL SCES</v>
      </c>
      <c r="D1183" t="str">
        <f>VLOOKUP(A1183,'Liste salariés'!$C$2:$I$609,3,FALSE)</f>
        <v>TMET</v>
      </c>
      <c r="E1183" t="str">
        <f>VLOOKUP(A1183,'Liste salariés'!$C$2:$I$609,6,FALSE)</f>
        <v>ELM</v>
      </c>
      <c r="F1183" t="s">
        <v>1681</v>
      </c>
      <c r="G1183">
        <f>VLOOKUP(F1183,'Liste formations'!$A$3:$B$31,2,FALSE)</f>
        <v>5</v>
      </c>
      <c r="H1183">
        <v>4</v>
      </c>
      <c r="I1183">
        <f>Tableau2[[#This Row],[Nombre de questions]]-Tableau2[[#This Row],[Réponses justes ]]</f>
        <v>1</v>
      </c>
      <c r="J1183" t="s">
        <v>1052</v>
      </c>
      <c r="K1183" s="3">
        <v>41415</v>
      </c>
      <c r="M1183"/>
      <c r="N1183" s="10"/>
    </row>
    <row r="1184" spans="1:14" x14ac:dyDescent="0.25">
      <c r="A1184" s="6" t="s">
        <v>1068</v>
      </c>
      <c r="B1184" t="str">
        <f>VLOOKUP(A1184,'Liste salariés'!$C$2:$I$609,4,FALSE)</f>
        <v>Cadre</v>
      </c>
      <c r="C1184" t="str">
        <f>VLOOKUP(A1184,'Liste salariés'!$C$2:$R$609,7,FALSE)</f>
        <v>P04-QUALITY PLANT</v>
      </c>
      <c r="D1184" t="str">
        <f>VLOOKUP(A1184,'Liste salariés'!$C$2:$I$609,3,FALSE)</f>
        <v>QUA</v>
      </c>
      <c r="E1184" t="str">
        <f>VLOOKUP(A1184,'Liste salariés'!$C$2:$I$609,6,FALSE)</f>
        <v>ELM</v>
      </c>
      <c r="F1184" t="s">
        <v>1412</v>
      </c>
      <c r="G1184">
        <f>VLOOKUP(F1184,'Liste formations'!$A$3:$B$31,2,FALSE)</f>
        <v>14</v>
      </c>
      <c r="H1184">
        <v>13</v>
      </c>
      <c r="I1184">
        <f>Tableau2[[#This Row],[Nombre de questions]]-Tableau2[[#This Row],[Réponses justes ]]</f>
        <v>1</v>
      </c>
      <c r="J1184" t="s">
        <v>1052</v>
      </c>
      <c r="K1184" s="3"/>
      <c r="M1184"/>
      <c r="N1184" s="10"/>
    </row>
    <row r="1185" spans="1:14" x14ac:dyDescent="0.25">
      <c r="A1185" s="6" t="s">
        <v>1068</v>
      </c>
      <c r="B1185" t="str">
        <f>VLOOKUP(A1185,'Liste salariés'!$C$2:$I$609,4,FALSE)</f>
        <v>Cadre</v>
      </c>
      <c r="C1185" t="str">
        <f>VLOOKUP(A1185,'Liste salariés'!$C$2:$R$609,7,FALSE)</f>
        <v>P04-QUALITY PLANT</v>
      </c>
      <c r="D1185" t="str">
        <f>VLOOKUP(A1185,'Liste salariés'!$C$2:$I$609,3,FALSE)</f>
        <v>QUA</v>
      </c>
      <c r="E1185" t="str">
        <f>VLOOKUP(A1185,'Liste salariés'!$C$2:$I$609,6,FALSE)</f>
        <v>ELM</v>
      </c>
      <c r="F1185" t="s">
        <v>9</v>
      </c>
      <c r="G1185">
        <f>VLOOKUP(F1185,'Liste formations'!$A$3:$B$31,2,FALSE)</f>
        <v>10</v>
      </c>
      <c r="H1185">
        <v>9</v>
      </c>
      <c r="I1185">
        <f>Tableau2[[#This Row],[Nombre de questions]]-Tableau2[[#This Row],[Réponses justes ]]</f>
        <v>1</v>
      </c>
      <c r="J1185" t="s">
        <v>1052</v>
      </c>
      <c r="K1185" s="3">
        <v>41325</v>
      </c>
      <c r="M1185"/>
      <c r="N1185" s="10"/>
    </row>
    <row r="1186" spans="1:14" x14ac:dyDescent="0.25">
      <c r="A1186" s="6" t="s">
        <v>1068</v>
      </c>
      <c r="B1186" t="str">
        <f>VLOOKUP(A1186,'Liste salariés'!$C$2:$I$609,4,FALSE)</f>
        <v>Cadre</v>
      </c>
      <c r="C1186" t="str">
        <f>VLOOKUP(A1186,'Liste salariés'!$C$2:$R$609,7,FALSE)</f>
        <v>P04-QUALITY PLANT</v>
      </c>
      <c r="D1186" t="str">
        <f>VLOOKUP(A1186,'Liste salariés'!$C$2:$I$609,3,FALSE)</f>
        <v>QUA</v>
      </c>
      <c r="E1186" t="str">
        <f>VLOOKUP(A1186,'Liste salariés'!$C$2:$I$609,6,FALSE)</f>
        <v>ELM</v>
      </c>
      <c r="F1186" t="s">
        <v>11</v>
      </c>
      <c r="G1186">
        <f>VLOOKUP(F1186,'Liste formations'!$A$3:$B$31,2,FALSE)</f>
        <v>25</v>
      </c>
      <c r="H1186">
        <v>24</v>
      </c>
      <c r="I1186">
        <f>Tableau2[[#This Row],[Nombre de questions]]-Tableau2[[#This Row],[Réponses justes ]]</f>
        <v>1</v>
      </c>
      <c r="J1186" t="s">
        <v>1052</v>
      </c>
      <c r="K1186" s="3">
        <v>40836</v>
      </c>
      <c r="M1186"/>
      <c r="N1186" s="10"/>
    </row>
    <row r="1187" spans="1:14" x14ac:dyDescent="0.25">
      <c r="A1187" s="34" t="s">
        <v>1068</v>
      </c>
      <c r="B1187" t="str">
        <f>VLOOKUP(A1187,'Liste salariés'!$C$2:$I$609,4,FALSE)</f>
        <v>Cadre</v>
      </c>
      <c r="C1187" s="8" t="str">
        <f>VLOOKUP(A1187,'Liste salariés'!$C$2:$R$609,7,FALSE)</f>
        <v>P04-QUALITY PLANT</v>
      </c>
      <c r="D1187" s="8" t="str">
        <f>VLOOKUP(A1187,'Liste salariés'!$C$2:$I$609,3,FALSE)</f>
        <v>QUA</v>
      </c>
      <c r="E1187" s="8" t="str">
        <f>VLOOKUP(A1187,'Liste salariés'!$C$2:$I$609,6,FALSE)</f>
        <v>ELM</v>
      </c>
      <c r="F1187" t="s">
        <v>1795</v>
      </c>
      <c r="G1187" s="8">
        <f>VLOOKUP(F1187,'Liste formations'!$A$3:$B$31,2,FALSE)</f>
        <v>15</v>
      </c>
      <c r="H1187">
        <v>13</v>
      </c>
      <c r="I1187">
        <f>Tableau2[[#This Row],[Nombre de questions]]-Tableau2[[#This Row],[Réponses justes ]]</f>
        <v>2</v>
      </c>
      <c r="J1187" t="s">
        <v>1052</v>
      </c>
      <c r="K1187" s="3">
        <v>41614</v>
      </c>
      <c r="M1187"/>
      <c r="N1187" s="10"/>
    </row>
    <row r="1188" spans="1:14" x14ac:dyDescent="0.25">
      <c r="A1188" s="6" t="s">
        <v>1182</v>
      </c>
      <c r="B1188" t="str">
        <f>VLOOKUP(A1188,'Liste salariés'!$C$2:$I$609,4,FALSE)</f>
        <v>Cadre</v>
      </c>
      <c r="C1188" t="str">
        <f>VLOOKUP(A1188,'Liste salariés'!$C$2:$R$609,7,FALSE)</f>
        <v>P03-MATERIAL MNGT</v>
      </c>
      <c r="D1188" t="str">
        <f>VLOOKUP(A1188,'Liste salariés'!$C$2:$I$609,3,FALSE)</f>
        <v>GA</v>
      </c>
      <c r="E1188" t="str">
        <f>VLOOKUP(A1188,'Liste salariés'!$C$2:$I$609,6,FALSE)</f>
        <v>ELM</v>
      </c>
      <c r="F1188" t="s">
        <v>1783</v>
      </c>
      <c r="G1188">
        <f>VLOOKUP(F1188,'Liste formations'!$A$3:$B$31,2,FALSE)</f>
        <v>4</v>
      </c>
      <c r="H1188">
        <v>4</v>
      </c>
      <c r="I1188">
        <f>Tableau2[[#This Row],[Nombre de questions]]-Tableau2[[#This Row],[Réponses justes ]]</f>
        <v>0</v>
      </c>
      <c r="J1188" t="s">
        <v>1052</v>
      </c>
      <c r="K1188" s="3">
        <v>41444</v>
      </c>
      <c r="M1188"/>
      <c r="N1188" s="10"/>
    </row>
    <row r="1189" spans="1:14" x14ac:dyDescent="0.25">
      <c r="A1189" s="6" t="s">
        <v>1182</v>
      </c>
      <c r="B1189" t="str">
        <f>VLOOKUP(A1189,'Liste salariés'!$C$2:$I$609,4,FALSE)</f>
        <v>Cadre</v>
      </c>
      <c r="C1189" t="str">
        <f>VLOOKUP(A1189,'Liste salariés'!$C$2:$R$609,7,FALSE)</f>
        <v>P03-MATERIAL MNGT</v>
      </c>
      <c r="D1189" t="str">
        <f>VLOOKUP(A1189,'Liste salariés'!$C$2:$I$609,3,FALSE)</f>
        <v>GA</v>
      </c>
      <c r="E1189" t="str">
        <f>VLOOKUP(A1189,'Liste salariés'!$C$2:$I$609,6,FALSE)</f>
        <v>ELM</v>
      </c>
      <c r="F1189" t="s">
        <v>9</v>
      </c>
      <c r="G1189">
        <f>VLOOKUP(F1189,'Liste formations'!$A$3:$B$31,2,FALSE)</f>
        <v>10</v>
      </c>
      <c r="H1189">
        <v>9</v>
      </c>
      <c r="I1189">
        <f>Tableau2[[#This Row],[Nombre de questions]]-Tableau2[[#This Row],[Réponses justes ]]</f>
        <v>1</v>
      </c>
      <c r="J1189" t="s">
        <v>1052</v>
      </c>
      <c r="K1189" s="3">
        <v>41359</v>
      </c>
      <c r="M1189"/>
      <c r="N1189" s="10"/>
    </row>
    <row r="1190" spans="1:14" x14ac:dyDescent="0.25">
      <c r="A1190" s="6" t="s">
        <v>1182</v>
      </c>
      <c r="B1190" t="str">
        <f>VLOOKUP(A1190,'Liste salariés'!$C$2:$I$609,4,FALSE)</f>
        <v>Cadre</v>
      </c>
      <c r="C1190" t="str">
        <f>VLOOKUP(A1190,'Liste salariés'!$C$2:$R$609,7,FALSE)</f>
        <v>P03-MATERIAL MNGT</v>
      </c>
      <c r="D1190" t="str">
        <f>VLOOKUP(A1190,'Liste salariés'!$C$2:$I$609,3,FALSE)</f>
        <v>GA</v>
      </c>
      <c r="E1190" t="str">
        <f>VLOOKUP(A1190,'Liste salariés'!$C$2:$I$609,6,FALSE)</f>
        <v>ELM</v>
      </c>
      <c r="F1190" t="s">
        <v>11</v>
      </c>
      <c r="G1190">
        <f>VLOOKUP(F1190,'Liste formations'!$A$3:$B$31,2,FALSE)</f>
        <v>25</v>
      </c>
      <c r="H1190">
        <v>24</v>
      </c>
      <c r="I1190">
        <f>Tableau2[[#This Row],[Nombre de questions]]-Tableau2[[#This Row],[Réponses justes ]]</f>
        <v>1</v>
      </c>
      <c r="J1190" t="s">
        <v>1052</v>
      </c>
      <c r="K1190" s="3">
        <v>40826</v>
      </c>
      <c r="M1190"/>
      <c r="N1190" s="10"/>
    </row>
    <row r="1191" spans="1:14" x14ac:dyDescent="0.25">
      <c r="A1191" s="6" t="s">
        <v>1182</v>
      </c>
      <c r="B1191" t="str">
        <f>VLOOKUP(A1191,'Liste salariés'!$C$2:$I$609,4,FALSE)</f>
        <v>Cadre</v>
      </c>
      <c r="C1191" t="str">
        <f>VLOOKUP(A1191,'Liste salariés'!$C$2:$R$609,7,FALSE)</f>
        <v>P03-MATERIAL MNGT</v>
      </c>
      <c r="D1191" t="str">
        <f>VLOOKUP(A1191,'Liste salariés'!$C$2:$I$609,3,FALSE)</f>
        <v>GA</v>
      </c>
      <c r="E1191" t="str">
        <f>VLOOKUP(A1191,'Liste salariés'!$C$2:$I$609,6,FALSE)</f>
        <v>ELM</v>
      </c>
      <c r="F1191" t="s">
        <v>1416</v>
      </c>
      <c r="G1191">
        <f>VLOOKUP(F1191,'Liste formations'!$A$3:$B$31,2,FALSE)</f>
        <v>13</v>
      </c>
      <c r="H1191">
        <v>10</v>
      </c>
      <c r="I1191">
        <f>Tableau2[[#This Row],[Nombre de questions]]-Tableau2[[#This Row],[Réponses justes ]]</f>
        <v>3</v>
      </c>
      <c r="J1191" t="s">
        <v>1052</v>
      </c>
      <c r="K1191" s="3">
        <v>41240</v>
      </c>
      <c r="M1191"/>
      <c r="N1191" s="10"/>
    </row>
    <row r="1192" spans="1:14" x14ac:dyDescent="0.25">
      <c r="A1192" s="6" t="s">
        <v>1182</v>
      </c>
      <c r="B1192" t="str">
        <f>VLOOKUP(A1192,'Liste salariés'!$C$2:$I$609,4,FALSE)</f>
        <v>Cadre</v>
      </c>
      <c r="C1192" t="str">
        <f>VLOOKUP(A1192,'Liste salariés'!$C$2:$R$609,7,FALSE)</f>
        <v>P03-MATERIAL MNGT</v>
      </c>
      <c r="D1192" t="str">
        <f>VLOOKUP(A1192,'Liste salariés'!$C$2:$I$609,3,FALSE)</f>
        <v>GA</v>
      </c>
      <c r="E1192" t="str">
        <f>VLOOKUP(A1192,'Liste salariés'!$C$2:$I$609,6,FALSE)</f>
        <v>ELM</v>
      </c>
      <c r="F1192" t="s">
        <v>1417</v>
      </c>
      <c r="G1192">
        <f>VLOOKUP(F1192,'Liste formations'!$A$3:$B$31,2,FALSE)</f>
        <v>10</v>
      </c>
      <c r="H1192">
        <v>8</v>
      </c>
      <c r="I1192">
        <f>Tableau2[[#This Row],[Nombre de questions]]-Tableau2[[#This Row],[Réponses justes ]]</f>
        <v>2</v>
      </c>
      <c r="J1192" t="s">
        <v>1052</v>
      </c>
      <c r="K1192" s="3">
        <v>41242</v>
      </c>
      <c r="M1192"/>
      <c r="N1192" s="10"/>
    </row>
    <row r="1193" spans="1:14" x14ac:dyDescent="0.25">
      <c r="A1193" s="6" t="s">
        <v>1182</v>
      </c>
      <c r="B1193" t="str">
        <f>VLOOKUP(A1193,'Liste salariés'!$C$2:$I$609,4,FALSE)</f>
        <v>Cadre</v>
      </c>
      <c r="C1193" t="str">
        <f>VLOOKUP(A1193,'Liste salariés'!$C$2:$R$609,7,FALSE)</f>
        <v>P03-MATERIAL MNGT</v>
      </c>
      <c r="D1193" t="str">
        <f>VLOOKUP(A1193,'Liste salariés'!$C$2:$I$609,3,FALSE)</f>
        <v>GA</v>
      </c>
      <c r="E1193" t="str">
        <f>VLOOKUP(A1193,'Liste salariés'!$C$2:$I$609,6,FALSE)</f>
        <v>ELM</v>
      </c>
      <c r="F1193" t="s">
        <v>1418</v>
      </c>
      <c r="G1193">
        <f>VLOOKUP(F1193,'Liste formations'!$A$3:$B$31,2,FALSE)</f>
        <v>16</v>
      </c>
      <c r="H1193">
        <v>13</v>
      </c>
      <c r="I1193">
        <f>Tableau2[[#This Row],[Nombre de questions]]-Tableau2[[#This Row],[Réponses justes ]]</f>
        <v>3</v>
      </c>
      <c r="J1193" t="s">
        <v>1052</v>
      </c>
      <c r="K1193" s="3">
        <v>41247</v>
      </c>
      <c r="M1193"/>
      <c r="N1193" s="10"/>
    </row>
    <row r="1194" spans="1:14" x14ac:dyDescent="0.25">
      <c r="A1194" s="6" t="s">
        <v>1182</v>
      </c>
      <c r="B1194" t="str">
        <f>VLOOKUP(A1194,'Liste salariés'!$C$2:$I$609,4,FALSE)</f>
        <v>Cadre</v>
      </c>
      <c r="C1194" t="str">
        <f>VLOOKUP(A1194,'Liste salariés'!$C$2:$R$609,7,FALSE)</f>
        <v>P03-MATERIAL MNGT</v>
      </c>
      <c r="D1194" t="str">
        <f>VLOOKUP(A1194,'Liste salariés'!$C$2:$I$609,3,FALSE)</f>
        <v>GA</v>
      </c>
      <c r="E1194" t="str">
        <f>VLOOKUP(A1194,'Liste salariés'!$C$2:$I$609,6,FALSE)</f>
        <v>ELM</v>
      </c>
      <c r="F1194" t="s">
        <v>1419</v>
      </c>
      <c r="G1194">
        <f>VLOOKUP(F1194,'Liste formations'!$A$3:$B$31,2,FALSE)</f>
        <v>15</v>
      </c>
      <c r="H1194">
        <v>14</v>
      </c>
      <c r="I1194">
        <f>Tableau2[[#This Row],[Nombre de questions]]-Tableau2[[#This Row],[Réponses justes ]]</f>
        <v>1</v>
      </c>
      <c r="J1194" t="s">
        <v>1052</v>
      </c>
      <c r="K1194" s="3">
        <v>41249</v>
      </c>
      <c r="M1194"/>
      <c r="N1194" s="10"/>
    </row>
    <row r="1195" spans="1:14" x14ac:dyDescent="0.25">
      <c r="A1195" s="34" t="s">
        <v>1182</v>
      </c>
      <c r="B1195" t="str">
        <f>VLOOKUP(A1195,'Liste salariés'!$C$2:$I$609,4,FALSE)</f>
        <v>Cadre</v>
      </c>
      <c r="C1195" t="str">
        <f>VLOOKUP(A1195,'Liste salariés'!$C$2:$R$609,7,FALSE)</f>
        <v>P03-MATERIAL MNGT</v>
      </c>
      <c r="D1195" t="str">
        <f>VLOOKUP(A1195,'Liste salariés'!$C$2:$I$609,3,FALSE)</f>
        <v>GA</v>
      </c>
      <c r="E1195" t="str">
        <f>VLOOKUP(A1195,'Liste salariés'!$C$2:$I$609,6,FALSE)</f>
        <v>ELM</v>
      </c>
      <c r="F1195" t="s">
        <v>1795</v>
      </c>
      <c r="G1195">
        <f>VLOOKUP(F1195,'Liste formations'!$A$3:$B$31,2,FALSE)</f>
        <v>15</v>
      </c>
      <c r="H1195">
        <v>14</v>
      </c>
      <c r="I1195">
        <f>Tableau2[[#This Row],[Nombre de questions]]-Tableau2[[#This Row],[Réponses justes ]]</f>
        <v>1</v>
      </c>
      <c r="J1195" t="s">
        <v>1052</v>
      </c>
      <c r="K1195" s="3">
        <v>41562</v>
      </c>
      <c r="M1195"/>
      <c r="N1195" s="10"/>
    </row>
    <row r="1196" spans="1:14" x14ac:dyDescent="0.25">
      <c r="A1196" s="6" t="s">
        <v>1088</v>
      </c>
      <c r="B1196" t="str">
        <f>VLOOKUP(A1196,'Liste salariés'!$C$2:$I$609,4,FALSE)</f>
        <v>Ouvrier</v>
      </c>
      <c r="C1196" t="str">
        <f>VLOOKUP(A1196,'Liste salariés'!$C$2:$R$609,7,FALSE)</f>
        <v>P01-PRODUCTION</v>
      </c>
      <c r="D1196" t="str">
        <f>VLOOKUP(A1196,'Liste salariés'!$C$2:$I$609,3,FALSE)</f>
        <v>OMAC</v>
      </c>
      <c r="E1196" t="str">
        <f>VLOOKUP(A1196,'Liste salariés'!$C$2:$I$609,6,FALSE)</f>
        <v>ELM</v>
      </c>
      <c r="F1196" t="s">
        <v>1413</v>
      </c>
      <c r="G1196">
        <f>VLOOKUP(F1196,'Liste formations'!$A$3:$B$31,2,FALSE)</f>
        <v>10</v>
      </c>
      <c r="H1196">
        <v>10</v>
      </c>
      <c r="I1196">
        <f>Tableau2[[#This Row],[Nombre de questions]]-Tableau2[[#This Row],[Réponses justes ]]</f>
        <v>0</v>
      </c>
      <c r="J1196" t="s">
        <v>1052</v>
      </c>
      <c r="K1196" s="3">
        <v>41352</v>
      </c>
      <c r="M1196"/>
      <c r="N1196" s="10"/>
    </row>
    <row r="1197" spans="1:14" x14ac:dyDescent="0.25">
      <c r="A1197" s="6" t="s">
        <v>1088</v>
      </c>
      <c r="B1197" t="str">
        <f>VLOOKUP(A1197,'Liste salariés'!$C$2:$I$609,4,FALSE)</f>
        <v>Ouvrier</v>
      </c>
      <c r="C1197" t="str">
        <f>VLOOKUP(A1197,'Liste salariés'!$C$2:$R$609,7,FALSE)</f>
        <v>P01-PRODUCTION</v>
      </c>
      <c r="D1197" t="str">
        <f>VLOOKUP(A1197,'Liste salariés'!$C$2:$I$609,3,FALSE)</f>
        <v>OMAC</v>
      </c>
      <c r="E1197" t="str">
        <f>VLOOKUP(A1197,'Liste salariés'!$C$2:$I$609,6,FALSE)</f>
        <v>ELM</v>
      </c>
      <c r="F1197" t="s">
        <v>11</v>
      </c>
      <c r="G1197">
        <f>VLOOKUP(F1197,'Liste formations'!$A$3:$B$31,2,FALSE)</f>
        <v>25</v>
      </c>
      <c r="H1197">
        <v>25</v>
      </c>
      <c r="I1197">
        <f>Tableau2[[#This Row],[Nombre de questions]]-Tableau2[[#This Row],[Réponses justes ]]</f>
        <v>0</v>
      </c>
      <c r="J1197" t="s">
        <v>1052</v>
      </c>
      <c r="K1197" s="3">
        <v>41352</v>
      </c>
      <c r="M1197"/>
      <c r="N1197" s="10"/>
    </row>
    <row r="1198" spans="1:14" x14ac:dyDescent="0.25">
      <c r="A1198" s="6" t="s">
        <v>1088</v>
      </c>
      <c r="B1198" t="str">
        <f>VLOOKUP(A1198,'Liste salariés'!$C$2:$I$609,4,FALSE)</f>
        <v>Ouvrier</v>
      </c>
      <c r="C1198" t="str">
        <f>VLOOKUP(A1198,'Liste salariés'!$C$2:$R$609,7,FALSE)</f>
        <v>P01-PRODUCTION</v>
      </c>
      <c r="D1198" t="str">
        <f>VLOOKUP(A1198,'Liste salariés'!$C$2:$I$609,3,FALSE)</f>
        <v>OMAC</v>
      </c>
      <c r="E1198" t="str">
        <f>VLOOKUP(A1198,'Liste salariés'!$C$2:$I$609,6,FALSE)</f>
        <v>ELM</v>
      </c>
      <c r="F1198" t="s">
        <v>10</v>
      </c>
      <c r="G1198">
        <f>VLOOKUP(F1198,'Liste formations'!$A$3:$B$31,2,FALSE)</f>
        <v>6</v>
      </c>
      <c r="H1198">
        <v>6</v>
      </c>
      <c r="I1198">
        <f>Tableau2[[#This Row],[Nombre de questions]]-Tableau2[[#This Row],[Réponses justes ]]</f>
        <v>0</v>
      </c>
      <c r="J1198" t="s">
        <v>1052</v>
      </c>
      <c r="K1198" s="3">
        <v>41332</v>
      </c>
      <c r="M1198"/>
      <c r="N1198" s="10"/>
    </row>
    <row r="1199" spans="1:14" x14ac:dyDescent="0.25">
      <c r="A1199" s="6" t="s">
        <v>1088</v>
      </c>
      <c r="B1199" t="str">
        <f>VLOOKUP(A1199,'Liste salariés'!$C$2:$I$609,4,FALSE)</f>
        <v>Ouvrier</v>
      </c>
      <c r="C1199" t="str">
        <f>VLOOKUP(A1199,'Liste salariés'!$C$2:$R$609,7,FALSE)</f>
        <v>P01-PRODUCTION</v>
      </c>
      <c r="D1199" t="str">
        <f>VLOOKUP(A1199,'Liste salariés'!$C$2:$I$609,3,FALSE)</f>
        <v>OMAC</v>
      </c>
      <c r="E1199" t="str">
        <f>VLOOKUP(A1199,'Liste salariés'!$C$2:$I$609,6,FALSE)</f>
        <v>ELM</v>
      </c>
      <c r="F1199" t="s">
        <v>1683</v>
      </c>
      <c r="G1199">
        <v>25</v>
      </c>
      <c r="H1199">
        <v>25</v>
      </c>
      <c r="I1199">
        <f>Tableau2[[#This Row],[Nombre de questions]]-Tableau2[[#This Row],[Réponses justes ]]</f>
        <v>0</v>
      </c>
      <c r="J1199" t="s">
        <v>1052</v>
      </c>
      <c r="K1199" s="3">
        <v>41298</v>
      </c>
      <c r="L1199" t="s">
        <v>1771</v>
      </c>
      <c r="M1199"/>
      <c r="N1199" s="10"/>
    </row>
    <row r="1200" spans="1:14" x14ac:dyDescent="0.25">
      <c r="A1200" s="6" t="s">
        <v>1088</v>
      </c>
      <c r="B1200" t="str">
        <f>VLOOKUP(A1200,'Liste salariés'!$C$2:$I$609,4,FALSE)</f>
        <v>Ouvrier</v>
      </c>
      <c r="C1200" s="8" t="str">
        <f>VLOOKUP(A1200,'Liste salariés'!$C$2:$R$609,7,FALSE)</f>
        <v>P01-PRODUCTION</v>
      </c>
      <c r="D1200" s="8" t="str">
        <f>VLOOKUP(A1200,'Liste salariés'!$C$2:$I$609,3,FALSE)</f>
        <v>OMAC</v>
      </c>
      <c r="E1200" s="8" t="str">
        <f>VLOOKUP(A1200,'Liste salariés'!$C$2:$I$609,6,FALSE)</f>
        <v>ELM</v>
      </c>
      <c r="F1200" t="s">
        <v>1987</v>
      </c>
      <c r="G1200" s="8">
        <f>VLOOKUP(F1200,'Liste formations'!$A$3:$B$31,2,FALSE)</f>
        <v>15</v>
      </c>
      <c r="H1200">
        <v>7</v>
      </c>
      <c r="I1200">
        <f>Tableau2[[#This Row],[Nombre de questions]]-Tableau2[[#This Row],[Réponses justes ]]</f>
        <v>8</v>
      </c>
      <c r="J1200" t="s">
        <v>1053</v>
      </c>
      <c r="K1200" s="3">
        <v>41667</v>
      </c>
      <c r="M1200"/>
      <c r="N1200" s="10"/>
    </row>
    <row r="1201" spans="1:14" x14ac:dyDescent="0.25">
      <c r="A1201" s="6" t="s">
        <v>1088</v>
      </c>
      <c r="B1201" t="str">
        <f>VLOOKUP(A1201,'Liste salariés'!$C$2:$I$609,4,FALSE)</f>
        <v>Ouvrier</v>
      </c>
      <c r="C1201" s="8" t="str">
        <f>VLOOKUP(A1201,'Liste salariés'!$C$2:$R$609,7,FALSE)</f>
        <v>P01-PRODUCTION</v>
      </c>
      <c r="D1201" s="8" t="str">
        <f>VLOOKUP(A1201,'Liste salariés'!$C$2:$I$609,3,FALSE)</f>
        <v>OMAC</v>
      </c>
      <c r="E1201" s="8" t="str">
        <f>VLOOKUP(A1201,'Liste salariés'!$C$2:$I$609,6,FALSE)</f>
        <v>ELM</v>
      </c>
      <c r="F1201" t="s">
        <v>1842</v>
      </c>
      <c r="G1201" s="8">
        <f>VLOOKUP(F1201,'Liste formations'!$A$3:$B$31,2,FALSE)</f>
        <v>7</v>
      </c>
      <c r="H1201">
        <v>7</v>
      </c>
      <c r="I1201">
        <f>Tableau2[[#This Row],[Nombre de questions]]-Tableau2[[#This Row],[Réponses justes ]]</f>
        <v>0</v>
      </c>
      <c r="J1201" t="s">
        <v>1052</v>
      </c>
      <c r="K1201" s="3">
        <v>41583</v>
      </c>
      <c r="M1201"/>
      <c r="N1201" s="10"/>
    </row>
    <row r="1202" spans="1:14" x14ac:dyDescent="0.25">
      <c r="A1202" s="6" t="s">
        <v>1218</v>
      </c>
      <c r="B1202" t="str">
        <f>VLOOKUP(A1202,'Liste salariés'!$C$2:$I$609,4,FALSE)</f>
        <v>Cadre</v>
      </c>
      <c r="C1202" t="str">
        <f>VLOOKUP(A1202,'Liste salariés'!$C$2:$R$609,7,FALSE)</f>
        <v>S04-ICT</v>
      </c>
      <c r="D1202" t="str">
        <f>VLOOKUP(A1202,'Liste salariés'!$C$2:$I$609,3,FALSE)</f>
        <v>SI</v>
      </c>
      <c r="E1202" t="str">
        <f>VLOOKUP(A1202,'Liste salariés'!$C$2:$I$609,6,FALSE)</f>
        <v>ELM</v>
      </c>
      <c r="F1202" t="s">
        <v>11</v>
      </c>
      <c r="G1202">
        <f>VLOOKUP(F1202,'Liste formations'!$A$3:$B$31,2,FALSE)</f>
        <v>25</v>
      </c>
      <c r="H1202">
        <v>24</v>
      </c>
      <c r="I1202">
        <f>Tableau2[[#This Row],[Nombre de questions]]-Tableau2[[#This Row],[Réponses justes ]]</f>
        <v>1</v>
      </c>
      <c r="J1202" t="s">
        <v>1052</v>
      </c>
      <c r="K1202" s="3">
        <v>40814</v>
      </c>
      <c r="M1202"/>
      <c r="N1202" s="10"/>
    </row>
  </sheetData>
  <dataConsolidate/>
  <dataValidations count="3">
    <dataValidation type="list" allowBlank="1" showInputMessage="1" showErrorMessage="1" sqref="F1">
      <formula1>intitulé_formation</formula1>
    </dataValidation>
    <dataValidation type="list" allowBlank="1" showInputMessage="1" showErrorMessage="1" sqref="J9:J10">
      <formula1>"oui,non, "</formula1>
    </dataValidation>
    <dataValidation type="list" allowBlank="1" showInputMessage="1" showErrorMessage="1" sqref="J11:J1202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'Liste salariés'!$G$7:$G$8</xm:f>
          </x14:formula1>
          <xm:sqref>C1209</xm:sqref>
        </x14:dataValidation>
        <x14:dataValidation type="list" allowBlank="1" showInputMessage="1" showErrorMessage="1">
          <x14:formula1>
            <xm:f>'Liste formations'!$B$4:$B$27</xm:f>
          </x14:formula1>
          <xm:sqref>G1</xm:sqref>
        </x14:dataValidation>
        <x14:dataValidation type="list" allowBlank="1" showInputMessage="1" showErrorMessage="1">
          <x14:formula1>
            <xm:f>'Liste salariés'!$E$2:$E$621</xm:f>
          </x14:formula1>
          <xm:sqref>A1203:A1048576</xm:sqref>
        </x14:dataValidation>
        <x14:dataValidation type="list" allowBlank="1" showInputMessage="1" showErrorMessage="1">
          <x14:formula1>
            <xm:f>'Liste formations'!$B$4:$B$23</xm:f>
          </x14:formula1>
          <xm:sqref>F1203:F1048576</xm:sqref>
        </x14:dataValidation>
        <x14:dataValidation type="list" allowBlank="1" showInputMessage="1" showErrorMessage="1">
          <x14:formula1>
            <xm:f>'Liste salariés'!$C$2:$C$609</xm:f>
          </x14:formula1>
          <xm:sqref>A1:A1202</xm:sqref>
        </x14:dataValidation>
        <x14:dataValidation type="list" allowBlank="1" showInputMessage="1" showErrorMessage="1">
          <x14:formula1>
            <xm:f>'Liste formations'!$A$3:$A$31</xm:f>
          </x14:formula1>
          <xm:sqref>F2:F1202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610"/>
  <sheetViews>
    <sheetView tabSelected="1" workbookViewId="0">
      <pane xSplit="1" topLeftCell="B1" activePane="topRight" state="frozen"/>
      <selection pane="topRight" sqref="A1:A1048576"/>
    </sheetView>
  </sheetViews>
  <sheetFormatPr baseColWidth="10" defaultRowHeight="15" x14ac:dyDescent="0.25"/>
  <cols>
    <col min="1" max="1" width="30.7109375" hidden="1" customWidth="1"/>
    <col min="2" max="3" width="14.140625" style="1" customWidth="1"/>
    <col min="4" max="4" width="12.42578125" style="2" customWidth="1"/>
    <col min="5" max="5" width="6.42578125" style="1" customWidth="1"/>
    <col min="6" max="6" width="8.85546875" style="1" bestFit="1" customWidth="1"/>
    <col min="7" max="7" width="8.7109375" customWidth="1"/>
    <col min="8" max="8" width="8.5703125" customWidth="1"/>
    <col min="9" max="9" width="7.85546875" customWidth="1"/>
    <col min="10" max="10" width="10.5703125" bestFit="1" customWidth="1"/>
    <col min="11" max="11" width="9.140625" style="1" customWidth="1"/>
    <col min="12" max="12" width="9" bestFit="1" customWidth="1"/>
    <col min="13" max="13" width="14.140625" style="1" customWidth="1"/>
    <col min="14" max="14" width="14.5703125" style="1" customWidth="1"/>
    <col min="15" max="15" width="13.85546875" style="1" customWidth="1"/>
    <col min="16" max="16" width="13.140625" style="1" customWidth="1"/>
    <col min="17" max="17" width="11.7109375" style="1" bestFit="1" customWidth="1"/>
    <col min="18" max="18" width="11.7109375" style="1" customWidth="1"/>
    <col min="19" max="19" width="15.7109375" style="1" customWidth="1"/>
    <col min="20" max="20" width="8.42578125" style="1" customWidth="1"/>
    <col min="21" max="21" width="9.28515625" bestFit="1" customWidth="1"/>
    <col min="22" max="22" width="10.7109375" bestFit="1" customWidth="1"/>
    <col min="24" max="27" width="11.42578125" customWidth="1"/>
    <col min="28" max="28" width="7.5703125" bestFit="1" customWidth="1"/>
    <col min="29" max="29" width="11.42578125" customWidth="1"/>
    <col min="30" max="31" width="11.42578125" hidden="1" customWidth="1"/>
    <col min="32" max="32" width="11.42578125" customWidth="1"/>
  </cols>
  <sheetData>
    <row r="1" spans="1:33" s="2" customFormat="1" ht="30" customHeight="1" x14ac:dyDescent="0.25">
      <c r="A1" s="2" t="s">
        <v>0</v>
      </c>
      <c r="B1" s="33" t="s">
        <v>1412</v>
      </c>
      <c r="C1" s="33" t="s">
        <v>1964</v>
      </c>
      <c r="D1" s="33" t="s">
        <v>1413</v>
      </c>
      <c r="E1" s="33" t="s">
        <v>1414</v>
      </c>
      <c r="F1" s="33" t="s">
        <v>9</v>
      </c>
      <c r="G1" s="33" t="s">
        <v>11</v>
      </c>
      <c r="H1" s="33" t="s">
        <v>12</v>
      </c>
      <c r="I1" s="33" t="s">
        <v>13</v>
      </c>
      <c r="J1" s="33" t="s">
        <v>14</v>
      </c>
      <c r="K1" s="33" t="s">
        <v>1415</v>
      </c>
      <c r="L1" s="33" t="s">
        <v>10</v>
      </c>
      <c r="M1" s="33" t="s">
        <v>1416</v>
      </c>
      <c r="N1" s="33" t="s">
        <v>1417</v>
      </c>
      <c r="O1" s="33" t="s">
        <v>1418</v>
      </c>
      <c r="P1" s="33" t="s">
        <v>1419</v>
      </c>
      <c r="Q1" s="33" t="s">
        <v>1101</v>
      </c>
      <c r="R1" s="33" t="s">
        <v>1978</v>
      </c>
      <c r="S1" s="33" t="s">
        <v>1839</v>
      </c>
      <c r="T1" s="33" t="s">
        <v>1420</v>
      </c>
      <c r="U1" s="33" t="s">
        <v>1422</v>
      </c>
      <c r="V1" s="33" t="s">
        <v>1681</v>
      </c>
      <c r="W1" s="33" t="s">
        <v>1683</v>
      </c>
      <c r="X1" s="33" t="s">
        <v>1783</v>
      </c>
      <c r="Y1" s="33" t="s">
        <v>1788</v>
      </c>
      <c r="Z1" s="33" t="s">
        <v>1987</v>
      </c>
      <c r="AA1" s="33" t="s">
        <v>1842</v>
      </c>
      <c r="AB1" s="33" t="s">
        <v>1840</v>
      </c>
      <c r="AC1" s="33" t="s">
        <v>1795</v>
      </c>
      <c r="AG1" s="2" t="s">
        <v>1813</v>
      </c>
    </row>
    <row r="2" spans="1:33" x14ac:dyDescent="0.25">
      <c r="A2" s="21" t="s">
        <v>1943</v>
      </c>
      <c r="C2" s="2"/>
      <c r="F2" s="2"/>
      <c r="G2" s="1"/>
      <c r="H2" s="1"/>
      <c r="I2" s="1"/>
      <c r="J2" s="1"/>
      <c r="L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33" x14ac:dyDescent="0.25">
      <c r="A3" s="7" t="s">
        <v>1219</v>
      </c>
      <c r="C3" s="2"/>
      <c r="D3" s="2" t="s">
        <v>1665</v>
      </c>
      <c r="F3" s="2"/>
      <c r="G3" s="1" t="s">
        <v>1665</v>
      </c>
      <c r="H3" s="1"/>
      <c r="I3" s="1"/>
      <c r="J3" s="1"/>
      <c r="L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33" x14ac:dyDescent="0.25">
      <c r="A4" s="7" t="s">
        <v>1423</v>
      </c>
      <c r="C4" s="2"/>
      <c r="F4" s="2"/>
      <c r="G4" s="1"/>
      <c r="H4" s="1"/>
      <c r="I4" s="1"/>
      <c r="J4" s="1"/>
      <c r="L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33" x14ac:dyDescent="0.25">
      <c r="A5" s="7" t="s">
        <v>1424</v>
      </c>
      <c r="C5" s="2"/>
      <c r="F5" s="2"/>
      <c r="G5" s="1"/>
      <c r="H5" s="1"/>
      <c r="I5" s="1"/>
      <c r="J5" s="1"/>
      <c r="L5" s="1"/>
      <c r="U5" s="1"/>
      <c r="V5" s="1"/>
      <c r="W5" s="1"/>
      <c r="X5" s="1"/>
      <c r="Y5" s="1"/>
      <c r="Z5" s="1"/>
      <c r="AA5" s="1"/>
      <c r="AB5" s="1"/>
      <c r="AC5" s="1"/>
      <c r="AD5" s="1"/>
    </row>
    <row r="6" spans="1:33" x14ac:dyDescent="0.25">
      <c r="A6" s="7" t="s">
        <v>1205</v>
      </c>
      <c r="C6" s="2"/>
      <c r="D6" s="2" t="s">
        <v>1665</v>
      </c>
      <c r="F6" s="2"/>
      <c r="G6" s="1" t="s">
        <v>1665</v>
      </c>
      <c r="H6" s="1"/>
      <c r="I6" s="1"/>
      <c r="J6" s="1"/>
      <c r="L6" s="1" t="s">
        <v>1665</v>
      </c>
      <c r="M6" s="28"/>
      <c r="U6" s="1"/>
      <c r="V6" s="1"/>
      <c r="W6" s="1"/>
      <c r="X6" s="1"/>
      <c r="Y6" s="1"/>
      <c r="Z6" s="1" t="s">
        <v>1665</v>
      </c>
      <c r="AA6" s="1"/>
      <c r="AB6" s="1"/>
      <c r="AC6" s="1"/>
      <c r="AD6" s="1"/>
    </row>
    <row r="7" spans="1:33" x14ac:dyDescent="0.25">
      <c r="A7" s="7" t="s">
        <v>1425</v>
      </c>
      <c r="C7" s="2"/>
      <c r="F7" s="2"/>
      <c r="G7" s="1"/>
      <c r="H7" s="1"/>
      <c r="I7" s="1"/>
      <c r="J7" s="1"/>
      <c r="L7" s="1"/>
      <c r="U7" s="1"/>
      <c r="V7" s="1"/>
      <c r="W7" s="1"/>
      <c r="X7" s="1"/>
      <c r="Y7" s="1"/>
      <c r="Z7" s="1"/>
      <c r="AA7" s="1"/>
      <c r="AB7" s="1"/>
      <c r="AC7" s="1"/>
      <c r="AD7" s="1"/>
    </row>
    <row r="8" spans="1:33" x14ac:dyDescent="0.25">
      <c r="A8" s="7" t="s">
        <v>1426</v>
      </c>
      <c r="C8" s="2"/>
      <c r="F8" s="2" t="s">
        <v>1665</v>
      </c>
      <c r="G8" s="28"/>
      <c r="H8" s="1"/>
      <c r="I8" s="1"/>
      <c r="J8" s="1"/>
      <c r="L8" s="1"/>
      <c r="U8" s="1"/>
      <c r="V8" s="1"/>
      <c r="W8" s="1"/>
      <c r="X8" s="1"/>
      <c r="Y8" s="1"/>
      <c r="Z8" s="1"/>
      <c r="AA8" s="1"/>
      <c r="AB8" s="1"/>
      <c r="AC8" s="1"/>
      <c r="AD8" s="1"/>
    </row>
    <row r="9" spans="1:33" x14ac:dyDescent="0.25">
      <c r="A9" s="7" t="s">
        <v>1069</v>
      </c>
      <c r="C9" s="2"/>
      <c r="D9" s="2" t="s">
        <v>1665</v>
      </c>
      <c r="F9" s="2"/>
      <c r="G9" s="1" t="s">
        <v>1665</v>
      </c>
      <c r="H9" s="1"/>
      <c r="I9" s="1"/>
      <c r="J9" s="1"/>
      <c r="L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33" x14ac:dyDescent="0.25">
      <c r="A10" s="7" t="s">
        <v>1050</v>
      </c>
      <c r="C10" s="2"/>
      <c r="E10" s="1" t="s">
        <v>1665</v>
      </c>
      <c r="F10" s="2"/>
      <c r="G10" s="1" t="s">
        <v>1665</v>
      </c>
      <c r="H10" s="1"/>
      <c r="I10" s="1"/>
      <c r="J10" s="1"/>
      <c r="L10" s="1"/>
      <c r="T10" s="1" t="s">
        <v>1665</v>
      </c>
      <c r="U10" s="1" t="s">
        <v>1665</v>
      </c>
      <c r="V10" s="1"/>
      <c r="W10" s="1"/>
      <c r="X10" s="1"/>
      <c r="Y10" s="1"/>
      <c r="Z10" s="1"/>
      <c r="AA10" s="1"/>
      <c r="AB10" s="1"/>
      <c r="AC10" s="1"/>
      <c r="AD10" s="1"/>
    </row>
    <row r="11" spans="1:33" x14ac:dyDescent="0.25">
      <c r="A11" s="7" t="s">
        <v>1220</v>
      </c>
      <c r="C11" s="2"/>
      <c r="D11" s="2" t="s">
        <v>1665</v>
      </c>
      <c r="F11" s="2"/>
      <c r="G11" s="1" t="s">
        <v>1665</v>
      </c>
      <c r="H11" s="1"/>
      <c r="I11" s="1"/>
      <c r="J11" s="1"/>
      <c r="L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3" x14ac:dyDescent="0.25">
      <c r="A12" s="7" t="s">
        <v>1427</v>
      </c>
      <c r="C12" s="2"/>
      <c r="F12" s="2"/>
      <c r="G12" s="1"/>
      <c r="H12" s="1"/>
      <c r="I12" s="1"/>
      <c r="J12" s="1"/>
      <c r="L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3" x14ac:dyDescent="0.25">
      <c r="A13" s="7" t="s">
        <v>1221</v>
      </c>
      <c r="C13" s="2"/>
      <c r="D13" s="2" t="s">
        <v>1665</v>
      </c>
      <c r="F13" s="2"/>
      <c r="G13" s="1" t="s">
        <v>1665</v>
      </c>
      <c r="H13" s="1"/>
      <c r="I13" s="1"/>
      <c r="J13" s="1"/>
      <c r="L13" s="1"/>
      <c r="U13" s="1"/>
      <c r="V13" s="1"/>
      <c r="W13" s="1"/>
      <c r="X13" s="1"/>
      <c r="Y13" s="1"/>
      <c r="Z13" s="1" t="s">
        <v>1665</v>
      </c>
      <c r="AA13" s="1"/>
      <c r="AB13" s="1"/>
      <c r="AC13" s="1" t="s">
        <v>1665</v>
      </c>
      <c r="AD13" s="1" t="s">
        <v>1665</v>
      </c>
    </row>
    <row r="14" spans="1:33" x14ac:dyDescent="0.25">
      <c r="A14" s="9" t="s">
        <v>1183</v>
      </c>
      <c r="C14" s="2"/>
      <c r="F14" s="2" t="s">
        <v>1665</v>
      </c>
      <c r="G14" s="28" t="s">
        <v>1665</v>
      </c>
      <c r="H14" s="1"/>
      <c r="I14" s="1"/>
      <c r="J14" s="1"/>
      <c r="L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3" x14ac:dyDescent="0.25">
      <c r="A15" s="7" t="s">
        <v>1428</v>
      </c>
      <c r="C15" s="2"/>
      <c r="F15" s="2"/>
      <c r="G15" s="1"/>
      <c r="H15" s="1"/>
      <c r="I15" s="1"/>
      <c r="J15" s="1"/>
      <c r="L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3" x14ac:dyDescent="0.25">
      <c r="A16" s="7" t="s">
        <v>1429</v>
      </c>
      <c r="C16" s="2"/>
      <c r="F16" s="2"/>
      <c r="G16" s="1"/>
      <c r="H16" s="1"/>
      <c r="I16" s="1"/>
      <c r="J16" s="1"/>
      <c r="L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0" x14ac:dyDescent="0.25">
      <c r="A17" s="7" t="s">
        <v>1222</v>
      </c>
      <c r="C17" s="2"/>
      <c r="D17" s="2" t="s">
        <v>1665</v>
      </c>
      <c r="F17" s="2"/>
      <c r="G17" s="1" t="s">
        <v>1665</v>
      </c>
      <c r="H17" s="1"/>
      <c r="K17"/>
      <c r="U17" s="1"/>
      <c r="V17" s="1"/>
      <c r="W17" s="1" t="s">
        <v>1665</v>
      </c>
      <c r="X17" s="28"/>
      <c r="Y17" s="1"/>
      <c r="Z17" s="1" t="s">
        <v>1665</v>
      </c>
      <c r="AA17" s="1"/>
      <c r="AB17" s="1"/>
      <c r="AC17" s="1"/>
      <c r="AD17" s="1"/>
    </row>
    <row r="18" spans="1:30" x14ac:dyDescent="0.25">
      <c r="A18" s="7" t="s">
        <v>1790</v>
      </c>
      <c r="C18" s="2"/>
      <c r="F18" s="2"/>
      <c r="G18" s="1" t="s">
        <v>1665</v>
      </c>
      <c r="H18" s="1"/>
      <c r="K18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1:30" x14ac:dyDescent="0.25">
      <c r="A19" s="7" t="s">
        <v>1223</v>
      </c>
      <c r="C19" s="2"/>
      <c r="D19" s="2" t="s">
        <v>1665</v>
      </c>
      <c r="F19" s="2"/>
      <c r="G19" s="1" t="s">
        <v>1665</v>
      </c>
      <c r="H19" s="1"/>
      <c r="K19"/>
      <c r="U19" s="1"/>
      <c r="V19" s="1"/>
      <c r="W19" s="1" t="s">
        <v>1665</v>
      </c>
      <c r="X19" s="28"/>
      <c r="Y19" s="1"/>
      <c r="Z19" s="1"/>
      <c r="AA19" s="1"/>
      <c r="AB19" s="1"/>
      <c r="AC19" s="1"/>
      <c r="AD19" s="1"/>
    </row>
    <row r="20" spans="1:30" x14ac:dyDescent="0.25">
      <c r="A20" s="7" t="s">
        <v>1944</v>
      </c>
      <c r="C20" s="2"/>
      <c r="F20" s="2"/>
      <c r="G20" s="1"/>
      <c r="H20" s="1"/>
      <c r="K20"/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1" spans="1:30" x14ac:dyDescent="0.25">
      <c r="A21" s="9" t="s">
        <v>1224</v>
      </c>
      <c r="C21" s="2"/>
      <c r="D21" s="2" t="s">
        <v>1665</v>
      </c>
      <c r="F21" s="2"/>
      <c r="G21" s="1" t="s">
        <v>1665</v>
      </c>
      <c r="H21" s="1"/>
      <c r="K21"/>
      <c r="U21" s="1"/>
      <c r="V21" s="1"/>
      <c r="W21" s="1" t="s">
        <v>1665</v>
      </c>
      <c r="X21" s="28"/>
      <c r="Y21" s="1"/>
      <c r="Z21" s="1"/>
      <c r="AA21" s="1"/>
      <c r="AB21" s="1"/>
      <c r="AC21" s="1"/>
      <c r="AD21" s="1"/>
    </row>
    <row r="22" spans="1:30" x14ac:dyDescent="0.25">
      <c r="A22" s="7" t="s">
        <v>1430</v>
      </c>
      <c r="C22" s="2"/>
      <c r="F22" s="2"/>
      <c r="G22" s="1"/>
      <c r="H22" s="1"/>
      <c r="K22"/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1:30" x14ac:dyDescent="0.25">
      <c r="A23" s="7" t="s">
        <v>1184</v>
      </c>
      <c r="C23" s="2"/>
      <c r="E23" s="1" t="s">
        <v>1665</v>
      </c>
      <c r="F23" s="2"/>
      <c r="G23" s="1" t="s">
        <v>1665</v>
      </c>
      <c r="H23" s="1"/>
      <c r="K23"/>
      <c r="M23" s="1" t="s">
        <v>1665</v>
      </c>
      <c r="O23" s="1" t="s">
        <v>1665</v>
      </c>
      <c r="P23" s="1" t="s">
        <v>1665</v>
      </c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1:30" x14ac:dyDescent="0.25">
      <c r="A24" s="7" t="s">
        <v>1225</v>
      </c>
      <c r="C24" s="2"/>
      <c r="D24" s="2" t="s">
        <v>1665</v>
      </c>
      <c r="F24" s="2"/>
      <c r="G24" s="1" t="s">
        <v>1665</v>
      </c>
      <c r="H24" s="1"/>
      <c r="K24"/>
      <c r="L24" t="s">
        <v>1665</v>
      </c>
      <c r="M24" s="28"/>
      <c r="U24" s="1"/>
      <c r="V24" s="1"/>
      <c r="W24" s="1" t="s">
        <v>1665</v>
      </c>
      <c r="X24" s="28"/>
      <c r="Y24" s="1"/>
      <c r="Z24" s="1" t="s">
        <v>1665</v>
      </c>
      <c r="AA24" s="1"/>
      <c r="AB24" s="1"/>
      <c r="AC24" s="1"/>
      <c r="AD24" s="1"/>
    </row>
    <row r="25" spans="1:30" x14ac:dyDescent="0.25">
      <c r="A25" s="7" t="s">
        <v>1089</v>
      </c>
      <c r="C25" s="2"/>
      <c r="E25" s="1" t="s">
        <v>1665</v>
      </c>
      <c r="F25" s="2"/>
      <c r="G25" s="1" t="s">
        <v>1665</v>
      </c>
      <c r="H25" s="1"/>
      <c r="K25"/>
      <c r="T25" s="1" t="s">
        <v>1665</v>
      </c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0" x14ac:dyDescent="0.25">
      <c r="A26" s="7" t="s">
        <v>1392</v>
      </c>
      <c r="C26" s="2"/>
      <c r="D26" s="2" t="s">
        <v>1665</v>
      </c>
      <c r="F26" s="2"/>
      <c r="G26" s="1"/>
      <c r="H26" s="1"/>
      <c r="K26"/>
      <c r="U26" s="1"/>
      <c r="V26" s="1"/>
      <c r="W26" s="1" t="s">
        <v>1665</v>
      </c>
      <c r="X26" s="28"/>
      <c r="Y26" s="1"/>
      <c r="Z26" s="1" t="s">
        <v>1665</v>
      </c>
      <c r="AA26" s="1"/>
      <c r="AB26" s="1"/>
      <c r="AC26" s="1"/>
      <c r="AD26" s="1"/>
    </row>
    <row r="27" spans="1:30" x14ac:dyDescent="0.25">
      <c r="A27" s="7" t="s">
        <v>1226</v>
      </c>
      <c r="C27" s="2"/>
      <c r="D27" s="2" t="s">
        <v>1665</v>
      </c>
      <c r="F27" s="2"/>
      <c r="G27" s="1" t="s">
        <v>1665</v>
      </c>
      <c r="H27" s="1"/>
      <c r="K27"/>
      <c r="U27" s="1"/>
      <c r="V27" s="1"/>
      <c r="W27" s="1" t="s">
        <v>1665</v>
      </c>
      <c r="X27" s="28"/>
      <c r="Y27" s="1"/>
      <c r="Z27" s="1" t="s">
        <v>1665</v>
      </c>
      <c r="AA27" s="1" t="s">
        <v>1665</v>
      </c>
      <c r="AB27" s="28" t="s">
        <v>1665</v>
      </c>
      <c r="AC27" s="28"/>
      <c r="AD27" s="1"/>
    </row>
    <row r="28" spans="1:30" x14ac:dyDescent="0.25">
      <c r="A28" s="7" t="s">
        <v>1945</v>
      </c>
      <c r="C28" s="2"/>
      <c r="F28" s="2"/>
      <c r="G28" s="1"/>
      <c r="H28" s="1"/>
      <c r="K28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1:30" x14ac:dyDescent="0.25">
      <c r="A29" s="7" t="s">
        <v>1227</v>
      </c>
      <c r="C29" s="2"/>
      <c r="D29" s="2" t="s">
        <v>1665</v>
      </c>
      <c r="F29" s="2"/>
      <c r="G29" s="1" t="s">
        <v>1665</v>
      </c>
      <c r="H29" s="1"/>
      <c r="K29"/>
      <c r="U29" s="1"/>
      <c r="V29" s="1"/>
      <c r="W29" s="1"/>
      <c r="X29" s="1"/>
      <c r="Y29" s="1"/>
      <c r="Z29" s="1" t="s">
        <v>1665</v>
      </c>
      <c r="AA29" s="1"/>
      <c r="AB29" s="1"/>
      <c r="AC29" s="1"/>
      <c r="AD29" s="1"/>
    </row>
    <row r="30" spans="1:30" x14ac:dyDescent="0.25">
      <c r="A30" s="7" t="s">
        <v>1431</v>
      </c>
      <c r="C30" s="2"/>
      <c r="F30" s="2"/>
      <c r="G30" s="1"/>
      <c r="H30" s="1"/>
      <c r="K30"/>
      <c r="U30" s="1"/>
      <c r="V30" s="1"/>
      <c r="W30" s="1"/>
      <c r="X30" s="1"/>
      <c r="Y30" s="1"/>
      <c r="Z30" s="1" t="s">
        <v>1665</v>
      </c>
      <c r="AA30" s="1"/>
      <c r="AB30" s="1"/>
      <c r="AC30" s="1"/>
      <c r="AD30" s="1"/>
    </row>
    <row r="31" spans="1:30" x14ac:dyDescent="0.25">
      <c r="A31" s="7" t="s">
        <v>1357</v>
      </c>
      <c r="C31" s="2"/>
      <c r="D31" s="2" t="s">
        <v>1665</v>
      </c>
      <c r="F31" s="2"/>
      <c r="G31" s="1" t="s">
        <v>1665</v>
      </c>
      <c r="H31" s="1"/>
      <c r="K31"/>
      <c r="U31" s="1"/>
      <c r="V31" s="1"/>
      <c r="W31" s="1"/>
      <c r="X31" s="1"/>
      <c r="Y31" s="1"/>
      <c r="Z31" s="1" t="s">
        <v>1665</v>
      </c>
      <c r="AA31" s="1"/>
      <c r="AB31" s="1"/>
      <c r="AC31" s="1"/>
      <c r="AD31" s="1"/>
    </row>
    <row r="32" spans="1:30" x14ac:dyDescent="0.25">
      <c r="A32" s="7" t="s">
        <v>1185</v>
      </c>
      <c r="C32" s="2"/>
      <c r="F32" s="2" t="s">
        <v>1665</v>
      </c>
      <c r="G32" s="28" t="s">
        <v>1665</v>
      </c>
      <c r="H32" s="1"/>
      <c r="K32"/>
      <c r="U32" s="1"/>
      <c r="V32" s="1"/>
      <c r="W32" s="1"/>
      <c r="X32" s="1"/>
      <c r="Y32" s="1"/>
      <c r="Z32" s="1"/>
      <c r="AA32" s="1"/>
      <c r="AB32" s="1"/>
      <c r="AC32" s="1" t="s">
        <v>1665</v>
      </c>
      <c r="AD32" s="27" t="s">
        <v>1665</v>
      </c>
    </row>
    <row r="33" spans="1:30" x14ac:dyDescent="0.25">
      <c r="A33" s="7" t="s">
        <v>1432</v>
      </c>
      <c r="C33" s="2"/>
      <c r="F33" s="2"/>
      <c r="G33" s="1"/>
      <c r="H33" s="1"/>
      <c r="K33"/>
      <c r="U33" s="1"/>
      <c r="V33" s="1"/>
      <c r="W33" s="1"/>
      <c r="X33" s="1"/>
      <c r="Y33" s="1"/>
      <c r="Z33" s="1"/>
      <c r="AA33" s="1"/>
      <c r="AB33" s="1"/>
      <c r="AC33" s="1"/>
      <c r="AD33" s="1"/>
    </row>
    <row r="34" spans="1:30" x14ac:dyDescent="0.25">
      <c r="A34" s="7" t="s">
        <v>1113</v>
      </c>
      <c r="C34" s="2"/>
      <c r="F34" s="2" t="s">
        <v>1665</v>
      </c>
      <c r="G34" s="28" t="s">
        <v>1665</v>
      </c>
      <c r="H34" s="1"/>
      <c r="K34"/>
      <c r="U34" s="1"/>
      <c r="V34" s="1"/>
      <c r="W34" s="1"/>
      <c r="X34" s="1"/>
      <c r="Y34" s="1"/>
      <c r="Z34" s="1"/>
      <c r="AA34" s="1"/>
      <c r="AB34" s="1"/>
      <c r="AC34" s="1"/>
      <c r="AD34" s="1"/>
    </row>
    <row r="35" spans="1:30" x14ac:dyDescent="0.25">
      <c r="A35" s="7" t="s">
        <v>1186</v>
      </c>
      <c r="C35" s="2"/>
      <c r="F35" s="2"/>
      <c r="G35" s="1" t="s">
        <v>1665</v>
      </c>
      <c r="H35" s="1"/>
      <c r="K35"/>
      <c r="U35" s="1"/>
      <c r="V35" s="1"/>
      <c r="W35" s="1"/>
      <c r="X35" s="1"/>
      <c r="Y35" s="1"/>
      <c r="Z35" s="1"/>
      <c r="AA35" s="1"/>
      <c r="AB35" s="1"/>
      <c r="AC35" s="1"/>
      <c r="AD35" s="1"/>
    </row>
    <row r="36" spans="1:30" x14ac:dyDescent="0.25">
      <c r="A36" s="7" t="s">
        <v>1051</v>
      </c>
      <c r="B36" s="1" t="s">
        <v>1665</v>
      </c>
      <c r="C36" s="2"/>
      <c r="F36" s="2" t="s">
        <v>1665</v>
      </c>
      <c r="G36" s="28" t="s">
        <v>1665</v>
      </c>
      <c r="H36" s="1"/>
      <c r="K36" t="s">
        <v>1665</v>
      </c>
      <c r="L36" t="s">
        <v>1665</v>
      </c>
      <c r="M36" s="28"/>
      <c r="U36" s="1"/>
      <c r="V36" s="1"/>
      <c r="W36" s="1"/>
      <c r="X36" s="1"/>
      <c r="Y36" s="1" t="s">
        <v>1665</v>
      </c>
      <c r="Z36" s="1"/>
      <c r="AA36" s="1"/>
      <c r="AB36" s="1"/>
      <c r="AC36" s="1" t="s">
        <v>1665</v>
      </c>
      <c r="AD36" s="27" t="s">
        <v>1665</v>
      </c>
    </row>
    <row r="37" spans="1:30" x14ac:dyDescent="0.25">
      <c r="A37" s="7" t="s">
        <v>1433</v>
      </c>
      <c r="C37" s="2"/>
      <c r="F37" s="2"/>
      <c r="G37" s="1" t="s">
        <v>1665</v>
      </c>
      <c r="H37" s="1"/>
      <c r="K37"/>
      <c r="U37" s="1"/>
      <c r="V37" s="1"/>
      <c r="W37" s="1"/>
      <c r="X37" s="1"/>
      <c r="Y37" s="1"/>
      <c r="Z37" s="1"/>
      <c r="AA37" s="1"/>
      <c r="AB37" s="1"/>
      <c r="AC37" s="1"/>
      <c r="AD37" s="1"/>
    </row>
    <row r="38" spans="1:30" x14ac:dyDescent="0.25">
      <c r="A38" s="7" t="s">
        <v>1228</v>
      </c>
      <c r="C38" s="2"/>
      <c r="D38" s="2" t="s">
        <v>1665</v>
      </c>
      <c r="F38" s="2"/>
      <c r="G38" s="1" t="s">
        <v>1665</v>
      </c>
      <c r="H38" s="1"/>
      <c r="K38"/>
      <c r="U38" s="1"/>
      <c r="V38" s="1"/>
      <c r="W38" s="1"/>
      <c r="X38" s="1"/>
      <c r="Y38" s="1"/>
      <c r="Z38" s="1" t="s">
        <v>1665</v>
      </c>
      <c r="AA38" s="1"/>
      <c r="AB38" s="1"/>
      <c r="AC38" s="1"/>
      <c r="AD38" s="1"/>
    </row>
    <row r="39" spans="1:30" x14ac:dyDescent="0.25">
      <c r="A39" s="9" t="s">
        <v>1229</v>
      </c>
      <c r="C39" s="2"/>
      <c r="D39" s="2" t="s">
        <v>1665</v>
      </c>
      <c r="F39" s="2"/>
      <c r="G39" s="1" t="s">
        <v>1665</v>
      </c>
      <c r="H39" s="1"/>
      <c r="K39"/>
      <c r="U39" s="1"/>
      <c r="V39" s="1"/>
      <c r="W39" s="1"/>
      <c r="X39" s="1"/>
      <c r="Y39" s="1"/>
      <c r="Z39" s="1" t="s">
        <v>1665</v>
      </c>
      <c r="AA39" s="1"/>
      <c r="AB39" s="1"/>
      <c r="AC39" s="1"/>
      <c r="AD39" s="1"/>
    </row>
    <row r="40" spans="1:30" x14ac:dyDescent="0.25">
      <c r="A40" s="32" t="s">
        <v>1144</v>
      </c>
      <c r="C40" s="2"/>
      <c r="F40" s="2" t="s">
        <v>1665</v>
      </c>
      <c r="G40" s="28" t="s">
        <v>1665</v>
      </c>
      <c r="H40" s="1"/>
      <c r="K40"/>
      <c r="M40" s="1" t="s">
        <v>1665</v>
      </c>
      <c r="N40" s="1" t="s">
        <v>1665</v>
      </c>
      <c r="O40" s="1" t="s">
        <v>1665</v>
      </c>
      <c r="P40" s="1" t="s">
        <v>1665</v>
      </c>
      <c r="U40" s="1"/>
      <c r="V40" s="1"/>
      <c r="W40" s="1"/>
      <c r="X40" s="1" t="s">
        <v>1665</v>
      </c>
      <c r="Y40" s="1"/>
      <c r="Z40" s="1"/>
      <c r="AA40" s="1"/>
      <c r="AB40" s="1"/>
      <c r="AC40" s="1"/>
      <c r="AD40" s="1"/>
    </row>
    <row r="41" spans="1:30" x14ac:dyDescent="0.25">
      <c r="A41" s="7" t="s">
        <v>1230</v>
      </c>
      <c r="C41" s="2"/>
      <c r="D41" s="2" t="s">
        <v>1665</v>
      </c>
      <c r="F41" s="2"/>
      <c r="G41" s="1" t="s">
        <v>1665</v>
      </c>
      <c r="H41" s="1"/>
      <c r="K41"/>
      <c r="T41" s="1" t="s">
        <v>1665</v>
      </c>
      <c r="U41" s="1" t="s">
        <v>1665</v>
      </c>
      <c r="V41" s="1"/>
      <c r="W41" s="1"/>
      <c r="X41" s="1"/>
      <c r="Y41" s="1"/>
      <c r="Z41" s="1" t="s">
        <v>1665</v>
      </c>
      <c r="AA41" s="1"/>
      <c r="AB41" s="1"/>
      <c r="AC41" s="1"/>
      <c r="AD41" s="1"/>
    </row>
    <row r="42" spans="1:30" x14ac:dyDescent="0.25">
      <c r="A42" s="7" t="s">
        <v>1145</v>
      </c>
      <c r="C42" s="2"/>
      <c r="F42" s="2" t="s">
        <v>1665</v>
      </c>
      <c r="G42" s="28" t="s">
        <v>1665</v>
      </c>
      <c r="H42" s="1"/>
      <c r="K42"/>
      <c r="U42" s="1"/>
      <c r="V42" s="1"/>
      <c r="W42" s="1"/>
      <c r="X42" s="1"/>
      <c r="Y42" s="1"/>
      <c r="Z42" s="1"/>
      <c r="AA42" s="1"/>
      <c r="AB42" s="1"/>
      <c r="AC42" s="1"/>
      <c r="AD42" s="1"/>
    </row>
    <row r="43" spans="1:30" x14ac:dyDescent="0.25">
      <c r="A43" s="7" t="s">
        <v>1946</v>
      </c>
      <c r="C43" s="2"/>
      <c r="F43" s="2"/>
      <c r="G43" s="1"/>
      <c r="H43" s="1"/>
      <c r="K43"/>
      <c r="U43" s="1"/>
      <c r="V43" s="1"/>
      <c r="W43" s="1"/>
      <c r="X43" s="1"/>
      <c r="Y43" s="1"/>
      <c r="Z43" s="1"/>
      <c r="AA43" s="1"/>
      <c r="AB43" s="1"/>
      <c r="AC43" s="1" t="s">
        <v>1665</v>
      </c>
      <c r="AD43" s="27" t="s">
        <v>1665</v>
      </c>
    </row>
    <row r="44" spans="1:30" x14ac:dyDescent="0.25">
      <c r="A44" s="7" t="s">
        <v>1434</v>
      </c>
      <c r="C44" s="2"/>
      <c r="F44" s="2"/>
      <c r="G44" s="1"/>
      <c r="H44" s="1"/>
      <c r="K44"/>
      <c r="U44" s="1"/>
      <c r="V44" s="1"/>
      <c r="W44" s="1"/>
      <c r="X44" s="1"/>
      <c r="Y44" s="1"/>
      <c r="Z44" s="1"/>
      <c r="AA44" s="1"/>
      <c r="AB44" s="1"/>
      <c r="AC44" s="1"/>
      <c r="AD44" s="1"/>
    </row>
    <row r="45" spans="1:30" x14ac:dyDescent="0.25">
      <c r="A45" s="7" t="s">
        <v>1369</v>
      </c>
      <c r="C45" s="2"/>
      <c r="F45" s="2"/>
      <c r="G45" s="1" t="s">
        <v>1665</v>
      </c>
      <c r="H45" s="1"/>
      <c r="K45"/>
      <c r="U45" s="1"/>
      <c r="V45" s="1"/>
      <c r="W45" s="1"/>
      <c r="X45" s="1"/>
      <c r="Y45" s="1"/>
      <c r="Z45" s="1"/>
      <c r="AA45" s="1"/>
      <c r="AB45" s="1"/>
      <c r="AC45" s="1"/>
      <c r="AD45" s="1"/>
    </row>
    <row r="46" spans="1:30" x14ac:dyDescent="0.25">
      <c r="A46" s="7" t="s">
        <v>1435</v>
      </c>
      <c r="C46" s="2"/>
      <c r="F46" s="2"/>
      <c r="G46" s="1"/>
      <c r="H46" s="1"/>
      <c r="K46"/>
      <c r="U46" s="1"/>
      <c r="V46" s="1"/>
      <c r="W46" s="1"/>
      <c r="X46" s="1"/>
      <c r="Y46" s="1"/>
      <c r="Z46" s="1"/>
      <c r="AA46" s="1"/>
      <c r="AB46" s="1"/>
      <c r="AC46" s="1"/>
      <c r="AD46" s="1"/>
    </row>
    <row r="47" spans="1:30" x14ac:dyDescent="0.25">
      <c r="A47" s="7" t="s">
        <v>1436</v>
      </c>
      <c r="C47" s="2"/>
      <c r="F47" s="2"/>
      <c r="G47" s="1"/>
      <c r="H47" s="1"/>
      <c r="K47"/>
      <c r="U47" s="1"/>
      <c r="V47" s="1"/>
      <c r="W47" s="1"/>
      <c r="X47" s="1"/>
      <c r="Y47" s="1"/>
      <c r="Z47" s="1"/>
      <c r="AA47" s="1"/>
      <c r="AB47" s="1"/>
      <c r="AC47" s="1"/>
      <c r="AD47" s="1"/>
    </row>
    <row r="48" spans="1:30" x14ac:dyDescent="0.25">
      <c r="A48" s="7" t="s">
        <v>1437</v>
      </c>
      <c r="C48" s="2"/>
      <c r="F48" s="2"/>
      <c r="G48" s="1"/>
      <c r="H48" s="1"/>
      <c r="K48"/>
      <c r="U48" s="1"/>
      <c r="V48" s="1"/>
      <c r="W48" s="1"/>
      <c r="X48" s="1"/>
      <c r="Y48" s="1"/>
      <c r="Z48" s="1"/>
      <c r="AA48" s="1"/>
      <c r="AB48" s="1"/>
      <c r="AC48" s="1"/>
      <c r="AD48" s="1"/>
    </row>
    <row r="49" spans="1:30" x14ac:dyDescent="0.25">
      <c r="A49" s="25" t="s">
        <v>1438</v>
      </c>
      <c r="C49" s="2"/>
      <c r="F49" s="2"/>
      <c r="G49" s="1"/>
      <c r="H49" s="1"/>
      <c r="K49"/>
      <c r="U49" s="1"/>
      <c r="V49" s="1"/>
      <c r="W49" s="1"/>
      <c r="X49" s="1"/>
      <c r="Y49" s="1"/>
      <c r="Z49" s="1"/>
      <c r="AA49" s="1"/>
      <c r="AB49" s="1"/>
      <c r="AC49" s="1"/>
      <c r="AD49" s="1"/>
    </row>
    <row r="50" spans="1:30" x14ac:dyDescent="0.25">
      <c r="A50" s="7" t="s">
        <v>1102</v>
      </c>
      <c r="C50" s="2"/>
      <c r="F50" s="2" t="s">
        <v>1665</v>
      </c>
      <c r="G50" s="28" t="s">
        <v>1665</v>
      </c>
      <c r="H50" s="1"/>
      <c r="K50"/>
      <c r="M50" s="1" t="s">
        <v>1665</v>
      </c>
      <c r="N50" s="1" t="s">
        <v>1665</v>
      </c>
      <c r="T50" s="1" t="s">
        <v>1665</v>
      </c>
      <c r="U50" s="1" t="s">
        <v>1665</v>
      </c>
      <c r="V50" s="1"/>
      <c r="W50" s="1"/>
      <c r="X50" s="1"/>
      <c r="Y50" s="1"/>
      <c r="Z50" s="1"/>
      <c r="AA50" s="1"/>
      <c r="AB50" s="1"/>
      <c r="AC50" s="1"/>
      <c r="AD50" s="1"/>
    </row>
    <row r="51" spans="1:30" x14ac:dyDescent="0.25">
      <c r="A51" s="7" t="s">
        <v>1232</v>
      </c>
      <c r="C51" s="2"/>
      <c r="F51" s="2"/>
      <c r="G51" s="1" t="s">
        <v>1665</v>
      </c>
      <c r="H51" s="1"/>
      <c r="K51"/>
      <c r="U51" s="1"/>
      <c r="V51" s="1"/>
      <c r="W51" s="1"/>
      <c r="X51" s="1"/>
      <c r="Y51" s="1"/>
      <c r="Z51" s="1"/>
      <c r="AA51" s="1"/>
      <c r="AB51" s="1"/>
      <c r="AC51" s="1"/>
      <c r="AD51" s="1"/>
    </row>
    <row r="52" spans="1:30" x14ac:dyDescent="0.25">
      <c r="A52" s="7" t="s">
        <v>1231</v>
      </c>
      <c r="C52" s="2"/>
      <c r="D52" s="2" t="s">
        <v>1665</v>
      </c>
      <c r="F52" s="2"/>
      <c r="G52" s="1" t="s">
        <v>1665</v>
      </c>
      <c r="H52" s="1"/>
      <c r="K52"/>
      <c r="U52" s="1"/>
      <c r="V52" s="1"/>
      <c r="W52" s="1"/>
      <c r="X52" s="1"/>
      <c r="Y52" s="1"/>
      <c r="Z52" s="1"/>
      <c r="AA52" s="1" t="s">
        <v>1665</v>
      </c>
      <c r="AB52" s="28" t="s">
        <v>1665</v>
      </c>
      <c r="AC52" s="28"/>
      <c r="AD52" s="1"/>
    </row>
    <row r="53" spans="1:30" x14ac:dyDescent="0.25">
      <c r="A53" s="7" t="s">
        <v>1439</v>
      </c>
      <c r="C53" s="2"/>
      <c r="F53" s="2"/>
      <c r="G53" s="1"/>
      <c r="H53" s="1"/>
      <c r="K53"/>
      <c r="U53" s="1"/>
      <c r="V53" s="1"/>
      <c r="W53" s="1"/>
      <c r="X53" s="1"/>
      <c r="Y53" s="1"/>
      <c r="Z53" s="1"/>
      <c r="AA53" s="1"/>
      <c r="AB53" s="1"/>
      <c r="AC53" s="1"/>
      <c r="AD53" s="1"/>
    </row>
    <row r="54" spans="1:30" x14ac:dyDescent="0.25">
      <c r="A54" s="9" t="s">
        <v>1233</v>
      </c>
      <c r="C54" s="2"/>
      <c r="F54" s="2"/>
      <c r="G54" s="1" t="s">
        <v>1665</v>
      </c>
      <c r="H54" s="1"/>
      <c r="K54"/>
      <c r="U54" s="1"/>
      <c r="V54" s="1"/>
      <c r="W54" s="1"/>
      <c r="X54" s="1"/>
      <c r="Y54" s="1"/>
      <c r="Z54" s="1" t="s">
        <v>1665</v>
      </c>
      <c r="AA54" s="1"/>
      <c r="AB54" s="1"/>
      <c r="AC54" s="1"/>
      <c r="AD54" s="1"/>
    </row>
    <row r="55" spans="1:30" x14ac:dyDescent="0.25">
      <c r="A55" s="7" t="s">
        <v>1112</v>
      </c>
      <c r="C55" s="2"/>
      <c r="F55" s="2" t="s">
        <v>1665</v>
      </c>
      <c r="G55" s="28" t="s">
        <v>1665</v>
      </c>
      <c r="H55" s="1"/>
      <c r="K55"/>
      <c r="M55" s="1" t="s">
        <v>1665</v>
      </c>
      <c r="N55" s="1" t="s">
        <v>1665</v>
      </c>
      <c r="O55" s="1" t="s">
        <v>1665</v>
      </c>
      <c r="P55" s="1" t="s">
        <v>1665</v>
      </c>
      <c r="T55" s="1" t="s">
        <v>1665</v>
      </c>
      <c r="U55" s="1" t="s">
        <v>1665</v>
      </c>
      <c r="V55" s="1"/>
      <c r="W55" s="1"/>
      <c r="X55" s="1"/>
      <c r="Y55" s="1"/>
      <c r="Z55" s="1"/>
      <c r="AA55" s="1"/>
      <c r="AB55" s="1"/>
      <c r="AC55" s="1"/>
      <c r="AD55" s="1"/>
    </row>
    <row r="56" spans="1:30" x14ac:dyDescent="0.25">
      <c r="A56" s="7" t="s">
        <v>1440</v>
      </c>
      <c r="C56" s="2"/>
      <c r="F56" s="2"/>
      <c r="G56" s="1"/>
      <c r="H56" s="1"/>
      <c r="K56"/>
      <c r="U56" s="1"/>
      <c r="V56" s="1"/>
      <c r="W56" s="1"/>
      <c r="X56" s="1"/>
      <c r="Y56" s="1"/>
      <c r="Z56" s="1"/>
      <c r="AA56" s="1"/>
      <c r="AB56" s="1"/>
      <c r="AC56" s="1"/>
      <c r="AD56" s="1"/>
    </row>
    <row r="57" spans="1:30" x14ac:dyDescent="0.25">
      <c r="A57" s="7" t="s">
        <v>1103</v>
      </c>
      <c r="C57" s="2"/>
      <c r="F57" s="2"/>
      <c r="G57" s="1"/>
      <c r="H57" s="1"/>
      <c r="K57"/>
      <c r="M57" s="1" t="s">
        <v>1665</v>
      </c>
      <c r="N57" s="1" t="s">
        <v>1665</v>
      </c>
      <c r="O57" s="1" t="s">
        <v>1665</v>
      </c>
      <c r="P57" s="1" t="s">
        <v>1665</v>
      </c>
      <c r="U57" s="1"/>
      <c r="V57" s="1"/>
      <c r="W57" s="1"/>
      <c r="X57" s="1"/>
      <c r="Y57" s="1"/>
      <c r="Z57" s="1"/>
      <c r="AA57" s="1"/>
      <c r="AB57" s="1"/>
      <c r="AC57" s="1"/>
      <c r="AD57" s="1"/>
    </row>
    <row r="58" spans="1:30" x14ac:dyDescent="0.25">
      <c r="A58" s="7" t="s">
        <v>1054</v>
      </c>
      <c r="B58" s="1" t="s">
        <v>1665</v>
      </c>
      <c r="C58" s="2"/>
      <c r="F58" s="2"/>
      <c r="G58" s="1" t="s">
        <v>1665</v>
      </c>
      <c r="H58" s="1"/>
      <c r="K58" t="s">
        <v>1665</v>
      </c>
      <c r="S58" s="1" t="s">
        <v>1665</v>
      </c>
      <c r="U58" s="1"/>
      <c r="V58" s="1"/>
      <c r="W58" s="1"/>
      <c r="X58" s="1"/>
      <c r="Y58" s="1" t="s">
        <v>1665</v>
      </c>
      <c r="Z58" s="1"/>
      <c r="AA58" s="1"/>
      <c r="AB58" s="1"/>
      <c r="AC58" s="1" t="s">
        <v>1665</v>
      </c>
      <c r="AD58" s="27" t="s">
        <v>1665</v>
      </c>
    </row>
    <row r="59" spans="1:30" x14ac:dyDescent="0.25">
      <c r="A59" s="7" t="s">
        <v>1389</v>
      </c>
      <c r="C59" s="2"/>
      <c r="D59" s="2" t="s">
        <v>1665</v>
      </c>
      <c r="F59" s="2"/>
      <c r="G59" s="1" t="s">
        <v>1665</v>
      </c>
      <c r="H59" s="1"/>
      <c r="K59"/>
      <c r="U59" s="1"/>
      <c r="V59" s="1"/>
      <c r="W59" s="1"/>
      <c r="X59" s="1"/>
      <c r="Y59" s="1"/>
      <c r="Z59" s="1"/>
      <c r="AA59" s="1"/>
      <c r="AB59" s="1"/>
      <c r="AC59" s="1"/>
      <c r="AD59" s="1"/>
    </row>
    <row r="60" spans="1:30" x14ac:dyDescent="0.25">
      <c r="A60" s="7" t="s">
        <v>1441</v>
      </c>
      <c r="C60" s="2"/>
      <c r="F60" s="2"/>
      <c r="G60" s="1"/>
      <c r="H60" s="1"/>
      <c r="K60"/>
      <c r="U60" s="1"/>
      <c r="V60" s="1"/>
      <c r="W60" s="1"/>
      <c r="X60" s="1"/>
      <c r="Y60" s="1"/>
      <c r="Z60" s="1"/>
      <c r="AA60" s="1"/>
      <c r="AB60" s="1"/>
      <c r="AC60" s="1"/>
      <c r="AD60" s="1"/>
    </row>
    <row r="61" spans="1:30" x14ac:dyDescent="0.25">
      <c r="A61" s="7" t="s">
        <v>1442</v>
      </c>
      <c r="C61" s="2"/>
      <c r="F61" s="2"/>
      <c r="G61" s="1"/>
      <c r="H61" s="1"/>
      <c r="K61"/>
      <c r="U61" s="1"/>
      <c r="V61" s="1"/>
      <c r="W61" s="1"/>
      <c r="X61" s="1"/>
      <c r="Y61" s="1"/>
      <c r="Z61" s="1"/>
      <c r="AA61" s="1"/>
      <c r="AB61" s="1"/>
      <c r="AC61" s="1"/>
      <c r="AD61" s="1"/>
    </row>
    <row r="62" spans="1:30" x14ac:dyDescent="0.25">
      <c r="A62" s="7" t="s">
        <v>1115</v>
      </c>
      <c r="C62" s="2"/>
      <c r="F62" s="2"/>
      <c r="G62" s="1" t="s">
        <v>1665</v>
      </c>
      <c r="H62" s="1"/>
      <c r="K62"/>
      <c r="Q62" s="1" t="s">
        <v>1665</v>
      </c>
      <c r="T62" s="1" t="s">
        <v>1665</v>
      </c>
      <c r="U62" s="1"/>
      <c r="V62" s="1"/>
      <c r="W62" s="1"/>
      <c r="X62" s="1"/>
      <c r="Y62" s="1"/>
      <c r="Z62" s="1"/>
      <c r="AA62" s="1"/>
      <c r="AB62" s="1"/>
      <c r="AC62" s="1"/>
      <c r="AD62" s="1"/>
    </row>
    <row r="63" spans="1:30" x14ac:dyDescent="0.25">
      <c r="A63" s="7" t="s">
        <v>1443</v>
      </c>
      <c r="C63" s="2"/>
      <c r="D63" s="2" t="s">
        <v>1665</v>
      </c>
      <c r="F63" s="2"/>
      <c r="G63" s="1"/>
      <c r="H63" s="1"/>
      <c r="K63"/>
      <c r="U63" s="1"/>
      <c r="V63" s="1"/>
      <c r="W63" s="1"/>
      <c r="X63" s="1"/>
      <c r="Y63" s="1"/>
      <c r="Z63" s="1"/>
      <c r="AA63" s="1"/>
      <c r="AB63" s="1"/>
      <c r="AC63" s="1"/>
      <c r="AD63" s="1"/>
    </row>
    <row r="64" spans="1:30" x14ac:dyDescent="0.25">
      <c r="A64" s="7" t="s">
        <v>1104</v>
      </c>
      <c r="C64" s="2"/>
      <c r="F64" s="2"/>
      <c r="G64" s="1"/>
      <c r="H64" s="1"/>
      <c r="K64"/>
      <c r="M64" s="1" t="s">
        <v>1665</v>
      </c>
      <c r="N64" s="1" t="s">
        <v>1665</v>
      </c>
      <c r="O64" s="1" t="s">
        <v>1665</v>
      </c>
      <c r="P64" s="1" t="s">
        <v>1665</v>
      </c>
      <c r="U64" s="1"/>
      <c r="V64" s="1"/>
      <c r="W64" s="1"/>
      <c r="X64" s="1"/>
      <c r="Y64" s="1"/>
      <c r="Z64" s="1"/>
      <c r="AA64" s="1"/>
      <c r="AB64" s="1"/>
      <c r="AC64" s="1"/>
      <c r="AD64" s="1"/>
    </row>
    <row r="65" spans="1:30" x14ac:dyDescent="0.25">
      <c r="A65" s="7" t="s">
        <v>1234</v>
      </c>
      <c r="C65" s="2"/>
      <c r="D65" s="2" t="s">
        <v>1665</v>
      </c>
      <c r="F65" s="2"/>
      <c r="G65" s="1" t="s">
        <v>1665</v>
      </c>
      <c r="H65" s="1"/>
      <c r="K65"/>
      <c r="U65" s="1" t="s">
        <v>1665</v>
      </c>
      <c r="V65" s="1"/>
      <c r="W65" s="1"/>
      <c r="X65" s="1"/>
      <c r="Y65" s="1"/>
      <c r="Z65" s="1" t="s">
        <v>1665</v>
      </c>
      <c r="AA65" s="1"/>
      <c r="AB65" s="1"/>
      <c r="AC65" s="1" t="s">
        <v>1665</v>
      </c>
      <c r="AD65" s="27" t="s">
        <v>1665</v>
      </c>
    </row>
    <row r="66" spans="1:30" x14ac:dyDescent="0.25">
      <c r="A66" s="7" t="s">
        <v>1947</v>
      </c>
      <c r="C66" s="2"/>
      <c r="F66" s="2"/>
      <c r="G66" s="1"/>
      <c r="H66" s="1"/>
      <c r="K66"/>
      <c r="U66" s="1"/>
      <c r="V66" s="1"/>
      <c r="W66" s="1"/>
      <c r="X66" s="1"/>
      <c r="Y66" s="1"/>
      <c r="Z66" s="1"/>
      <c r="AA66" s="1"/>
      <c r="AB66" s="1"/>
      <c r="AC66" s="1"/>
      <c r="AD66" s="1"/>
    </row>
    <row r="67" spans="1:30" x14ac:dyDescent="0.25">
      <c r="A67" s="9" t="s">
        <v>1146</v>
      </c>
      <c r="C67" s="2"/>
      <c r="F67" s="2" t="s">
        <v>1665</v>
      </c>
      <c r="G67" s="28" t="s">
        <v>1665</v>
      </c>
      <c r="H67" s="1" t="s">
        <v>1665</v>
      </c>
      <c r="I67" t="s">
        <v>1665</v>
      </c>
      <c r="J67" t="s">
        <v>1665</v>
      </c>
      <c r="K67"/>
      <c r="Q67" s="1" t="s">
        <v>1665</v>
      </c>
      <c r="U67" s="1" t="s">
        <v>1665</v>
      </c>
      <c r="V67" s="1"/>
      <c r="W67" s="1"/>
      <c r="X67" s="1"/>
      <c r="Y67" s="1"/>
      <c r="Z67" s="1" t="s">
        <v>1665</v>
      </c>
      <c r="AA67" s="1"/>
      <c r="AB67" s="1"/>
      <c r="AC67" s="1" t="s">
        <v>1665</v>
      </c>
      <c r="AD67" s="27" t="s">
        <v>1665</v>
      </c>
    </row>
    <row r="68" spans="1:30" x14ac:dyDescent="0.25">
      <c r="A68" s="7" t="s">
        <v>1371</v>
      </c>
      <c r="C68" s="2"/>
      <c r="F68" s="2"/>
      <c r="G68" s="1" t="s">
        <v>1665</v>
      </c>
      <c r="H68" s="1"/>
      <c r="K68"/>
      <c r="U68" s="1"/>
      <c r="V68" s="1"/>
      <c r="W68" s="1"/>
      <c r="X68" s="1"/>
      <c r="Y68" s="1"/>
      <c r="Z68" s="1" t="s">
        <v>1665</v>
      </c>
      <c r="AA68" s="1"/>
      <c r="AB68" s="1"/>
      <c r="AC68" s="1"/>
      <c r="AD68" s="1"/>
    </row>
    <row r="69" spans="1:30" x14ac:dyDescent="0.25">
      <c r="A69" s="9" t="s">
        <v>1444</v>
      </c>
      <c r="C69" s="2"/>
      <c r="D69" s="2" t="s">
        <v>1665</v>
      </c>
      <c r="F69" s="2"/>
      <c r="G69" s="1"/>
      <c r="H69" s="1"/>
      <c r="K69"/>
      <c r="U69" s="1"/>
      <c r="V69" s="1"/>
      <c r="W69" s="1"/>
      <c r="X69" s="1"/>
      <c r="Y69" s="1"/>
      <c r="Z69" s="1" t="s">
        <v>1665</v>
      </c>
      <c r="AA69" s="1"/>
      <c r="AB69" s="1"/>
      <c r="AC69" s="1"/>
      <c r="AD69" s="1"/>
    </row>
    <row r="70" spans="1:30" x14ac:dyDescent="0.25">
      <c r="A70" s="7" t="s">
        <v>1116</v>
      </c>
      <c r="C70" s="2"/>
      <c r="E70" s="1" t="s">
        <v>1665</v>
      </c>
      <c r="F70" s="2" t="s">
        <v>1665</v>
      </c>
      <c r="G70" s="28" t="s">
        <v>1665</v>
      </c>
      <c r="H70" s="1"/>
      <c r="K70"/>
      <c r="T70" s="1" t="s">
        <v>1665</v>
      </c>
      <c r="U70" s="1"/>
      <c r="V70" s="1"/>
      <c r="W70" s="1"/>
      <c r="X70" s="1"/>
      <c r="Y70" s="1"/>
      <c r="Z70" s="1"/>
      <c r="AA70" s="1"/>
      <c r="AB70" s="1"/>
      <c r="AC70" s="1"/>
      <c r="AD70" s="1"/>
    </row>
    <row r="71" spans="1:30" x14ac:dyDescent="0.25">
      <c r="A71" s="7" t="s">
        <v>1105</v>
      </c>
      <c r="C71" s="2"/>
      <c r="F71" s="2" t="s">
        <v>1665</v>
      </c>
      <c r="G71" s="28"/>
      <c r="H71" s="1"/>
      <c r="K71"/>
      <c r="M71" s="1" t="s">
        <v>1665</v>
      </c>
      <c r="N71" s="1" t="s">
        <v>1665</v>
      </c>
      <c r="U71" s="1"/>
      <c r="V71" s="1"/>
      <c r="W71" s="1"/>
      <c r="X71" s="1"/>
      <c r="Y71" s="1"/>
      <c r="Z71" s="1"/>
      <c r="AA71" s="1"/>
      <c r="AB71" s="1"/>
      <c r="AC71" s="1"/>
      <c r="AD71" s="1"/>
    </row>
    <row r="72" spans="1:30" x14ac:dyDescent="0.25">
      <c r="A72" s="7" t="s">
        <v>1445</v>
      </c>
      <c r="C72" s="2"/>
      <c r="F72" s="2"/>
      <c r="G72" s="1"/>
      <c r="H72" s="1"/>
      <c r="K72"/>
      <c r="U72" s="1"/>
      <c r="V72" s="1"/>
      <c r="W72" s="1"/>
      <c r="X72" s="1"/>
      <c r="Y72" s="1"/>
      <c r="Z72" s="1"/>
      <c r="AA72" s="1"/>
      <c r="AB72" s="1"/>
      <c r="AC72" s="1"/>
      <c r="AD72" s="1"/>
    </row>
    <row r="73" spans="1:30" x14ac:dyDescent="0.25">
      <c r="A73" s="7" t="s">
        <v>1446</v>
      </c>
      <c r="C73" s="2"/>
      <c r="F73" s="2"/>
      <c r="G73" s="1"/>
      <c r="H73" s="1"/>
      <c r="K73"/>
      <c r="U73" s="1"/>
      <c r="V73" s="1"/>
      <c r="W73" s="1"/>
      <c r="X73" s="1"/>
      <c r="Y73" s="1"/>
      <c r="Z73" s="1"/>
      <c r="AA73" s="1"/>
      <c r="AB73" s="1"/>
      <c r="AC73" s="1"/>
      <c r="AD73" s="1"/>
    </row>
    <row r="74" spans="1:30" x14ac:dyDescent="0.25">
      <c r="A74" s="7" t="s">
        <v>1447</v>
      </c>
      <c r="C74" s="2"/>
      <c r="F74" s="2"/>
      <c r="G74" s="1"/>
      <c r="H74" s="1"/>
      <c r="K74"/>
      <c r="U74" s="1"/>
      <c r="V74" s="1"/>
      <c r="W74" s="1"/>
      <c r="X74" s="1"/>
      <c r="Y74" s="1"/>
      <c r="Z74" s="1"/>
      <c r="AA74" s="1"/>
      <c r="AB74" s="1"/>
      <c r="AC74" s="1"/>
      <c r="AD74" s="1"/>
    </row>
    <row r="75" spans="1:30" x14ac:dyDescent="0.25">
      <c r="A75" s="7" t="s">
        <v>1187</v>
      </c>
      <c r="C75" s="2"/>
      <c r="F75" s="2" t="s">
        <v>1665</v>
      </c>
      <c r="G75" s="28" t="s">
        <v>1665</v>
      </c>
      <c r="H75" s="1"/>
      <c r="K75"/>
      <c r="U75" s="1"/>
      <c r="V75" s="1"/>
      <c r="W75" s="1"/>
      <c r="X75" s="1"/>
      <c r="Y75" s="1"/>
      <c r="Z75" s="1"/>
      <c r="AA75" s="1"/>
      <c r="AB75" s="1"/>
      <c r="AC75" s="1"/>
      <c r="AD75" s="1"/>
    </row>
    <row r="76" spans="1:30" x14ac:dyDescent="0.25">
      <c r="A76" s="9" t="s">
        <v>1235</v>
      </c>
      <c r="C76" s="2"/>
      <c r="D76" s="2" t="s">
        <v>1665</v>
      </c>
      <c r="F76" s="2"/>
      <c r="G76" s="1" t="s">
        <v>1665</v>
      </c>
      <c r="H76" s="1"/>
      <c r="K76"/>
      <c r="U76" s="1"/>
      <c r="V76" s="1" t="s">
        <v>1665</v>
      </c>
      <c r="W76" s="28" t="s">
        <v>1665</v>
      </c>
      <c r="X76" s="28"/>
      <c r="Y76" s="1"/>
      <c r="Z76" s="1"/>
      <c r="AA76" s="1"/>
      <c r="AB76" s="1"/>
      <c r="AC76" s="1"/>
      <c r="AD76" s="1"/>
    </row>
    <row r="77" spans="1:30" x14ac:dyDescent="0.25">
      <c r="A77" s="43" t="s">
        <v>2061</v>
      </c>
      <c r="C77" s="2"/>
      <c r="D77" s="44"/>
      <c r="E77" s="2"/>
      <c r="F77" s="44"/>
      <c r="G77" s="20"/>
      <c r="H77" s="1"/>
      <c r="K77"/>
      <c r="L77" s="1"/>
      <c r="U77" s="1"/>
      <c r="V77" s="1"/>
      <c r="W77" s="28"/>
      <c r="X77" s="28"/>
      <c r="Y77" s="1"/>
      <c r="Z77" s="1"/>
      <c r="AA77" s="1"/>
      <c r="AB77" s="1"/>
      <c r="AC77" s="1" t="s">
        <v>1665</v>
      </c>
      <c r="AD77" s="1"/>
    </row>
    <row r="78" spans="1:30" x14ac:dyDescent="0.25">
      <c r="A78" s="7" t="s">
        <v>1448</v>
      </c>
      <c r="C78" s="2"/>
      <c r="F78" s="2"/>
      <c r="G78" s="1"/>
      <c r="H78" s="1"/>
      <c r="K78"/>
      <c r="U78" s="1"/>
      <c r="V78" s="1"/>
      <c r="W78" s="1"/>
      <c r="X78" s="1"/>
      <c r="Y78" s="1"/>
      <c r="Z78" s="1" t="s">
        <v>1665</v>
      </c>
      <c r="AA78" s="1"/>
      <c r="AB78" s="1"/>
      <c r="AC78" s="1"/>
      <c r="AD78" s="1"/>
    </row>
    <row r="79" spans="1:30" x14ac:dyDescent="0.25">
      <c r="A79" s="7" t="s">
        <v>1188</v>
      </c>
      <c r="C79" s="2"/>
      <c r="F79" s="2"/>
      <c r="G79" s="1" t="s">
        <v>1665</v>
      </c>
      <c r="H79" s="1"/>
      <c r="K79"/>
      <c r="U79" s="1"/>
      <c r="V79" s="1"/>
      <c r="W79" s="1"/>
      <c r="X79" s="1"/>
      <c r="Y79" s="1"/>
      <c r="Z79" s="1"/>
      <c r="AA79" s="1"/>
      <c r="AB79" s="1"/>
      <c r="AC79" s="1"/>
      <c r="AD79" s="1"/>
    </row>
    <row r="80" spans="1:30" x14ac:dyDescent="0.25">
      <c r="A80" s="7" t="s">
        <v>1409</v>
      </c>
      <c r="C80" s="2"/>
      <c r="D80" s="2" t="s">
        <v>1665</v>
      </c>
      <c r="F80" s="2"/>
      <c r="G80" s="1" t="s">
        <v>1665</v>
      </c>
      <c r="H80" s="1"/>
      <c r="K80"/>
      <c r="U80" s="1"/>
      <c r="V80" s="1"/>
      <c r="W80" s="1"/>
      <c r="X80" s="1"/>
      <c r="Y80" s="1"/>
      <c r="Z80" s="1"/>
      <c r="AA80" s="1"/>
      <c r="AB80" s="1"/>
      <c r="AC80" s="1"/>
      <c r="AD80" s="1"/>
    </row>
    <row r="81" spans="1:30" x14ac:dyDescent="0.25">
      <c r="A81" s="7" t="s">
        <v>1449</v>
      </c>
      <c r="C81" s="2"/>
      <c r="F81" s="2"/>
      <c r="G81" s="1"/>
      <c r="H81" s="1"/>
      <c r="K81"/>
      <c r="U81" s="1"/>
      <c r="V81" s="1"/>
      <c r="W81" s="1"/>
      <c r="X81" s="1"/>
      <c r="Y81" s="1"/>
      <c r="Z81" s="1"/>
      <c r="AA81" s="1"/>
      <c r="AB81" s="1"/>
      <c r="AC81" s="1"/>
      <c r="AD81" s="1"/>
    </row>
    <row r="82" spans="1:30" x14ac:dyDescent="0.25">
      <c r="A82" s="7" t="s">
        <v>1827</v>
      </c>
      <c r="C82" s="2"/>
      <c r="F82" s="2"/>
      <c r="G82" s="1" t="s">
        <v>1665</v>
      </c>
      <c r="H82" s="1"/>
      <c r="K82"/>
      <c r="U82" s="1"/>
      <c r="V82" s="1"/>
      <c r="W82" s="1"/>
      <c r="X82" s="1"/>
      <c r="Y82" s="1"/>
      <c r="Z82" s="1"/>
      <c r="AA82" s="1"/>
      <c r="AB82" s="1"/>
      <c r="AC82" s="1"/>
      <c r="AD82" s="1"/>
    </row>
    <row r="83" spans="1:30" x14ac:dyDescent="0.25">
      <c r="A83" s="7" t="s">
        <v>1450</v>
      </c>
      <c r="C83" s="2"/>
      <c r="F83" s="2"/>
      <c r="G83" s="1"/>
      <c r="H83" s="1"/>
      <c r="K83"/>
      <c r="U83" s="1"/>
      <c r="V83" s="1"/>
      <c r="W83" s="1"/>
      <c r="X83" s="1"/>
      <c r="Y83" s="1"/>
      <c r="Z83" s="1"/>
      <c r="AA83" s="1"/>
      <c r="AB83" s="1"/>
      <c r="AC83" s="1"/>
      <c r="AD83" s="1"/>
    </row>
    <row r="84" spans="1:30" x14ac:dyDescent="0.25">
      <c r="A84" s="7" t="s">
        <v>1236</v>
      </c>
      <c r="C84" s="2"/>
      <c r="D84" s="2" t="s">
        <v>1665</v>
      </c>
      <c r="F84" s="2"/>
      <c r="G84" s="1" t="s">
        <v>1665</v>
      </c>
      <c r="H84" s="1"/>
      <c r="K84"/>
      <c r="U84" s="1"/>
      <c r="V84" s="1"/>
      <c r="W84" s="1"/>
      <c r="X84" s="1"/>
      <c r="Y84" s="1"/>
      <c r="Z84" s="1"/>
      <c r="AA84" s="1"/>
      <c r="AB84" s="1"/>
      <c r="AC84" s="1"/>
      <c r="AD84" s="1"/>
    </row>
    <row r="85" spans="1:30" x14ac:dyDescent="0.25">
      <c r="A85" s="7" t="s">
        <v>1451</v>
      </c>
      <c r="C85" s="2"/>
      <c r="D85" s="2" t="s">
        <v>1665</v>
      </c>
      <c r="F85" s="2"/>
      <c r="G85" s="1"/>
      <c r="H85" s="1"/>
      <c r="K85"/>
      <c r="U85" s="1"/>
      <c r="V85" s="1"/>
      <c r="W85" s="1"/>
      <c r="X85" s="1"/>
      <c r="Y85" s="1"/>
      <c r="Z85" s="1" t="s">
        <v>1665</v>
      </c>
      <c r="AA85" s="1"/>
      <c r="AB85" s="1"/>
      <c r="AC85" s="1"/>
      <c r="AD85" s="1"/>
    </row>
    <row r="86" spans="1:30" x14ac:dyDescent="0.25">
      <c r="A86" s="7" t="s">
        <v>1237</v>
      </c>
      <c r="C86" s="2"/>
      <c r="D86" s="2" t="s">
        <v>1665</v>
      </c>
      <c r="F86" s="2"/>
      <c r="G86" s="1" t="s">
        <v>1665</v>
      </c>
      <c r="H86" s="1"/>
      <c r="K86"/>
      <c r="U86" s="1"/>
      <c r="V86" s="1"/>
      <c r="W86" s="1"/>
      <c r="X86" s="1"/>
      <c r="Y86" s="1"/>
      <c r="Z86" s="1" t="s">
        <v>1665</v>
      </c>
      <c r="AA86" s="1"/>
      <c r="AB86" s="1"/>
      <c r="AC86" s="1" t="s">
        <v>1665</v>
      </c>
      <c r="AD86" s="1" t="s">
        <v>1665</v>
      </c>
    </row>
    <row r="87" spans="1:30" x14ac:dyDescent="0.25">
      <c r="A87" s="7" t="s">
        <v>1452</v>
      </c>
      <c r="C87" s="2"/>
      <c r="D87" s="2" t="s">
        <v>1665</v>
      </c>
      <c r="F87" s="2"/>
      <c r="G87" s="1"/>
      <c r="H87" s="1"/>
      <c r="K87"/>
      <c r="U87" s="1"/>
      <c r="V87" s="1"/>
      <c r="W87" s="1"/>
      <c r="X87" s="1"/>
      <c r="Y87" s="1"/>
      <c r="Z87" s="1"/>
      <c r="AA87" s="1"/>
      <c r="AB87" s="1"/>
      <c r="AC87" s="1"/>
      <c r="AD87" s="1"/>
    </row>
    <row r="88" spans="1:30" x14ac:dyDescent="0.25">
      <c r="A88" s="7" t="s">
        <v>1453</v>
      </c>
      <c r="C88" s="2"/>
      <c r="F88" s="2"/>
      <c r="G88" s="1"/>
      <c r="H88" s="1"/>
      <c r="K88"/>
      <c r="U88" s="1"/>
      <c r="V88" s="1"/>
      <c r="W88" s="1"/>
      <c r="X88" s="1"/>
      <c r="Y88" s="1"/>
      <c r="Z88" s="1" t="s">
        <v>1665</v>
      </c>
      <c r="AA88" s="1"/>
      <c r="AB88" s="1"/>
      <c r="AC88" s="1"/>
      <c r="AD88" s="1"/>
    </row>
    <row r="89" spans="1:30" x14ac:dyDescent="0.25">
      <c r="A89" s="7" t="s">
        <v>1454</v>
      </c>
      <c r="C89" s="2"/>
      <c r="F89" s="2"/>
      <c r="G89" s="1"/>
      <c r="H89" s="1"/>
      <c r="K89"/>
      <c r="U89" s="1"/>
      <c r="V89" s="1"/>
      <c r="W89" s="1"/>
      <c r="X89" s="1"/>
      <c r="Y89" s="1"/>
      <c r="Z89" s="1"/>
      <c r="AA89" s="1"/>
      <c r="AB89" s="1"/>
      <c r="AC89" s="1"/>
      <c r="AD89" s="1"/>
    </row>
    <row r="90" spans="1:30" x14ac:dyDescent="0.25">
      <c r="A90" s="7" t="s">
        <v>1241</v>
      </c>
      <c r="C90" s="2"/>
      <c r="D90" s="2" t="s">
        <v>1665</v>
      </c>
      <c r="F90" s="2"/>
      <c r="G90" s="1" t="s">
        <v>1665</v>
      </c>
      <c r="H90" s="1"/>
      <c r="K90"/>
      <c r="U90" s="1"/>
      <c r="V90" s="1"/>
      <c r="W90" s="1"/>
      <c r="X90" s="1"/>
      <c r="Y90" s="1"/>
      <c r="Z90" s="1" t="s">
        <v>1665</v>
      </c>
      <c r="AA90" s="1"/>
      <c r="AB90" s="1"/>
      <c r="AC90" s="1"/>
      <c r="AD90" s="1"/>
    </row>
    <row r="91" spans="1:30" x14ac:dyDescent="0.25">
      <c r="A91" s="7" t="s">
        <v>1455</v>
      </c>
      <c r="C91" s="2"/>
      <c r="F91" s="2"/>
      <c r="G91" s="1"/>
      <c r="H91" s="1"/>
      <c r="K91"/>
      <c r="U91" s="1"/>
      <c r="V91" s="1"/>
      <c r="W91" s="1"/>
      <c r="X91" s="1"/>
      <c r="Y91" s="1"/>
      <c r="Z91" s="1"/>
      <c r="AA91" s="1"/>
      <c r="AB91" s="1"/>
      <c r="AC91" s="1"/>
      <c r="AD91" s="1"/>
    </row>
    <row r="92" spans="1:30" x14ac:dyDescent="0.25">
      <c r="A92" s="7" t="s">
        <v>1238</v>
      </c>
      <c r="C92" s="2"/>
      <c r="D92" s="2" t="s">
        <v>1665</v>
      </c>
      <c r="F92" s="2"/>
      <c r="G92" s="1" t="s">
        <v>1665</v>
      </c>
      <c r="H92" s="1"/>
      <c r="K92"/>
      <c r="U92" s="1"/>
      <c r="V92" s="1"/>
      <c r="W92" s="1"/>
      <c r="X92" s="1"/>
      <c r="Y92" s="1"/>
      <c r="Z92" s="1" t="s">
        <v>1665</v>
      </c>
      <c r="AA92" s="1"/>
      <c r="AB92" s="1"/>
      <c r="AC92" s="1"/>
      <c r="AD92" s="1"/>
    </row>
    <row r="93" spans="1:30" x14ac:dyDescent="0.25">
      <c r="A93" s="7" t="s">
        <v>1147</v>
      </c>
      <c r="C93" s="2"/>
      <c r="F93" s="2" t="s">
        <v>1665</v>
      </c>
      <c r="G93" s="28"/>
      <c r="H93" s="1"/>
      <c r="K93"/>
      <c r="U93" s="1"/>
      <c r="V93" s="1"/>
      <c r="W93" s="1"/>
      <c r="X93" s="1"/>
      <c r="Y93" s="1"/>
      <c r="Z93" s="1"/>
      <c r="AA93" s="1"/>
      <c r="AB93" s="1"/>
      <c r="AC93" s="1" t="s">
        <v>1665</v>
      </c>
      <c r="AD93" s="1"/>
    </row>
    <row r="94" spans="1:30" x14ac:dyDescent="0.25">
      <c r="A94" s="7" t="s">
        <v>1070</v>
      </c>
      <c r="C94" s="2"/>
      <c r="D94" s="2" t="s">
        <v>1665</v>
      </c>
      <c r="F94" s="2"/>
      <c r="G94" s="1" t="s">
        <v>1665</v>
      </c>
      <c r="H94" s="1"/>
      <c r="K94"/>
      <c r="R94" s="1" t="s">
        <v>1665</v>
      </c>
      <c r="U94" s="1"/>
      <c r="V94" s="1"/>
      <c r="W94" s="1"/>
      <c r="X94" s="1"/>
      <c r="Y94" s="1"/>
      <c r="Z94" s="1" t="s">
        <v>1665</v>
      </c>
      <c r="AA94" s="1"/>
      <c r="AB94" s="1"/>
      <c r="AC94" s="1"/>
      <c r="AD94" s="1"/>
    </row>
    <row r="95" spans="1:30" x14ac:dyDescent="0.25">
      <c r="A95" s="7" t="s">
        <v>1242</v>
      </c>
      <c r="C95" s="2"/>
      <c r="D95" s="2" t="s">
        <v>1665</v>
      </c>
      <c r="F95" s="2"/>
      <c r="G95" s="1" t="s">
        <v>1665</v>
      </c>
      <c r="H95" s="1"/>
      <c r="K95"/>
      <c r="U95" s="1"/>
      <c r="V95" s="1"/>
      <c r="W95" s="1"/>
      <c r="X95" s="1"/>
      <c r="Y95" s="1"/>
      <c r="Z95" s="1"/>
      <c r="AA95" s="1"/>
      <c r="AB95" s="1"/>
      <c r="AC95" s="1"/>
      <c r="AD95" s="1"/>
    </row>
    <row r="96" spans="1:30" x14ac:dyDescent="0.25">
      <c r="A96" s="32" t="s">
        <v>1090</v>
      </c>
      <c r="C96" s="2"/>
      <c r="E96" s="1" t="s">
        <v>1665</v>
      </c>
      <c r="F96" s="2" t="s">
        <v>1665</v>
      </c>
      <c r="G96" s="28" t="s">
        <v>1665</v>
      </c>
      <c r="H96" s="1"/>
      <c r="K96"/>
      <c r="T96" s="1" t="s">
        <v>1665</v>
      </c>
      <c r="U96" s="1"/>
      <c r="V96" s="1"/>
      <c r="W96" s="1"/>
      <c r="X96" s="1" t="s">
        <v>1665</v>
      </c>
      <c r="Y96" s="1"/>
      <c r="Z96" s="1"/>
      <c r="AA96" s="1"/>
      <c r="AB96" s="1"/>
      <c r="AC96" s="1"/>
      <c r="AD96" s="1"/>
    </row>
    <row r="97" spans="1:30" x14ac:dyDescent="0.25">
      <c r="A97" s="7" t="s">
        <v>1239</v>
      </c>
      <c r="C97" s="2"/>
      <c r="F97" s="2"/>
      <c r="G97" s="1" t="s">
        <v>1665</v>
      </c>
      <c r="H97" s="1"/>
      <c r="K97"/>
      <c r="U97" s="1"/>
      <c r="V97" s="1"/>
      <c r="W97" s="1"/>
      <c r="X97" s="1"/>
      <c r="Y97" s="1"/>
      <c r="Z97" s="1" t="s">
        <v>1665</v>
      </c>
      <c r="AA97" s="1"/>
      <c r="AB97" s="1"/>
      <c r="AC97" s="1" t="s">
        <v>1665</v>
      </c>
      <c r="AD97" s="1" t="s">
        <v>1665</v>
      </c>
    </row>
    <row r="98" spans="1:30" x14ac:dyDescent="0.25">
      <c r="A98" s="7" t="s">
        <v>1240</v>
      </c>
      <c r="C98" s="2"/>
      <c r="D98" s="2" t="s">
        <v>1665</v>
      </c>
      <c r="F98" s="2"/>
      <c r="G98" s="1" t="s">
        <v>1665</v>
      </c>
      <c r="H98" s="1"/>
      <c r="K98"/>
      <c r="L98" t="s">
        <v>1665</v>
      </c>
      <c r="M98" s="28"/>
      <c r="U98" s="1"/>
      <c r="V98" s="1"/>
      <c r="W98" s="1" t="s">
        <v>1665</v>
      </c>
      <c r="X98" s="28"/>
      <c r="Y98" s="1"/>
      <c r="Z98" s="1" t="s">
        <v>1665</v>
      </c>
      <c r="AA98" s="1"/>
      <c r="AB98" s="1"/>
      <c r="AC98" s="1"/>
      <c r="AD98" s="1"/>
    </row>
    <row r="99" spans="1:30" x14ac:dyDescent="0.25">
      <c r="A99" s="7" t="s">
        <v>1243</v>
      </c>
      <c r="C99" s="2"/>
      <c r="F99" s="2"/>
      <c r="G99" s="1" t="s">
        <v>1665</v>
      </c>
      <c r="H99" s="1"/>
      <c r="K99"/>
      <c r="U99" s="1"/>
      <c r="V99" s="1"/>
      <c r="W99" s="1"/>
      <c r="X99" s="1"/>
      <c r="Y99" s="1"/>
      <c r="Z99" s="1" t="s">
        <v>1665</v>
      </c>
      <c r="AA99" s="1"/>
      <c r="AB99" s="1"/>
      <c r="AC99" s="1"/>
      <c r="AD99" s="1"/>
    </row>
    <row r="100" spans="1:30" x14ac:dyDescent="0.25">
      <c r="A100" s="7" t="s">
        <v>1936</v>
      </c>
      <c r="C100" s="2"/>
      <c r="F100" s="2"/>
      <c r="G100" s="1" t="s">
        <v>1665</v>
      </c>
      <c r="H100" s="1"/>
      <c r="K100"/>
      <c r="U100" s="1"/>
      <c r="V100" s="1" t="s">
        <v>1665</v>
      </c>
      <c r="W100" s="28"/>
      <c r="X100" s="1"/>
      <c r="Y100" s="1"/>
      <c r="Z100" s="1"/>
      <c r="AA100" s="1"/>
      <c r="AB100" s="1"/>
      <c r="AC100" s="1"/>
      <c r="AD100" s="1"/>
    </row>
    <row r="101" spans="1:30" x14ac:dyDescent="0.25">
      <c r="A101" s="7" t="s">
        <v>1117</v>
      </c>
      <c r="C101" s="2"/>
      <c r="E101" s="1" t="s">
        <v>1665</v>
      </c>
      <c r="F101" s="2"/>
      <c r="G101" s="1" t="s">
        <v>1665</v>
      </c>
      <c r="H101" s="1"/>
      <c r="K101"/>
      <c r="T101" s="1" t="s">
        <v>1665</v>
      </c>
      <c r="U101" s="1"/>
      <c r="V101" s="1"/>
      <c r="W101" s="1"/>
      <c r="X101" s="1"/>
      <c r="Y101" s="1"/>
      <c r="Z101" s="1"/>
      <c r="AA101" s="1"/>
      <c r="AB101" s="1"/>
      <c r="AC101" s="1"/>
      <c r="AD101" s="1"/>
    </row>
    <row r="102" spans="1:30" x14ac:dyDescent="0.25">
      <c r="A102" s="7" t="s">
        <v>1189</v>
      </c>
      <c r="C102" s="2"/>
      <c r="F102" s="2"/>
      <c r="G102" s="1" t="s">
        <v>1665</v>
      </c>
      <c r="H102" s="1"/>
      <c r="K102"/>
      <c r="U102" s="1"/>
      <c r="V102" s="1"/>
      <c r="W102" s="1"/>
      <c r="X102" s="1"/>
      <c r="Y102" s="1"/>
      <c r="Z102" s="1"/>
      <c r="AA102" s="1"/>
      <c r="AB102" s="1"/>
      <c r="AC102" s="1"/>
      <c r="AD102" s="1"/>
    </row>
    <row r="103" spans="1:30" x14ac:dyDescent="0.25">
      <c r="A103" s="7" t="s">
        <v>1244</v>
      </c>
      <c r="C103" s="2"/>
      <c r="F103" s="2"/>
      <c r="G103" s="1" t="s">
        <v>1665</v>
      </c>
      <c r="H103" s="1"/>
      <c r="K103"/>
      <c r="U103" s="1"/>
      <c r="V103" s="1"/>
      <c r="W103" s="1"/>
      <c r="X103" s="1"/>
      <c r="Y103" s="1"/>
      <c r="Z103" s="1" t="s">
        <v>1665</v>
      </c>
      <c r="AA103" s="1"/>
      <c r="AB103" s="1"/>
      <c r="AC103" s="1"/>
      <c r="AD103" s="1"/>
    </row>
    <row r="104" spans="1:30" x14ac:dyDescent="0.25">
      <c r="A104" s="7" t="s">
        <v>1384</v>
      </c>
      <c r="C104" s="2"/>
      <c r="D104" s="2" t="s">
        <v>1665</v>
      </c>
      <c r="F104" s="2"/>
      <c r="G104" s="1" t="s">
        <v>1665</v>
      </c>
      <c r="H104" s="1"/>
      <c r="K104"/>
      <c r="U104" s="1"/>
      <c r="V104" s="1"/>
      <c r="W104" s="1"/>
      <c r="X104" s="1"/>
      <c r="Y104" s="1"/>
      <c r="Z104" s="1"/>
      <c r="AA104" s="1"/>
      <c r="AB104" s="1"/>
      <c r="AC104" s="1"/>
      <c r="AD104" s="1"/>
    </row>
    <row r="105" spans="1:30" x14ac:dyDescent="0.25">
      <c r="A105" s="7" t="s">
        <v>1456</v>
      </c>
      <c r="C105" s="2"/>
      <c r="F105" s="2"/>
      <c r="G105" s="1"/>
      <c r="H105" s="1"/>
      <c r="K105"/>
      <c r="U105" s="1"/>
      <c r="V105" s="1"/>
      <c r="W105" s="1"/>
      <c r="X105" s="1"/>
      <c r="Y105" s="1"/>
      <c r="Z105" s="1"/>
      <c r="AA105" s="1"/>
      <c r="AB105" s="1"/>
      <c r="AC105" s="1"/>
      <c r="AD105" s="1"/>
    </row>
    <row r="106" spans="1:30" x14ac:dyDescent="0.25">
      <c r="A106" s="7" t="s">
        <v>1056</v>
      </c>
      <c r="B106" s="1" t="s">
        <v>1665</v>
      </c>
      <c r="C106" s="2"/>
      <c r="F106" s="2" t="s">
        <v>1665</v>
      </c>
      <c r="G106" s="28" t="s">
        <v>1665</v>
      </c>
      <c r="H106" s="1"/>
      <c r="K106"/>
      <c r="U106" s="1"/>
      <c r="V106" s="1"/>
      <c r="W106" s="1"/>
      <c r="X106" s="1"/>
      <c r="Y106" s="1"/>
      <c r="Z106" s="1"/>
      <c r="AA106" s="1"/>
      <c r="AB106" s="1"/>
      <c r="AC106" s="1"/>
      <c r="AD106" s="1"/>
    </row>
    <row r="107" spans="1:30" x14ac:dyDescent="0.25">
      <c r="A107" s="7" t="s">
        <v>1457</v>
      </c>
      <c r="C107" s="2"/>
      <c r="F107" s="2"/>
      <c r="G107" s="1"/>
      <c r="H107" s="1"/>
      <c r="K107"/>
      <c r="U107" s="1"/>
      <c r="V107" s="1"/>
      <c r="W107" s="1"/>
      <c r="X107" s="1"/>
      <c r="Y107" s="1"/>
      <c r="Z107" s="1" t="s">
        <v>1665</v>
      </c>
      <c r="AA107" s="1"/>
      <c r="AB107" s="1"/>
      <c r="AC107" s="1"/>
      <c r="AD107" s="1"/>
    </row>
    <row r="108" spans="1:30" x14ac:dyDescent="0.25">
      <c r="A108" s="7" t="s">
        <v>1245</v>
      </c>
      <c r="C108" s="2"/>
      <c r="D108" s="2" t="s">
        <v>1665</v>
      </c>
      <c r="F108" s="2"/>
      <c r="G108" s="1" t="s">
        <v>1665</v>
      </c>
      <c r="H108" s="1"/>
      <c r="K108"/>
      <c r="U108" s="1"/>
      <c r="V108" s="1"/>
      <c r="W108" s="1"/>
      <c r="X108" s="1"/>
      <c r="Y108" s="1"/>
      <c r="Z108" s="1" t="s">
        <v>1665</v>
      </c>
      <c r="AA108" s="1"/>
      <c r="AB108" s="1"/>
      <c r="AC108" s="1"/>
      <c r="AD108" s="1"/>
    </row>
    <row r="109" spans="1:30" x14ac:dyDescent="0.25">
      <c r="A109" s="7" t="s">
        <v>1458</v>
      </c>
      <c r="C109" s="2"/>
      <c r="F109" s="2"/>
      <c r="G109" s="1"/>
      <c r="H109" s="1"/>
      <c r="K109"/>
      <c r="U109" s="1"/>
      <c r="V109" s="1"/>
      <c r="W109" s="1"/>
      <c r="X109" s="1"/>
      <c r="Y109" s="1"/>
      <c r="Z109" s="1"/>
      <c r="AA109" s="1"/>
      <c r="AB109" s="1"/>
      <c r="AC109" s="1"/>
      <c r="AD109" s="1"/>
    </row>
    <row r="110" spans="1:30" x14ac:dyDescent="0.25">
      <c r="A110" s="7" t="s">
        <v>1410</v>
      </c>
      <c r="C110" s="2"/>
      <c r="D110" s="2" t="s">
        <v>1665</v>
      </c>
      <c r="F110" s="2"/>
      <c r="G110" s="1" t="s">
        <v>1665</v>
      </c>
      <c r="H110" s="1"/>
      <c r="K110"/>
      <c r="U110" s="1"/>
      <c r="V110" s="1"/>
      <c r="W110" s="1"/>
      <c r="X110" s="1"/>
      <c r="Y110" s="1"/>
      <c r="Z110" s="1"/>
      <c r="AA110" s="1"/>
      <c r="AB110" s="1"/>
      <c r="AC110" s="1"/>
      <c r="AD110" s="1"/>
    </row>
    <row r="111" spans="1:30" x14ac:dyDescent="0.25">
      <c r="A111" s="7" t="s">
        <v>1246</v>
      </c>
      <c r="C111" s="2"/>
      <c r="F111" s="2"/>
      <c r="G111" s="1" t="s">
        <v>1665</v>
      </c>
      <c r="H111" s="1"/>
      <c r="K111"/>
      <c r="L111" t="s">
        <v>1665</v>
      </c>
      <c r="M111" s="28"/>
      <c r="U111" s="1"/>
      <c r="V111" s="1"/>
      <c r="W111" s="1" t="s">
        <v>1665</v>
      </c>
      <c r="X111" s="28"/>
      <c r="Y111" s="1"/>
      <c r="Z111" s="1" t="s">
        <v>1665</v>
      </c>
      <c r="AA111" s="1"/>
      <c r="AB111" s="1"/>
      <c r="AC111" s="1"/>
      <c r="AD111" s="1"/>
    </row>
    <row r="112" spans="1:30" x14ac:dyDescent="0.25">
      <c r="A112" s="7" t="s">
        <v>1366</v>
      </c>
      <c r="C112" s="2"/>
      <c r="D112" s="2" t="s">
        <v>1665</v>
      </c>
      <c r="F112" s="2"/>
      <c r="G112" s="1" t="s">
        <v>1665</v>
      </c>
      <c r="H112" s="1"/>
      <c r="K112"/>
      <c r="L112" t="s">
        <v>1665</v>
      </c>
      <c r="M112" s="28"/>
      <c r="U112" s="1"/>
      <c r="V112" s="1"/>
      <c r="W112" s="1" t="s">
        <v>1665</v>
      </c>
      <c r="X112" s="28"/>
      <c r="Y112" s="1"/>
      <c r="Z112" s="1" t="s">
        <v>1665</v>
      </c>
      <c r="AA112" s="1"/>
      <c r="AB112" s="1"/>
      <c r="AC112" s="1"/>
      <c r="AD112" s="1"/>
    </row>
    <row r="113" spans="1:30" x14ac:dyDescent="0.25">
      <c r="A113" s="7" t="s">
        <v>1249</v>
      </c>
      <c r="C113" s="2"/>
      <c r="D113" s="2" t="s">
        <v>1665</v>
      </c>
      <c r="F113" s="2"/>
      <c r="G113" s="1" t="s">
        <v>1665</v>
      </c>
      <c r="H113" s="1"/>
      <c r="K113"/>
      <c r="U113" s="1"/>
      <c r="V113" s="1"/>
      <c r="W113" s="1"/>
      <c r="X113" s="1"/>
      <c r="Y113" s="1"/>
      <c r="Z113" s="1" t="s">
        <v>1665</v>
      </c>
      <c r="AA113" s="1"/>
      <c r="AB113" s="1"/>
      <c r="AC113" s="1"/>
      <c r="AD113" s="1"/>
    </row>
    <row r="114" spans="1:30" x14ac:dyDescent="0.25">
      <c r="A114" s="7" t="s">
        <v>1459</v>
      </c>
      <c r="C114" s="2"/>
      <c r="F114" s="2"/>
      <c r="G114" s="1"/>
      <c r="H114" s="1"/>
      <c r="K114"/>
      <c r="U114" s="1"/>
      <c r="V114" s="1"/>
      <c r="W114" s="1"/>
      <c r="X114" s="1"/>
      <c r="Y114" s="1"/>
      <c r="Z114" s="1"/>
      <c r="AA114" s="1"/>
      <c r="AB114" s="1"/>
      <c r="AC114" s="1"/>
      <c r="AD114" s="1"/>
    </row>
    <row r="115" spans="1:30" x14ac:dyDescent="0.25">
      <c r="A115" s="7" t="s">
        <v>1460</v>
      </c>
      <c r="C115" s="2"/>
      <c r="D115" s="2" t="s">
        <v>1665</v>
      </c>
      <c r="F115" s="2"/>
      <c r="G115" s="1"/>
      <c r="H115" s="1"/>
      <c r="K115"/>
      <c r="U115" s="1"/>
      <c r="V115" s="1"/>
      <c r="W115" s="1"/>
      <c r="X115" s="1"/>
      <c r="Y115" s="1"/>
      <c r="Z115" s="1" t="s">
        <v>1665</v>
      </c>
      <c r="AA115" s="1"/>
      <c r="AB115" s="1"/>
      <c r="AC115" s="1"/>
      <c r="AD115" s="1"/>
    </row>
    <row r="116" spans="1:30" x14ac:dyDescent="0.25">
      <c r="A116" s="7" t="s">
        <v>1148</v>
      </c>
      <c r="C116" s="2"/>
      <c r="F116" s="2" t="s">
        <v>1665</v>
      </c>
      <c r="G116" s="28" t="s">
        <v>1665</v>
      </c>
      <c r="H116" s="1"/>
      <c r="K116"/>
      <c r="U116" s="1"/>
      <c r="V116" s="1"/>
      <c r="W116" s="1"/>
      <c r="X116" s="1"/>
      <c r="Y116" s="1"/>
      <c r="Z116" s="1"/>
      <c r="AA116" s="1"/>
      <c r="AB116" s="1"/>
      <c r="AC116" s="1"/>
      <c r="AD116" s="1"/>
    </row>
    <row r="117" spans="1:30" x14ac:dyDescent="0.25">
      <c r="A117" s="7" t="s">
        <v>1091</v>
      </c>
      <c r="C117" s="2"/>
      <c r="E117" s="1" t="s">
        <v>1665</v>
      </c>
      <c r="F117" s="2" t="s">
        <v>1665</v>
      </c>
      <c r="G117" s="28" t="s">
        <v>1665</v>
      </c>
      <c r="H117" s="1"/>
      <c r="K117"/>
      <c r="U117" s="1"/>
      <c r="V117" s="1"/>
      <c r="W117" s="1"/>
      <c r="X117" s="1"/>
      <c r="Y117" s="1"/>
      <c r="Z117" s="1"/>
      <c r="AA117" s="1"/>
      <c r="AB117" s="1"/>
      <c r="AC117" s="1"/>
      <c r="AD117" s="1"/>
    </row>
    <row r="118" spans="1:30" x14ac:dyDescent="0.25">
      <c r="A118" s="7" t="s">
        <v>1461</v>
      </c>
      <c r="C118" s="2"/>
      <c r="D118" s="2" t="s">
        <v>1665</v>
      </c>
      <c r="F118" s="2"/>
      <c r="G118" s="1"/>
      <c r="H118" s="1"/>
      <c r="K118"/>
      <c r="U118" s="1"/>
      <c r="V118" s="1"/>
      <c r="W118" s="1"/>
      <c r="X118" s="1"/>
      <c r="Y118" s="1"/>
      <c r="Z118" s="1"/>
      <c r="AA118" s="1"/>
      <c r="AB118" s="1"/>
      <c r="AC118" s="1"/>
      <c r="AD118" s="1"/>
    </row>
    <row r="119" spans="1:30" x14ac:dyDescent="0.25">
      <c r="A119" s="7" t="s">
        <v>1948</v>
      </c>
      <c r="C119" s="2"/>
      <c r="F119" s="2"/>
      <c r="G119" s="1"/>
      <c r="H119" s="1"/>
      <c r="K119"/>
      <c r="U119" s="1"/>
      <c r="V119" s="1"/>
      <c r="W119" s="1"/>
      <c r="X119" s="1"/>
      <c r="Y119" s="1"/>
      <c r="Z119" s="1"/>
      <c r="AA119" s="1"/>
      <c r="AB119" s="1"/>
      <c r="AC119" s="1"/>
      <c r="AD119" s="1"/>
    </row>
    <row r="120" spans="1:30" x14ac:dyDescent="0.25">
      <c r="A120" s="7" t="s">
        <v>1462</v>
      </c>
      <c r="C120" s="2"/>
      <c r="F120" s="2"/>
      <c r="G120" s="1"/>
      <c r="H120" s="1"/>
      <c r="K120"/>
      <c r="U120" s="1"/>
      <c r="V120" s="1"/>
      <c r="W120" s="1"/>
      <c r="X120" s="1"/>
      <c r="Y120" s="1"/>
      <c r="Z120" s="1"/>
      <c r="AA120" s="1"/>
      <c r="AB120" s="1"/>
      <c r="AC120" s="1"/>
      <c r="AD120" s="1"/>
    </row>
    <row r="121" spans="1:30" x14ac:dyDescent="0.25">
      <c r="A121" s="7" t="s">
        <v>1937</v>
      </c>
      <c r="C121" s="2"/>
      <c r="F121" s="2"/>
      <c r="G121" s="1" t="s">
        <v>1665</v>
      </c>
      <c r="H121" s="1"/>
      <c r="K121"/>
      <c r="U121" s="1"/>
      <c r="V121" s="1"/>
      <c r="W121" s="1"/>
      <c r="X121" s="1"/>
      <c r="Y121" s="1"/>
      <c r="Z121" s="1"/>
      <c r="AA121" s="1"/>
      <c r="AB121" s="1"/>
      <c r="AC121" s="1"/>
      <c r="AD121" s="1"/>
    </row>
    <row r="122" spans="1:30" x14ac:dyDescent="0.25">
      <c r="A122" s="7" t="s">
        <v>1463</v>
      </c>
      <c r="C122" s="2"/>
      <c r="F122" s="2"/>
      <c r="G122" s="1"/>
      <c r="H122" s="1"/>
      <c r="K122"/>
      <c r="U122" s="1"/>
      <c r="V122" s="1"/>
      <c r="W122" s="1"/>
      <c r="X122" s="1"/>
      <c r="Y122" s="1"/>
      <c r="Z122" s="1"/>
      <c r="AA122" s="1"/>
      <c r="AB122" s="1"/>
      <c r="AC122" s="1"/>
      <c r="AD122" s="1"/>
    </row>
    <row r="123" spans="1:30" x14ac:dyDescent="0.25">
      <c r="A123" s="7" t="s">
        <v>1464</v>
      </c>
      <c r="C123" s="2"/>
      <c r="F123" s="2"/>
      <c r="G123" s="1"/>
      <c r="H123" s="1"/>
      <c r="K123"/>
      <c r="U123" s="1"/>
      <c r="V123" s="1"/>
      <c r="W123" s="1"/>
      <c r="X123" s="1"/>
      <c r="Y123" s="1"/>
      <c r="Z123" s="1" t="s">
        <v>1665</v>
      </c>
      <c r="AA123" s="1" t="s">
        <v>1665</v>
      </c>
      <c r="AB123" s="28" t="s">
        <v>1665</v>
      </c>
      <c r="AC123" s="28"/>
      <c r="AD123" s="1"/>
    </row>
    <row r="124" spans="1:30" x14ac:dyDescent="0.25">
      <c r="A124" s="7" t="s">
        <v>1250</v>
      </c>
      <c r="C124" s="2"/>
      <c r="D124" s="2" t="s">
        <v>1665</v>
      </c>
      <c r="F124" s="2"/>
      <c r="G124" s="1" t="s">
        <v>1665</v>
      </c>
      <c r="H124" s="1"/>
      <c r="K124"/>
      <c r="U124" s="1"/>
      <c r="V124" s="1"/>
      <c r="W124" s="1"/>
      <c r="X124" s="1"/>
      <c r="Y124" s="1"/>
      <c r="Z124" s="1"/>
      <c r="AA124" s="1"/>
      <c r="AB124" s="1"/>
      <c r="AC124" s="1"/>
      <c r="AD124" s="1"/>
    </row>
    <row r="125" spans="1:30" x14ac:dyDescent="0.25">
      <c r="A125" s="9" t="s">
        <v>1465</v>
      </c>
      <c r="C125" s="2"/>
      <c r="F125" s="2"/>
      <c r="G125" s="1"/>
      <c r="H125" s="1"/>
      <c r="K125"/>
      <c r="U125" s="1"/>
      <c r="V125" s="1"/>
      <c r="W125" s="1"/>
      <c r="X125" s="1"/>
      <c r="Y125" s="1"/>
      <c r="Z125" s="1"/>
      <c r="AA125" s="1"/>
      <c r="AB125" s="1"/>
      <c r="AC125" s="1"/>
      <c r="AD125" s="1"/>
    </row>
    <row r="126" spans="1:30" x14ac:dyDescent="0.25">
      <c r="A126" s="7" t="s">
        <v>1190</v>
      </c>
      <c r="C126" s="2"/>
      <c r="E126" s="1" t="s">
        <v>1665</v>
      </c>
      <c r="F126" s="2" t="s">
        <v>1665</v>
      </c>
      <c r="G126" s="28" t="s">
        <v>1665</v>
      </c>
      <c r="H126" s="1"/>
      <c r="K126"/>
      <c r="Q126" s="1" t="s">
        <v>1665</v>
      </c>
      <c r="U126" s="1"/>
      <c r="V126" s="1"/>
      <c r="W126" s="1"/>
      <c r="X126" s="1"/>
      <c r="Y126" s="1"/>
      <c r="Z126" s="1"/>
      <c r="AA126" s="1"/>
      <c r="AB126" s="1"/>
      <c r="AC126" s="1"/>
      <c r="AD126" s="1"/>
    </row>
    <row r="127" spans="1:30" x14ac:dyDescent="0.25">
      <c r="A127" s="7" t="s">
        <v>1381</v>
      </c>
      <c r="C127" s="2"/>
      <c r="D127" s="2" t="s">
        <v>1665</v>
      </c>
      <c r="F127" s="2"/>
      <c r="G127" s="1" t="s">
        <v>1665</v>
      </c>
      <c r="H127" s="1"/>
      <c r="K127"/>
      <c r="U127" s="1"/>
      <c r="V127" s="1"/>
      <c r="W127" s="1"/>
      <c r="X127" s="1"/>
      <c r="Y127" s="1"/>
      <c r="Z127" s="1"/>
      <c r="AA127" s="1"/>
      <c r="AB127" s="1"/>
      <c r="AC127" s="1"/>
      <c r="AD127" s="1"/>
    </row>
    <row r="128" spans="1:30" x14ac:dyDescent="0.25">
      <c r="A128" s="7" t="s">
        <v>1466</v>
      </c>
      <c r="C128" s="2"/>
      <c r="F128" s="2"/>
      <c r="G128" s="1"/>
      <c r="H128" s="1"/>
      <c r="K128"/>
      <c r="U128" s="1"/>
      <c r="V128" s="1"/>
      <c r="W128" s="1"/>
      <c r="X128" s="1"/>
      <c r="Y128" s="1"/>
      <c r="Z128" s="1"/>
      <c r="AA128" s="1"/>
      <c r="AB128" s="1"/>
      <c r="AC128" s="1"/>
      <c r="AD128" s="1"/>
    </row>
    <row r="129" spans="1:30" x14ac:dyDescent="0.25">
      <c r="A129" s="7" t="s">
        <v>1191</v>
      </c>
      <c r="C129" s="2"/>
      <c r="F129" s="2" t="s">
        <v>1665</v>
      </c>
      <c r="G129" s="28" t="s">
        <v>1665</v>
      </c>
      <c r="H129" s="1"/>
      <c r="K129"/>
      <c r="U129" s="1"/>
      <c r="V129" s="1"/>
      <c r="W129" s="1"/>
      <c r="X129" s="1"/>
      <c r="Y129" s="1"/>
      <c r="Z129" s="1"/>
      <c r="AA129" s="1"/>
      <c r="AB129" s="1"/>
      <c r="AC129" s="1"/>
      <c r="AD129" s="1"/>
    </row>
    <row r="130" spans="1:30" x14ac:dyDescent="0.25">
      <c r="A130" s="7" t="s">
        <v>1118</v>
      </c>
      <c r="C130" s="2"/>
      <c r="F130" s="2" t="s">
        <v>1665</v>
      </c>
      <c r="G130" s="28" t="s">
        <v>1665</v>
      </c>
      <c r="H130" s="1"/>
      <c r="K130"/>
      <c r="T130" s="1" t="s">
        <v>1665</v>
      </c>
      <c r="U130" s="1"/>
      <c r="V130" s="1"/>
      <c r="W130" s="1"/>
      <c r="X130" s="1"/>
      <c r="Y130" s="1"/>
      <c r="Z130" s="1" t="s">
        <v>1665</v>
      </c>
      <c r="AA130" s="1"/>
      <c r="AB130" s="1"/>
      <c r="AC130" s="1" t="s">
        <v>1665</v>
      </c>
      <c r="AD130" s="27" t="s">
        <v>1665</v>
      </c>
    </row>
    <row r="131" spans="1:30" x14ac:dyDescent="0.25">
      <c r="A131" s="7" t="s">
        <v>1467</v>
      </c>
      <c r="C131" s="2"/>
      <c r="F131" s="2"/>
      <c r="G131" s="1"/>
      <c r="H131" s="1"/>
      <c r="K131"/>
      <c r="U131" s="1"/>
      <c r="V131" s="1"/>
      <c r="W131" s="1"/>
      <c r="X131" s="1"/>
      <c r="Y131" s="1"/>
      <c r="Z131" s="1"/>
      <c r="AA131" s="1"/>
      <c r="AB131" s="1"/>
      <c r="AC131" s="1"/>
      <c r="AD131" s="1"/>
    </row>
    <row r="132" spans="1:30" x14ac:dyDescent="0.25">
      <c r="A132" s="7" t="s">
        <v>1251</v>
      </c>
      <c r="C132" s="2"/>
      <c r="D132" s="2" t="s">
        <v>1665</v>
      </c>
      <c r="F132" s="2"/>
      <c r="G132" s="1" t="s">
        <v>1665</v>
      </c>
      <c r="H132" s="1"/>
      <c r="K132"/>
      <c r="U132" s="1"/>
      <c r="V132" s="1"/>
      <c r="W132" s="1"/>
      <c r="X132" s="1"/>
      <c r="Y132" s="1"/>
      <c r="Z132" s="1" t="s">
        <v>1665</v>
      </c>
      <c r="AA132" s="1"/>
      <c r="AB132" s="1"/>
      <c r="AC132" s="1"/>
      <c r="AD132" s="1"/>
    </row>
    <row r="133" spans="1:30" x14ac:dyDescent="0.25">
      <c r="A133" s="7" t="s">
        <v>1352</v>
      </c>
      <c r="C133" s="2"/>
      <c r="D133" s="2" t="s">
        <v>1665</v>
      </c>
      <c r="F133" s="2"/>
      <c r="G133" s="1" t="s">
        <v>1665</v>
      </c>
      <c r="H133" s="1"/>
      <c r="K133"/>
      <c r="U133" s="1"/>
      <c r="V133" s="1"/>
      <c r="W133" s="1" t="s">
        <v>1665</v>
      </c>
      <c r="X133" s="28"/>
      <c r="Y133" s="1"/>
      <c r="Z133" s="1" t="s">
        <v>1665</v>
      </c>
      <c r="AA133" s="1"/>
      <c r="AB133" s="1"/>
      <c r="AC133" s="1"/>
      <c r="AD133" s="1"/>
    </row>
    <row r="134" spans="1:30" x14ac:dyDescent="0.25">
      <c r="A134" s="7" t="s">
        <v>1468</v>
      </c>
      <c r="C134" s="2"/>
      <c r="F134" s="2"/>
      <c r="G134" s="1"/>
      <c r="H134" s="1"/>
      <c r="K134"/>
      <c r="U134" s="1"/>
      <c r="V134" s="1"/>
      <c r="W134" s="1"/>
      <c r="X134" s="1"/>
      <c r="Y134" s="1"/>
      <c r="Z134" s="1"/>
      <c r="AA134" s="1"/>
      <c r="AB134" s="1"/>
      <c r="AC134" s="1"/>
      <c r="AD134" s="1"/>
    </row>
    <row r="135" spans="1:30" x14ac:dyDescent="0.25">
      <c r="A135" s="7" t="s">
        <v>1469</v>
      </c>
      <c r="C135" s="2"/>
      <c r="F135" s="2"/>
      <c r="G135" s="1"/>
      <c r="H135" s="1"/>
      <c r="K135"/>
      <c r="U135" s="1"/>
      <c r="V135" s="1"/>
      <c r="W135" s="1"/>
      <c r="X135" s="1"/>
      <c r="Y135" s="1"/>
      <c r="Z135" s="1"/>
      <c r="AA135" s="1"/>
      <c r="AB135" s="1"/>
      <c r="AC135" s="1"/>
      <c r="AD135" s="1"/>
    </row>
    <row r="136" spans="1:30" x14ac:dyDescent="0.25">
      <c r="A136" s="7" t="s">
        <v>1252</v>
      </c>
      <c r="C136" s="2"/>
      <c r="D136" s="2" t="s">
        <v>1665</v>
      </c>
      <c r="F136" s="2"/>
      <c r="G136" s="1" t="s">
        <v>1665</v>
      </c>
      <c r="H136" s="1"/>
      <c r="K136"/>
      <c r="U136" s="1"/>
      <c r="V136" s="1"/>
      <c r="W136" s="1" t="s">
        <v>1665</v>
      </c>
      <c r="X136" s="28"/>
      <c r="Y136" s="1"/>
      <c r="Z136" s="1"/>
      <c r="AA136" s="1"/>
      <c r="AB136" s="1"/>
      <c r="AC136" s="1"/>
      <c r="AD136" s="1"/>
    </row>
    <row r="137" spans="1:30" x14ac:dyDescent="0.25">
      <c r="A137" s="7" t="s">
        <v>1949</v>
      </c>
      <c r="C137" s="2"/>
      <c r="F137" s="2"/>
      <c r="G137" s="1"/>
      <c r="H137" s="1"/>
      <c r="K137"/>
      <c r="U137" s="1"/>
      <c r="V137" s="1"/>
      <c r="W137" s="1"/>
      <c r="X137" s="1"/>
      <c r="Y137" s="1"/>
      <c r="Z137" s="1"/>
      <c r="AA137" s="1"/>
      <c r="AB137" s="1"/>
      <c r="AC137" s="1"/>
      <c r="AD137" s="1"/>
    </row>
    <row r="138" spans="1:30" x14ac:dyDescent="0.25">
      <c r="A138" s="7" t="s">
        <v>1119</v>
      </c>
      <c r="C138" s="2"/>
      <c r="E138" s="1" t="s">
        <v>1665</v>
      </c>
      <c r="F138" s="2" t="s">
        <v>1665</v>
      </c>
      <c r="G138" s="28" t="s">
        <v>1665</v>
      </c>
      <c r="H138" s="1"/>
      <c r="K138"/>
      <c r="T138" s="1" t="s">
        <v>1665</v>
      </c>
      <c r="U138" s="1"/>
      <c r="V138" s="1"/>
      <c r="W138" s="1"/>
      <c r="X138" s="1"/>
      <c r="Y138" s="1"/>
      <c r="Z138" s="1"/>
      <c r="AA138" s="1"/>
      <c r="AB138" s="1"/>
      <c r="AC138" s="1"/>
      <c r="AD138" s="1"/>
    </row>
    <row r="139" spans="1:30" x14ac:dyDescent="0.25">
      <c r="A139" s="7" t="s">
        <v>1253</v>
      </c>
      <c r="C139" s="2"/>
      <c r="D139" s="2" t="s">
        <v>1665</v>
      </c>
      <c r="F139" s="2"/>
      <c r="G139" s="1" t="s">
        <v>1665</v>
      </c>
      <c r="H139" s="1"/>
      <c r="K139"/>
      <c r="U139" s="1"/>
      <c r="V139" s="1"/>
      <c r="W139" s="1"/>
      <c r="X139" s="1"/>
      <c r="Y139" s="1"/>
      <c r="Z139" s="1" t="s">
        <v>1665</v>
      </c>
      <c r="AA139" s="1"/>
      <c r="AB139" s="1"/>
      <c r="AC139" s="1"/>
      <c r="AD139" s="1"/>
    </row>
    <row r="140" spans="1:30" x14ac:dyDescent="0.25">
      <c r="A140" s="7" t="s">
        <v>1254</v>
      </c>
      <c r="C140" s="2"/>
      <c r="D140" s="2" t="s">
        <v>1665</v>
      </c>
      <c r="F140" s="2"/>
      <c r="G140" s="1" t="s">
        <v>1665</v>
      </c>
      <c r="H140" s="1"/>
      <c r="K140"/>
      <c r="T140" s="1" t="s">
        <v>1665</v>
      </c>
      <c r="U140" s="1" t="s">
        <v>1665</v>
      </c>
      <c r="V140" s="1"/>
      <c r="W140" s="1"/>
      <c r="X140" s="1"/>
      <c r="Y140" s="1"/>
      <c r="Z140" s="1" t="s">
        <v>1665</v>
      </c>
      <c r="AA140" s="1"/>
      <c r="AB140" s="1"/>
      <c r="AC140" s="1"/>
      <c r="AD140" s="1"/>
    </row>
    <row r="141" spans="1:30" x14ac:dyDescent="0.25">
      <c r="A141" s="7" t="s">
        <v>1470</v>
      </c>
      <c r="C141" s="2"/>
      <c r="F141" s="2"/>
      <c r="G141" s="1"/>
      <c r="H141" s="1"/>
      <c r="K141"/>
      <c r="U141" s="1"/>
      <c r="V141" s="1"/>
      <c r="W141" s="1"/>
      <c r="X141" s="1"/>
      <c r="Y141" s="1"/>
      <c r="Z141" s="1"/>
      <c r="AA141" s="1"/>
      <c r="AB141" s="1"/>
      <c r="AC141" s="1"/>
      <c r="AD141" s="1"/>
    </row>
    <row r="142" spans="1:30" x14ac:dyDescent="0.25">
      <c r="A142" s="7" t="s">
        <v>1192</v>
      </c>
      <c r="C142" s="2"/>
      <c r="F142" s="2"/>
      <c r="G142" s="1" t="s">
        <v>1665</v>
      </c>
      <c r="H142" s="1"/>
      <c r="K142"/>
      <c r="U142" s="1"/>
      <c r="V142" s="1"/>
      <c r="W142" s="1"/>
      <c r="X142" s="1"/>
      <c r="Y142" s="1"/>
      <c r="Z142" s="1"/>
      <c r="AA142" s="1"/>
      <c r="AB142" s="1"/>
      <c r="AC142" s="1"/>
      <c r="AD142" s="1"/>
    </row>
    <row r="143" spans="1:30" x14ac:dyDescent="0.25">
      <c r="A143" s="7" t="s">
        <v>1255</v>
      </c>
      <c r="C143" s="2"/>
      <c r="D143" s="2" t="s">
        <v>1665</v>
      </c>
      <c r="F143" s="2"/>
      <c r="G143" s="1" t="s">
        <v>1665</v>
      </c>
      <c r="H143" s="1"/>
      <c r="K143"/>
      <c r="U143" s="1"/>
      <c r="V143" s="1" t="s">
        <v>1665</v>
      </c>
      <c r="W143" s="28" t="s">
        <v>1665</v>
      </c>
      <c r="X143" s="28"/>
      <c r="Y143" s="1"/>
      <c r="Z143" s="1"/>
      <c r="AA143" s="1"/>
      <c r="AB143" s="1"/>
      <c r="AC143" s="1"/>
      <c r="AD143" s="1"/>
    </row>
    <row r="144" spans="1:30" x14ac:dyDescent="0.25">
      <c r="A144" s="7" t="s">
        <v>1193</v>
      </c>
      <c r="C144" s="2"/>
      <c r="F144" s="2"/>
      <c r="G144" s="1" t="s">
        <v>1665</v>
      </c>
      <c r="H144" s="1"/>
      <c r="K144"/>
      <c r="U144" s="1"/>
      <c r="V144" s="1"/>
      <c r="W144" s="1"/>
      <c r="X144" s="1"/>
      <c r="Y144" s="1"/>
      <c r="Z144" s="1"/>
      <c r="AA144" s="1"/>
      <c r="AB144" s="1"/>
      <c r="AC144" s="1"/>
      <c r="AD144" s="1"/>
    </row>
    <row r="145" spans="1:30" x14ac:dyDescent="0.25">
      <c r="A145" s="7" t="s">
        <v>1471</v>
      </c>
      <c r="C145" s="2"/>
      <c r="F145" s="2"/>
      <c r="G145" s="1"/>
      <c r="H145" s="1"/>
      <c r="K145"/>
      <c r="U145" s="1"/>
      <c r="V145" s="1"/>
      <c r="W145" s="1"/>
      <c r="X145" s="1"/>
      <c r="Y145" s="1"/>
      <c r="Z145" s="1"/>
      <c r="AA145" s="1"/>
      <c r="AB145" s="1"/>
      <c r="AC145" s="1"/>
      <c r="AD145" s="1"/>
    </row>
    <row r="146" spans="1:30" x14ac:dyDescent="0.25">
      <c r="A146" s="7" t="s">
        <v>1472</v>
      </c>
      <c r="C146" s="2"/>
      <c r="F146" s="2"/>
      <c r="G146" s="1"/>
      <c r="H146" s="1"/>
      <c r="K146"/>
      <c r="U146" s="1"/>
      <c r="V146" s="1"/>
      <c r="W146" s="1"/>
      <c r="X146" s="1"/>
      <c r="Y146" s="1"/>
      <c r="Z146" s="1"/>
      <c r="AA146" s="1"/>
      <c r="AB146" s="1"/>
      <c r="AC146" s="1"/>
      <c r="AD146" s="1"/>
    </row>
    <row r="147" spans="1:30" x14ac:dyDescent="0.25">
      <c r="A147" s="9" t="s">
        <v>1473</v>
      </c>
      <c r="C147" s="2"/>
      <c r="F147" s="2"/>
      <c r="G147" s="1"/>
      <c r="H147" s="1"/>
      <c r="K147"/>
      <c r="U147" s="1"/>
      <c r="V147" s="1"/>
      <c r="W147" s="1"/>
      <c r="X147" s="1"/>
      <c r="Y147" s="1"/>
      <c r="Z147" s="1"/>
      <c r="AA147" s="1"/>
      <c r="AB147" s="1"/>
      <c r="AC147" s="1"/>
      <c r="AD147" s="1"/>
    </row>
    <row r="148" spans="1:30" x14ac:dyDescent="0.25">
      <c r="A148" s="7" t="s">
        <v>1120</v>
      </c>
      <c r="C148" s="2"/>
      <c r="E148" s="1" t="s">
        <v>1665</v>
      </c>
      <c r="F148" s="2" t="s">
        <v>1665</v>
      </c>
      <c r="G148" s="28" t="s">
        <v>1665</v>
      </c>
      <c r="H148" s="1"/>
      <c r="K148"/>
      <c r="T148" s="1" t="s">
        <v>1665</v>
      </c>
      <c r="U148" s="1"/>
      <c r="V148" s="1"/>
      <c r="W148" s="1"/>
      <c r="X148" s="1"/>
      <c r="Y148" s="1"/>
      <c r="Z148" s="1"/>
      <c r="AA148" s="1"/>
      <c r="AB148" s="1"/>
      <c r="AC148" s="1"/>
      <c r="AD148" s="1"/>
    </row>
    <row r="149" spans="1:30" x14ac:dyDescent="0.25">
      <c r="A149" s="7" t="s">
        <v>1474</v>
      </c>
      <c r="C149" s="2"/>
      <c r="F149" s="2"/>
      <c r="G149" s="1"/>
      <c r="H149" s="1"/>
      <c r="K149"/>
      <c r="U149" s="1"/>
      <c r="V149" s="1"/>
      <c r="W149" s="1"/>
      <c r="X149" s="1"/>
      <c r="Y149" s="1"/>
      <c r="Z149" s="1"/>
      <c r="AA149" s="1"/>
      <c r="AB149" s="1"/>
      <c r="AC149" s="1"/>
      <c r="AD149" s="1"/>
    </row>
    <row r="150" spans="1:30" x14ac:dyDescent="0.25">
      <c r="A150" s="7" t="s">
        <v>1149</v>
      </c>
      <c r="C150" s="2"/>
      <c r="F150" s="2" t="s">
        <v>1665</v>
      </c>
      <c r="G150" s="28"/>
      <c r="H150" s="1"/>
      <c r="K150"/>
      <c r="U150" s="1"/>
      <c r="V150" s="1"/>
      <c r="W150" s="1"/>
      <c r="X150" s="1"/>
      <c r="Y150" s="1"/>
      <c r="Z150" s="1"/>
      <c r="AA150" s="1"/>
      <c r="AB150" s="1"/>
      <c r="AC150" s="1"/>
      <c r="AD150" s="1"/>
    </row>
    <row r="151" spans="1:30" x14ac:dyDescent="0.25">
      <c r="A151" s="7" t="s">
        <v>1950</v>
      </c>
      <c r="C151" s="2"/>
      <c r="F151" s="2"/>
      <c r="G151" s="1"/>
      <c r="H151" s="1"/>
      <c r="K151"/>
      <c r="U151" s="1"/>
      <c r="V151" s="1"/>
      <c r="W151" s="1"/>
      <c r="X151" s="1"/>
      <c r="Y151" s="1"/>
      <c r="Z151" s="1"/>
      <c r="AA151" s="1"/>
      <c r="AB151" s="1"/>
      <c r="AC151" s="1"/>
      <c r="AD151" s="1"/>
    </row>
    <row r="152" spans="1:30" x14ac:dyDescent="0.25">
      <c r="A152" s="32" t="s">
        <v>1150</v>
      </c>
      <c r="C152" s="2"/>
      <c r="F152" s="2" t="s">
        <v>1665</v>
      </c>
      <c r="G152" s="28" t="s">
        <v>1665</v>
      </c>
      <c r="H152" s="1"/>
      <c r="K152"/>
      <c r="U152" s="1"/>
      <c r="V152" s="1"/>
      <c r="W152" s="1"/>
      <c r="X152" s="1" t="s">
        <v>1665</v>
      </c>
      <c r="Y152" s="1"/>
      <c r="Z152" s="1"/>
      <c r="AA152" s="1"/>
      <c r="AB152" s="1"/>
      <c r="AC152" s="1"/>
      <c r="AD152" s="1"/>
    </row>
    <row r="153" spans="1:30" x14ac:dyDescent="0.25">
      <c r="A153" s="7" t="s">
        <v>1071</v>
      </c>
      <c r="C153" s="2"/>
      <c r="D153" s="2" t="s">
        <v>1665</v>
      </c>
      <c r="F153" s="2"/>
      <c r="G153" s="1" t="s">
        <v>1665</v>
      </c>
      <c r="H153" s="1"/>
      <c r="K153"/>
      <c r="T153" s="1" t="s">
        <v>1665</v>
      </c>
      <c r="U153" s="1"/>
      <c r="V153" s="1"/>
      <c r="W153" s="1"/>
      <c r="X153" s="1"/>
      <c r="Y153" s="1"/>
      <c r="Z153" s="1"/>
      <c r="AA153" s="1"/>
      <c r="AB153" s="1"/>
      <c r="AC153" s="1"/>
      <c r="AD153" s="1"/>
    </row>
    <row r="154" spans="1:30" x14ac:dyDescent="0.25">
      <c r="A154" s="7" t="s">
        <v>1475</v>
      </c>
      <c r="C154" s="2"/>
      <c r="F154" s="2"/>
      <c r="G154" s="1"/>
      <c r="H154" s="1"/>
      <c r="K154"/>
      <c r="U154" s="1"/>
      <c r="V154" s="1"/>
      <c r="W154" s="1"/>
      <c r="X154" s="1"/>
      <c r="Y154" s="1"/>
      <c r="Z154" s="1"/>
      <c r="AA154" s="1"/>
      <c r="AB154" s="1"/>
      <c r="AC154" s="1"/>
      <c r="AD154" s="1"/>
    </row>
    <row r="155" spans="1:30" x14ac:dyDescent="0.25">
      <c r="A155" s="7" t="s">
        <v>1476</v>
      </c>
      <c r="C155" s="2"/>
      <c r="F155" s="2"/>
      <c r="G155" s="1"/>
      <c r="H155" s="1"/>
      <c r="K155"/>
      <c r="U155" s="1"/>
      <c r="V155" s="1"/>
      <c r="W155" s="1"/>
      <c r="X155" s="1"/>
      <c r="Y155" s="1"/>
      <c r="Z155" s="1"/>
      <c r="AA155" s="1"/>
      <c r="AB155" s="1"/>
      <c r="AC155" s="1"/>
      <c r="AD155" s="1"/>
    </row>
    <row r="156" spans="1:30" x14ac:dyDescent="0.25">
      <c r="A156" s="7" t="s">
        <v>1477</v>
      </c>
      <c r="C156" s="2"/>
      <c r="F156" s="2"/>
      <c r="G156" s="1"/>
      <c r="H156" s="1"/>
      <c r="K156"/>
      <c r="U156" s="1"/>
      <c r="V156" s="1"/>
      <c r="W156" s="1"/>
      <c r="X156" s="1"/>
      <c r="Y156" s="1"/>
      <c r="Z156" s="1"/>
      <c r="AA156" s="1"/>
      <c r="AB156" s="1"/>
      <c r="AC156" s="1"/>
      <c r="AD156" s="1"/>
    </row>
    <row r="157" spans="1:30" x14ac:dyDescent="0.25">
      <c r="A157" s="9" t="s">
        <v>1194</v>
      </c>
      <c r="C157" s="2"/>
      <c r="F157" s="2"/>
      <c r="G157" s="1" t="s">
        <v>1665</v>
      </c>
      <c r="H157" s="1"/>
      <c r="K157"/>
      <c r="U157" s="1"/>
      <c r="V157" s="1"/>
      <c r="W157" s="1"/>
      <c r="X157" s="1"/>
      <c r="Y157" s="1"/>
      <c r="Z157" s="1" t="s">
        <v>1665</v>
      </c>
      <c r="AA157" s="1"/>
      <c r="AB157" s="1"/>
      <c r="AC157" s="1"/>
      <c r="AD157" s="1"/>
    </row>
    <row r="158" spans="1:30" x14ac:dyDescent="0.25">
      <c r="A158" s="7" t="s">
        <v>1256</v>
      </c>
      <c r="C158" s="2"/>
      <c r="D158" s="2" t="s">
        <v>1665</v>
      </c>
      <c r="F158" s="2"/>
      <c r="G158" s="1" t="s">
        <v>1665</v>
      </c>
      <c r="H158" s="1"/>
      <c r="K158"/>
      <c r="U158" s="1"/>
      <c r="V158" s="1"/>
      <c r="W158" s="1"/>
      <c r="X158" s="1"/>
      <c r="Y158" s="1"/>
      <c r="Z158" s="1" t="s">
        <v>1665</v>
      </c>
      <c r="AA158" s="1"/>
      <c r="AB158" s="1"/>
      <c r="AC158" s="1"/>
      <c r="AD158" s="1"/>
    </row>
    <row r="159" spans="1:30" x14ac:dyDescent="0.25">
      <c r="A159" s="7" t="s">
        <v>1195</v>
      </c>
      <c r="C159" s="2"/>
      <c r="F159" s="2"/>
      <c r="G159" s="1" t="s">
        <v>1665</v>
      </c>
      <c r="H159" s="1"/>
      <c r="K159"/>
      <c r="U159" s="1"/>
      <c r="V159" s="1"/>
      <c r="W159" s="1"/>
      <c r="X159" s="1"/>
      <c r="Y159" s="1"/>
      <c r="Z159" s="1"/>
      <c r="AA159" s="1"/>
      <c r="AB159" s="1"/>
      <c r="AC159" s="1"/>
      <c r="AD159" s="1"/>
    </row>
    <row r="160" spans="1:30" x14ac:dyDescent="0.25">
      <c r="A160" s="7" t="s">
        <v>1257</v>
      </c>
      <c r="C160" s="2"/>
      <c r="D160" s="2" t="s">
        <v>1665</v>
      </c>
      <c r="F160" s="2"/>
      <c r="G160" s="1" t="s">
        <v>1665</v>
      </c>
      <c r="H160" s="1"/>
      <c r="K160"/>
      <c r="U160" s="1"/>
      <c r="V160" s="1"/>
      <c r="W160" s="1"/>
      <c r="X160" s="1"/>
      <c r="Y160" s="1"/>
      <c r="Z160" s="1" t="s">
        <v>1665</v>
      </c>
      <c r="AA160" s="1"/>
      <c r="AB160" s="1"/>
      <c r="AC160" s="1"/>
      <c r="AD160" s="1"/>
    </row>
    <row r="161" spans="1:30" x14ac:dyDescent="0.25">
      <c r="A161" s="7" t="s">
        <v>1258</v>
      </c>
      <c r="C161" s="2"/>
      <c r="F161" s="2"/>
      <c r="G161" s="1" t="s">
        <v>1665</v>
      </c>
      <c r="H161" s="1"/>
      <c r="K161"/>
      <c r="U161" s="1"/>
      <c r="V161" s="1"/>
      <c r="W161" s="1"/>
      <c r="X161" s="1"/>
      <c r="Y161" s="1"/>
      <c r="Z161" s="1" t="s">
        <v>1665</v>
      </c>
      <c r="AA161" s="1"/>
      <c r="AB161" s="1"/>
      <c r="AC161" s="1"/>
      <c r="AD161" s="1"/>
    </row>
    <row r="162" spans="1:30" x14ac:dyDescent="0.25">
      <c r="A162" s="7" t="s">
        <v>1478</v>
      </c>
      <c r="C162" s="2"/>
      <c r="F162" s="2"/>
      <c r="G162" s="1"/>
      <c r="H162" s="1"/>
      <c r="K162"/>
      <c r="U162" s="1"/>
      <c r="V162" s="1"/>
      <c r="W162" s="1"/>
      <c r="X162" s="1"/>
      <c r="Y162" s="1"/>
      <c r="Z162" s="1"/>
      <c r="AA162" s="1"/>
      <c r="AB162" s="1"/>
      <c r="AC162" s="1"/>
      <c r="AD162" s="1"/>
    </row>
    <row r="163" spans="1:30" x14ac:dyDescent="0.25">
      <c r="A163" s="7" t="s">
        <v>1479</v>
      </c>
      <c r="C163" s="2"/>
      <c r="F163" s="2"/>
      <c r="G163" s="1" t="s">
        <v>1665</v>
      </c>
      <c r="H163" s="1"/>
      <c r="K163"/>
      <c r="U163" s="1"/>
      <c r="V163" s="1"/>
      <c r="W163" s="1"/>
      <c r="X163" s="1"/>
      <c r="Y163" s="1"/>
      <c r="Z163" s="1"/>
      <c r="AA163" s="1"/>
      <c r="AB163" s="1"/>
      <c r="AC163" s="1"/>
      <c r="AD163" s="1"/>
    </row>
    <row r="164" spans="1:30" x14ac:dyDescent="0.25">
      <c r="A164" s="7" t="s">
        <v>1480</v>
      </c>
      <c r="C164" s="2"/>
      <c r="F164" s="2"/>
      <c r="G164" s="1"/>
      <c r="H164" s="1"/>
      <c r="K164"/>
      <c r="U164" s="1"/>
      <c r="V164" s="1"/>
      <c r="W164" s="1"/>
      <c r="X164" s="1"/>
      <c r="Y164" s="1"/>
      <c r="Z164" s="1"/>
      <c r="AA164" s="1"/>
      <c r="AB164" s="1"/>
      <c r="AC164" s="1"/>
      <c r="AD164" s="1"/>
    </row>
    <row r="165" spans="1:30" x14ac:dyDescent="0.25">
      <c r="A165" s="7" t="s">
        <v>1481</v>
      </c>
      <c r="C165" s="2"/>
      <c r="F165" s="2"/>
      <c r="G165" s="1"/>
      <c r="H165" s="1"/>
      <c r="K165"/>
      <c r="U165" s="1"/>
      <c r="V165" s="1"/>
      <c r="W165" s="1"/>
      <c r="X165" s="1"/>
      <c r="Y165" s="1"/>
      <c r="Z165" s="1"/>
      <c r="AA165" s="1"/>
      <c r="AB165" s="1"/>
      <c r="AC165" s="1"/>
      <c r="AD165" s="1"/>
    </row>
    <row r="166" spans="1:30" x14ac:dyDescent="0.25">
      <c r="A166" s="7" t="s">
        <v>1482</v>
      </c>
      <c r="C166" s="2"/>
      <c r="F166" s="2"/>
      <c r="G166" s="1"/>
      <c r="H166" s="1"/>
      <c r="K166"/>
      <c r="M166" s="1" t="s">
        <v>1665</v>
      </c>
      <c r="N166" s="1" t="s">
        <v>1665</v>
      </c>
      <c r="O166" s="1" t="s">
        <v>1665</v>
      </c>
      <c r="P166" s="1" t="s">
        <v>1665</v>
      </c>
      <c r="U166" s="1"/>
      <c r="V166" s="1"/>
      <c r="W166" s="1"/>
      <c r="X166" s="1"/>
      <c r="Y166" s="1"/>
      <c r="Z166" s="1"/>
      <c r="AA166" s="1"/>
      <c r="AB166" s="1"/>
      <c r="AC166" s="1"/>
      <c r="AD166" s="1"/>
    </row>
    <row r="167" spans="1:30" x14ac:dyDescent="0.25">
      <c r="A167" s="19" t="s">
        <v>1196</v>
      </c>
      <c r="C167" s="2"/>
      <c r="E167" s="20"/>
      <c r="F167" s="2"/>
      <c r="G167" s="20" t="s">
        <v>1665</v>
      </c>
      <c r="H167" s="20"/>
      <c r="K167"/>
      <c r="U167" s="1"/>
      <c r="V167" s="1"/>
      <c r="W167" s="1"/>
      <c r="X167" s="1"/>
      <c r="Y167" s="1"/>
      <c r="Z167" s="1"/>
      <c r="AA167" s="1"/>
      <c r="AB167" s="1"/>
      <c r="AC167" s="1"/>
      <c r="AD167" s="1"/>
    </row>
    <row r="168" spans="1:30" x14ac:dyDescent="0.25">
      <c r="A168" s="7" t="s">
        <v>1122</v>
      </c>
      <c r="C168" s="2"/>
      <c r="D168" s="2" t="s">
        <v>1665</v>
      </c>
      <c r="F168" s="2"/>
      <c r="G168" s="1" t="s">
        <v>1665</v>
      </c>
      <c r="H168" s="1"/>
      <c r="K168"/>
      <c r="T168" s="1" t="s">
        <v>1665</v>
      </c>
      <c r="U168" s="1"/>
      <c r="V168" s="1"/>
      <c r="W168" s="1"/>
      <c r="X168" s="1"/>
      <c r="Y168" s="1"/>
      <c r="Z168" s="1"/>
      <c r="AA168" s="1"/>
      <c r="AB168" s="1"/>
      <c r="AC168" s="1"/>
      <c r="AD168" s="1"/>
    </row>
    <row r="169" spans="1:30" x14ac:dyDescent="0.25">
      <c r="A169" s="7" t="s">
        <v>1121</v>
      </c>
      <c r="C169" s="2"/>
      <c r="F169" s="2"/>
      <c r="G169" s="1"/>
      <c r="H169" s="1"/>
      <c r="K169"/>
      <c r="M169" s="1" t="s">
        <v>1665</v>
      </c>
      <c r="N169" s="1" t="s">
        <v>1665</v>
      </c>
      <c r="O169" s="1" t="s">
        <v>1665</v>
      </c>
      <c r="T169" s="1" t="s">
        <v>1665</v>
      </c>
      <c r="U169" s="1"/>
      <c r="V169" s="1"/>
      <c r="W169" s="1"/>
      <c r="X169" s="1"/>
      <c r="Y169" s="1"/>
      <c r="Z169" s="1"/>
      <c r="AA169" s="1"/>
      <c r="AB169" s="1"/>
      <c r="AC169" s="1"/>
      <c r="AD169" s="1"/>
    </row>
    <row r="170" spans="1:30" x14ac:dyDescent="0.25">
      <c r="A170" s="9" t="s">
        <v>1151</v>
      </c>
      <c r="C170" s="2"/>
      <c r="E170" s="1" t="s">
        <v>1665</v>
      </c>
      <c r="F170" s="2" t="s">
        <v>1665</v>
      </c>
      <c r="G170" s="28" t="s">
        <v>1665</v>
      </c>
      <c r="H170" s="1"/>
      <c r="K170"/>
      <c r="T170" s="1" t="s">
        <v>1665</v>
      </c>
      <c r="U170" s="1"/>
      <c r="V170" s="1"/>
      <c r="W170" s="1"/>
      <c r="X170" s="1"/>
      <c r="Y170" s="1"/>
      <c r="Z170" s="1" t="s">
        <v>1665</v>
      </c>
      <c r="AA170" s="1"/>
      <c r="AB170" s="1"/>
      <c r="AC170" s="1"/>
      <c r="AD170" s="1"/>
    </row>
    <row r="171" spans="1:30" x14ac:dyDescent="0.25">
      <c r="A171" s="7" t="s">
        <v>1197</v>
      </c>
      <c r="C171" s="2"/>
      <c r="F171" s="2"/>
      <c r="G171" s="1" t="s">
        <v>1665</v>
      </c>
      <c r="H171" s="1"/>
      <c r="K171"/>
      <c r="U171" s="1"/>
      <c r="V171" s="1"/>
      <c r="W171" s="1"/>
      <c r="X171" s="1"/>
      <c r="Y171" s="1"/>
      <c r="Z171" s="1"/>
      <c r="AA171" s="1"/>
      <c r="AB171" s="1"/>
      <c r="AC171" s="1"/>
      <c r="AD171" s="1"/>
    </row>
    <row r="172" spans="1:30" x14ac:dyDescent="0.25">
      <c r="A172" s="7" t="s">
        <v>1259</v>
      </c>
      <c r="C172" s="2"/>
      <c r="D172" s="2" t="s">
        <v>1665</v>
      </c>
      <c r="F172" s="2"/>
      <c r="G172" s="1" t="s">
        <v>1665</v>
      </c>
      <c r="H172" s="1"/>
      <c r="K172"/>
      <c r="U172" s="1"/>
      <c r="V172" s="1"/>
      <c r="W172" s="1"/>
      <c r="X172" s="1"/>
      <c r="Y172" s="1"/>
      <c r="Z172" s="1" t="s">
        <v>1665</v>
      </c>
      <c r="AA172" s="1"/>
      <c r="AB172" s="1"/>
      <c r="AC172" s="1"/>
      <c r="AD172" s="1"/>
    </row>
    <row r="173" spans="1:30" x14ac:dyDescent="0.25">
      <c r="A173" s="7" t="s">
        <v>1260</v>
      </c>
      <c r="C173" s="2"/>
      <c r="D173" s="2" t="s">
        <v>1665</v>
      </c>
      <c r="F173" s="2"/>
      <c r="G173" s="1" t="s">
        <v>1665</v>
      </c>
      <c r="H173" s="1"/>
      <c r="K173"/>
      <c r="U173" s="1"/>
      <c r="V173" s="1"/>
      <c r="W173" s="1"/>
      <c r="X173" s="1"/>
      <c r="Y173" s="1"/>
      <c r="Z173" s="1"/>
      <c r="AA173" s="1"/>
      <c r="AB173" s="1"/>
      <c r="AC173" s="1"/>
      <c r="AD173" s="1"/>
    </row>
    <row r="174" spans="1:30" x14ac:dyDescent="0.25">
      <c r="A174" s="7" t="s">
        <v>1483</v>
      </c>
      <c r="C174" s="2"/>
      <c r="F174" s="2"/>
      <c r="G174" s="1"/>
      <c r="H174" s="1"/>
      <c r="K174"/>
      <c r="U174" s="1"/>
      <c r="V174" s="1"/>
      <c r="W174" s="1"/>
      <c r="X174" s="1"/>
      <c r="Y174" s="1"/>
      <c r="Z174" s="1"/>
      <c r="AA174" s="1"/>
      <c r="AB174" s="1"/>
      <c r="AC174" s="1"/>
      <c r="AD174" s="1"/>
    </row>
    <row r="175" spans="1:30" x14ac:dyDescent="0.25">
      <c r="A175" s="7" t="s">
        <v>1484</v>
      </c>
      <c r="C175" s="2"/>
      <c r="F175" s="2"/>
      <c r="G175" s="1"/>
      <c r="H175" s="1"/>
      <c r="K175"/>
      <c r="U175" s="1"/>
      <c r="V175" s="1"/>
      <c r="W175" s="1"/>
      <c r="X175" s="1"/>
      <c r="Y175" s="1"/>
      <c r="Z175" s="1"/>
      <c r="AA175" s="1"/>
      <c r="AB175" s="1"/>
      <c r="AC175" s="1"/>
      <c r="AD175" s="1"/>
    </row>
    <row r="176" spans="1:30" x14ac:dyDescent="0.25">
      <c r="A176" s="7" t="s">
        <v>1485</v>
      </c>
      <c r="C176" s="2"/>
      <c r="F176" s="2" t="s">
        <v>1665</v>
      </c>
      <c r="G176" s="28" t="s">
        <v>1665</v>
      </c>
      <c r="H176" s="1"/>
      <c r="K176"/>
      <c r="U176" s="1"/>
      <c r="V176" s="1"/>
      <c r="W176" s="1"/>
      <c r="X176" s="1"/>
      <c r="Y176" s="1"/>
      <c r="Z176" s="1"/>
      <c r="AA176" s="1"/>
      <c r="AB176" s="1"/>
      <c r="AC176" s="1"/>
      <c r="AD176" s="1"/>
    </row>
    <row r="177" spans="1:30" x14ac:dyDescent="0.25">
      <c r="A177" s="7" t="s">
        <v>1123</v>
      </c>
      <c r="C177" s="2"/>
      <c r="E177" s="1" t="s">
        <v>1665</v>
      </c>
      <c r="F177" s="2" t="s">
        <v>1665</v>
      </c>
      <c r="G177" s="28" t="s">
        <v>1665</v>
      </c>
      <c r="H177" s="1"/>
      <c r="K177"/>
      <c r="T177" s="1" t="s">
        <v>1665</v>
      </c>
      <c r="U177" s="1"/>
      <c r="V177" s="1"/>
      <c r="W177" s="1"/>
      <c r="X177" s="1"/>
      <c r="Y177" s="1"/>
      <c r="Z177" s="1"/>
      <c r="AA177" s="1"/>
      <c r="AB177" s="1"/>
      <c r="AC177" s="1"/>
      <c r="AD177" s="1"/>
    </row>
    <row r="178" spans="1:30" x14ac:dyDescent="0.25">
      <c r="A178" s="7" t="s">
        <v>1261</v>
      </c>
      <c r="C178" s="2"/>
      <c r="D178" s="2" t="s">
        <v>1665</v>
      </c>
      <c r="F178" s="2"/>
      <c r="G178" s="1" t="s">
        <v>1665</v>
      </c>
      <c r="H178" s="1"/>
      <c r="K178"/>
      <c r="U178" s="1"/>
      <c r="V178" s="1"/>
      <c r="W178" s="1"/>
      <c r="X178" s="1"/>
      <c r="Y178" s="1"/>
      <c r="Z178" s="1" t="s">
        <v>1665</v>
      </c>
      <c r="AA178" s="1"/>
      <c r="AB178" s="1"/>
      <c r="AC178" s="1"/>
      <c r="AD178" s="1"/>
    </row>
    <row r="179" spans="1:30" x14ac:dyDescent="0.25">
      <c r="A179" s="7" t="s">
        <v>1486</v>
      </c>
      <c r="C179" s="2"/>
      <c r="F179" s="2"/>
      <c r="G179" s="1"/>
      <c r="H179" s="1"/>
      <c r="K179"/>
      <c r="U179" s="1"/>
      <c r="V179" s="1"/>
      <c r="W179" s="1"/>
      <c r="X179" s="1"/>
      <c r="Y179" s="1"/>
      <c r="Z179" s="1"/>
      <c r="AA179" s="1"/>
      <c r="AB179" s="1"/>
      <c r="AC179" s="1"/>
      <c r="AD179" s="1"/>
    </row>
    <row r="180" spans="1:30" x14ac:dyDescent="0.25">
      <c r="A180" s="7" t="s">
        <v>1487</v>
      </c>
      <c r="C180" s="2"/>
      <c r="F180" s="2"/>
      <c r="G180" s="1"/>
      <c r="H180" s="1"/>
      <c r="K180"/>
      <c r="U180" s="1"/>
      <c r="V180" s="1"/>
      <c r="W180" s="1"/>
      <c r="X180" s="1"/>
      <c r="Y180" s="1"/>
      <c r="Z180" s="1"/>
      <c r="AA180" s="1"/>
      <c r="AB180" s="1"/>
      <c r="AC180" s="1"/>
      <c r="AD180" s="1"/>
    </row>
    <row r="181" spans="1:30" x14ac:dyDescent="0.25">
      <c r="A181" s="7" t="s">
        <v>1488</v>
      </c>
      <c r="C181" s="2"/>
      <c r="F181" s="2"/>
      <c r="G181" s="1"/>
      <c r="H181" s="1"/>
      <c r="K181"/>
      <c r="U181" s="1"/>
      <c r="V181" s="1"/>
      <c r="W181" s="1"/>
      <c r="X181" s="1"/>
      <c r="Y181" s="1"/>
      <c r="Z181" s="1"/>
      <c r="AA181" s="1"/>
      <c r="AB181" s="1"/>
      <c r="AC181" s="1"/>
      <c r="AD181" s="1"/>
    </row>
    <row r="182" spans="1:30" x14ac:dyDescent="0.25">
      <c r="A182" s="7" t="s">
        <v>1110</v>
      </c>
      <c r="C182" s="2"/>
      <c r="F182" s="2" t="s">
        <v>1665</v>
      </c>
      <c r="G182" s="28" t="s">
        <v>1665</v>
      </c>
      <c r="H182" s="1"/>
      <c r="K182"/>
      <c r="M182" s="1" t="s">
        <v>1665</v>
      </c>
      <c r="N182" s="1" t="s">
        <v>1665</v>
      </c>
      <c r="O182" s="1" t="s">
        <v>1665</v>
      </c>
      <c r="P182" s="1" t="s">
        <v>1665</v>
      </c>
      <c r="U182" s="1"/>
      <c r="V182" s="1"/>
      <c r="W182" s="1"/>
      <c r="X182" s="1"/>
      <c r="Y182" s="1"/>
      <c r="Z182" s="1"/>
      <c r="AA182" s="1"/>
      <c r="AB182" s="1"/>
      <c r="AC182" s="1"/>
      <c r="AD182" s="1"/>
    </row>
    <row r="183" spans="1:30" x14ac:dyDescent="0.25">
      <c r="A183" s="7" t="s">
        <v>1262</v>
      </c>
      <c r="C183" s="2"/>
      <c r="D183" s="2" t="s">
        <v>1665</v>
      </c>
      <c r="F183" s="2"/>
      <c r="G183" s="1" t="s">
        <v>1665</v>
      </c>
      <c r="H183" s="1"/>
      <c r="K183"/>
      <c r="U183" s="1"/>
      <c r="V183" s="1"/>
      <c r="W183" s="1"/>
      <c r="X183" s="1"/>
      <c r="Y183" s="1"/>
      <c r="Z183" s="1" t="s">
        <v>1665</v>
      </c>
      <c r="AA183" s="1"/>
      <c r="AB183" s="1"/>
      <c r="AC183" s="1"/>
      <c r="AD183" s="1"/>
    </row>
    <row r="184" spans="1:30" x14ac:dyDescent="0.25">
      <c r="A184" s="7" t="s">
        <v>1489</v>
      </c>
      <c r="C184" s="2"/>
      <c r="F184" s="2"/>
      <c r="G184" s="1"/>
      <c r="H184" s="1"/>
      <c r="K184"/>
      <c r="U184" s="1"/>
      <c r="V184" s="1"/>
      <c r="W184" s="1"/>
      <c r="X184" s="1"/>
      <c r="Y184" s="1"/>
      <c r="Z184" s="1"/>
      <c r="AA184" s="1"/>
      <c r="AB184" s="1"/>
      <c r="AC184" s="1"/>
      <c r="AD184" s="1"/>
    </row>
    <row r="185" spans="1:30" x14ac:dyDescent="0.25">
      <c r="A185" s="7" t="s">
        <v>1490</v>
      </c>
      <c r="C185" s="2"/>
      <c r="F185" s="2"/>
      <c r="G185" s="1"/>
      <c r="H185" s="1"/>
      <c r="K185"/>
      <c r="U185" s="1"/>
      <c r="V185" s="1"/>
      <c r="W185" s="1"/>
      <c r="X185" s="1"/>
      <c r="Y185" s="1"/>
      <c r="Z185" s="1"/>
      <c r="AA185" s="1"/>
      <c r="AB185" s="1"/>
      <c r="AC185" s="1"/>
      <c r="AD185" s="1"/>
    </row>
    <row r="186" spans="1:30" x14ac:dyDescent="0.25">
      <c r="A186" s="7" t="s">
        <v>1386</v>
      </c>
      <c r="C186" s="2"/>
      <c r="F186" s="2"/>
      <c r="G186" s="1"/>
      <c r="H186" s="1"/>
      <c r="K186"/>
      <c r="T186" s="1" t="s">
        <v>1665</v>
      </c>
      <c r="U186" s="1" t="s">
        <v>1665</v>
      </c>
      <c r="V186" s="1"/>
      <c r="W186" s="1"/>
      <c r="X186" s="1"/>
      <c r="Y186" s="1"/>
      <c r="Z186" s="1" t="s">
        <v>1665</v>
      </c>
      <c r="AA186" s="1"/>
      <c r="AB186" s="1"/>
      <c r="AC186" s="1"/>
      <c r="AD186" s="1"/>
    </row>
    <row r="187" spans="1:30" x14ac:dyDescent="0.25">
      <c r="A187" s="7" t="s">
        <v>1198</v>
      </c>
      <c r="C187" s="2"/>
      <c r="F187" s="2"/>
      <c r="G187" s="1" t="s">
        <v>1665</v>
      </c>
      <c r="H187" s="1"/>
      <c r="K187"/>
      <c r="U187" s="1"/>
      <c r="V187" s="1"/>
      <c r="W187" s="1"/>
      <c r="X187" s="1"/>
      <c r="Y187" s="1"/>
      <c r="Z187" s="1"/>
      <c r="AA187" s="1"/>
      <c r="AB187" s="1"/>
      <c r="AC187" s="1"/>
      <c r="AD187" s="1"/>
    </row>
    <row r="188" spans="1:30" x14ac:dyDescent="0.25">
      <c r="A188" s="7" t="s">
        <v>1951</v>
      </c>
      <c r="C188" s="2"/>
      <c r="F188" s="2"/>
      <c r="G188" s="1"/>
      <c r="H188" s="1"/>
      <c r="K188"/>
      <c r="U188" s="1"/>
      <c r="V188" s="1"/>
      <c r="W188" s="1"/>
      <c r="X188" s="1"/>
      <c r="Y188" s="1"/>
      <c r="Z188" s="1"/>
      <c r="AA188" s="1"/>
      <c r="AB188" s="1"/>
      <c r="AC188" s="1"/>
      <c r="AD188" s="1"/>
    </row>
    <row r="189" spans="1:30" x14ac:dyDescent="0.25">
      <c r="A189" s="7" t="s">
        <v>1491</v>
      </c>
      <c r="C189" s="2"/>
      <c r="F189" s="2"/>
      <c r="G189" s="1"/>
      <c r="H189" s="1"/>
      <c r="K189"/>
      <c r="U189" s="1"/>
      <c r="V189" s="1"/>
      <c r="W189" s="1"/>
      <c r="X189" s="1"/>
      <c r="Y189" s="1"/>
      <c r="Z189" s="1"/>
      <c r="AA189" s="1"/>
      <c r="AB189" s="1"/>
      <c r="AC189" s="1"/>
      <c r="AD189" s="1"/>
    </row>
    <row r="190" spans="1:30" x14ac:dyDescent="0.25">
      <c r="A190" s="7" t="s">
        <v>1263</v>
      </c>
      <c r="C190" s="2"/>
      <c r="D190" s="2" t="s">
        <v>1665</v>
      </c>
      <c r="F190" s="2"/>
      <c r="G190" s="1" t="s">
        <v>1665</v>
      </c>
      <c r="H190" s="1"/>
      <c r="K190"/>
      <c r="U190" s="1"/>
      <c r="V190" s="1"/>
      <c r="W190" s="1"/>
      <c r="X190" s="1"/>
      <c r="Y190" s="1"/>
      <c r="Z190" s="1" t="s">
        <v>1665</v>
      </c>
      <c r="AA190" s="1"/>
      <c r="AB190" s="1"/>
      <c r="AC190" s="1" t="s">
        <v>1665</v>
      </c>
      <c r="AD190" s="1" t="s">
        <v>1665</v>
      </c>
    </row>
    <row r="191" spans="1:30" x14ac:dyDescent="0.25">
      <c r="A191" s="7" t="s">
        <v>1492</v>
      </c>
      <c r="C191" s="2"/>
      <c r="D191" s="2" t="s">
        <v>1665</v>
      </c>
      <c r="F191" s="2"/>
      <c r="G191" s="1"/>
      <c r="H191" s="1"/>
      <c r="K191"/>
      <c r="U191" s="1"/>
      <c r="V191" s="1"/>
      <c r="W191" s="1" t="s">
        <v>1665</v>
      </c>
      <c r="X191" s="28"/>
      <c r="Y191" s="1"/>
      <c r="Z191" s="1"/>
      <c r="AA191" s="1"/>
      <c r="AB191" s="1"/>
      <c r="AC191" s="1"/>
      <c r="AD191" s="1"/>
    </row>
    <row r="192" spans="1:30" x14ac:dyDescent="0.25">
      <c r="A192" s="7" t="s">
        <v>1493</v>
      </c>
      <c r="C192" s="2" t="s">
        <v>1665</v>
      </c>
      <c r="F192" s="2"/>
      <c r="G192" s="1"/>
      <c r="H192" s="1"/>
      <c r="K192"/>
      <c r="U192" s="1"/>
      <c r="V192" s="1"/>
      <c r="W192" s="1"/>
      <c r="X192" s="1"/>
      <c r="Y192" s="1"/>
      <c r="Z192" s="1"/>
      <c r="AA192" s="1"/>
      <c r="AB192" s="1"/>
      <c r="AC192" s="1"/>
      <c r="AD192" s="1"/>
    </row>
    <row r="193" spans="1:30" x14ac:dyDescent="0.25">
      <c r="A193" s="7" t="s">
        <v>1072</v>
      </c>
      <c r="C193" s="2"/>
      <c r="D193" s="2" t="s">
        <v>1665</v>
      </c>
      <c r="F193" s="2"/>
      <c r="G193" s="1" t="s">
        <v>1665</v>
      </c>
      <c r="H193" s="1"/>
      <c r="K193"/>
      <c r="L193" t="s">
        <v>1665</v>
      </c>
      <c r="M193" s="28"/>
      <c r="U193" s="1"/>
      <c r="V193" s="1"/>
      <c r="W193" s="1" t="s">
        <v>1665</v>
      </c>
      <c r="X193" s="28"/>
      <c r="Y193" s="1"/>
      <c r="Z193" s="1"/>
      <c r="AA193" s="1"/>
      <c r="AB193" s="1"/>
      <c r="AC193" s="1"/>
      <c r="AD193" s="1"/>
    </row>
    <row r="194" spans="1:30" x14ac:dyDescent="0.25">
      <c r="A194" s="7" t="s">
        <v>1494</v>
      </c>
      <c r="C194" s="2"/>
      <c r="F194" s="2"/>
      <c r="G194" s="1"/>
      <c r="H194" s="1"/>
      <c r="K194"/>
      <c r="U194" s="1"/>
      <c r="V194" s="1"/>
      <c r="W194" s="1"/>
      <c r="X194" s="1"/>
      <c r="Y194" s="1"/>
      <c r="Z194" s="1"/>
      <c r="AA194" s="1"/>
      <c r="AB194" s="1"/>
      <c r="AC194" s="1"/>
      <c r="AD194" s="1"/>
    </row>
    <row r="195" spans="1:30" x14ac:dyDescent="0.25">
      <c r="A195" s="7" t="s">
        <v>1495</v>
      </c>
      <c r="C195" s="2"/>
      <c r="F195" s="2"/>
      <c r="G195" s="1"/>
      <c r="H195" s="1"/>
      <c r="K195"/>
      <c r="U195" s="1"/>
      <c r="V195" s="1"/>
      <c r="W195" s="1"/>
      <c r="X195" s="1"/>
      <c r="Y195" s="1"/>
      <c r="Z195" s="1"/>
      <c r="AA195" s="1"/>
      <c r="AB195" s="1"/>
      <c r="AC195" s="1"/>
      <c r="AD195" s="1"/>
    </row>
    <row r="196" spans="1:30" x14ac:dyDescent="0.25">
      <c r="A196" s="7" t="s">
        <v>1496</v>
      </c>
      <c r="C196" s="2"/>
      <c r="F196" s="2"/>
      <c r="G196" s="1"/>
      <c r="H196" s="1"/>
      <c r="K196"/>
      <c r="M196" s="1" t="s">
        <v>1665</v>
      </c>
      <c r="N196" s="1" t="s">
        <v>1665</v>
      </c>
      <c r="O196" s="1" t="s">
        <v>1665</v>
      </c>
      <c r="P196" s="1" t="s">
        <v>1665</v>
      </c>
      <c r="U196" s="1"/>
      <c r="V196" s="1"/>
      <c r="W196" s="1"/>
      <c r="X196" s="1"/>
      <c r="Y196" s="1"/>
      <c r="Z196" s="1"/>
      <c r="AA196" s="1"/>
      <c r="AB196" s="1"/>
      <c r="AC196" s="1"/>
      <c r="AD196" s="1"/>
    </row>
    <row r="197" spans="1:30" x14ac:dyDescent="0.25">
      <c r="A197" s="7" t="s">
        <v>1497</v>
      </c>
      <c r="C197" s="2"/>
      <c r="F197" s="2"/>
      <c r="G197" s="1"/>
      <c r="H197" s="1"/>
      <c r="K197"/>
      <c r="U197" s="1"/>
      <c r="V197" s="1"/>
      <c r="W197" s="1"/>
      <c r="X197" s="1"/>
      <c r="Y197" s="1"/>
      <c r="Z197" s="1"/>
      <c r="AA197" s="1"/>
      <c r="AB197" s="1"/>
      <c r="AC197" s="1"/>
      <c r="AD197" s="1"/>
    </row>
    <row r="198" spans="1:30" x14ac:dyDescent="0.25">
      <c r="A198" s="7" t="s">
        <v>1498</v>
      </c>
      <c r="C198" s="2"/>
      <c r="F198" s="2"/>
      <c r="G198" s="1"/>
      <c r="H198" s="1"/>
      <c r="K198"/>
      <c r="U198" s="1"/>
      <c r="V198" s="1"/>
      <c r="W198" s="1"/>
      <c r="X198" s="1"/>
      <c r="Y198" s="1"/>
      <c r="Z198" s="1"/>
      <c r="AA198" s="1"/>
      <c r="AB198" s="1"/>
      <c r="AC198" s="1"/>
      <c r="AD198" s="1"/>
    </row>
    <row r="199" spans="1:30" x14ac:dyDescent="0.25">
      <c r="A199" s="7" t="s">
        <v>1499</v>
      </c>
      <c r="C199" s="2"/>
      <c r="F199" s="2"/>
      <c r="G199" s="1"/>
      <c r="H199" s="1"/>
      <c r="K199"/>
      <c r="U199" s="1"/>
      <c r="V199" s="1"/>
      <c r="W199" s="1"/>
      <c r="X199" s="1"/>
      <c r="Y199" s="1"/>
      <c r="Z199" s="1"/>
      <c r="AA199" s="1"/>
      <c r="AB199" s="1"/>
      <c r="AC199" s="1"/>
      <c r="AD199" s="1"/>
    </row>
    <row r="200" spans="1:30" x14ac:dyDescent="0.25">
      <c r="A200" s="7" t="s">
        <v>1264</v>
      </c>
      <c r="C200" s="2"/>
      <c r="D200" s="2" t="s">
        <v>1665</v>
      </c>
      <c r="F200" s="2"/>
      <c r="G200" s="1" t="s">
        <v>1665</v>
      </c>
      <c r="H200" s="1"/>
      <c r="K200"/>
      <c r="U200" s="1"/>
      <c r="V200" s="1"/>
      <c r="W200" s="1"/>
      <c r="X200" s="1"/>
      <c r="Y200" s="1"/>
      <c r="Z200" s="1"/>
      <c r="AA200" s="1"/>
      <c r="AB200" s="1"/>
      <c r="AC200" s="1"/>
      <c r="AD200" s="1"/>
    </row>
    <row r="201" spans="1:30" x14ac:dyDescent="0.25">
      <c r="A201" s="7" t="s">
        <v>1500</v>
      </c>
      <c r="C201" s="2"/>
      <c r="D201" s="2" t="s">
        <v>1665</v>
      </c>
      <c r="F201" s="2"/>
      <c r="G201" s="1" t="s">
        <v>1665</v>
      </c>
      <c r="H201" s="1"/>
      <c r="K201"/>
      <c r="U201" s="1"/>
      <c r="V201" s="1"/>
      <c r="W201" s="1"/>
      <c r="X201" s="1"/>
      <c r="Y201" s="1"/>
      <c r="Z201" s="1"/>
      <c r="AA201" s="1"/>
      <c r="AB201" s="1"/>
      <c r="AC201" s="1"/>
      <c r="AD201" s="1"/>
    </row>
    <row r="202" spans="1:30" x14ac:dyDescent="0.25">
      <c r="A202" s="7" t="s">
        <v>1501</v>
      </c>
      <c r="C202" s="2"/>
      <c r="F202" s="2"/>
      <c r="G202" s="1"/>
      <c r="H202" s="1"/>
      <c r="K202"/>
      <c r="U202" s="1"/>
      <c r="V202" s="1"/>
      <c r="W202" s="1"/>
      <c r="X202" s="1"/>
      <c r="Y202" s="1"/>
      <c r="Z202" s="1"/>
      <c r="AA202" s="1"/>
      <c r="AB202" s="1"/>
      <c r="AC202" s="1"/>
      <c r="AD202" s="1"/>
    </row>
    <row r="203" spans="1:30" x14ac:dyDescent="0.25">
      <c r="A203" s="7" t="s">
        <v>1502</v>
      </c>
      <c r="C203" s="2"/>
      <c r="F203" s="2"/>
      <c r="G203" s="1"/>
      <c r="H203" s="1"/>
      <c r="K203"/>
      <c r="U203" s="1"/>
      <c r="V203" s="1"/>
      <c r="W203" s="1"/>
      <c r="X203" s="1"/>
      <c r="Y203" s="1"/>
      <c r="Z203" s="1"/>
      <c r="AA203" s="1"/>
      <c r="AB203" s="1"/>
      <c r="AC203" s="1"/>
      <c r="AD203" s="1"/>
    </row>
    <row r="204" spans="1:30" x14ac:dyDescent="0.25">
      <c r="A204" s="7" t="s">
        <v>1835</v>
      </c>
      <c r="C204" s="2"/>
      <c r="F204" s="2"/>
      <c r="G204" s="1" t="s">
        <v>1665</v>
      </c>
      <c r="H204" s="1"/>
      <c r="K204"/>
      <c r="U204" s="1"/>
      <c r="V204" s="1"/>
      <c r="W204" s="1"/>
      <c r="X204" s="1"/>
      <c r="Y204" s="1"/>
      <c r="Z204" s="1"/>
      <c r="AA204" s="1"/>
      <c r="AB204" s="1"/>
      <c r="AC204" s="1"/>
      <c r="AD204" s="1"/>
    </row>
    <row r="205" spans="1:30" x14ac:dyDescent="0.25">
      <c r="A205" s="9" t="s">
        <v>1503</v>
      </c>
      <c r="C205" s="2"/>
      <c r="F205" s="2"/>
      <c r="G205" s="1"/>
      <c r="H205" s="1"/>
      <c r="K205"/>
      <c r="U205" s="1"/>
      <c r="V205" s="1"/>
      <c r="W205" s="1"/>
      <c r="X205" s="1"/>
      <c r="Y205" s="1"/>
      <c r="Z205" s="1"/>
      <c r="AA205" s="1"/>
      <c r="AB205" s="1"/>
      <c r="AC205" s="1"/>
      <c r="AD205" s="1"/>
    </row>
    <row r="206" spans="1:30" x14ac:dyDescent="0.25">
      <c r="A206" s="7" t="s">
        <v>1265</v>
      </c>
      <c r="C206" s="2"/>
      <c r="D206" s="2" t="s">
        <v>1665</v>
      </c>
      <c r="F206" s="2"/>
      <c r="G206" s="1" t="s">
        <v>1665</v>
      </c>
      <c r="H206" s="1"/>
      <c r="K206"/>
      <c r="U206" s="1"/>
      <c r="V206" s="1"/>
      <c r="W206" s="1" t="s">
        <v>1665</v>
      </c>
      <c r="X206" s="28"/>
      <c r="Y206" s="1"/>
      <c r="Z206" s="1" t="s">
        <v>1665</v>
      </c>
      <c r="AA206" s="1" t="s">
        <v>1665</v>
      </c>
      <c r="AB206" s="28" t="s">
        <v>1665</v>
      </c>
      <c r="AC206" s="28"/>
      <c r="AD206" s="1"/>
    </row>
    <row r="207" spans="1:30" x14ac:dyDescent="0.25">
      <c r="A207" s="7" t="s">
        <v>1364</v>
      </c>
      <c r="C207" s="2"/>
      <c r="D207" s="2" t="s">
        <v>1665</v>
      </c>
      <c r="F207" s="2"/>
      <c r="G207" s="1" t="s">
        <v>1665</v>
      </c>
      <c r="H207" s="1"/>
      <c r="K207"/>
      <c r="U207" s="1"/>
      <c r="V207" s="1"/>
      <c r="W207" s="1"/>
      <c r="X207" s="1"/>
      <c r="Y207" s="1"/>
      <c r="Z207" s="1" t="s">
        <v>1665</v>
      </c>
      <c r="AA207" s="1"/>
      <c r="AB207" s="1"/>
      <c r="AC207" s="1"/>
      <c r="AD207" s="1"/>
    </row>
    <row r="208" spans="1:30" x14ac:dyDescent="0.25">
      <c r="A208" s="7" t="s">
        <v>1266</v>
      </c>
      <c r="C208" s="2"/>
      <c r="D208" s="2" t="s">
        <v>1665</v>
      </c>
      <c r="F208" s="2"/>
      <c r="G208" s="1" t="s">
        <v>1665</v>
      </c>
      <c r="H208" s="1"/>
      <c r="K208"/>
      <c r="U208" s="1"/>
      <c r="V208" s="1"/>
      <c r="W208" s="1"/>
      <c r="X208" s="1"/>
      <c r="Y208" s="1"/>
      <c r="Z208" s="1" t="s">
        <v>1665</v>
      </c>
      <c r="AA208" s="1"/>
      <c r="AB208" s="1"/>
      <c r="AC208" s="1" t="s">
        <v>1665</v>
      </c>
      <c r="AD208" s="1" t="s">
        <v>1665</v>
      </c>
    </row>
    <row r="209" spans="1:30" x14ac:dyDescent="0.25">
      <c r="A209" s="7" t="s">
        <v>1267</v>
      </c>
      <c r="C209" s="2"/>
      <c r="D209" s="2" t="s">
        <v>1665</v>
      </c>
      <c r="F209" s="2"/>
      <c r="G209" s="1" t="s">
        <v>1665</v>
      </c>
      <c r="H209" s="1"/>
      <c r="K209"/>
      <c r="U209" s="1"/>
      <c r="V209" s="1"/>
      <c r="W209" s="1"/>
      <c r="X209" s="1"/>
      <c r="Y209" s="1"/>
      <c r="Z209" s="1" t="s">
        <v>1665</v>
      </c>
      <c r="AA209" s="1"/>
      <c r="AB209" s="1"/>
      <c r="AC209" s="1" t="s">
        <v>1665</v>
      </c>
      <c r="AD209" s="1" t="s">
        <v>1665</v>
      </c>
    </row>
    <row r="210" spans="1:30" x14ac:dyDescent="0.25">
      <c r="A210" s="7" t="s">
        <v>1504</v>
      </c>
      <c r="C210" s="2"/>
      <c r="F210" s="2"/>
      <c r="G210" s="1"/>
      <c r="H210" s="1"/>
      <c r="K210"/>
      <c r="U210" s="1"/>
      <c r="V210" s="1"/>
      <c r="W210" s="1"/>
      <c r="X210" s="1"/>
      <c r="Y210" s="1"/>
      <c r="Z210" s="1"/>
      <c r="AA210" s="1"/>
      <c r="AB210" s="1"/>
      <c r="AC210" s="1"/>
      <c r="AD210" s="1"/>
    </row>
    <row r="211" spans="1:30" x14ac:dyDescent="0.25">
      <c r="A211" s="7" t="s">
        <v>1505</v>
      </c>
      <c r="C211" s="2"/>
      <c r="F211" s="2"/>
      <c r="G211" s="1"/>
      <c r="H211" s="1"/>
      <c r="K211"/>
      <c r="U211" s="1"/>
      <c r="V211" s="1"/>
      <c r="W211" s="1"/>
      <c r="X211" s="1"/>
      <c r="Y211" s="1"/>
      <c r="Z211" s="1"/>
      <c r="AA211" s="1"/>
      <c r="AB211" s="1"/>
      <c r="AC211" s="1"/>
      <c r="AD211" s="1"/>
    </row>
    <row r="212" spans="1:30" x14ac:dyDescent="0.25">
      <c r="A212" s="7" t="s">
        <v>1506</v>
      </c>
      <c r="C212" s="2"/>
      <c r="D212" s="2" t="s">
        <v>1665</v>
      </c>
      <c r="F212" s="2"/>
      <c r="G212" s="1" t="s">
        <v>1665</v>
      </c>
      <c r="H212" s="1"/>
      <c r="K212"/>
      <c r="U212" s="1"/>
      <c r="V212" s="1"/>
      <c r="W212" s="1"/>
      <c r="X212" s="1"/>
      <c r="Y212" s="1"/>
      <c r="Z212" s="1"/>
      <c r="AA212" s="1"/>
      <c r="AB212" s="1"/>
      <c r="AC212" s="1"/>
      <c r="AD212" s="1"/>
    </row>
    <row r="213" spans="1:30" x14ac:dyDescent="0.25">
      <c r="A213" s="7" t="s">
        <v>1199</v>
      </c>
      <c r="C213" s="2"/>
      <c r="F213" s="2"/>
      <c r="G213" s="1" t="s">
        <v>1665</v>
      </c>
      <c r="H213" s="1"/>
      <c r="K213"/>
      <c r="U213" s="1"/>
      <c r="V213" s="1"/>
      <c r="W213" s="1"/>
      <c r="X213" s="1"/>
      <c r="Y213" s="1"/>
      <c r="Z213" s="1"/>
      <c r="AA213" s="1"/>
      <c r="AB213" s="1"/>
      <c r="AC213" s="1"/>
      <c r="AD213" s="1"/>
    </row>
    <row r="214" spans="1:30" x14ac:dyDescent="0.25">
      <c r="A214" s="7" t="s">
        <v>1507</v>
      </c>
      <c r="C214" s="2"/>
      <c r="D214" s="2" t="s">
        <v>1665</v>
      </c>
      <c r="F214" s="2"/>
      <c r="G214" s="1" t="s">
        <v>1665</v>
      </c>
      <c r="H214" s="1"/>
      <c r="K214"/>
      <c r="U214" s="1"/>
      <c r="V214" s="1"/>
      <c r="W214" s="1" t="s">
        <v>1665</v>
      </c>
      <c r="X214" s="28"/>
      <c r="Y214" s="1"/>
      <c r="Z214" s="1" t="s">
        <v>1665</v>
      </c>
      <c r="AA214" s="1"/>
      <c r="AB214" s="1"/>
      <c r="AC214" s="1"/>
      <c r="AD214" s="1"/>
    </row>
    <row r="215" spans="1:30" x14ac:dyDescent="0.25">
      <c r="A215" s="7" t="s">
        <v>1938</v>
      </c>
      <c r="C215" s="2"/>
      <c r="F215" s="2"/>
      <c r="G215" s="1" t="s">
        <v>1665</v>
      </c>
      <c r="H215" s="1"/>
      <c r="K215"/>
      <c r="U215" s="1"/>
      <c r="V215" s="1"/>
      <c r="W215" s="1"/>
      <c r="X215" s="1"/>
      <c r="Y215" s="1"/>
      <c r="Z215" s="1"/>
      <c r="AA215" s="1"/>
      <c r="AB215" s="1"/>
      <c r="AC215" s="1"/>
      <c r="AD215" s="1"/>
    </row>
    <row r="216" spans="1:30" x14ac:dyDescent="0.25">
      <c r="A216" s="9" t="s">
        <v>1508</v>
      </c>
      <c r="C216" s="2"/>
      <c r="D216" s="2" t="s">
        <v>1665</v>
      </c>
      <c r="F216" s="2"/>
      <c r="G216" s="1"/>
      <c r="H216" s="1"/>
      <c r="K216"/>
      <c r="U216" s="1"/>
      <c r="V216" s="1"/>
      <c r="W216" s="1"/>
      <c r="X216" s="1"/>
      <c r="Y216" s="1"/>
      <c r="Z216" s="1" t="s">
        <v>1665</v>
      </c>
      <c r="AA216" s="1"/>
      <c r="AB216" s="1"/>
      <c r="AC216" s="1"/>
      <c r="AD216" s="1"/>
    </row>
    <row r="217" spans="1:30" x14ac:dyDescent="0.25">
      <c r="A217" s="7" t="s">
        <v>1106</v>
      </c>
      <c r="C217" s="2"/>
      <c r="D217" s="2" t="s">
        <v>1665</v>
      </c>
      <c r="F217" s="2"/>
      <c r="G217" s="1"/>
      <c r="H217" s="1"/>
      <c r="K217"/>
      <c r="M217" s="1" t="s">
        <v>1665</v>
      </c>
      <c r="N217" s="1" t="s">
        <v>1665</v>
      </c>
      <c r="O217" s="1" t="s">
        <v>1665</v>
      </c>
      <c r="P217" s="1" t="s">
        <v>1665</v>
      </c>
      <c r="U217" s="1"/>
      <c r="V217" s="1"/>
      <c r="W217" s="1"/>
      <c r="X217" s="1"/>
      <c r="Y217" s="1"/>
      <c r="Z217" s="1"/>
      <c r="AA217" s="1"/>
      <c r="AB217" s="1"/>
      <c r="AC217" s="1"/>
      <c r="AD217" s="1"/>
    </row>
    <row r="218" spans="1:30" x14ac:dyDescent="0.25">
      <c r="A218" s="7" t="s">
        <v>1830</v>
      </c>
      <c r="C218" s="2"/>
      <c r="F218" s="2"/>
      <c r="G218" s="1" t="s">
        <v>1665</v>
      </c>
      <c r="H218" s="1"/>
      <c r="K218"/>
      <c r="U218" s="1"/>
      <c r="V218" s="1"/>
      <c r="W218" s="1"/>
      <c r="X218" s="1"/>
      <c r="Y218" s="1"/>
      <c r="Z218" s="1"/>
      <c r="AA218" s="1"/>
      <c r="AB218" s="1"/>
      <c r="AC218" s="1"/>
      <c r="AD218" s="1"/>
    </row>
    <row r="219" spans="1:30" x14ac:dyDescent="0.25">
      <c r="A219" s="7" t="s">
        <v>1509</v>
      </c>
      <c r="C219" s="2"/>
      <c r="F219" s="2"/>
      <c r="G219" s="1"/>
      <c r="H219" s="1"/>
      <c r="K219"/>
      <c r="U219" s="1"/>
      <c r="V219" s="1"/>
      <c r="W219" s="1"/>
      <c r="X219" s="1"/>
      <c r="Y219" s="1"/>
      <c r="Z219" s="1"/>
      <c r="AA219" s="1"/>
      <c r="AB219" s="1"/>
      <c r="AC219" s="1"/>
      <c r="AD219" s="1"/>
    </row>
    <row r="220" spans="1:30" x14ac:dyDescent="0.25">
      <c r="A220" s="7" t="s">
        <v>1510</v>
      </c>
      <c r="C220" s="2"/>
      <c r="F220" s="2"/>
      <c r="G220" s="1"/>
      <c r="H220" s="1"/>
      <c r="K220"/>
      <c r="U220" s="1"/>
      <c r="V220" s="1"/>
      <c r="W220" s="1"/>
      <c r="X220" s="1"/>
      <c r="Y220" s="1"/>
      <c r="Z220" s="1"/>
      <c r="AA220" s="1"/>
      <c r="AB220" s="1"/>
      <c r="AC220" s="1"/>
      <c r="AD220" s="1"/>
    </row>
    <row r="221" spans="1:30" x14ac:dyDescent="0.25">
      <c r="A221" s="7" t="s">
        <v>1124</v>
      </c>
      <c r="C221" s="2"/>
      <c r="F221" s="2" t="s">
        <v>1665</v>
      </c>
      <c r="G221" s="28" t="s">
        <v>1665</v>
      </c>
      <c r="H221" s="1"/>
      <c r="K221"/>
      <c r="T221" s="1" t="s">
        <v>1665</v>
      </c>
      <c r="U221" s="1"/>
      <c r="V221" s="1"/>
      <c r="W221" s="1"/>
      <c r="X221" s="1"/>
      <c r="Y221" s="1"/>
      <c r="Z221" s="1" t="s">
        <v>1665</v>
      </c>
      <c r="AA221" s="1"/>
      <c r="AB221" s="1"/>
      <c r="AC221" s="1"/>
      <c r="AD221" s="1"/>
    </row>
    <row r="222" spans="1:30" x14ac:dyDescent="0.25">
      <c r="A222" s="7" t="s">
        <v>1200</v>
      </c>
      <c r="C222" s="2"/>
      <c r="F222" s="2"/>
      <c r="G222" s="1" t="s">
        <v>1665</v>
      </c>
      <c r="H222" s="1"/>
      <c r="K222"/>
      <c r="U222" s="1"/>
      <c r="V222" s="1"/>
      <c r="W222" s="1"/>
      <c r="X222" s="1"/>
      <c r="Y222" s="1"/>
      <c r="Z222" s="1" t="s">
        <v>1665</v>
      </c>
      <c r="AA222" s="1"/>
      <c r="AB222" s="1"/>
      <c r="AC222" s="1"/>
      <c r="AD222" s="1"/>
    </row>
    <row r="223" spans="1:30" x14ac:dyDescent="0.25">
      <c r="A223" s="7" t="s">
        <v>1268</v>
      </c>
      <c r="C223" s="2"/>
      <c r="D223" s="2" t="s">
        <v>1665</v>
      </c>
      <c r="F223" s="2"/>
      <c r="G223" s="1" t="s">
        <v>1665</v>
      </c>
      <c r="H223" s="1"/>
      <c r="K223"/>
      <c r="U223" s="1"/>
      <c r="V223" s="1"/>
      <c r="W223" s="1" t="s">
        <v>1665</v>
      </c>
      <c r="X223" s="28"/>
      <c r="Y223" s="1"/>
      <c r="Z223" s="1"/>
      <c r="AA223" s="1"/>
      <c r="AB223" s="1"/>
      <c r="AC223" s="1"/>
      <c r="AD223" s="1"/>
    </row>
    <row r="224" spans="1:30" x14ac:dyDescent="0.25">
      <c r="A224" s="7" t="s">
        <v>1952</v>
      </c>
      <c r="C224" s="2"/>
      <c r="F224" s="2"/>
      <c r="G224" s="1"/>
      <c r="H224" s="1"/>
      <c r="K224"/>
      <c r="U224" s="1"/>
      <c r="V224" s="1"/>
      <c r="W224" s="1"/>
      <c r="X224" s="1"/>
      <c r="Y224" s="1"/>
      <c r="Z224" s="1"/>
      <c r="AA224" s="1"/>
      <c r="AB224" s="1"/>
      <c r="AC224" s="1"/>
      <c r="AD224" s="1"/>
    </row>
    <row r="225" spans="1:30" x14ac:dyDescent="0.25">
      <c r="A225" s="7" t="s">
        <v>1511</v>
      </c>
      <c r="C225" s="2"/>
      <c r="F225" s="2"/>
      <c r="G225" s="1"/>
      <c r="H225" s="1"/>
      <c r="K225"/>
      <c r="U225" s="1"/>
      <c r="V225" s="1"/>
      <c r="W225" s="1"/>
      <c r="X225" s="1"/>
      <c r="Y225" s="1"/>
      <c r="Z225" s="1"/>
      <c r="AA225" s="1"/>
      <c r="AB225" s="1"/>
      <c r="AC225" s="1"/>
      <c r="AD225" s="1"/>
    </row>
    <row r="226" spans="1:30" x14ac:dyDescent="0.25">
      <c r="A226" s="7" t="s">
        <v>1825</v>
      </c>
      <c r="C226" s="2"/>
      <c r="F226" s="2"/>
      <c r="G226" s="1" t="s">
        <v>1665</v>
      </c>
      <c r="H226" s="1"/>
      <c r="K226"/>
      <c r="U226" s="1"/>
      <c r="V226" s="1"/>
      <c r="W226" s="1"/>
      <c r="X226" s="1"/>
      <c r="Y226" s="1"/>
      <c r="Z226" s="1" t="s">
        <v>1665</v>
      </c>
      <c r="AA226" s="1"/>
      <c r="AB226" s="1"/>
      <c r="AC226" s="1"/>
      <c r="AD226" s="1"/>
    </row>
    <row r="227" spans="1:30" x14ac:dyDescent="0.25">
      <c r="A227" s="7" t="s">
        <v>1820</v>
      </c>
      <c r="C227" s="2"/>
      <c r="F227" s="2"/>
      <c r="G227" s="1" t="s">
        <v>1665</v>
      </c>
      <c r="H227" s="1"/>
      <c r="K227"/>
      <c r="R227" s="1" t="s">
        <v>1665</v>
      </c>
      <c r="U227" s="1"/>
      <c r="V227" s="1"/>
      <c r="W227" s="1"/>
      <c r="X227" s="1"/>
      <c r="Y227" s="1"/>
      <c r="Z227" s="1"/>
      <c r="AA227" s="1"/>
      <c r="AB227" s="1"/>
      <c r="AC227" s="1"/>
      <c r="AD227" s="1"/>
    </row>
    <row r="228" spans="1:30" x14ac:dyDescent="0.25">
      <c r="A228" s="7" t="s">
        <v>1512</v>
      </c>
      <c r="C228" s="2" t="s">
        <v>1665</v>
      </c>
      <c r="F228" s="2"/>
      <c r="G228" s="1"/>
      <c r="H228" s="1"/>
      <c r="K228"/>
      <c r="U228" s="1"/>
      <c r="V228" s="1"/>
      <c r="W228" s="1"/>
      <c r="X228" s="1"/>
      <c r="Y228" s="1"/>
      <c r="Z228" s="1"/>
      <c r="AA228" s="1"/>
      <c r="AB228" s="1"/>
      <c r="AC228" s="1"/>
      <c r="AD228" s="1"/>
    </row>
    <row r="229" spans="1:30" x14ac:dyDescent="0.25">
      <c r="A229" s="7" t="s">
        <v>1092</v>
      </c>
      <c r="C229" s="2"/>
      <c r="E229" s="1" t="s">
        <v>1665</v>
      </c>
      <c r="F229" s="2"/>
      <c r="G229" s="1"/>
      <c r="H229" s="1"/>
      <c r="K229"/>
      <c r="T229" s="1" t="s">
        <v>1665</v>
      </c>
      <c r="U229" s="1"/>
      <c r="V229" s="1"/>
      <c r="W229" s="1"/>
      <c r="X229" s="1"/>
      <c r="Y229" s="1"/>
      <c r="Z229" s="1"/>
      <c r="AA229" s="1"/>
      <c r="AB229" s="1"/>
      <c r="AC229" s="1"/>
      <c r="AD229" s="1"/>
    </row>
    <row r="230" spans="1:30" x14ac:dyDescent="0.25">
      <c r="A230" s="7" t="s">
        <v>1513</v>
      </c>
      <c r="C230" s="2"/>
      <c r="F230" s="2"/>
      <c r="G230" s="1"/>
      <c r="H230" s="1"/>
      <c r="K230"/>
      <c r="U230" s="1"/>
      <c r="V230" s="1"/>
      <c r="W230" s="1"/>
      <c r="X230" s="1"/>
      <c r="Y230" s="1"/>
      <c r="Z230" s="1"/>
      <c r="AA230" s="1"/>
      <c r="AB230" s="1"/>
      <c r="AC230" s="1"/>
      <c r="AD230" s="1"/>
    </row>
    <row r="231" spans="1:30" x14ac:dyDescent="0.25">
      <c r="A231" s="7" t="s">
        <v>1514</v>
      </c>
      <c r="C231" s="2"/>
      <c r="F231" s="2"/>
      <c r="G231" s="1"/>
      <c r="H231" s="1"/>
      <c r="K231"/>
      <c r="U231" s="1"/>
      <c r="V231" s="1"/>
      <c r="W231" s="1"/>
      <c r="X231" s="1"/>
      <c r="Y231" s="1"/>
      <c r="Z231" s="1"/>
      <c r="AA231" s="1"/>
      <c r="AB231" s="1"/>
      <c r="AC231" s="1"/>
      <c r="AD231" s="1"/>
    </row>
    <row r="232" spans="1:30" x14ac:dyDescent="0.25">
      <c r="A232" s="7" t="s">
        <v>1269</v>
      </c>
      <c r="C232" s="2"/>
      <c r="D232" s="2" t="s">
        <v>1665</v>
      </c>
      <c r="F232" s="2"/>
      <c r="G232" s="1" t="s">
        <v>1665</v>
      </c>
      <c r="H232" s="1"/>
      <c r="K232"/>
      <c r="U232" s="1"/>
      <c r="V232" s="1"/>
      <c r="W232" s="1" t="s">
        <v>1665</v>
      </c>
      <c r="X232" s="28"/>
      <c r="Y232" s="1"/>
      <c r="Z232" s="1" t="s">
        <v>1665</v>
      </c>
      <c r="AA232" s="1"/>
      <c r="AB232" s="1"/>
      <c r="AC232" s="1"/>
      <c r="AD232" s="1"/>
    </row>
    <row r="233" spans="1:30" x14ac:dyDescent="0.25">
      <c r="A233" s="7" t="s">
        <v>1270</v>
      </c>
      <c r="C233" s="2"/>
      <c r="D233" s="2" t="s">
        <v>1665</v>
      </c>
      <c r="F233" s="2"/>
      <c r="G233" s="1" t="s">
        <v>1665</v>
      </c>
      <c r="H233" s="1"/>
      <c r="K233"/>
      <c r="U233" s="1"/>
      <c r="V233" s="1"/>
      <c r="W233" s="1" t="s">
        <v>1665</v>
      </c>
      <c r="X233" s="28"/>
      <c r="Y233" s="1"/>
      <c r="Z233" s="1" t="s">
        <v>1665</v>
      </c>
      <c r="AA233" s="1"/>
      <c r="AB233" s="1"/>
      <c r="AC233" s="1"/>
      <c r="AD233" s="1"/>
    </row>
    <row r="234" spans="1:30" x14ac:dyDescent="0.25">
      <c r="A234" s="7" t="s">
        <v>1515</v>
      </c>
      <c r="C234" s="2"/>
      <c r="F234" s="2"/>
      <c r="G234" s="1"/>
      <c r="H234" s="1"/>
      <c r="K234"/>
      <c r="U234" s="1"/>
      <c r="V234" s="1"/>
      <c r="W234" s="1"/>
      <c r="X234" s="1"/>
      <c r="Y234" s="1"/>
      <c r="Z234" s="1"/>
      <c r="AA234" s="1"/>
      <c r="AB234" s="1"/>
      <c r="AC234" s="1"/>
      <c r="AD234" s="1"/>
    </row>
    <row r="235" spans="1:30" x14ac:dyDescent="0.25">
      <c r="A235" s="7" t="s">
        <v>1516</v>
      </c>
      <c r="C235" s="2"/>
      <c r="F235" s="2"/>
      <c r="G235" s="1"/>
      <c r="H235" s="1"/>
      <c r="K235"/>
      <c r="U235" s="1"/>
      <c r="V235" s="1"/>
      <c r="W235" s="1"/>
      <c r="X235" s="1"/>
      <c r="Y235" s="1"/>
      <c r="Z235" s="1"/>
      <c r="AA235" s="1"/>
      <c r="AB235" s="1"/>
      <c r="AC235" s="1"/>
      <c r="AD235" s="1"/>
    </row>
    <row r="236" spans="1:30" x14ac:dyDescent="0.25">
      <c r="A236" s="7" t="s">
        <v>1517</v>
      </c>
      <c r="C236" s="2"/>
      <c r="F236" s="2"/>
      <c r="G236" s="1"/>
      <c r="H236" s="1"/>
      <c r="K236"/>
      <c r="U236" s="1"/>
      <c r="V236" s="1"/>
      <c r="W236" s="1"/>
      <c r="X236" s="1"/>
      <c r="Y236" s="1"/>
      <c r="Z236" s="1"/>
      <c r="AA236" s="1"/>
      <c r="AB236" s="1"/>
      <c r="AC236" s="1"/>
      <c r="AD236" s="1"/>
    </row>
    <row r="237" spans="1:30" x14ac:dyDescent="0.25">
      <c r="A237" s="7" t="s">
        <v>1271</v>
      </c>
      <c r="C237" s="2"/>
      <c r="F237" s="2"/>
      <c r="G237" s="1" t="s">
        <v>1665</v>
      </c>
      <c r="H237" s="1"/>
      <c r="K237"/>
      <c r="U237" s="1"/>
      <c r="V237" s="1"/>
      <c r="W237" s="1"/>
      <c r="X237" s="1"/>
      <c r="Y237" s="1"/>
      <c r="Z237" s="1"/>
      <c r="AA237" s="1"/>
      <c r="AB237" s="1"/>
      <c r="AC237" s="1"/>
      <c r="AD237" s="1"/>
    </row>
    <row r="238" spans="1:30" x14ac:dyDescent="0.25">
      <c r="A238" s="7" t="s">
        <v>1518</v>
      </c>
      <c r="C238" s="2"/>
      <c r="D238" s="2" t="s">
        <v>1665</v>
      </c>
      <c r="F238" s="2"/>
      <c r="G238" s="1"/>
      <c r="H238" s="1"/>
      <c r="K238"/>
      <c r="U238" s="1"/>
      <c r="V238" s="1"/>
      <c r="W238" s="1"/>
      <c r="X238" s="1"/>
      <c r="Y238" s="1"/>
      <c r="Z238" s="1" t="s">
        <v>1665</v>
      </c>
      <c r="AA238" s="1"/>
      <c r="AB238" s="1"/>
      <c r="AC238" s="1"/>
      <c r="AD238" s="1"/>
    </row>
    <row r="239" spans="1:30" x14ac:dyDescent="0.25">
      <c r="A239" s="7" t="s">
        <v>1519</v>
      </c>
      <c r="C239" s="2"/>
      <c r="F239" s="2"/>
      <c r="G239" s="1"/>
      <c r="H239" s="1"/>
      <c r="K239"/>
      <c r="U239" s="1"/>
      <c r="V239" s="1"/>
      <c r="W239" s="1"/>
      <c r="X239" s="1"/>
      <c r="Y239" s="1"/>
      <c r="Z239" s="1" t="s">
        <v>1665</v>
      </c>
      <c r="AA239" s="1"/>
      <c r="AB239" s="1"/>
      <c r="AC239" s="1"/>
      <c r="AD239" s="1"/>
    </row>
    <row r="240" spans="1:30" x14ac:dyDescent="0.25">
      <c r="A240" s="7" t="s">
        <v>1391</v>
      </c>
      <c r="C240" s="2"/>
      <c r="D240" s="2" t="s">
        <v>1665</v>
      </c>
      <c r="F240" s="2"/>
      <c r="G240" s="1"/>
      <c r="H240" s="1"/>
      <c r="K240"/>
      <c r="U240" s="1"/>
      <c r="V240" s="1"/>
      <c r="W240" s="1"/>
      <c r="X240" s="1"/>
      <c r="Y240" s="1"/>
      <c r="Z240" s="1" t="s">
        <v>1665</v>
      </c>
      <c r="AA240" s="1"/>
      <c r="AB240" s="1"/>
      <c r="AC240" s="1"/>
      <c r="AD240" s="1"/>
    </row>
    <row r="241" spans="1:30" x14ac:dyDescent="0.25">
      <c r="A241" s="7" t="s">
        <v>1356</v>
      </c>
      <c r="C241" s="2"/>
      <c r="F241" s="2"/>
      <c r="G241" s="1" t="s">
        <v>1665</v>
      </c>
      <c r="H241" s="1"/>
      <c r="K241"/>
      <c r="U241" s="1"/>
      <c r="V241" s="1"/>
      <c r="W241" s="1"/>
      <c r="X241" s="1"/>
      <c r="Y241" s="1"/>
      <c r="Z241" s="1"/>
      <c r="AA241" s="1"/>
      <c r="AB241" s="1"/>
      <c r="AC241" s="1"/>
      <c r="AD241" s="1"/>
    </row>
    <row r="242" spans="1:30" x14ac:dyDescent="0.25">
      <c r="A242" s="7" t="s">
        <v>1201</v>
      </c>
      <c r="C242" s="2"/>
      <c r="F242" s="2"/>
      <c r="G242" s="1" t="s">
        <v>1665</v>
      </c>
      <c r="H242" s="1"/>
      <c r="K242"/>
      <c r="U242" s="1"/>
      <c r="V242" s="1"/>
      <c r="W242" s="1"/>
      <c r="X242" s="1"/>
      <c r="Y242" s="1"/>
      <c r="Z242" s="1"/>
      <c r="AA242" s="1"/>
      <c r="AB242" s="1"/>
      <c r="AC242" s="1"/>
      <c r="AD242" s="1"/>
    </row>
    <row r="243" spans="1:30" x14ac:dyDescent="0.25">
      <c r="A243" s="7" t="s">
        <v>1520</v>
      </c>
      <c r="C243" s="2"/>
      <c r="F243" s="2"/>
      <c r="G243" s="1"/>
      <c r="H243" s="1"/>
      <c r="K243"/>
      <c r="U243" s="1"/>
      <c r="V243" s="1"/>
      <c r="W243" s="1"/>
      <c r="X243" s="1"/>
      <c r="Y243" s="1"/>
      <c r="Z243" s="1"/>
      <c r="AA243" s="1"/>
      <c r="AB243" s="1"/>
      <c r="AC243" s="1" t="s">
        <v>1665</v>
      </c>
      <c r="AD243" s="27" t="s">
        <v>1665</v>
      </c>
    </row>
    <row r="244" spans="1:30" x14ac:dyDescent="0.25">
      <c r="A244" s="7" t="s">
        <v>1125</v>
      </c>
      <c r="C244" s="2"/>
      <c r="E244" s="1" t="s">
        <v>1665</v>
      </c>
      <c r="F244" s="2"/>
      <c r="G244" s="1" t="s">
        <v>1665</v>
      </c>
      <c r="H244" s="1"/>
      <c r="K244"/>
      <c r="T244" s="1" t="s">
        <v>1665</v>
      </c>
      <c r="U244" s="1"/>
      <c r="V244" s="1"/>
      <c r="W244" s="1"/>
      <c r="X244" s="1"/>
      <c r="Y244" s="1"/>
      <c r="Z244" s="1"/>
      <c r="AA244" s="1"/>
      <c r="AB244" s="1"/>
      <c r="AC244" s="1"/>
      <c r="AD244" s="1"/>
    </row>
    <row r="245" spans="1:30" x14ac:dyDescent="0.25">
      <c r="A245" s="7" t="s">
        <v>1521</v>
      </c>
      <c r="C245" s="2"/>
      <c r="F245" s="2"/>
      <c r="G245" s="1"/>
      <c r="H245" s="1"/>
      <c r="K245"/>
      <c r="U245" s="1"/>
      <c r="V245" s="1"/>
      <c r="W245" s="1"/>
      <c r="X245" s="1"/>
      <c r="Y245" s="1"/>
      <c r="Z245" s="1"/>
      <c r="AA245" s="1"/>
      <c r="AB245" s="1"/>
      <c r="AC245" s="1"/>
      <c r="AD245" s="1"/>
    </row>
    <row r="246" spans="1:30" x14ac:dyDescent="0.25">
      <c r="A246" s="7" t="s">
        <v>1408</v>
      </c>
      <c r="C246" s="2"/>
      <c r="D246" s="2" t="s">
        <v>1665</v>
      </c>
      <c r="F246" s="2"/>
      <c r="G246" s="1" t="s">
        <v>1665</v>
      </c>
      <c r="H246" s="1"/>
      <c r="K246"/>
      <c r="U246" s="1"/>
      <c r="V246" s="1"/>
      <c r="W246" s="1" t="s">
        <v>1665</v>
      </c>
      <c r="X246" s="28"/>
      <c r="Y246" s="1"/>
      <c r="Z246" s="1"/>
      <c r="AA246" s="1"/>
      <c r="AB246" s="1"/>
      <c r="AC246" s="1"/>
      <c r="AD246" s="1"/>
    </row>
    <row r="247" spans="1:30" x14ac:dyDescent="0.25">
      <c r="A247" s="7" t="s">
        <v>1522</v>
      </c>
      <c r="C247" s="2"/>
      <c r="F247" s="2"/>
      <c r="G247" s="1"/>
      <c r="H247" s="1"/>
      <c r="K247"/>
      <c r="U247" s="1"/>
      <c r="V247" s="1"/>
      <c r="W247" s="1"/>
      <c r="X247" s="1"/>
      <c r="Y247" s="1"/>
      <c r="Z247" s="1" t="s">
        <v>1665</v>
      </c>
      <c r="AA247" s="1"/>
      <c r="AB247" s="1"/>
      <c r="AC247" s="1"/>
      <c r="AD247" s="1"/>
    </row>
    <row r="248" spans="1:30" x14ac:dyDescent="0.25">
      <c r="A248" s="7" t="s">
        <v>1272</v>
      </c>
      <c r="C248" s="2"/>
      <c r="D248" s="2" t="s">
        <v>1665</v>
      </c>
      <c r="F248" s="2"/>
      <c r="G248" s="1" t="s">
        <v>1665</v>
      </c>
      <c r="H248" s="1"/>
      <c r="K248"/>
      <c r="U248" s="1"/>
      <c r="V248" s="1"/>
      <c r="W248" s="1" t="s">
        <v>1665</v>
      </c>
      <c r="X248" s="28"/>
      <c r="Y248" s="1"/>
      <c r="Z248" s="1"/>
      <c r="AA248" s="1" t="s">
        <v>1665</v>
      </c>
      <c r="AB248" s="28" t="s">
        <v>1665</v>
      </c>
      <c r="AC248" s="28"/>
      <c r="AD248" s="1"/>
    </row>
    <row r="249" spans="1:30" x14ac:dyDescent="0.25">
      <c r="A249" s="7" t="s">
        <v>1523</v>
      </c>
      <c r="C249" s="2"/>
      <c r="F249" s="2"/>
      <c r="G249" s="1"/>
      <c r="H249" s="1"/>
      <c r="K249"/>
      <c r="U249" s="1"/>
      <c r="V249" s="1"/>
      <c r="W249" s="1"/>
      <c r="X249" s="1"/>
      <c r="Y249" s="1"/>
      <c r="Z249" s="1" t="s">
        <v>1665</v>
      </c>
      <c r="AA249" s="1"/>
      <c r="AB249" s="1"/>
      <c r="AC249" s="1"/>
      <c r="AD249" s="1"/>
    </row>
    <row r="250" spans="1:30" x14ac:dyDescent="0.25">
      <c r="A250" s="7" t="s">
        <v>1152</v>
      </c>
      <c r="C250" s="2"/>
      <c r="F250" s="2" t="s">
        <v>1665</v>
      </c>
      <c r="G250" s="28" t="s">
        <v>1665</v>
      </c>
      <c r="H250" s="1"/>
      <c r="K250"/>
      <c r="T250" s="1" t="s">
        <v>1665</v>
      </c>
      <c r="U250" s="1"/>
      <c r="V250" s="1"/>
      <c r="W250" s="1"/>
      <c r="X250" s="1"/>
      <c r="Y250" s="1"/>
      <c r="Z250" s="1" t="s">
        <v>1665</v>
      </c>
      <c r="AA250" s="1"/>
      <c r="AB250" s="1"/>
      <c r="AC250" s="1"/>
      <c r="AD250" s="1"/>
    </row>
    <row r="251" spans="1:30" x14ac:dyDescent="0.25">
      <c r="A251" s="7" t="s">
        <v>1524</v>
      </c>
      <c r="C251" s="2"/>
      <c r="F251" s="2"/>
      <c r="G251" s="1"/>
      <c r="H251" s="1"/>
      <c r="K251"/>
      <c r="U251" s="1"/>
      <c r="V251" s="1"/>
      <c r="W251" s="1"/>
      <c r="X251" s="1"/>
      <c r="Y251" s="1"/>
      <c r="Z251" s="1"/>
      <c r="AA251" s="1"/>
      <c r="AB251" s="1"/>
      <c r="AC251" s="1"/>
      <c r="AD251" s="1"/>
    </row>
    <row r="252" spans="1:30" x14ac:dyDescent="0.25">
      <c r="A252" s="7" t="s">
        <v>1153</v>
      </c>
      <c r="C252" s="2"/>
      <c r="F252" s="2" t="s">
        <v>1665</v>
      </c>
      <c r="G252" s="28"/>
      <c r="H252" s="1"/>
      <c r="K252"/>
      <c r="U252" s="1"/>
      <c r="V252" s="1"/>
      <c r="W252" s="1"/>
      <c r="X252" s="1"/>
      <c r="Y252" s="1"/>
      <c r="Z252" s="1"/>
      <c r="AA252" s="1"/>
      <c r="AB252" s="1"/>
      <c r="AC252" s="1"/>
      <c r="AD252" s="1"/>
    </row>
    <row r="253" spans="1:30" x14ac:dyDescent="0.25">
      <c r="A253" s="19" t="s">
        <v>1525</v>
      </c>
      <c r="C253" s="2"/>
      <c r="E253" s="20"/>
      <c r="F253" s="2"/>
      <c r="G253" s="20" t="s">
        <v>1665</v>
      </c>
      <c r="H253" s="20"/>
      <c r="K253"/>
      <c r="U253" s="1"/>
      <c r="V253" s="1"/>
      <c r="W253" s="1"/>
      <c r="X253" s="1"/>
      <c r="Y253" s="1"/>
      <c r="Z253" s="1"/>
      <c r="AA253" s="1"/>
      <c r="AB253" s="1"/>
      <c r="AC253" s="1"/>
      <c r="AD253" s="1"/>
    </row>
    <row r="254" spans="1:30" x14ac:dyDescent="0.25">
      <c r="A254" s="7" t="s">
        <v>1057</v>
      </c>
      <c r="B254" s="1" t="s">
        <v>1665</v>
      </c>
      <c r="C254" s="2"/>
      <c r="E254" s="1" t="s">
        <v>1665</v>
      </c>
      <c r="F254" s="2"/>
      <c r="G254" s="1" t="s">
        <v>1665</v>
      </c>
      <c r="H254" s="1"/>
      <c r="K254"/>
      <c r="Q254" s="1" t="s">
        <v>1665</v>
      </c>
      <c r="T254" s="1" t="s">
        <v>1665</v>
      </c>
      <c r="U254" s="1"/>
      <c r="V254" s="1"/>
      <c r="W254" s="1"/>
      <c r="X254" s="1"/>
      <c r="Y254" s="1"/>
      <c r="Z254" s="1"/>
      <c r="AA254" s="1"/>
      <c r="AB254" s="1"/>
      <c r="AC254" s="1"/>
      <c r="AD254" s="1"/>
    </row>
    <row r="255" spans="1:30" x14ac:dyDescent="0.25">
      <c r="A255" s="7" t="s">
        <v>1526</v>
      </c>
      <c r="C255" s="2"/>
      <c r="F255" s="2"/>
      <c r="G255" s="1"/>
      <c r="H255" s="1"/>
      <c r="K255"/>
      <c r="U255" s="1"/>
      <c r="V255" s="1"/>
      <c r="W255" s="1"/>
      <c r="X255" s="1"/>
      <c r="Y255" s="1"/>
      <c r="Z255" s="1"/>
      <c r="AA255" s="1"/>
      <c r="AB255" s="1"/>
      <c r="AC255" s="1"/>
      <c r="AD255" s="1"/>
    </row>
    <row r="256" spans="1:30" x14ac:dyDescent="0.25">
      <c r="A256" s="7" t="s">
        <v>1273</v>
      </c>
      <c r="C256" s="2"/>
      <c r="F256" s="2"/>
      <c r="G256" s="1" t="s">
        <v>1665</v>
      </c>
      <c r="H256" s="1"/>
      <c r="K256"/>
      <c r="U256" s="1"/>
      <c r="V256" s="1"/>
      <c r="W256" s="1"/>
      <c r="X256" s="1"/>
      <c r="Y256" s="1"/>
      <c r="Z256" s="1" t="s">
        <v>1665</v>
      </c>
      <c r="AA256" s="1"/>
      <c r="AB256" s="1"/>
      <c r="AC256" s="1"/>
      <c r="AD256" s="1"/>
    </row>
    <row r="257" spans="1:30" x14ac:dyDescent="0.25">
      <c r="A257" s="7" t="s">
        <v>1527</v>
      </c>
      <c r="C257" s="2"/>
      <c r="F257" s="2"/>
      <c r="G257" s="1"/>
      <c r="H257" s="1"/>
      <c r="K257"/>
      <c r="U257" s="1"/>
      <c r="V257" s="1"/>
      <c r="W257" s="1"/>
      <c r="X257" s="1"/>
      <c r="Y257" s="1"/>
      <c r="Z257" s="1"/>
      <c r="AA257" s="1"/>
      <c r="AB257" s="1"/>
      <c r="AC257" s="1"/>
      <c r="AD257" s="1"/>
    </row>
    <row r="258" spans="1:30" x14ac:dyDescent="0.25">
      <c r="A258" s="7" t="s">
        <v>1528</v>
      </c>
      <c r="C258" s="2"/>
      <c r="F258" s="2"/>
      <c r="G258" s="1"/>
      <c r="H258" s="1"/>
      <c r="K258"/>
      <c r="U258" s="1"/>
      <c r="V258" s="1"/>
      <c r="W258" s="1"/>
      <c r="X258" s="1"/>
      <c r="Y258" s="1"/>
      <c r="Z258" s="1"/>
      <c r="AA258" s="1"/>
      <c r="AB258" s="1"/>
      <c r="AC258" s="1"/>
      <c r="AD258" s="1"/>
    </row>
    <row r="259" spans="1:30" x14ac:dyDescent="0.25">
      <c r="A259" s="7" t="s">
        <v>1529</v>
      </c>
      <c r="C259" s="2"/>
      <c r="F259" s="2"/>
      <c r="G259" s="1"/>
      <c r="H259" s="1"/>
      <c r="K259"/>
      <c r="U259" s="1"/>
      <c r="V259" s="1" t="s">
        <v>1665</v>
      </c>
      <c r="W259" s="28"/>
      <c r="X259" s="1"/>
      <c r="Y259" s="1"/>
      <c r="Z259" s="1"/>
      <c r="AA259" s="1"/>
      <c r="AB259" s="1"/>
      <c r="AC259" s="1"/>
      <c r="AD259" s="1"/>
    </row>
    <row r="260" spans="1:30" x14ac:dyDescent="0.25">
      <c r="A260" s="7" t="s">
        <v>1126</v>
      </c>
      <c r="C260" s="2"/>
      <c r="E260" s="1" t="s">
        <v>1665</v>
      </c>
      <c r="F260" s="2" t="s">
        <v>1665</v>
      </c>
      <c r="G260" s="28" t="s">
        <v>1665</v>
      </c>
      <c r="H260" s="1"/>
      <c r="K260"/>
      <c r="Q260" s="1" t="s">
        <v>1665</v>
      </c>
      <c r="T260" s="1" t="s">
        <v>1665</v>
      </c>
      <c r="U260" s="1"/>
      <c r="V260" s="1"/>
      <c r="W260" s="1"/>
      <c r="X260" s="1"/>
      <c r="Y260" s="1"/>
      <c r="Z260" s="1"/>
      <c r="AA260" s="1"/>
      <c r="AB260" s="1"/>
      <c r="AC260" s="1"/>
      <c r="AD260" s="1"/>
    </row>
    <row r="261" spans="1:30" x14ac:dyDescent="0.25">
      <c r="A261" s="7" t="s">
        <v>1530</v>
      </c>
      <c r="C261" s="2"/>
      <c r="F261" s="2"/>
      <c r="G261" s="1"/>
      <c r="H261" s="1"/>
      <c r="K261"/>
      <c r="U261" s="1"/>
      <c r="V261" s="1"/>
      <c r="W261" s="1"/>
      <c r="X261" s="1"/>
      <c r="Y261" s="1"/>
      <c r="Z261" s="1"/>
      <c r="AA261" s="1"/>
      <c r="AB261" s="1"/>
      <c r="AC261" s="1"/>
      <c r="AD261" s="1"/>
    </row>
    <row r="262" spans="1:30" x14ac:dyDescent="0.25">
      <c r="A262" s="7" t="s">
        <v>1531</v>
      </c>
      <c r="C262" s="2"/>
      <c r="D262" s="2" t="s">
        <v>1665</v>
      </c>
      <c r="F262" s="2"/>
      <c r="G262" s="1"/>
      <c r="H262" s="1"/>
      <c r="K262"/>
      <c r="U262" s="1"/>
      <c r="V262" s="1"/>
      <c r="W262" s="1"/>
      <c r="X262" s="1"/>
      <c r="Y262" s="1"/>
      <c r="Z262" s="1" t="s">
        <v>1665</v>
      </c>
      <c r="AA262" s="1"/>
      <c r="AB262" s="1"/>
      <c r="AC262" s="1"/>
      <c r="AD262" s="1"/>
    </row>
    <row r="263" spans="1:30" x14ac:dyDescent="0.25">
      <c r="A263" s="7" t="s">
        <v>1532</v>
      </c>
      <c r="C263" s="2"/>
      <c r="F263" s="2"/>
      <c r="G263" s="1"/>
      <c r="H263" s="1"/>
      <c r="K263"/>
      <c r="U263" s="1"/>
      <c r="V263" s="1"/>
      <c r="W263" s="1"/>
      <c r="X263" s="1"/>
      <c r="Y263" s="1"/>
      <c r="Z263" s="1"/>
      <c r="AA263" s="1"/>
      <c r="AB263" s="1"/>
      <c r="AC263" s="1"/>
      <c r="AD263" s="1"/>
    </row>
    <row r="264" spans="1:30" x14ac:dyDescent="0.25">
      <c r="A264" s="7" t="s">
        <v>1274</v>
      </c>
      <c r="C264" s="2"/>
      <c r="D264" s="2" t="s">
        <v>1665</v>
      </c>
      <c r="F264" s="2"/>
      <c r="G264" s="1" t="s">
        <v>1665</v>
      </c>
      <c r="H264" s="1"/>
      <c r="K264"/>
      <c r="U264" s="1"/>
      <c r="V264" s="1"/>
      <c r="W264" s="1"/>
      <c r="X264" s="1"/>
      <c r="Y264" s="1"/>
      <c r="Z264" s="1" t="s">
        <v>1665</v>
      </c>
      <c r="AA264" s="1"/>
      <c r="AB264" s="1"/>
      <c r="AC264" s="1"/>
      <c r="AD264" s="1"/>
    </row>
    <row r="265" spans="1:30" x14ac:dyDescent="0.25">
      <c r="A265" s="7" t="s">
        <v>1953</v>
      </c>
      <c r="C265" s="2"/>
      <c r="F265" s="2"/>
      <c r="G265" s="1"/>
      <c r="H265" s="1"/>
      <c r="K265"/>
      <c r="U265" s="1"/>
      <c r="V265" s="1"/>
      <c r="W265" s="1"/>
      <c r="X265" s="1"/>
      <c r="Y265" s="1"/>
      <c r="Z265" s="1"/>
      <c r="AA265" s="1"/>
      <c r="AB265" s="1"/>
      <c r="AC265" s="1"/>
      <c r="AD265" s="1"/>
    </row>
    <row r="266" spans="1:30" x14ac:dyDescent="0.25">
      <c r="A266" s="7" t="s">
        <v>1127</v>
      </c>
      <c r="C266" s="2"/>
      <c r="D266" s="2" t="s">
        <v>1665</v>
      </c>
      <c r="E266" s="1" t="s">
        <v>1665</v>
      </c>
      <c r="F266" s="2"/>
      <c r="G266" s="1" t="s">
        <v>1665</v>
      </c>
      <c r="H266" s="1"/>
      <c r="K266"/>
      <c r="S266" s="1" t="s">
        <v>1665</v>
      </c>
      <c r="T266" s="1" t="s">
        <v>1665</v>
      </c>
      <c r="U266" s="1"/>
      <c r="V266" s="1"/>
      <c r="W266" s="1"/>
      <c r="X266" s="1"/>
      <c r="Y266" s="1"/>
      <c r="Z266" s="1" t="s">
        <v>1665</v>
      </c>
      <c r="AA266" s="1"/>
      <c r="AB266" s="1"/>
      <c r="AC266" s="1" t="s">
        <v>1665</v>
      </c>
      <c r="AD266" s="27" t="s">
        <v>1665</v>
      </c>
    </row>
    <row r="267" spans="1:30" x14ac:dyDescent="0.25">
      <c r="A267" s="7" t="s">
        <v>1093</v>
      </c>
      <c r="C267" s="2"/>
      <c r="E267" s="1" t="s">
        <v>1665</v>
      </c>
      <c r="F267" s="2"/>
      <c r="G267" s="1" t="s">
        <v>1665</v>
      </c>
      <c r="H267" s="1"/>
      <c r="K267"/>
      <c r="U267" s="1"/>
      <c r="V267" s="1"/>
      <c r="W267" s="1"/>
      <c r="X267" s="1"/>
      <c r="Y267" s="1"/>
      <c r="Z267" s="1"/>
      <c r="AA267" s="1"/>
      <c r="AB267" s="1"/>
      <c r="AC267" s="1"/>
      <c r="AD267" s="1"/>
    </row>
    <row r="268" spans="1:30" x14ac:dyDescent="0.25">
      <c r="A268" s="7" t="s">
        <v>1533</v>
      </c>
      <c r="C268" s="2"/>
      <c r="F268" s="2"/>
      <c r="G268" s="1"/>
      <c r="H268" s="1"/>
      <c r="K268"/>
      <c r="U268" s="1"/>
      <c r="V268" s="1"/>
      <c r="W268" s="1"/>
      <c r="X268" s="1"/>
      <c r="Y268" s="1"/>
      <c r="Z268" s="1" t="s">
        <v>1665</v>
      </c>
      <c r="AA268" s="1"/>
      <c r="AB268" s="1"/>
      <c r="AC268" s="1"/>
      <c r="AD268" s="1"/>
    </row>
    <row r="269" spans="1:30" x14ac:dyDescent="0.25">
      <c r="A269" s="7" t="s">
        <v>1058</v>
      </c>
      <c r="B269" s="1" t="s">
        <v>1665</v>
      </c>
      <c r="C269" s="2"/>
      <c r="F269" s="2" t="s">
        <v>1665</v>
      </c>
      <c r="G269" s="28" t="s">
        <v>1665</v>
      </c>
      <c r="H269" s="1"/>
      <c r="K269"/>
      <c r="L269" t="s">
        <v>1665</v>
      </c>
      <c r="M269" s="28"/>
      <c r="Q269" s="1" t="s">
        <v>1665</v>
      </c>
      <c r="U269" s="1"/>
      <c r="V269" s="1"/>
      <c r="W269" s="1"/>
      <c r="X269" s="1"/>
      <c r="Y269" s="1"/>
      <c r="Z269" s="1"/>
      <c r="AA269" s="1"/>
      <c r="AB269" s="1"/>
      <c r="AC269" s="1" t="s">
        <v>1665</v>
      </c>
      <c r="AD269" s="27" t="s">
        <v>1665</v>
      </c>
    </row>
    <row r="270" spans="1:30" x14ac:dyDescent="0.25">
      <c r="A270" s="7" t="s">
        <v>1059</v>
      </c>
      <c r="B270" s="1" t="s">
        <v>1665</v>
      </c>
      <c r="C270" s="2"/>
      <c r="F270" s="2"/>
      <c r="G270" s="1" t="s">
        <v>1665</v>
      </c>
      <c r="H270" s="1"/>
      <c r="K270" t="s">
        <v>1665</v>
      </c>
      <c r="L270" t="s">
        <v>1665</v>
      </c>
      <c r="M270" s="28"/>
      <c r="U270" s="1"/>
      <c r="V270" s="1"/>
      <c r="W270" s="1"/>
      <c r="X270" s="1"/>
      <c r="Y270" s="1"/>
      <c r="Z270" s="1"/>
      <c r="AA270" s="1"/>
      <c r="AB270" s="1"/>
      <c r="AC270" s="1"/>
      <c r="AD270" s="1"/>
    </row>
    <row r="271" spans="1:30" x14ac:dyDescent="0.25">
      <c r="A271" s="7" t="s">
        <v>1128</v>
      </c>
      <c r="C271" s="2"/>
      <c r="E271" s="1" t="s">
        <v>1665</v>
      </c>
      <c r="F271" s="2"/>
      <c r="G271" s="1" t="s">
        <v>1665</v>
      </c>
      <c r="H271" s="1"/>
      <c r="K271"/>
      <c r="T271" s="1" t="s">
        <v>1665</v>
      </c>
      <c r="U271" s="1"/>
      <c r="V271" s="1"/>
      <c r="W271" s="1"/>
      <c r="X271" s="1"/>
      <c r="Y271" s="1"/>
      <c r="Z271" s="1"/>
      <c r="AA271" s="1"/>
      <c r="AB271" s="1"/>
      <c r="AC271" s="1"/>
      <c r="AD271" s="1"/>
    </row>
    <row r="272" spans="1:30" x14ac:dyDescent="0.25">
      <c r="A272" s="9" t="s">
        <v>1940</v>
      </c>
      <c r="C272" s="2"/>
      <c r="D272" s="2" t="s">
        <v>1665</v>
      </c>
      <c r="F272" s="2"/>
      <c r="G272" s="1" t="s">
        <v>1665</v>
      </c>
      <c r="H272" s="1"/>
      <c r="K272"/>
      <c r="U272" s="1"/>
      <c r="V272" s="1"/>
      <c r="W272" s="1" t="s">
        <v>1665</v>
      </c>
      <c r="X272" s="28"/>
      <c r="Y272" s="1"/>
      <c r="Z272" s="1" t="s">
        <v>1665</v>
      </c>
      <c r="AA272" s="1"/>
      <c r="AB272" s="1"/>
      <c r="AC272" s="1"/>
      <c r="AD272" s="1"/>
    </row>
    <row r="273" spans="1:30" x14ac:dyDescent="0.25">
      <c r="A273" s="7" t="s">
        <v>1534</v>
      </c>
      <c r="C273" s="2"/>
      <c r="F273" s="2"/>
      <c r="G273" s="1"/>
      <c r="H273" s="1"/>
      <c r="K273"/>
      <c r="U273" s="1"/>
      <c r="V273" s="1"/>
      <c r="W273" s="1"/>
      <c r="X273" s="1"/>
      <c r="Y273" s="1"/>
      <c r="Z273" s="1"/>
      <c r="AA273" s="1"/>
      <c r="AB273" s="1"/>
      <c r="AC273" s="1"/>
      <c r="AD273" s="1"/>
    </row>
    <row r="274" spans="1:30" x14ac:dyDescent="0.25">
      <c r="A274" s="7" t="s">
        <v>1535</v>
      </c>
      <c r="C274" s="2"/>
      <c r="F274" s="2"/>
      <c r="G274" s="1"/>
      <c r="H274" s="1"/>
      <c r="K274"/>
      <c r="U274" s="1"/>
      <c r="V274" s="1"/>
      <c r="W274" s="1"/>
      <c r="X274" s="1"/>
      <c r="Y274" s="1"/>
      <c r="Z274" s="1" t="s">
        <v>1665</v>
      </c>
      <c r="AA274" s="1" t="s">
        <v>1665</v>
      </c>
      <c r="AB274" s="28" t="s">
        <v>1665</v>
      </c>
      <c r="AC274" s="28"/>
      <c r="AD274" s="1"/>
    </row>
    <row r="275" spans="1:30" x14ac:dyDescent="0.25">
      <c r="A275" s="7" t="s">
        <v>1536</v>
      </c>
      <c r="C275" s="2"/>
      <c r="F275" s="2"/>
      <c r="G275" s="1"/>
      <c r="H275" s="1"/>
      <c r="K275"/>
      <c r="U275" s="1"/>
      <c r="V275" s="1"/>
      <c r="W275" s="1"/>
      <c r="X275" s="1"/>
      <c r="Y275" s="1"/>
      <c r="Z275" s="1"/>
      <c r="AA275" s="1"/>
      <c r="AB275" s="1"/>
      <c r="AC275" s="1"/>
      <c r="AD275" s="1"/>
    </row>
    <row r="276" spans="1:30" x14ac:dyDescent="0.25">
      <c r="A276" s="7" t="s">
        <v>1537</v>
      </c>
      <c r="C276" s="2"/>
      <c r="F276" s="2"/>
      <c r="G276" s="1"/>
      <c r="H276" s="1"/>
      <c r="K276"/>
      <c r="M276" s="1" t="s">
        <v>1665</v>
      </c>
      <c r="N276" s="1" t="s">
        <v>1665</v>
      </c>
      <c r="O276" s="1" t="s">
        <v>1665</v>
      </c>
      <c r="P276" s="1" t="s">
        <v>1665</v>
      </c>
      <c r="U276" s="1"/>
      <c r="V276" s="1"/>
      <c r="W276" s="1"/>
      <c r="X276" s="1"/>
      <c r="Y276" s="1"/>
      <c r="Z276" s="1"/>
      <c r="AA276" s="1"/>
      <c r="AB276" s="1"/>
      <c r="AC276" s="1"/>
      <c r="AD276" s="1"/>
    </row>
    <row r="277" spans="1:30" x14ac:dyDescent="0.25">
      <c r="A277" s="7" t="s">
        <v>1385</v>
      </c>
      <c r="C277" s="2"/>
      <c r="F277" s="2"/>
      <c r="G277" s="1" t="s">
        <v>1665</v>
      </c>
      <c r="H277" s="1"/>
      <c r="K277"/>
      <c r="U277" s="1"/>
      <c r="V277" s="1"/>
      <c r="W277" s="1"/>
      <c r="X277" s="1"/>
      <c r="Y277" s="1"/>
      <c r="Z277" s="1"/>
      <c r="AA277" s="1"/>
      <c r="AB277" s="1"/>
      <c r="AC277" s="1"/>
      <c r="AD277" s="1"/>
    </row>
    <row r="278" spans="1:30" x14ac:dyDescent="0.25">
      <c r="A278" s="7" t="s">
        <v>1538</v>
      </c>
      <c r="C278" s="2"/>
      <c r="F278" s="2"/>
      <c r="G278" s="1"/>
      <c r="H278" s="1"/>
      <c r="K278"/>
      <c r="U278" s="1"/>
      <c r="V278" s="1"/>
      <c r="W278" s="1"/>
      <c r="X278" s="1"/>
      <c r="Y278" s="1"/>
      <c r="Z278" s="1"/>
      <c r="AA278" s="1"/>
      <c r="AB278" s="1"/>
      <c r="AC278" s="1"/>
      <c r="AD278" s="1"/>
    </row>
    <row r="279" spans="1:30" x14ac:dyDescent="0.25">
      <c r="A279" s="7" t="s">
        <v>1539</v>
      </c>
      <c r="C279" s="2"/>
      <c r="F279" s="2"/>
      <c r="G279" s="1"/>
      <c r="H279" s="1"/>
      <c r="K279"/>
      <c r="U279" s="1"/>
      <c r="V279" s="1"/>
      <c r="W279" s="1"/>
      <c r="X279" s="1"/>
      <c r="Y279" s="1"/>
      <c r="Z279" s="1"/>
      <c r="AA279" s="1"/>
      <c r="AB279" s="1"/>
      <c r="AC279" s="1"/>
      <c r="AD279" s="1"/>
    </row>
    <row r="280" spans="1:30" x14ac:dyDescent="0.25">
      <c r="A280" s="7" t="s">
        <v>1275</v>
      </c>
      <c r="C280" s="2"/>
      <c r="D280" s="2" t="s">
        <v>1665</v>
      </c>
      <c r="F280" s="2"/>
      <c r="G280" s="1" t="s">
        <v>1665</v>
      </c>
      <c r="H280" s="1"/>
      <c r="K280"/>
      <c r="T280" s="1" t="s">
        <v>1665</v>
      </c>
      <c r="U280" s="1" t="s">
        <v>1665</v>
      </c>
      <c r="V280" s="1"/>
      <c r="W280" s="1" t="s">
        <v>1665</v>
      </c>
      <c r="X280" s="28"/>
      <c r="Y280" s="1"/>
      <c r="Z280" s="1"/>
      <c r="AA280" s="1"/>
      <c r="AB280" s="1"/>
      <c r="AC280" s="1"/>
      <c r="AD280" s="1"/>
    </row>
    <row r="281" spans="1:30" x14ac:dyDescent="0.25">
      <c r="A281" s="7" t="s">
        <v>1154</v>
      </c>
      <c r="C281" s="2"/>
      <c r="F281" s="2" t="s">
        <v>1665</v>
      </c>
      <c r="G281" s="28" t="s">
        <v>1665</v>
      </c>
      <c r="H281" s="1"/>
      <c r="K281"/>
      <c r="U281" s="1"/>
      <c r="V281" s="1"/>
      <c r="W281" s="1"/>
      <c r="X281" s="1"/>
      <c r="Y281" s="1"/>
      <c r="Z281" s="1" t="s">
        <v>1665</v>
      </c>
      <c r="AA281" s="1"/>
      <c r="AB281" s="1"/>
      <c r="AC281" s="1"/>
      <c r="AD281" s="1"/>
    </row>
    <row r="282" spans="1:30" x14ac:dyDescent="0.25">
      <c r="A282" s="7" t="s">
        <v>1155</v>
      </c>
      <c r="C282" s="2"/>
      <c r="F282" s="2" t="s">
        <v>1665</v>
      </c>
      <c r="G282" s="28"/>
      <c r="H282" s="1"/>
      <c r="K282"/>
      <c r="U282" s="1"/>
      <c r="V282" s="1"/>
      <c r="W282" s="1"/>
      <c r="X282" s="1"/>
      <c r="Y282" s="1"/>
      <c r="Z282" s="1" t="s">
        <v>1665</v>
      </c>
      <c r="AA282" s="1"/>
      <c r="AB282" s="1"/>
      <c r="AC282" s="1"/>
      <c r="AD282" s="1"/>
    </row>
    <row r="283" spans="1:30" x14ac:dyDescent="0.25">
      <c r="A283" s="9" t="s">
        <v>1540</v>
      </c>
      <c r="C283" s="2"/>
      <c r="F283" s="2"/>
      <c r="G283" s="1"/>
      <c r="H283" s="1"/>
      <c r="K283"/>
      <c r="U283" s="1"/>
      <c r="V283" s="1"/>
      <c r="W283" s="1"/>
      <c r="X283" s="1"/>
      <c r="Y283" s="1"/>
      <c r="Z283" s="1"/>
      <c r="AA283" s="1"/>
      <c r="AB283" s="1"/>
      <c r="AC283" s="1"/>
      <c r="AD283" s="1"/>
    </row>
    <row r="284" spans="1:30" x14ac:dyDescent="0.25">
      <c r="A284" s="7" t="s">
        <v>1276</v>
      </c>
      <c r="C284" s="2"/>
      <c r="D284" s="2" t="s">
        <v>1665</v>
      </c>
      <c r="F284" s="2"/>
      <c r="G284" s="1" t="s">
        <v>1665</v>
      </c>
      <c r="H284" s="1"/>
      <c r="K284"/>
      <c r="U284" s="1"/>
      <c r="V284" s="1"/>
      <c r="W284" s="1"/>
      <c r="X284" s="1"/>
      <c r="Y284" s="1"/>
      <c r="Z284" s="1" t="s">
        <v>1665</v>
      </c>
      <c r="AA284" s="1"/>
      <c r="AB284" s="1"/>
      <c r="AC284" s="1" t="s">
        <v>1665</v>
      </c>
      <c r="AD284" s="1" t="s">
        <v>1665</v>
      </c>
    </row>
    <row r="285" spans="1:30" x14ac:dyDescent="0.25">
      <c r="A285" s="7" t="s">
        <v>1277</v>
      </c>
      <c r="C285" s="2"/>
      <c r="D285" s="2" t="s">
        <v>1665</v>
      </c>
      <c r="F285" s="2"/>
      <c r="G285" s="1" t="s">
        <v>1665</v>
      </c>
      <c r="H285" s="1"/>
      <c r="K285"/>
      <c r="U285" s="1"/>
      <c r="V285" s="1"/>
      <c r="W285" s="1"/>
      <c r="X285" s="1"/>
      <c r="Y285" s="1"/>
      <c r="Z285" s="1"/>
      <c r="AA285" s="1"/>
      <c r="AB285" s="1"/>
      <c r="AC285" s="1"/>
      <c r="AD285" s="1"/>
    </row>
    <row r="286" spans="1:30" x14ac:dyDescent="0.25">
      <c r="A286" s="7" t="s">
        <v>1100</v>
      </c>
      <c r="C286" s="2"/>
      <c r="F286" s="2"/>
      <c r="G286" s="1" t="s">
        <v>1665</v>
      </c>
      <c r="H286" s="1"/>
      <c r="K286"/>
      <c r="Q286" s="1" t="s">
        <v>1665</v>
      </c>
      <c r="U286" s="1"/>
      <c r="V286" s="1"/>
      <c r="W286" s="1"/>
      <c r="X286" s="1"/>
      <c r="Y286" s="1"/>
      <c r="Z286" s="1"/>
      <c r="AA286" s="1"/>
      <c r="AB286" s="1"/>
      <c r="AC286" s="1"/>
      <c r="AD286" s="1"/>
    </row>
    <row r="287" spans="1:30" x14ac:dyDescent="0.25">
      <c r="A287" s="7" t="s">
        <v>1374</v>
      </c>
      <c r="C287" s="2"/>
      <c r="D287" s="2" t="s">
        <v>1665</v>
      </c>
      <c r="F287" s="2"/>
      <c r="G287" s="1" t="s">
        <v>1665</v>
      </c>
      <c r="H287" s="1"/>
      <c r="K287"/>
      <c r="U287" s="1"/>
      <c r="V287" s="1"/>
      <c r="W287" s="1"/>
      <c r="X287" s="1"/>
      <c r="Y287" s="1"/>
      <c r="Z287" s="1"/>
      <c r="AA287" s="1"/>
      <c r="AB287" s="1"/>
      <c r="AC287" s="1"/>
      <c r="AD287" s="1"/>
    </row>
    <row r="288" spans="1:30" x14ac:dyDescent="0.25">
      <c r="A288" s="7" t="s">
        <v>1541</v>
      </c>
      <c r="C288" s="2"/>
      <c r="F288" s="2"/>
      <c r="G288" s="1"/>
      <c r="H288" s="1"/>
      <c r="K288"/>
      <c r="U288" s="1"/>
      <c r="V288" s="1"/>
      <c r="W288" s="1"/>
      <c r="X288" s="1"/>
      <c r="Y288" s="1"/>
      <c r="Z288" s="1"/>
      <c r="AA288" s="1"/>
      <c r="AB288" s="1"/>
      <c r="AC288" s="1"/>
      <c r="AD288" s="1"/>
    </row>
    <row r="289" spans="1:30" x14ac:dyDescent="0.25">
      <c r="A289" s="7" t="s">
        <v>1954</v>
      </c>
      <c r="C289" s="2"/>
      <c r="F289" s="2"/>
      <c r="G289" s="1"/>
      <c r="H289" s="1"/>
      <c r="K289"/>
      <c r="U289" s="1"/>
      <c r="V289" s="1"/>
      <c r="W289" s="1"/>
      <c r="X289" s="1"/>
      <c r="Y289" s="1"/>
      <c r="Z289" s="1"/>
      <c r="AA289" s="1"/>
      <c r="AB289" s="1"/>
      <c r="AC289" s="1"/>
      <c r="AD289" s="1"/>
    </row>
    <row r="290" spans="1:30" x14ac:dyDescent="0.25">
      <c r="A290" s="7" t="s">
        <v>1278</v>
      </c>
      <c r="C290" s="2"/>
      <c r="D290" s="2" t="s">
        <v>1665</v>
      </c>
      <c r="F290" s="2"/>
      <c r="G290" s="1" t="s">
        <v>1665</v>
      </c>
      <c r="H290" s="1"/>
      <c r="K290"/>
      <c r="U290" s="1"/>
      <c r="V290" s="1"/>
      <c r="W290" s="1"/>
      <c r="X290" s="1"/>
      <c r="Y290" s="1"/>
      <c r="Z290" s="1"/>
      <c r="AA290" s="1"/>
      <c r="AB290" s="1"/>
      <c r="AC290" s="1"/>
      <c r="AD290" s="1"/>
    </row>
    <row r="291" spans="1:30" x14ac:dyDescent="0.25">
      <c r="A291" s="7" t="s">
        <v>1542</v>
      </c>
      <c r="C291" s="2"/>
      <c r="F291" s="2"/>
      <c r="G291" s="1"/>
      <c r="H291" s="1"/>
      <c r="K291"/>
      <c r="U291" s="1"/>
      <c r="V291" s="1"/>
      <c r="W291" s="1"/>
      <c r="X291" s="1"/>
      <c r="Y291" s="1"/>
      <c r="Z291" s="1"/>
      <c r="AA291" s="1"/>
      <c r="AB291" s="1"/>
      <c r="AC291" s="1"/>
      <c r="AD291" s="1"/>
    </row>
    <row r="292" spans="1:30" x14ac:dyDescent="0.25">
      <c r="A292" s="7" t="s">
        <v>1060</v>
      </c>
      <c r="B292" s="1" t="s">
        <v>1665</v>
      </c>
      <c r="C292" s="2"/>
      <c r="F292" s="2" t="s">
        <v>1665</v>
      </c>
      <c r="G292" s="28" t="s">
        <v>1665</v>
      </c>
      <c r="H292" s="1"/>
      <c r="K292" t="s">
        <v>1665</v>
      </c>
      <c r="L292" t="s">
        <v>1665</v>
      </c>
      <c r="M292" s="28"/>
      <c r="U292" s="1"/>
      <c r="V292" s="1"/>
      <c r="W292" s="1"/>
      <c r="X292" s="1"/>
      <c r="Y292" s="1" t="s">
        <v>1665</v>
      </c>
      <c r="Z292" s="1"/>
      <c r="AA292" s="1"/>
      <c r="AB292" s="1"/>
      <c r="AC292" s="1"/>
      <c r="AD292" s="1"/>
    </row>
    <row r="293" spans="1:30" x14ac:dyDescent="0.25">
      <c r="A293" s="7" t="s">
        <v>1543</v>
      </c>
      <c r="C293" s="2"/>
      <c r="F293" s="2"/>
      <c r="G293" s="1"/>
      <c r="H293" s="1"/>
      <c r="K293"/>
      <c r="U293" s="1"/>
      <c r="V293" s="1"/>
      <c r="W293" s="1"/>
      <c r="X293" s="1"/>
      <c r="Y293" s="1"/>
      <c r="Z293" s="1"/>
      <c r="AA293" s="1"/>
      <c r="AB293" s="1"/>
      <c r="AC293" s="1"/>
      <c r="AD293" s="1"/>
    </row>
    <row r="294" spans="1:30" x14ac:dyDescent="0.25">
      <c r="A294" s="7" t="s">
        <v>1279</v>
      </c>
      <c r="C294" s="2"/>
      <c r="D294" s="2" t="s">
        <v>1665</v>
      </c>
      <c r="F294" s="2"/>
      <c r="G294" s="1" t="s">
        <v>1665</v>
      </c>
      <c r="H294" s="1"/>
      <c r="K294"/>
      <c r="U294" s="1"/>
      <c r="V294" s="1"/>
      <c r="W294" s="1"/>
      <c r="X294" s="1"/>
      <c r="Y294" s="1"/>
      <c r="Z294" s="1"/>
      <c r="AA294" s="1"/>
      <c r="AB294" s="1"/>
      <c r="AC294" s="1"/>
      <c r="AD294" s="1"/>
    </row>
    <row r="295" spans="1:30" x14ac:dyDescent="0.25">
      <c r="A295" s="7" t="s">
        <v>1280</v>
      </c>
      <c r="C295" s="2"/>
      <c r="D295" s="2" t="s">
        <v>1665</v>
      </c>
      <c r="F295" s="2"/>
      <c r="G295" s="1" t="s">
        <v>1665</v>
      </c>
      <c r="H295" s="1"/>
      <c r="K295"/>
      <c r="U295" s="1"/>
      <c r="V295" s="1"/>
      <c r="W295" s="1"/>
      <c r="X295" s="1"/>
      <c r="Y295" s="1"/>
      <c r="Z295" s="1" t="s">
        <v>1665</v>
      </c>
      <c r="AA295" s="1"/>
      <c r="AB295" s="1"/>
      <c r="AC295" s="1"/>
      <c r="AD295" s="1"/>
    </row>
    <row r="296" spans="1:30" x14ac:dyDescent="0.25">
      <c r="A296" s="7" t="s">
        <v>1544</v>
      </c>
      <c r="C296" s="2"/>
      <c r="F296" s="2"/>
      <c r="G296" s="1"/>
      <c r="H296" s="1"/>
      <c r="K296"/>
      <c r="U296" s="1"/>
      <c r="V296" s="1"/>
      <c r="W296" s="1"/>
      <c r="X296" s="1"/>
      <c r="Y296" s="1"/>
      <c r="Z296" s="1"/>
      <c r="AA296" s="1"/>
      <c r="AB296" s="1"/>
      <c r="AC296" s="1"/>
      <c r="AD296" s="1"/>
    </row>
    <row r="297" spans="1:30" x14ac:dyDescent="0.25">
      <c r="A297" s="7" t="s">
        <v>1073</v>
      </c>
      <c r="C297" s="2"/>
      <c r="D297" s="2" t="s">
        <v>1665</v>
      </c>
      <c r="F297" s="2"/>
      <c r="G297" s="1" t="s">
        <v>1665</v>
      </c>
      <c r="H297" s="1"/>
      <c r="K297"/>
      <c r="L297" t="s">
        <v>1665</v>
      </c>
      <c r="M297" s="28"/>
      <c r="U297" s="1"/>
      <c r="V297" s="1"/>
      <c r="W297" s="1" t="s">
        <v>1665</v>
      </c>
      <c r="X297" s="28"/>
      <c r="Y297" s="1"/>
      <c r="Z297" s="1" t="s">
        <v>1665</v>
      </c>
      <c r="AA297" s="1" t="s">
        <v>1665</v>
      </c>
      <c r="AB297" s="28"/>
      <c r="AC297" s="1"/>
      <c r="AD297" s="1"/>
    </row>
    <row r="298" spans="1:30" x14ac:dyDescent="0.25">
      <c r="A298" s="7" t="s">
        <v>1281</v>
      </c>
      <c r="C298" s="2"/>
      <c r="D298" s="2" t="s">
        <v>1665</v>
      </c>
      <c r="F298" s="2"/>
      <c r="G298" s="1" t="s">
        <v>1665</v>
      </c>
      <c r="H298" s="1"/>
      <c r="K298"/>
      <c r="U298" s="1"/>
      <c r="V298" s="1"/>
      <c r="W298" s="1"/>
      <c r="X298" s="1"/>
      <c r="Y298" s="1"/>
      <c r="Z298" s="1" t="s">
        <v>1665</v>
      </c>
      <c r="AA298" s="1"/>
      <c r="AB298" s="1"/>
      <c r="AC298" s="1"/>
      <c r="AD298" s="1"/>
    </row>
    <row r="299" spans="1:30" x14ac:dyDescent="0.25">
      <c r="A299" s="7" t="s">
        <v>1365</v>
      </c>
      <c r="C299" s="2"/>
      <c r="F299" s="2"/>
      <c r="G299" s="1" t="s">
        <v>1665</v>
      </c>
      <c r="H299" s="1"/>
      <c r="K299"/>
      <c r="U299" s="1"/>
      <c r="V299" s="1"/>
      <c r="W299" s="1" t="s">
        <v>1665</v>
      </c>
      <c r="X299" s="28"/>
      <c r="Y299" s="1"/>
      <c r="Z299" s="1"/>
      <c r="AA299" s="1"/>
      <c r="AB299" s="1"/>
      <c r="AC299" s="1"/>
      <c r="AD299" s="1"/>
    </row>
    <row r="300" spans="1:30" x14ac:dyDescent="0.25">
      <c r="A300" s="7" t="s">
        <v>1282</v>
      </c>
      <c r="C300" s="2"/>
      <c r="F300" s="2"/>
      <c r="G300" s="1" t="s">
        <v>1665</v>
      </c>
      <c r="H300" s="1"/>
      <c r="K300"/>
      <c r="U300" s="1"/>
      <c r="V300" s="1"/>
      <c r="W300" s="1" t="s">
        <v>1665</v>
      </c>
      <c r="X300" s="28"/>
      <c r="Y300" s="1"/>
      <c r="Z300" s="1"/>
      <c r="AA300" s="1"/>
      <c r="AB300" s="1"/>
      <c r="AC300" s="1"/>
      <c r="AD300" s="1"/>
    </row>
    <row r="301" spans="1:30" x14ac:dyDescent="0.25">
      <c r="A301" s="9" t="s">
        <v>1545</v>
      </c>
      <c r="C301" s="2"/>
      <c r="F301" s="2"/>
      <c r="G301" s="1"/>
      <c r="H301" s="1"/>
      <c r="K301"/>
      <c r="U301" s="1"/>
      <c r="V301" s="1"/>
      <c r="W301" s="1"/>
      <c r="X301" s="1"/>
      <c r="Y301" s="1"/>
      <c r="Z301" s="1"/>
      <c r="AA301" s="1"/>
      <c r="AB301" s="1"/>
      <c r="AC301" s="1"/>
      <c r="AD301" s="1"/>
    </row>
    <row r="302" spans="1:30" x14ac:dyDescent="0.25">
      <c r="A302" s="7" t="s">
        <v>1546</v>
      </c>
      <c r="C302" s="2"/>
      <c r="F302" s="2"/>
      <c r="G302" s="1"/>
      <c r="H302" s="1"/>
      <c r="K302"/>
      <c r="U302" s="1"/>
      <c r="V302" s="1"/>
      <c r="W302" s="1"/>
      <c r="X302" s="1"/>
      <c r="Y302" s="1"/>
      <c r="Z302" s="1"/>
      <c r="AA302" s="1"/>
      <c r="AB302" s="1"/>
      <c r="AC302" s="1"/>
      <c r="AD302" s="1"/>
    </row>
    <row r="303" spans="1:30" x14ac:dyDescent="0.25">
      <c r="A303" s="9" t="s">
        <v>1547</v>
      </c>
      <c r="C303" s="2"/>
      <c r="F303" s="2"/>
      <c r="G303" s="1"/>
      <c r="H303" s="1"/>
      <c r="K303"/>
      <c r="U303" s="1"/>
      <c r="V303" s="1"/>
      <c r="W303" s="1"/>
      <c r="X303" s="1"/>
      <c r="Y303" s="1"/>
      <c r="Z303" s="1"/>
      <c r="AA303" s="1"/>
      <c r="AB303" s="1"/>
      <c r="AC303" s="1"/>
      <c r="AD303" s="1"/>
    </row>
    <row r="304" spans="1:30" x14ac:dyDescent="0.25">
      <c r="A304" s="9" t="s">
        <v>1202</v>
      </c>
      <c r="C304" s="2"/>
      <c r="F304" s="2" t="s">
        <v>1665</v>
      </c>
      <c r="G304" s="28" t="s">
        <v>1665</v>
      </c>
      <c r="H304" s="1"/>
      <c r="K304"/>
      <c r="S304" s="1" t="s">
        <v>1665</v>
      </c>
      <c r="U304" s="1"/>
      <c r="V304" s="1"/>
      <c r="W304" s="1"/>
      <c r="X304" s="1"/>
      <c r="Y304" s="1"/>
      <c r="Z304" s="1" t="s">
        <v>1665</v>
      </c>
      <c r="AA304" s="1"/>
      <c r="AB304" s="1"/>
      <c r="AC304" s="1" t="s">
        <v>1665</v>
      </c>
      <c r="AD304" s="27" t="s">
        <v>1665</v>
      </c>
    </row>
    <row r="305" spans="1:30" x14ac:dyDescent="0.25">
      <c r="A305" s="9" t="s">
        <v>1156</v>
      </c>
      <c r="C305" s="2"/>
      <c r="F305" s="2" t="s">
        <v>1665</v>
      </c>
      <c r="G305" s="28" t="s">
        <v>1665</v>
      </c>
      <c r="H305" s="1"/>
      <c r="K305"/>
      <c r="U305" s="1"/>
      <c r="V305" s="1"/>
      <c r="W305" s="1"/>
      <c r="X305" s="1"/>
      <c r="Y305" s="1"/>
      <c r="Z305" s="1"/>
      <c r="AA305" s="1"/>
      <c r="AB305" s="1"/>
      <c r="AC305" s="1"/>
      <c r="AD305" s="1"/>
    </row>
    <row r="306" spans="1:30" x14ac:dyDescent="0.25">
      <c r="A306" s="7" t="s">
        <v>1548</v>
      </c>
      <c r="C306" s="2"/>
      <c r="F306" s="2" t="s">
        <v>1665</v>
      </c>
      <c r="G306" s="28"/>
      <c r="H306" s="1"/>
      <c r="K306"/>
      <c r="U306" s="1"/>
      <c r="V306" s="1"/>
      <c r="W306" s="1"/>
      <c r="X306" s="1"/>
      <c r="Y306" s="1"/>
      <c r="Z306" s="1"/>
      <c r="AA306" s="1"/>
      <c r="AB306" s="1"/>
      <c r="AC306" s="1"/>
      <c r="AD306" s="1"/>
    </row>
    <row r="307" spans="1:30" x14ac:dyDescent="0.25">
      <c r="A307" s="7" t="s">
        <v>1549</v>
      </c>
      <c r="C307" s="2"/>
      <c r="F307" s="2"/>
      <c r="G307" s="1" t="s">
        <v>1665</v>
      </c>
      <c r="H307" s="1"/>
      <c r="K307"/>
      <c r="U307" s="1"/>
      <c r="V307" s="1"/>
      <c r="W307" s="1"/>
      <c r="X307" s="1"/>
      <c r="Y307" s="1"/>
      <c r="Z307" s="1"/>
      <c r="AA307" s="1"/>
      <c r="AB307" s="1"/>
      <c r="AC307" s="1"/>
      <c r="AD307" s="1"/>
    </row>
    <row r="308" spans="1:30" x14ac:dyDescent="0.25">
      <c r="A308" s="7" t="s">
        <v>1061</v>
      </c>
      <c r="B308" s="1" t="s">
        <v>1665</v>
      </c>
      <c r="C308" s="2"/>
      <c r="F308" s="2" t="s">
        <v>1665</v>
      </c>
      <c r="G308" s="28" t="s">
        <v>1665</v>
      </c>
      <c r="H308" s="1"/>
      <c r="K308" t="s">
        <v>1665</v>
      </c>
      <c r="L308" t="s">
        <v>1665</v>
      </c>
      <c r="M308" s="28"/>
      <c r="T308" s="1" t="s">
        <v>1665</v>
      </c>
      <c r="U308" s="1"/>
      <c r="V308" s="1"/>
      <c r="W308" s="1"/>
      <c r="X308" s="1"/>
      <c r="Y308" s="1"/>
      <c r="Z308" s="1"/>
      <c r="AA308" s="1"/>
      <c r="AB308" s="1"/>
      <c r="AC308" s="1" t="s">
        <v>1665</v>
      </c>
      <c r="AD308" s="27" t="s">
        <v>1665</v>
      </c>
    </row>
    <row r="309" spans="1:30" x14ac:dyDescent="0.25">
      <c r="A309" s="7" t="s">
        <v>1283</v>
      </c>
      <c r="C309" s="2"/>
      <c r="D309" s="2" t="s">
        <v>1665</v>
      </c>
      <c r="F309" s="2"/>
      <c r="G309" s="1" t="s">
        <v>1665</v>
      </c>
      <c r="H309" s="1"/>
      <c r="K309"/>
      <c r="U309" s="1" t="s">
        <v>1665</v>
      </c>
      <c r="V309" s="1"/>
      <c r="W309" s="1"/>
      <c r="X309" s="1"/>
      <c r="Y309" s="1"/>
      <c r="Z309" s="1"/>
      <c r="AA309" s="1"/>
      <c r="AB309" s="1"/>
      <c r="AC309" s="1"/>
      <c r="AD309" s="1"/>
    </row>
    <row r="310" spans="1:30" x14ac:dyDescent="0.25">
      <c r="A310" s="7" t="s">
        <v>1157</v>
      </c>
      <c r="C310" s="2"/>
      <c r="F310" s="2" t="s">
        <v>1665</v>
      </c>
      <c r="G310" s="28" t="s">
        <v>1665</v>
      </c>
      <c r="H310" s="1"/>
      <c r="K310"/>
      <c r="U310" s="1"/>
      <c r="V310" s="1"/>
      <c r="W310" s="1"/>
      <c r="X310" s="1"/>
      <c r="Y310" s="1"/>
      <c r="Z310" s="1"/>
      <c r="AA310" s="1"/>
      <c r="AB310" s="1"/>
      <c r="AC310" s="1"/>
      <c r="AD310" s="1"/>
    </row>
    <row r="311" spans="1:30" x14ac:dyDescent="0.25">
      <c r="A311" s="32" t="s">
        <v>1550</v>
      </c>
      <c r="C311" s="2"/>
      <c r="F311" s="2"/>
      <c r="G311" s="1" t="s">
        <v>1665</v>
      </c>
      <c r="H311" s="1"/>
      <c r="K311"/>
      <c r="U311" s="1"/>
      <c r="V311" s="1"/>
      <c r="W311" s="1"/>
      <c r="X311" s="1" t="s">
        <v>1665</v>
      </c>
      <c r="Y311" s="1" t="s">
        <v>1665</v>
      </c>
      <c r="Z311" s="1"/>
      <c r="AA311" s="1"/>
      <c r="AB311" s="1"/>
      <c r="AC311" s="1" t="s">
        <v>1665</v>
      </c>
      <c r="AD311" s="27" t="s">
        <v>1665</v>
      </c>
    </row>
    <row r="312" spans="1:30" x14ac:dyDescent="0.25">
      <c r="A312" s="7" t="s">
        <v>1203</v>
      </c>
      <c r="C312" s="2"/>
      <c r="F312" s="2"/>
      <c r="G312" s="1" t="s">
        <v>1665</v>
      </c>
      <c r="H312" s="1"/>
      <c r="K312"/>
      <c r="U312" s="1"/>
      <c r="V312" s="1"/>
      <c r="W312" s="1"/>
      <c r="X312" s="1"/>
      <c r="Y312" s="1"/>
      <c r="Z312" s="1"/>
      <c r="AA312" s="1"/>
      <c r="AB312" s="1"/>
      <c r="AC312" s="1"/>
      <c r="AD312" s="1"/>
    </row>
    <row r="313" spans="1:30" x14ac:dyDescent="0.25">
      <c r="A313" s="9" t="s">
        <v>1158</v>
      </c>
      <c r="C313" s="2"/>
      <c r="F313" s="2" t="s">
        <v>1665</v>
      </c>
      <c r="G313" s="28" t="s">
        <v>1665</v>
      </c>
      <c r="H313" s="1"/>
      <c r="K313"/>
      <c r="U313" s="1"/>
      <c r="V313" s="1"/>
      <c r="W313" s="1"/>
      <c r="X313" s="1"/>
      <c r="Y313" s="1"/>
      <c r="Z313" s="1"/>
      <c r="AA313" s="1"/>
      <c r="AB313" s="1"/>
      <c r="AC313" s="1"/>
      <c r="AD313" s="1"/>
    </row>
    <row r="314" spans="1:30" x14ac:dyDescent="0.25">
      <c r="A314" s="7" t="s">
        <v>1955</v>
      </c>
      <c r="C314" s="2"/>
      <c r="F314" s="2"/>
      <c r="G314" s="1"/>
      <c r="H314" s="1"/>
      <c r="K314"/>
      <c r="U314" s="1"/>
      <c r="V314" s="1"/>
      <c r="W314" s="1"/>
      <c r="X314" s="1"/>
      <c r="Y314" s="1"/>
      <c r="Z314" s="1"/>
      <c r="AA314" s="1"/>
      <c r="AB314" s="1"/>
      <c r="AC314" s="1"/>
      <c r="AD314" s="1"/>
    </row>
    <row r="315" spans="1:30" x14ac:dyDescent="0.25">
      <c r="A315" s="7" t="s">
        <v>1129</v>
      </c>
      <c r="C315" s="2"/>
      <c r="E315" s="1" t="s">
        <v>1665</v>
      </c>
      <c r="F315" s="2" t="s">
        <v>1665</v>
      </c>
      <c r="G315" s="28" t="s">
        <v>1665</v>
      </c>
      <c r="H315" s="1"/>
      <c r="K315"/>
      <c r="T315" s="1" t="s">
        <v>1665</v>
      </c>
      <c r="U315" s="1"/>
      <c r="V315" s="1"/>
      <c r="W315" s="1"/>
      <c r="X315" s="1"/>
      <c r="Y315" s="1"/>
      <c r="Z315" s="1"/>
      <c r="AA315" s="1" t="s">
        <v>1665</v>
      </c>
      <c r="AB315" s="28" t="s">
        <v>1665</v>
      </c>
      <c r="AC315" s="28"/>
      <c r="AD315" s="1"/>
    </row>
    <row r="316" spans="1:30" x14ac:dyDescent="0.25">
      <c r="A316" s="7" t="s">
        <v>1551</v>
      </c>
      <c r="C316" s="2"/>
      <c r="F316" s="2"/>
      <c r="G316" s="1"/>
      <c r="H316" s="1"/>
      <c r="K316"/>
      <c r="U316" s="1"/>
      <c r="V316" s="1"/>
      <c r="W316" s="1"/>
      <c r="X316" s="1"/>
      <c r="Y316" s="1"/>
      <c r="Z316" s="1"/>
      <c r="AA316" s="1"/>
      <c r="AB316" s="1"/>
      <c r="AC316" s="1"/>
      <c r="AD316" s="1"/>
    </row>
    <row r="317" spans="1:30" x14ac:dyDescent="0.25">
      <c r="A317" s="7" t="s">
        <v>1159</v>
      </c>
      <c r="C317" s="2"/>
      <c r="E317" s="1" t="s">
        <v>1665</v>
      </c>
      <c r="F317" s="2" t="s">
        <v>1665</v>
      </c>
      <c r="G317" s="28" t="s">
        <v>1665</v>
      </c>
      <c r="H317" s="1" t="s">
        <v>1665</v>
      </c>
      <c r="I317" t="s">
        <v>1665</v>
      </c>
      <c r="J317" t="s">
        <v>1665</v>
      </c>
      <c r="K317"/>
      <c r="U317" s="1"/>
      <c r="V317" s="1"/>
      <c r="W317" s="1"/>
      <c r="X317" s="1"/>
      <c r="Y317" s="1"/>
      <c r="Z317" s="1"/>
      <c r="AA317" s="1"/>
      <c r="AB317" s="1"/>
      <c r="AC317" s="1"/>
      <c r="AD317" s="1"/>
    </row>
    <row r="318" spans="1:30" x14ac:dyDescent="0.25">
      <c r="A318" s="7" t="s">
        <v>1107</v>
      </c>
      <c r="C318" s="2"/>
      <c r="F318" s="2"/>
      <c r="G318" s="1"/>
      <c r="H318" s="1"/>
      <c r="K318"/>
      <c r="M318" s="1" t="s">
        <v>1665</v>
      </c>
      <c r="N318" s="1" t="s">
        <v>1665</v>
      </c>
      <c r="O318" s="1" t="s">
        <v>1665</v>
      </c>
      <c r="P318" s="1" t="s">
        <v>1665</v>
      </c>
      <c r="U318" s="1"/>
      <c r="V318" s="1"/>
      <c r="W318" s="1"/>
      <c r="X318" s="1"/>
      <c r="Y318" s="1"/>
      <c r="Z318" s="1"/>
      <c r="AA318" s="1"/>
      <c r="AB318" s="1"/>
      <c r="AC318" s="1"/>
      <c r="AD318" s="1"/>
    </row>
    <row r="319" spans="1:30" x14ac:dyDescent="0.25">
      <c r="A319" s="7" t="s">
        <v>1552</v>
      </c>
      <c r="C319" s="2"/>
      <c r="F319" s="2"/>
      <c r="G319" s="1"/>
      <c r="H319" s="1"/>
      <c r="K319"/>
      <c r="U319" s="1"/>
      <c r="V319" s="1"/>
      <c r="W319" s="1"/>
      <c r="X319" s="1"/>
      <c r="Y319" s="1"/>
      <c r="Z319" s="1"/>
      <c r="AA319" s="1"/>
      <c r="AB319" s="1"/>
      <c r="AC319" s="1"/>
      <c r="AD319" s="1"/>
    </row>
    <row r="320" spans="1:30" x14ac:dyDescent="0.25">
      <c r="A320" s="7" t="s">
        <v>1553</v>
      </c>
      <c r="C320" s="2"/>
      <c r="F320" s="2"/>
      <c r="G320" s="1"/>
      <c r="H320" s="1"/>
      <c r="K320"/>
      <c r="U320" s="1"/>
      <c r="V320" s="1"/>
      <c r="W320" s="1"/>
      <c r="X320" s="1"/>
      <c r="Y320" s="1"/>
      <c r="Z320" s="1"/>
      <c r="AA320" s="1"/>
      <c r="AB320" s="1"/>
      <c r="AC320" s="1"/>
      <c r="AD320" s="1"/>
    </row>
    <row r="321" spans="1:30" x14ac:dyDescent="0.25">
      <c r="A321" s="7" t="s">
        <v>1284</v>
      </c>
      <c r="C321" s="2"/>
      <c r="D321" s="2" t="s">
        <v>1665</v>
      </c>
      <c r="F321" s="2"/>
      <c r="G321" s="1" t="s">
        <v>1665</v>
      </c>
      <c r="H321" s="1"/>
      <c r="K321"/>
      <c r="U321" s="1"/>
      <c r="V321" s="1"/>
      <c r="W321" s="1"/>
      <c r="X321" s="1"/>
      <c r="Y321" s="1"/>
      <c r="Z321" s="1" t="s">
        <v>1665</v>
      </c>
      <c r="AA321" s="1"/>
      <c r="AB321" s="1"/>
      <c r="AC321" s="1"/>
      <c r="AD321" s="1"/>
    </row>
    <row r="322" spans="1:30" x14ac:dyDescent="0.25">
      <c r="A322" s="7" t="s">
        <v>1554</v>
      </c>
      <c r="C322" s="2"/>
      <c r="F322" s="2"/>
      <c r="G322" s="1"/>
      <c r="H322" s="1"/>
      <c r="K322"/>
      <c r="U322" s="1"/>
      <c r="V322" s="1"/>
      <c r="W322" s="1"/>
      <c r="X322" s="1"/>
      <c r="Y322" s="1"/>
      <c r="Z322" s="1"/>
      <c r="AA322" s="1"/>
      <c r="AB322" s="1"/>
      <c r="AC322" s="1"/>
      <c r="AD322" s="1"/>
    </row>
    <row r="323" spans="1:30" x14ac:dyDescent="0.25">
      <c r="A323" s="7" t="s">
        <v>1555</v>
      </c>
      <c r="C323" s="2"/>
      <c r="F323" s="2"/>
      <c r="G323" s="1"/>
      <c r="H323" s="1"/>
      <c r="K323"/>
      <c r="U323" s="1"/>
      <c r="V323" s="1"/>
      <c r="W323" s="1"/>
      <c r="X323" s="1"/>
      <c r="Y323" s="1"/>
      <c r="Z323" s="1"/>
      <c r="AA323" s="1"/>
      <c r="AB323" s="1"/>
      <c r="AC323" s="1"/>
      <c r="AD323" s="1"/>
    </row>
    <row r="324" spans="1:30" x14ac:dyDescent="0.25">
      <c r="A324" s="9" t="s">
        <v>1285</v>
      </c>
      <c r="C324" s="2"/>
      <c r="F324" s="2"/>
      <c r="G324" s="1" t="s">
        <v>1665</v>
      </c>
      <c r="H324" s="1"/>
      <c r="K324"/>
      <c r="U324" s="1"/>
      <c r="V324" s="1"/>
      <c r="W324" s="1"/>
      <c r="X324" s="1"/>
      <c r="Y324" s="1"/>
      <c r="Z324" s="1"/>
      <c r="AA324" s="1"/>
      <c r="AB324" s="1"/>
      <c r="AC324" s="1"/>
      <c r="AD324" s="1"/>
    </row>
    <row r="325" spans="1:30" x14ac:dyDescent="0.25">
      <c r="A325" s="7" t="s">
        <v>1556</v>
      </c>
      <c r="C325" s="2"/>
      <c r="F325" s="2"/>
      <c r="G325" s="1"/>
      <c r="H325" s="1"/>
      <c r="K325"/>
      <c r="U325" s="1"/>
      <c r="V325" s="1"/>
      <c r="W325" s="1"/>
      <c r="X325" s="1"/>
      <c r="Y325" s="1"/>
      <c r="Z325" s="1"/>
      <c r="AA325" s="1"/>
      <c r="AB325" s="1"/>
      <c r="AC325" s="1"/>
      <c r="AD325" s="1"/>
    </row>
    <row r="326" spans="1:30" x14ac:dyDescent="0.25">
      <c r="A326" s="7" t="s">
        <v>1378</v>
      </c>
      <c r="C326" s="2"/>
      <c r="F326" s="2"/>
      <c r="G326" s="1" t="s">
        <v>1665</v>
      </c>
      <c r="H326" s="1"/>
      <c r="K326"/>
      <c r="U326" s="1"/>
      <c r="V326" s="1"/>
      <c r="W326" s="1"/>
      <c r="X326" s="1"/>
      <c r="Y326" s="1"/>
      <c r="Z326" s="1" t="s">
        <v>1665</v>
      </c>
      <c r="AA326" s="1"/>
      <c r="AB326" s="1"/>
      <c r="AC326" s="1"/>
      <c r="AD326" s="1"/>
    </row>
    <row r="327" spans="1:30" x14ac:dyDescent="0.25">
      <c r="A327" s="7" t="s">
        <v>1286</v>
      </c>
      <c r="C327" s="2"/>
      <c r="D327" s="2" t="s">
        <v>1665</v>
      </c>
      <c r="F327" s="2"/>
      <c r="G327" s="1" t="s">
        <v>1665</v>
      </c>
      <c r="H327" s="1"/>
      <c r="K327"/>
      <c r="L327" t="s">
        <v>1665</v>
      </c>
      <c r="M327" s="28"/>
      <c r="U327" s="1"/>
      <c r="V327" s="1" t="s">
        <v>1665</v>
      </c>
      <c r="W327" s="28" t="s">
        <v>1665</v>
      </c>
      <c r="X327" s="28"/>
      <c r="Y327" s="1"/>
      <c r="Z327" s="1"/>
      <c r="AA327" s="1"/>
      <c r="AB327" s="1"/>
      <c r="AC327" s="1"/>
      <c r="AD327" s="1"/>
    </row>
    <row r="328" spans="1:30" x14ac:dyDescent="0.25">
      <c r="A328" s="9" t="s">
        <v>1557</v>
      </c>
      <c r="C328" s="2"/>
      <c r="F328" s="2"/>
      <c r="G328" s="1"/>
      <c r="H328" s="1"/>
      <c r="K328"/>
      <c r="U328" s="1"/>
      <c r="V328" s="1"/>
      <c r="W328" s="1"/>
      <c r="X328" s="1"/>
      <c r="Y328" s="1"/>
      <c r="Z328" s="1"/>
      <c r="AA328" s="1"/>
      <c r="AB328" s="1"/>
      <c r="AC328" s="1"/>
      <c r="AD328" s="1"/>
    </row>
    <row r="329" spans="1:30" x14ac:dyDescent="0.25">
      <c r="A329" s="9" t="s">
        <v>1287</v>
      </c>
      <c r="C329" s="2"/>
      <c r="D329" s="2" t="s">
        <v>1665</v>
      </c>
      <c r="F329" s="2"/>
      <c r="G329" s="1" t="s">
        <v>1665</v>
      </c>
      <c r="H329" s="1"/>
      <c r="K329"/>
      <c r="U329" s="1"/>
      <c r="V329" s="1"/>
      <c r="W329" s="1" t="s">
        <v>1665</v>
      </c>
      <c r="X329" s="28"/>
      <c r="Y329" s="1"/>
      <c r="Z329" s="1"/>
      <c r="AA329" s="1"/>
      <c r="AB329" s="1"/>
      <c r="AC329" s="1"/>
      <c r="AD329" s="1"/>
    </row>
    <row r="330" spans="1:30" x14ac:dyDescent="0.25">
      <c r="A330" s="7" t="s">
        <v>1558</v>
      </c>
      <c r="C330" s="2"/>
      <c r="F330" s="2"/>
      <c r="G330" s="1"/>
      <c r="H330" s="1"/>
      <c r="K330"/>
      <c r="U330" s="1"/>
      <c r="V330" s="1"/>
      <c r="W330" s="1"/>
      <c r="X330" s="1"/>
      <c r="Y330" s="1"/>
      <c r="Z330" s="1"/>
      <c r="AA330" s="1"/>
      <c r="AB330" s="1"/>
      <c r="AC330" s="1"/>
      <c r="AD330" s="1"/>
    </row>
    <row r="331" spans="1:30" x14ac:dyDescent="0.25">
      <c r="A331" s="7" t="s">
        <v>1204</v>
      </c>
      <c r="C331" s="2"/>
      <c r="F331" s="2" t="s">
        <v>1665</v>
      </c>
      <c r="G331" s="28" t="s">
        <v>1665</v>
      </c>
      <c r="H331" s="1"/>
      <c r="K331"/>
      <c r="U331" s="1"/>
      <c r="V331" s="1"/>
      <c r="W331" s="1"/>
      <c r="X331" s="1"/>
      <c r="Y331" s="1"/>
      <c r="Z331" s="1"/>
      <c r="AA331" s="1"/>
      <c r="AB331" s="1"/>
      <c r="AC331" s="1"/>
      <c r="AD331" s="1"/>
    </row>
    <row r="332" spans="1:30" x14ac:dyDescent="0.25">
      <c r="A332" s="7" t="s">
        <v>1939</v>
      </c>
      <c r="C332" s="2"/>
      <c r="F332" s="2"/>
      <c r="G332" s="1" t="s">
        <v>1665</v>
      </c>
      <c r="H332" s="1"/>
      <c r="K332"/>
      <c r="U332" s="1"/>
      <c r="V332" s="1"/>
      <c r="W332" s="1"/>
      <c r="X332" s="1"/>
      <c r="Y332" s="1"/>
      <c r="Z332" s="1"/>
      <c r="AA332" s="1"/>
      <c r="AB332" s="1"/>
      <c r="AC332" s="1"/>
      <c r="AD332" s="1"/>
    </row>
    <row r="333" spans="1:30" x14ac:dyDescent="0.25">
      <c r="A333" s="7" t="s">
        <v>1062</v>
      </c>
      <c r="B333" s="1" t="s">
        <v>1665</v>
      </c>
      <c r="C333" s="2"/>
      <c r="E333" s="1" t="s">
        <v>1665</v>
      </c>
      <c r="F333" s="2" t="s">
        <v>1665</v>
      </c>
      <c r="G333" s="28" t="s">
        <v>1665</v>
      </c>
      <c r="H333" s="1"/>
      <c r="K333" t="s">
        <v>1665</v>
      </c>
      <c r="L333" t="s">
        <v>1665</v>
      </c>
      <c r="M333" s="28"/>
      <c r="U333" s="1"/>
      <c r="V333" s="1"/>
      <c r="W333" s="1"/>
      <c r="X333" s="1"/>
      <c r="Y333" s="1" t="s">
        <v>1665</v>
      </c>
      <c r="Z333" s="1"/>
      <c r="AA333" s="1"/>
      <c r="AB333" s="1"/>
      <c r="AC333" s="1" t="s">
        <v>1665</v>
      </c>
      <c r="AD333" s="27" t="s">
        <v>1665</v>
      </c>
    </row>
    <row r="334" spans="1:30" x14ac:dyDescent="0.25">
      <c r="A334" s="9" t="s">
        <v>1559</v>
      </c>
      <c r="C334" s="2"/>
      <c r="F334" s="2"/>
      <c r="G334" s="1"/>
      <c r="H334" s="1"/>
      <c r="K334"/>
      <c r="U334" s="1"/>
      <c r="V334" s="1"/>
      <c r="W334" s="1"/>
      <c r="X334" s="1"/>
      <c r="Y334" s="1"/>
      <c r="Z334" s="1"/>
      <c r="AA334" s="1"/>
      <c r="AB334" s="1"/>
      <c r="AC334" s="1"/>
      <c r="AD334" s="1"/>
    </row>
    <row r="335" spans="1:30" x14ac:dyDescent="0.25">
      <c r="A335" s="7" t="s">
        <v>1421</v>
      </c>
      <c r="C335" s="2"/>
      <c r="D335" s="2" t="s">
        <v>1665</v>
      </c>
      <c r="F335" s="2"/>
      <c r="G335" s="1" t="s">
        <v>1665</v>
      </c>
      <c r="H335" s="1"/>
      <c r="K335"/>
      <c r="U335" s="1" t="s">
        <v>1665</v>
      </c>
      <c r="V335" s="1"/>
      <c r="W335" s="1"/>
      <c r="X335" s="1"/>
      <c r="Y335" s="1"/>
      <c r="Z335" s="1" t="s">
        <v>1665</v>
      </c>
      <c r="AA335" s="1"/>
      <c r="AB335" s="1"/>
      <c r="AC335" s="1"/>
      <c r="AD335" s="1"/>
    </row>
    <row r="336" spans="1:30" x14ac:dyDescent="0.25">
      <c r="A336" s="7" t="s">
        <v>119</v>
      </c>
      <c r="C336" s="2"/>
      <c r="D336" s="2" t="s">
        <v>1665</v>
      </c>
      <c r="F336" s="2"/>
      <c r="G336" s="1" t="s">
        <v>1665</v>
      </c>
      <c r="H336" s="1"/>
      <c r="K336"/>
      <c r="U336" s="1"/>
      <c r="V336" s="1"/>
      <c r="W336" s="1" t="s">
        <v>1665</v>
      </c>
      <c r="X336" s="28"/>
      <c r="Y336" s="1"/>
      <c r="Z336" s="1"/>
      <c r="AA336" s="1"/>
      <c r="AB336" s="1"/>
      <c r="AC336" s="1"/>
      <c r="AD336" s="1"/>
    </row>
    <row r="337" spans="1:30" x14ac:dyDescent="0.25">
      <c r="A337" s="7" t="s">
        <v>1111</v>
      </c>
      <c r="C337" s="2"/>
      <c r="F337" s="2"/>
      <c r="G337" s="1"/>
      <c r="H337" s="1"/>
      <c r="K337"/>
      <c r="M337" s="1" t="s">
        <v>1665</v>
      </c>
      <c r="N337" s="1" t="s">
        <v>1665</v>
      </c>
      <c r="O337" s="1" t="s">
        <v>1665</v>
      </c>
      <c r="P337" s="1" t="s">
        <v>1665</v>
      </c>
      <c r="U337" s="1"/>
      <c r="V337" s="1"/>
      <c r="W337" s="1"/>
      <c r="X337" s="1"/>
      <c r="Y337" s="1"/>
      <c r="Z337" s="1"/>
      <c r="AA337" s="1"/>
      <c r="AB337" s="1"/>
      <c r="AC337" s="1"/>
      <c r="AD337" s="1"/>
    </row>
    <row r="338" spans="1:30" x14ac:dyDescent="0.25">
      <c r="A338" s="7" t="s">
        <v>1560</v>
      </c>
      <c r="C338" s="2"/>
      <c r="F338" s="2"/>
      <c r="G338" s="1"/>
      <c r="H338" s="1"/>
      <c r="K338"/>
      <c r="U338" s="1"/>
      <c r="V338" s="1"/>
      <c r="W338" s="1"/>
      <c r="X338" s="1"/>
      <c r="Y338" s="1"/>
      <c r="Z338" s="1"/>
      <c r="AA338" s="1"/>
      <c r="AB338" s="1"/>
      <c r="AC338" s="1"/>
      <c r="AD338" s="1"/>
    </row>
    <row r="339" spans="1:30" x14ac:dyDescent="0.25">
      <c r="A339" s="7" t="s">
        <v>1074</v>
      </c>
      <c r="C339" s="2"/>
      <c r="D339" s="2" t="s">
        <v>1665</v>
      </c>
      <c r="F339" s="2"/>
      <c r="G339" s="1" t="s">
        <v>1665</v>
      </c>
      <c r="H339" s="1"/>
      <c r="K339"/>
      <c r="L339" t="s">
        <v>1665</v>
      </c>
      <c r="M339" s="28"/>
      <c r="U339" s="1"/>
      <c r="V339" s="1"/>
      <c r="W339" s="1" t="s">
        <v>1665</v>
      </c>
      <c r="X339" s="28"/>
      <c r="Y339" s="1"/>
      <c r="Z339" s="1"/>
      <c r="AA339" s="1"/>
      <c r="AB339" s="1"/>
      <c r="AC339" s="1"/>
      <c r="AD339" s="1"/>
    </row>
    <row r="340" spans="1:30" x14ac:dyDescent="0.25">
      <c r="A340" s="7" t="s">
        <v>1075</v>
      </c>
      <c r="C340" s="2"/>
      <c r="D340" s="2" t="s">
        <v>1665</v>
      </c>
      <c r="F340" s="2"/>
      <c r="G340" s="1" t="s">
        <v>1665</v>
      </c>
      <c r="H340" s="1"/>
      <c r="K340"/>
      <c r="U340" s="1"/>
      <c r="V340" s="1"/>
      <c r="W340" s="1"/>
      <c r="X340" s="1"/>
      <c r="Y340" s="1"/>
      <c r="Z340" s="1" t="s">
        <v>1665</v>
      </c>
      <c r="AA340" s="1"/>
      <c r="AB340" s="1"/>
      <c r="AC340" s="1"/>
      <c r="AD340" s="1"/>
    </row>
    <row r="341" spans="1:30" x14ac:dyDescent="0.25">
      <c r="A341" s="7" t="s">
        <v>1160</v>
      </c>
      <c r="C341" s="2" t="s">
        <v>1665</v>
      </c>
      <c r="F341" s="2" t="s">
        <v>1665</v>
      </c>
      <c r="G341" s="28"/>
      <c r="H341" s="1"/>
      <c r="K341"/>
      <c r="U341" s="1"/>
      <c r="V341" s="1"/>
      <c r="W341" s="1"/>
      <c r="X341" s="1"/>
      <c r="Y341" s="1"/>
      <c r="Z341" s="1"/>
      <c r="AA341" s="1"/>
      <c r="AB341" s="1"/>
      <c r="AC341" s="1"/>
      <c r="AD341" s="1"/>
    </row>
    <row r="342" spans="1:30" x14ac:dyDescent="0.25">
      <c r="A342" s="7" t="s">
        <v>1561</v>
      </c>
      <c r="C342" s="2"/>
      <c r="F342" s="2"/>
      <c r="G342" s="1"/>
      <c r="H342" s="1"/>
      <c r="K342"/>
      <c r="U342" s="1"/>
      <c r="V342" s="1"/>
      <c r="W342" s="1"/>
      <c r="X342" s="1"/>
      <c r="Y342" s="1"/>
      <c r="Z342" s="1"/>
      <c r="AA342" s="1"/>
      <c r="AB342" s="1"/>
      <c r="AC342" s="1"/>
      <c r="AD342" s="1"/>
    </row>
    <row r="343" spans="1:30" x14ac:dyDescent="0.25">
      <c r="A343" s="7" t="s">
        <v>1789</v>
      </c>
      <c r="C343" s="2"/>
      <c r="F343" s="2"/>
      <c r="G343" s="1" t="s">
        <v>1665</v>
      </c>
      <c r="H343" s="1"/>
      <c r="K343"/>
      <c r="U343" s="1"/>
      <c r="V343" s="1"/>
      <c r="W343" s="1"/>
      <c r="X343" s="1"/>
      <c r="Y343" s="1"/>
      <c r="Z343" s="1" t="s">
        <v>1665</v>
      </c>
      <c r="AA343" s="1"/>
      <c r="AB343" s="1"/>
      <c r="AC343" s="1"/>
      <c r="AD343" s="1"/>
    </row>
    <row r="344" spans="1:30" x14ac:dyDescent="0.25">
      <c r="A344" s="7" t="s">
        <v>1562</v>
      </c>
      <c r="C344" s="2"/>
      <c r="F344" s="2"/>
      <c r="G344" s="1" t="s">
        <v>1665</v>
      </c>
      <c r="H344" s="1"/>
      <c r="K344"/>
      <c r="U344" s="1"/>
      <c r="V344" s="1"/>
      <c r="W344" s="1"/>
      <c r="X344" s="1"/>
      <c r="Y344" s="1"/>
      <c r="Z344" s="1"/>
      <c r="AA344" s="1"/>
      <c r="AB344" s="1"/>
      <c r="AC344" s="1"/>
      <c r="AD344" s="1"/>
    </row>
    <row r="345" spans="1:30" x14ac:dyDescent="0.25">
      <c r="A345" s="7" t="s">
        <v>1289</v>
      </c>
      <c r="C345" s="2"/>
      <c r="D345" s="2" t="s">
        <v>1665</v>
      </c>
      <c r="F345" s="2"/>
      <c r="G345" s="1" t="s">
        <v>1665</v>
      </c>
      <c r="H345" s="1"/>
      <c r="K345"/>
      <c r="U345" s="1"/>
      <c r="V345" s="1"/>
      <c r="W345" s="1"/>
      <c r="X345" s="1"/>
      <c r="Y345" s="1"/>
      <c r="Z345" s="1" t="s">
        <v>1665</v>
      </c>
      <c r="AA345" s="1"/>
      <c r="AB345" s="1"/>
      <c r="AC345" s="1" t="s">
        <v>1665</v>
      </c>
      <c r="AD345" s="1" t="s">
        <v>1665</v>
      </c>
    </row>
    <row r="346" spans="1:30" x14ac:dyDescent="0.25">
      <c r="A346" s="7" t="s">
        <v>1288</v>
      </c>
      <c r="C346" s="2"/>
      <c r="D346" s="2" t="s">
        <v>1665</v>
      </c>
      <c r="F346" s="2"/>
      <c r="G346" s="1" t="s">
        <v>1665</v>
      </c>
      <c r="H346" s="1"/>
      <c r="K346"/>
      <c r="U346" s="1"/>
      <c r="V346" s="1"/>
      <c r="W346" s="1"/>
      <c r="X346" s="1"/>
      <c r="Y346" s="1"/>
      <c r="Z346" s="1"/>
      <c r="AA346" s="1"/>
      <c r="AB346" s="1"/>
      <c r="AC346" s="1"/>
      <c r="AD346" s="1"/>
    </row>
    <row r="347" spans="1:30" x14ac:dyDescent="0.25">
      <c r="A347" s="7" t="s">
        <v>1563</v>
      </c>
      <c r="C347" s="2"/>
      <c r="F347" s="2"/>
      <c r="G347" s="1"/>
      <c r="H347" s="1"/>
      <c r="K347"/>
      <c r="U347" s="1"/>
      <c r="V347" s="1"/>
      <c r="W347" s="1"/>
      <c r="X347" s="1"/>
      <c r="Y347" s="1"/>
      <c r="Z347" s="1"/>
      <c r="AA347" s="1"/>
      <c r="AB347" s="1"/>
      <c r="AC347" s="1"/>
      <c r="AD347" s="1"/>
    </row>
    <row r="348" spans="1:30" x14ac:dyDescent="0.25">
      <c r="A348" s="7" t="s">
        <v>1161</v>
      </c>
      <c r="C348" s="2"/>
      <c r="F348" s="2" t="s">
        <v>1665</v>
      </c>
      <c r="G348" s="28" t="s">
        <v>1665</v>
      </c>
      <c r="H348" s="1"/>
      <c r="K348"/>
      <c r="U348" s="1"/>
      <c r="V348" s="1"/>
      <c r="W348" s="1"/>
      <c r="X348" s="1"/>
      <c r="Y348" s="1"/>
      <c r="Z348" s="1"/>
      <c r="AA348" s="1"/>
      <c r="AB348" s="1"/>
      <c r="AC348" s="1"/>
      <c r="AD348" s="1"/>
    </row>
    <row r="349" spans="1:30" x14ac:dyDescent="0.25">
      <c r="A349" s="7" t="s">
        <v>1162</v>
      </c>
      <c r="C349" s="2"/>
      <c r="F349" s="2" t="s">
        <v>1665</v>
      </c>
      <c r="G349" s="28"/>
      <c r="H349" s="1"/>
      <c r="K349"/>
      <c r="U349" s="1"/>
      <c r="V349" s="1"/>
      <c r="W349" s="1"/>
      <c r="X349" s="1"/>
      <c r="Y349" s="1"/>
      <c r="Z349" s="1"/>
      <c r="AA349" s="1"/>
      <c r="AB349" s="1"/>
      <c r="AC349" s="1"/>
      <c r="AD349" s="1"/>
    </row>
    <row r="350" spans="1:30" x14ac:dyDescent="0.25">
      <c r="A350" s="7" t="s">
        <v>1290</v>
      </c>
      <c r="C350" s="2"/>
      <c r="D350" s="2" t="s">
        <v>1665</v>
      </c>
      <c r="F350" s="2"/>
      <c r="G350" s="1" t="s">
        <v>1665</v>
      </c>
      <c r="H350" s="1"/>
      <c r="K350"/>
      <c r="U350" s="1"/>
      <c r="V350" s="1"/>
      <c r="W350" s="1"/>
      <c r="X350" s="1"/>
      <c r="Y350" s="1"/>
      <c r="Z350" s="1"/>
      <c r="AA350" s="1"/>
      <c r="AB350" s="1"/>
      <c r="AC350" s="1"/>
      <c r="AD350" s="1"/>
    </row>
    <row r="351" spans="1:30" x14ac:dyDescent="0.25">
      <c r="A351" s="7" t="s">
        <v>1564</v>
      </c>
      <c r="C351" s="2"/>
      <c r="F351" s="2"/>
      <c r="G351" s="1" t="s">
        <v>1665</v>
      </c>
      <c r="H351" s="1"/>
      <c r="K351"/>
      <c r="U351" s="1"/>
      <c r="V351" s="1"/>
      <c r="W351" s="1"/>
      <c r="X351" s="1"/>
      <c r="Y351" s="1"/>
      <c r="Z351" s="1"/>
      <c r="AA351" s="1"/>
      <c r="AB351" s="1"/>
      <c r="AC351" s="1"/>
      <c r="AD351" s="1"/>
    </row>
    <row r="352" spans="1:30" x14ac:dyDescent="0.25">
      <c r="A352" s="7" t="s">
        <v>1291</v>
      </c>
      <c r="C352" s="2"/>
      <c r="D352" s="2" t="s">
        <v>1665</v>
      </c>
      <c r="F352" s="2"/>
      <c r="G352" s="1" t="s">
        <v>1665</v>
      </c>
      <c r="H352" s="1"/>
      <c r="K352"/>
      <c r="U352" s="1"/>
      <c r="V352" s="1"/>
      <c r="W352" s="1" t="s">
        <v>1665</v>
      </c>
      <c r="X352" s="28"/>
      <c r="Y352" s="1"/>
      <c r="Z352" s="1"/>
      <c r="AA352" s="1"/>
      <c r="AB352" s="1"/>
      <c r="AC352" s="1"/>
      <c r="AD352" s="1"/>
    </row>
    <row r="353" spans="1:30" x14ac:dyDescent="0.25">
      <c r="A353" s="7" t="s">
        <v>1565</v>
      </c>
      <c r="C353" s="2"/>
      <c r="F353" s="2"/>
      <c r="G353" s="1"/>
      <c r="H353" s="1"/>
      <c r="K353"/>
      <c r="U353" s="1"/>
      <c r="V353" s="1"/>
      <c r="W353" s="1"/>
      <c r="X353" s="1"/>
      <c r="Y353" s="1"/>
      <c r="Z353" s="1"/>
      <c r="AA353" s="1"/>
      <c r="AB353" s="1"/>
      <c r="AC353" s="1"/>
      <c r="AD353" s="1"/>
    </row>
    <row r="354" spans="1:30" x14ac:dyDescent="0.25">
      <c r="A354" s="25" t="s">
        <v>1566</v>
      </c>
      <c r="C354" s="2"/>
      <c r="F354" s="2"/>
      <c r="G354" s="1"/>
      <c r="H354" s="1"/>
      <c r="K354"/>
      <c r="U354" s="1"/>
      <c r="V354" s="1"/>
      <c r="W354" s="1"/>
      <c r="X354" s="1"/>
      <c r="Y354" s="1"/>
      <c r="Z354" s="1"/>
      <c r="AA354" s="1"/>
      <c r="AB354" s="1"/>
      <c r="AC354" s="1"/>
      <c r="AD354" s="1"/>
    </row>
    <row r="355" spans="1:30" x14ac:dyDescent="0.25">
      <c r="A355" s="7" t="s">
        <v>1567</v>
      </c>
      <c r="C355" s="2"/>
      <c r="F355" s="2"/>
      <c r="G355" s="1"/>
      <c r="H355" s="1"/>
      <c r="K355"/>
      <c r="U355" s="1"/>
      <c r="V355" s="1"/>
      <c r="W355" s="1"/>
      <c r="X355" s="1"/>
      <c r="Y355" s="1"/>
      <c r="Z355" s="1"/>
      <c r="AA355" s="1"/>
      <c r="AB355" s="1"/>
      <c r="AC355" s="1"/>
      <c r="AD355" s="1"/>
    </row>
    <row r="356" spans="1:30" x14ac:dyDescent="0.25">
      <c r="A356" s="7" t="s">
        <v>1568</v>
      </c>
      <c r="C356" s="2"/>
      <c r="F356" s="2"/>
      <c r="G356" s="1"/>
      <c r="H356" s="1"/>
      <c r="K356"/>
      <c r="U356" s="1"/>
      <c r="V356" s="1" t="s">
        <v>1665</v>
      </c>
      <c r="W356" s="28"/>
      <c r="X356" s="1"/>
      <c r="Y356" s="1"/>
      <c r="Z356" s="1" t="s">
        <v>1665</v>
      </c>
      <c r="AA356" s="1"/>
      <c r="AB356" s="1"/>
      <c r="AC356" s="1"/>
      <c r="AD356" s="1"/>
    </row>
    <row r="357" spans="1:30" x14ac:dyDescent="0.25">
      <c r="A357" s="7" t="s">
        <v>1569</v>
      </c>
      <c r="C357" s="2"/>
      <c r="D357" s="2" t="s">
        <v>1665</v>
      </c>
      <c r="F357" s="2"/>
      <c r="G357" s="1"/>
      <c r="H357" s="1"/>
      <c r="K357"/>
      <c r="U357" s="1"/>
      <c r="V357" s="1"/>
      <c r="W357" s="1"/>
      <c r="X357" s="1"/>
      <c r="Y357" s="1"/>
      <c r="Z357" s="1" t="s">
        <v>1665</v>
      </c>
      <c r="AA357" s="1"/>
      <c r="AB357" s="1"/>
      <c r="AC357" s="1"/>
      <c r="AD357" s="1"/>
    </row>
    <row r="358" spans="1:30" x14ac:dyDescent="0.25">
      <c r="A358" s="7" t="s">
        <v>1822</v>
      </c>
      <c r="C358" s="2"/>
      <c r="F358" s="2"/>
      <c r="G358" s="1" t="s">
        <v>1665</v>
      </c>
      <c r="H358" s="1"/>
      <c r="K358"/>
      <c r="U358" s="1"/>
      <c r="V358" s="1"/>
      <c r="W358" s="1"/>
      <c r="X358" s="1"/>
      <c r="Y358" s="1"/>
      <c r="Z358" s="1"/>
      <c r="AA358" s="1"/>
      <c r="AB358" s="1"/>
      <c r="AC358" s="1"/>
      <c r="AD358" s="1"/>
    </row>
    <row r="359" spans="1:30" x14ac:dyDescent="0.25">
      <c r="A359" s="9" t="s">
        <v>1130</v>
      </c>
      <c r="C359" s="2"/>
      <c r="F359" s="2" t="s">
        <v>1665</v>
      </c>
      <c r="G359" s="28" t="s">
        <v>1665</v>
      </c>
      <c r="H359" s="1"/>
      <c r="K359"/>
      <c r="M359" s="1" t="s">
        <v>1665</v>
      </c>
      <c r="N359" s="1" t="s">
        <v>1665</v>
      </c>
      <c r="O359" s="1" t="s">
        <v>1665</v>
      </c>
      <c r="P359" s="1" t="s">
        <v>1665</v>
      </c>
      <c r="Q359" s="1" t="s">
        <v>1665</v>
      </c>
      <c r="T359" s="1" t="s">
        <v>1665</v>
      </c>
      <c r="U359" s="1"/>
      <c r="V359" s="1"/>
      <c r="W359" s="1"/>
      <c r="X359" s="1"/>
      <c r="Y359" s="1"/>
      <c r="Z359" s="1" t="s">
        <v>1665</v>
      </c>
      <c r="AA359" s="1"/>
      <c r="AB359" s="1"/>
      <c r="AC359" s="1"/>
      <c r="AD359" s="1"/>
    </row>
    <row r="360" spans="1:30" x14ac:dyDescent="0.25">
      <c r="A360" s="7" t="s">
        <v>1956</v>
      </c>
      <c r="C360" s="2"/>
      <c r="F360" s="2"/>
      <c r="G360" s="1"/>
      <c r="H360" s="1"/>
      <c r="K360"/>
      <c r="U360" s="1"/>
      <c r="V360" s="1"/>
      <c r="W360" s="1"/>
      <c r="X360" s="1"/>
      <c r="Y360" s="1"/>
      <c r="Z360" s="1"/>
      <c r="AA360" s="1"/>
      <c r="AB360" s="1"/>
      <c r="AC360" s="1"/>
      <c r="AD360" s="1"/>
    </row>
    <row r="361" spans="1:30" x14ac:dyDescent="0.25">
      <c r="A361" s="32" t="s">
        <v>1163</v>
      </c>
      <c r="C361" s="2"/>
      <c r="F361" s="2" t="s">
        <v>1665</v>
      </c>
      <c r="G361" s="28" t="s">
        <v>1665</v>
      </c>
      <c r="H361" s="1"/>
      <c r="K361"/>
      <c r="M361" s="1" t="s">
        <v>1665</v>
      </c>
      <c r="N361" s="1" t="s">
        <v>1665</v>
      </c>
      <c r="O361" s="1" t="s">
        <v>1665</v>
      </c>
      <c r="P361" s="1" t="s">
        <v>1665</v>
      </c>
      <c r="U361" s="1"/>
      <c r="V361" s="1"/>
      <c r="W361" s="1"/>
      <c r="X361" s="1" t="s">
        <v>1665</v>
      </c>
      <c r="Y361" s="1"/>
      <c r="Z361" s="1"/>
      <c r="AA361" s="1"/>
      <c r="AB361" s="1"/>
      <c r="AC361" s="1"/>
      <c r="AD361" s="1"/>
    </row>
    <row r="362" spans="1:30" x14ac:dyDescent="0.25">
      <c r="A362" s="7" t="s">
        <v>1570</v>
      </c>
      <c r="C362" s="2"/>
      <c r="F362" s="2"/>
      <c r="G362" s="1"/>
      <c r="H362" s="1"/>
      <c r="K362"/>
      <c r="U362" s="1"/>
      <c r="V362" s="1"/>
      <c r="W362" s="1"/>
      <c r="X362" s="1"/>
      <c r="Y362" s="1"/>
      <c r="Z362" s="1"/>
      <c r="AA362" s="1"/>
      <c r="AB362" s="1"/>
      <c r="AC362" s="1"/>
      <c r="AD362" s="1"/>
    </row>
    <row r="363" spans="1:30" x14ac:dyDescent="0.25">
      <c r="A363" s="7" t="s">
        <v>1131</v>
      </c>
      <c r="C363" s="2"/>
      <c r="F363" s="2" t="s">
        <v>1665</v>
      </c>
      <c r="G363" s="28" t="s">
        <v>1665</v>
      </c>
      <c r="H363" s="1"/>
      <c r="K363"/>
      <c r="Q363" s="1" t="s">
        <v>1665</v>
      </c>
      <c r="T363" s="1" t="s">
        <v>1665</v>
      </c>
      <c r="U363" s="1"/>
      <c r="V363" s="1"/>
      <c r="W363" s="1"/>
      <c r="X363" s="1"/>
      <c r="Y363" s="1"/>
      <c r="Z363" s="1"/>
      <c r="AA363" s="1"/>
      <c r="AB363" s="1"/>
      <c r="AC363" s="1"/>
      <c r="AD363" s="1"/>
    </row>
    <row r="364" spans="1:30" x14ac:dyDescent="0.25">
      <c r="A364" s="7" t="s">
        <v>1142</v>
      </c>
      <c r="C364" s="2"/>
      <c r="F364" s="2" t="s">
        <v>1665</v>
      </c>
      <c r="G364" s="28" t="s">
        <v>1665</v>
      </c>
      <c r="H364" s="1" t="s">
        <v>1665</v>
      </c>
      <c r="I364" t="s">
        <v>1665</v>
      </c>
      <c r="J364" t="s">
        <v>1665</v>
      </c>
      <c r="K364"/>
      <c r="U364" s="1"/>
      <c r="V364" s="1"/>
      <c r="W364" s="1"/>
      <c r="X364" s="1"/>
      <c r="Y364" s="1"/>
      <c r="Z364" s="1" t="s">
        <v>1665</v>
      </c>
      <c r="AA364" s="1"/>
      <c r="AB364" s="1"/>
      <c r="AC364" s="1"/>
      <c r="AD364" s="1"/>
    </row>
    <row r="365" spans="1:30" x14ac:dyDescent="0.25">
      <c r="A365" s="7" t="s">
        <v>1571</v>
      </c>
      <c r="C365" s="2"/>
      <c r="F365" s="2"/>
      <c r="G365" s="1"/>
      <c r="H365" s="1"/>
      <c r="K365"/>
      <c r="U365" s="1"/>
      <c r="V365" s="1"/>
      <c r="W365" s="1"/>
      <c r="X365" s="1"/>
      <c r="Y365" s="1"/>
      <c r="Z365" s="1"/>
      <c r="AA365" s="1"/>
      <c r="AB365" s="1"/>
      <c r="AC365" s="1"/>
      <c r="AD365" s="1"/>
    </row>
    <row r="366" spans="1:30" x14ac:dyDescent="0.25">
      <c r="A366" s="7" t="s">
        <v>1354</v>
      </c>
      <c r="C366" s="2"/>
      <c r="F366" s="2"/>
      <c r="G366" s="1" t="s">
        <v>1665</v>
      </c>
      <c r="H366" s="1"/>
      <c r="K366"/>
      <c r="U366" s="1"/>
      <c r="V366" s="1"/>
      <c r="W366" s="1"/>
      <c r="X366" s="1"/>
      <c r="Y366" s="1"/>
      <c r="Z366" s="1" t="s">
        <v>1665</v>
      </c>
      <c r="AA366" s="1"/>
      <c r="AB366" s="1"/>
      <c r="AC366" s="1"/>
      <c r="AD366" s="1"/>
    </row>
    <row r="367" spans="1:30" x14ac:dyDescent="0.25">
      <c r="A367" s="7" t="s">
        <v>1572</v>
      </c>
      <c r="C367" s="2"/>
      <c r="F367" s="2"/>
      <c r="G367" s="1"/>
      <c r="H367" s="1"/>
      <c r="K367"/>
      <c r="U367" s="1"/>
      <c r="V367" s="1"/>
      <c r="W367" s="1"/>
      <c r="X367" s="1"/>
      <c r="Y367" s="1"/>
      <c r="Z367" s="1" t="s">
        <v>1665</v>
      </c>
      <c r="AA367" s="1"/>
      <c r="AB367" s="1"/>
      <c r="AC367" s="1"/>
      <c r="AD367" s="1"/>
    </row>
    <row r="368" spans="1:30" x14ac:dyDescent="0.25">
      <c r="A368" s="7" t="s">
        <v>1573</v>
      </c>
      <c r="C368" s="2"/>
      <c r="F368" s="2"/>
      <c r="G368" s="1"/>
      <c r="H368" s="1"/>
      <c r="K368"/>
      <c r="U368" s="1"/>
      <c r="V368" s="1"/>
      <c r="W368" s="1"/>
      <c r="X368" s="1"/>
      <c r="Y368" s="1"/>
      <c r="Z368" s="1"/>
      <c r="AA368" s="1"/>
      <c r="AB368" s="1"/>
      <c r="AC368" s="1"/>
      <c r="AD368" s="1"/>
    </row>
    <row r="369" spans="1:30" x14ac:dyDescent="0.25">
      <c r="A369" s="7" t="s">
        <v>1574</v>
      </c>
      <c r="C369" s="2"/>
      <c r="F369" s="2"/>
      <c r="G369" s="1"/>
      <c r="H369" s="1"/>
      <c r="K369"/>
      <c r="U369" s="1"/>
      <c r="V369" s="1"/>
      <c r="W369" s="1"/>
      <c r="X369" s="1"/>
      <c r="Y369" s="1"/>
      <c r="Z369" s="1"/>
      <c r="AA369" s="1"/>
      <c r="AB369" s="1"/>
      <c r="AC369" s="1"/>
      <c r="AD369" s="1"/>
    </row>
    <row r="370" spans="1:30" x14ac:dyDescent="0.25">
      <c r="A370" s="7" t="s">
        <v>1360</v>
      </c>
      <c r="C370" s="2"/>
      <c r="D370" s="2" t="s">
        <v>1665</v>
      </c>
      <c r="F370" s="2"/>
      <c r="G370" s="1"/>
      <c r="H370" s="1"/>
      <c r="K370"/>
      <c r="U370" s="1"/>
      <c r="V370" s="1" t="s">
        <v>1665</v>
      </c>
      <c r="W370" s="28"/>
      <c r="X370" s="1"/>
      <c r="Y370" s="1"/>
      <c r="Z370" s="1" t="s">
        <v>1665</v>
      </c>
      <c r="AA370" s="1"/>
      <c r="AB370" s="1"/>
      <c r="AC370" s="1"/>
      <c r="AD370" s="1"/>
    </row>
    <row r="371" spans="1:30" x14ac:dyDescent="0.25">
      <c r="A371" s="7" t="s">
        <v>1390</v>
      </c>
      <c r="C371" s="2"/>
      <c r="D371" s="2" t="s">
        <v>1665</v>
      </c>
      <c r="F371" s="2"/>
      <c r="G371" s="1"/>
      <c r="H371" s="1"/>
      <c r="K371"/>
      <c r="U371" s="1"/>
      <c r="V371" s="1"/>
      <c r="W371" s="1"/>
      <c r="X371" s="1"/>
      <c r="Y371" s="1"/>
      <c r="Z371" s="1"/>
      <c r="AA371" s="1"/>
      <c r="AB371" s="1"/>
      <c r="AC371" s="1"/>
      <c r="AD371" s="1"/>
    </row>
    <row r="372" spans="1:30" x14ac:dyDescent="0.25">
      <c r="A372" s="7" t="s">
        <v>1575</v>
      </c>
      <c r="C372" s="2"/>
      <c r="F372" s="2"/>
      <c r="G372" s="1"/>
      <c r="H372" s="1"/>
      <c r="K372"/>
      <c r="U372" s="1"/>
      <c r="V372" s="1"/>
      <c r="W372" s="1"/>
      <c r="X372" s="1"/>
      <c r="Y372" s="1"/>
      <c r="Z372" s="1" t="s">
        <v>1665</v>
      </c>
      <c r="AA372" s="1"/>
      <c r="AB372" s="1"/>
      <c r="AC372" s="1"/>
      <c r="AD372" s="1"/>
    </row>
    <row r="373" spans="1:30" x14ac:dyDescent="0.25">
      <c r="A373" s="9" t="s">
        <v>1292</v>
      </c>
      <c r="C373" s="2"/>
      <c r="D373" s="2" t="s">
        <v>1665</v>
      </c>
      <c r="F373" s="2"/>
      <c r="G373" s="1" t="s">
        <v>1665</v>
      </c>
      <c r="H373" s="1"/>
      <c r="K373"/>
      <c r="T373" s="1" t="s">
        <v>1665</v>
      </c>
      <c r="U373" s="1"/>
      <c r="V373" s="1"/>
      <c r="W373" s="1"/>
      <c r="X373" s="1"/>
      <c r="Y373" s="1"/>
      <c r="Z373" s="1" t="s">
        <v>1665</v>
      </c>
      <c r="AA373" s="1"/>
      <c r="AB373" s="1"/>
      <c r="AC373" s="1"/>
      <c r="AD373" s="1"/>
    </row>
    <row r="374" spans="1:30" x14ac:dyDescent="0.25">
      <c r="A374" s="7" t="s">
        <v>1293</v>
      </c>
      <c r="C374" s="2"/>
      <c r="D374" s="2" t="s">
        <v>1665</v>
      </c>
      <c r="F374" s="2"/>
      <c r="G374" s="1" t="s">
        <v>1665</v>
      </c>
      <c r="H374" s="1"/>
      <c r="K374"/>
      <c r="U374" s="1"/>
      <c r="V374" s="1"/>
      <c r="W374" s="1"/>
      <c r="X374" s="1"/>
      <c r="Y374" s="1"/>
      <c r="Z374" s="1" t="s">
        <v>1665</v>
      </c>
      <c r="AA374" s="1"/>
      <c r="AB374" s="1"/>
      <c r="AC374" s="1"/>
      <c r="AD374" s="1"/>
    </row>
    <row r="375" spans="1:30" x14ac:dyDescent="0.25">
      <c r="A375" s="7" t="s">
        <v>1576</v>
      </c>
      <c r="C375" s="2"/>
      <c r="F375" s="2"/>
      <c r="G375" s="1"/>
      <c r="H375" s="1"/>
      <c r="K375"/>
      <c r="U375" s="1"/>
      <c r="V375" s="1"/>
      <c r="W375" s="1"/>
      <c r="X375" s="1"/>
      <c r="Y375" s="1"/>
      <c r="Z375" s="1"/>
      <c r="AA375" s="1"/>
      <c r="AB375" s="1"/>
      <c r="AC375" s="1"/>
      <c r="AD375" s="1"/>
    </row>
    <row r="376" spans="1:30" x14ac:dyDescent="0.25">
      <c r="A376" s="7" t="s">
        <v>1577</v>
      </c>
      <c r="C376" s="2"/>
      <c r="F376" s="2"/>
      <c r="G376" s="1"/>
      <c r="H376" s="1"/>
      <c r="K376"/>
      <c r="U376" s="1"/>
      <c r="V376" s="1"/>
      <c r="W376" s="1"/>
      <c r="X376" s="1"/>
      <c r="Y376" s="1"/>
      <c r="Z376" s="1"/>
      <c r="AA376" s="1"/>
      <c r="AB376" s="1"/>
      <c r="AC376" s="1"/>
      <c r="AD376" s="1"/>
    </row>
    <row r="377" spans="1:30" x14ac:dyDescent="0.25">
      <c r="A377" s="7" t="s">
        <v>1294</v>
      </c>
      <c r="C377" s="2"/>
      <c r="D377" s="2" t="s">
        <v>1665</v>
      </c>
      <c r="F377" s="2"/>
      <c r="G377" s="1" t="s">
        <v>1665</v>
      </c>
      <c r="H377" s="1"/>
      <c r="K377"/>
      <c r="L377" t="s">
        <v>1665</v>
      </c>
      <c r="M377" s="28"/>
      <c r="U377" s="1"/>
      <c r="V377" s="1"/>
      <c r="W377" s="1"/>
      <c r="X377" s="1"/>
      <c r="Y377" s="1"/>
      <c r="Z377" s="1"/>
      <c r="AA377" s="1"/>
      <c r="AB377" s="1"/>
      <c r="AC377" s="1"/>
      <c r="AD377" s="1"/>
    </row>
    <row r="378" spans="1:30" x14ac:dyDescent="0.25">
      <c r="A378" s="7" t="s">
        <v>1578</v>
      </c>
      <c r="C378" s="2"/>
      <c r="F378" s="2"/>
      <c r="G378" s="1"/>
      <c r="H378" s="1"/>
      <c r="K378"/>
      <c r="U378" s="1"/>
      <c r="V378" s="1"/>
      <c r="W378" s="1"/>
      <c r="X378" s="1"/>
      <c r="Y378" s="1"/>
      <c r="Z378" s="1"/>
      <c r="AA378" s="1"/>
      <c r="AB378" s="1"/>
      <c r="AC378" s="1"/>
      <c r="AD378" s="1"/>
    </row>
    <row r="379" spans="1:30" x14ac:dyDescent="0.25">
      <c r="A379" s="7" t="s">
        <v>1108</v>
      </c>
      <c r="C379" s="2"/>
      <c r="F379" s="2"/>
      <c r="G379" s="1" t="s">
        <v>1665</v>
      </c>
      <c r="H379" s="1"/>
      <c r="K379"/>
      <c r="M379" s="1" t="s">
        <v>1665</v>
      </c>
      <c r="N379" s="1" t="s">
        <v>1665</v>
      </c>
      <c r="O379" s="1" t="s">
        <v>1665</v>
      </c>
      <c r="P379" s="1" t="s">
        <v>1665</v>
      </c>
      <c r="U379" s="1"/>
      <c r="V379" s="1"/>
      <c r="W379" s="1"/>
      <c r="X379" s="1"/>
      <c r="Y379" s="1"/>
      <c r="Z379" s="1"/>
      <c r="AA379" s="1"/>
      <c r="AB379" s="1"/>
      <c r="AC379" s="1"/>
      <c r="AD379" s="1"/>
    </row>
    <row r="380" spans="1:30" x14ac:dyDescent="0.25">
      <c r="A380" s="7" t="s">
        <v>1295</v>
      </c>
      <c r="C380" s="2"/>
      <c r="D380" s="2" t="s">
        <v>1665</v>
      </c>
      <c r="F380" s="2"/>
      <c r="G380" s="1" t="s">
        <v>1665</v>
      </c>
      <c r="H380" s="1"/>
      <c r="K380"/>
      <c r="T380" s="1" t="s">
        <v>1665</v>
      </c>
      <c r="U380" s="1" t="s">
        <v>1665</v>
      </c>
      <c r="V380" s="1"/>
      <c r="W380" s="1"/>
      <c r="X380" s="1"/>
      <c r="Y380" s="1"/>
      <c r="Z380" s="1" t="s">
        <v>1665</v>
      </c>
      <c r="AA380" s="1"/>
      <c r="AB380" s="1"/>
      <c r="AC380" s="1" t="s">
        <v>1665</v>
      </c>
      <c r="AD380" s="1" t="s">
        <v>1665</v>
      </c>
    </row>
    <row r="381" spans="1:30" x14ac:dyDescent="0.25">
      <c r="A381" s="7" t="s">
        <v>1579</v>
      </c>
      <c r="C381" s="2"/>
      <c r="F381" s="2"/>
      <c r="G381" s="1"/>
      <c r="H381" s="1"/>
      <c r="K381"/>
      <c r="U381" s="1"/>
      <c r="V381" s="1"/>
      <c r="W381" s="1"/>
      <c r="X381" s="1"/>
      <c r="Y381" s="1"/>
      <c r="Z381" s="1"/>
      <c r="AA381" s="1"/>
      <c r="AB381" s="1"/>
      <c r="AC381" s="1"/>
      <c r="AD381" s="1"/>
    </row>
    <row r="382" spans="1:30" x14ac:dyDescent="0.25">
      <c r="A382" s="7" t="s">
        <v>1580</v>
      </c>
      <c r="C382" s="2"/>
      <c r="F382" s="2"/>
      <c r="G382" s="1"/>
      <c r="H382" s="1"/>
      <c r="K382"/>
      <c r="U382" s="1"/>
      <c r="V382" s="1"/>
      <c r="W382" s="1"/>
      <c r="X382" s="1"/>
      <c r="Y382" s="1"/>
      <c r="Z382" s="1"/>
      <c r="AA382" s="1"/>
      <c r="AB382" s="1"/>
      <c r="AC382" s="1"/>
      <c r="AD382" s="1"/>
    </row>
    <row r="383" spans="1:30" x14ac:dyDescent="0.25">
      <c r="A383" s="7" t="s">
        <v>1581</v>
      </c>
      <c r="C383" s="2"/>
      <c r="F383" s="2"/>
      <c r="G383" s="1"/>
      <c r="H383" s="1"/>
      <c r="K383"/>
      <c r="U383" s="1"/>
      <c r="V383" s="1"/>
      <c r="W383" s="1"/>
      <c r="X383" s="1"/>
      <c r="Y383" s="1"/>
      <c r="Z383" s="1"/>
      <c r="AA383" s="1"/>
      <c r="AB383" s="1"/>
      <c r="AC383" s="1"/>
      <c r="AD383" s="1"/>
    </row>
    <row r="384" spans="1:30" x14ac:dyDescent="0.25">
      <c r="A384" s="7" t="s">
        <v>1582</v>
      </c>
      <c r="C384" s="2"/>
      <c r="F384" s="2"/>
      <c r="G384" s="1"/>
      <c r="H384" s="1"/>
      <c r="K384"/>
      <c r="U384" s="1"/>
      <c r="V384" s="1"/>
      <c r="W384" s="1"/>
      <c r="X384" s="1"/>
      <c r="Y384" s="1"/>
      <c r="Z384" s="1"/>
      <c r="AA384" s="1"/>
      <c r="AB384" s="1"/>
      <c r="AC384" s="1"/>
      <c r="AD384" s="1"/>
    </row>
    <row r="385" spans="1:30" x14ac:dyDescent="0.25">
      <c r="A385" s="7" t="s">
        <v>1296</v>
      </c>
      <c r="C385" s="2"/>
      <c r="D385" s="2" t="s">
        <v>1665</v>
      </c>
      <c r="F385" s="2"/>
      <c r="G385" s="1" t="s">
        <v>1665</v>
      </c>
      <c r="H385" s="1"/>
      <c r="K385"/>
      <c r="T385" s="1" t="s">
        <v>1665</v>
      </c>
      <c r="U385" s="1"/>
      <c r="V385" s="1"/>
      <c r="W385" s="1"/>
      <c r="X385" s="1"/>
      <c r="Y385" s="1"/>
      <c r="Z385" s="1" t="s">
        <v>1665</v>
      </c>
      <c r="AA385" s="1"/>
      <c r="AB385" s="1"/>
      <c r="AC385" s="1"/>
      <c r="AD385" s="1"/>
    </row>
    <row r="386" spans="1:30" x14ac:dyDescent="0.25">
      <c r="A386" s="7" t="s">
        <v>1297</v>
      </c>
      <c r="C386" s="2"/>
      <c r="F386" s="2"/>
      <c r="G386" s="1" t="s">
        <v>1665</v>
      </c>
      <c r="H386" s="1"/>
      <c r="K386"/>
      <c r="U386" s="1"/>
      <c r="V386" s="1"/>
      <c r="W386" s="1"/>
      <c r="X386" s="1"/>
      <c r="Y386" s="1"/>
      <c r="Z386" s="1"/>
      <c r="AA386" s="1"/>
      <c r="AB386" s="1"/>
      <c r="AC386" s="1"/>
      <c r="AD386" s="1"/>
    </row>
    <row r="387" spans="1:30" x14ac:dyDescent="0.25">
      <c r="A387" s="7" t="s">
        <v>1583</v>
      </c>
      <c r="C387" s="2"/>
      <c r="F387" s="2"/>
      <c r="G387" s="1"/>
      <c r="H387" s="1"/>
      <c r="K387"/>
      <c r="U387" s="1"/>
      <c r="V387" s="1"/>
      <c r="W387" s="1"/>
      <c r="X387" s="1"/>
      <c r="Y387" s="1"/>
      <c r="Z387" s="1" t="s">
        <v>1665</v>
      </c>
      <c r="AA387" s="1"/>
      <c r="AB387" s="1"/>
      <c r="AC387" s="1"/>
      <c r="AD387" s="1"/>
    </row>
    <row r="388" spans="1:30" x14ac:dyDescent="0.25">
      <c r="A388" s="7" t="s">
        <v>1132</v>
      </c>
      <c r="C388" s="2"/>
      <c r="F388" s="2"/>
      <c r="G388" s="1"/>
      <c r="H388" s="1"/>
      <c r="K388"/>
      <c r="T388" s="1" t="s">
        <v>1665</v>
      </c>
      <c r="U388" s="1"/>
      <c r="V388" s="1"/>
      <c r="W388" s="1"/>
      <c r="X388" s="1"/>
      <c r="Y388" s="1"/>
      <c r="Z388" s="1"/>
      <c r="AA388" s="1"/>
      <c r="AB388" s="1"/>
      <c r="AC388" s="1"/>
      <c r="AD388" s="1"/>
    </row>
    <row r="389" spans="1:30" x14ac:dyDescent="0.25">
      <c r="A389" s="7" t="s">
        <v>1063</v>
      </c>
      <c r="B389" s="1" t="s">
        <v>1665</v>
      </c>
      <c r="C389" s="2"/>
      <c r="F389" s="2"/>
      <c r="G389" s="1" t="s">
        <v>1665</v>
      </c>
      <c r="H389" s="1"/>
      <c r="K389"/>
      <c r="U389" s="1"/>
      <c r="V389" s="1"/>
      <c r="W389" s="1"/>
      <c r="X389" s="1"/>
      <c r="Y389" s="1"/>
      <c r="Z389" s="1"/>
      <c r="AA389" s="1"/>
      <c r="AB389" s="1"/>
      <c r="AC389" s="1"/>
      <c r="AD389" s="1"/>
    </row>
    <row r="390" spans="1:30" x14ac:dyDescent="0.25">
      <c r="A390" s="7" t="s">
        <v>1584</v>
      </c>
      <c r="C390" s="2"/>
      <c r="F390" s="2"/>
      <c r="G390" s="1"/>
      <c r="H390" s="1"/>
      <c r="K390"/>
      <c r="U390" s="1"/>
      <c r="V390" s="1"/>
      <c r="W390" s="1"/>
      <c r="X390" s="1"/>
      <c r="Y390" s="1"/>
      <c r="Z390" s="1"/>
      <c r="AA390" s="1"/>
      <c r="AB390" s="1"/>
      <c r="AC390" s="1"/>
      <c r="AD390" s="1"/>
    </row>
    <row r="391" spans="1:30" x14ac:dyDescent="0.25">
      <c r="A391" s="7" t="s">
        <v>1585</v>
      </c>
      <c r="C391" s="2"/>
      <c r="F391" s="2"/>
      <c r="G391" s="1"/>
      <c r="H391" s="1"/>
      <c r="K391"/>
      <c r="U391" s="1"/>
      <c r="V391" s="1"/>
      <c r="W391" s="1"/>
      <c r="X391" s="1"/>
      <c r="Y391" s="1"/>
      <c r="Z391" s="1"/>
      <c r="AA391" s="1"/>
      <c r="AB391" s="1"/>
      <c r="AC391" s="1"/>
      <c r="AD391" s="1"/>
    </row>
    <row r="392" spans="1:30" x14ac:dyDescent="0.25">
      <c r="A392" s="7" t="s">
        <v>1299</v>
      </c>
      <c r="C392" s="2"/>
      <c r="D392" s="2" t="s">
        <v>1665</v>
      </c>
      <c r="F392" s="2"/>
      <c r="G392" s="1" t="s">
        <v>1665</v>
      </c>
      <c r="H392" s="1"/>
      <c r="K392"/>
      <c r="U392" s="1"/>
      <c r="V392" s="1"/>
      <c r="W392" s="1"/>
      <c r="X392" s="1"/>
      <c r="Y392" s="1"/>
      <c r="Z392" s="1" t="s">
        <v>1665</v>
      </c>
      <c r="AA392" s="1"/>
      <c r="AB392" s="1"/>
      <c r="AC392" s="1"/>
      <c r="AD392" s="1"/>
    </row>
    <row r="393" spans="1:30" x14ac:dyDescent="0.25">
      <c r="A393" s="7" t="s">
        <v>1586</v>
      </c>
      <c r="C393" s="2"/>
      <c r="F393" s="2"/>
      <c r="G393" s="1"/>
      <c r="H393" s="1"/>
      <c r="K393"/>
      <c r="U393" s="1"/>
      <c r="V393" s="1"/>
      <c r="W393" s="1"/>
      <c r="X393" s="1"/>
      <c r="Y393" s="1"/>
      <c r="Z393" s="1" t="s">
        <v>1665</v>
      </c>
      <c r="AA393" s="1"/>
      <c r="AB393" s="1"/>
      <c r="AC393" s="1"/>
      <c r="AD393" s="1"/>
    </row>
    <row r="394" spans="1:30" x14ac:dyDescent="0.25">
      <c r="A394" s="7" t="s">
        <v>1298</v>
      </c>
      <c r="C394" s="2"/>
      <c r="D394" s="2" t="s">
        <v>1665</v>
      </c>
      <c r="F394" s="2"/>
      <c r="G394" s="1" t="s">
        <v>1665</v>
      </c>
      <c r="H394" s="1"/>
      <c r="K394"/>
      <c r="U394" s="1"/>
      <c r="V394" s="1"/>
      <c r="W394" s="1"/>
      <c r="X394" s="1"/>
      <c r="Y394" s="1"/>
      <c r="Z394" s="1" t="s">
        <v>1665</v>
      </c>
      <c r="AA394" s="1"/>
      <c r="AB394" s="1"/>
      <c r="AC394" s="1"/>
      <c r="AD394" s="1"/>
    </row>
    <row r="395" spans="1:30" x14ac:dyDescent="0.25">
      <c r="A395" s="7" t="s">
        <v>1133</v>
      </c>
      <c r="C395" s="2"/>
      <c r="F395" s="2" t="s">
        <v>1665</v>
      </c>
      <c r="G395" s="28" t="s">
        <v>1665</v>
      </c>
      <c r="H395" s="1"/>
      <c r="K395"/>
      <c r="T395" s="1" t="s">
        <v>1665</v>
      </c>
      <c r="U395" s="1"/>
      <c r="V395" s="1" t="s">
        <v>1665</v>
      </c>
      <c r="W395" s="28"/>
      <c r="X395" s="1"/>
      <c r="Y395" s="1"/>
      <c r="Z395" s="1"/>
      <c r="AA395" s="1"/>
      <c r="AB395" s="1"/>
      <c r="AC395" s="1"/>
      <c r="AD395" s="1"/>
    </row>
    <row r="396" spans="1:30" x14ac:dyDescent="0.25">
      <c r="A396" s="7" t="s">
        <v>1587</v>
      </c>
      <c r="C396" s="2"/>
      <c r="F396" s="2"/>
      <c r="G396" s="1"/>
      <c r="H396" s="1"/>
      <c r="K396"/>
      <c r="U396" s="1"/>
      <c r="V396" s="1"/>
      <c r="W396" s="1"/>
      <c r="X396" s="1"/>
      <c r="Y396" s="1"/>
      <c r="Z396" s="1"/>
      <c r="AA396" s="1"/>
      <c r="AB396" s="1"/>
      <c r="AC396" s="1"/>
      <c r="AD396" s="1"/>
    </row>
    <row r="397" spans="1:30" x14ac:dyDescent="0.25">
      <c r="A397" s="7" t="s">
        <v>1206</v>
      </c>
      <c r="C397" s="2"/>
      <c r="F397" s="2"/>
      <c r="G397" s="1" t="s">
        <v>1665</v>
      </c>
      <c r="H397" s="1"/>
      <c r="K397"/>
      <c r="U397" s="1"/>
      <c r="V397" s="1"/>
      <c r="W397" s="1"/>
      <c r="X397" s="1"/>
      <c r="Y397" s="1"/>
      <c r="Z397" s="1"/>
      <c r="AA397" s="1"/>
      <c r="AB397" s="1"/>
      <c r="AC397" s="1"/>
      <c r="AD397" s="1"/>
    </row>
    <row r="398" spans="1:30" x14ac:dyDescent="0.25">
      <c r="A398" s="35" t="s">
        <v>1076</v>
      </c>
      <c r="C398" s="2"/>
      <c r="D398" s="2" t="s">
        <v>1665</v>
      </c>
      <c r="E398" s="20"/>
      <c r="F398" s="2" t="s">
        <v>1665</v>
      </c>
      <c r="G398" s="20"/>
      <c r="H398" s="20"/>
      <c r="K398"/>
      <c r="U398" s="1"/>
      <c r="V398" s="1"/>
      <c r="W398" s="1"/>
      <c r="X398" s="1"/>
      <c r="Y398" s="1"/>
      <c r="Z398" s="1" t="s">
        <v>1665</v>
      </c>
      <c r="AA398" s="1"/>
      <c r="AB398" s="1"/>
      <c r="AC398" s="1"/>
      <c r="AD398" s="1"/>
    </row>
    <row r="399" spans="1:30" x14ac:dyDescent="0.25">
      <c r="A399" s="7" t="s">
        <v>1588</v>
      </c>
      <c r="C399" s="2"/>
      <c r="F399" s="2"/>
      <c r="G399" s="1"/>
      <c r="H399" s="1"/>
      <c r="K399"/>
      <c r="U399" s="1"/>
      <c r="V399" s="1"/>
      <c r="W399" s="1"/>
      <c r="X399" s="1"/>
      <c r="Y399" s="1"/>
      <c r="Z399" s="1"/>
      <c r="AA399" s="1"/>
      <c r="AB399" s="1"/>
      <c r="AC399" s="1"/>
      <c r="AD399" s="1"/>
    </row>
    <row r="400" spans="1:30" x14ac:dyDescent="0.25">
      <c r="A400" s="7" t="s">
        <v>1589</v>
      </c>
      <c r="C400" s="2"/>
      <c r="F400" s="2"/>
      <c r="G400" s="1"/>
      <c r="H400" s="1"/>
      <c r="K400"/>
      <c r="U400" s="1"/>
      <c r="V400" s="1"/>
      <c r="W400" s="1"/>
      <c r="X400" s="1"/>
      <c r="Y400" s="1"/>
      <c r="Z400" s="1"/>
      <c r="AA400" s="1"/>
      <c r="AB400" s="1"/>
      <c r="AC400" s="1"/>
      <c r="AD400" s="1"/>
    </row>
    <row r="401" spans="1:30" x14ac:dyDescent="0.25">
      <c r="A401" s="7" t="s">
        <v>1590</v>
      </c>
      <c r="C401" s="2"/>
      <c r="F401" s="2"/>
      <c r="G401" s="1"/>
      <c r="H401" s="1"/>
      <c r="K401"/>
      <c r="U401" s="1"/>
      <c r="V401" s="1"/>
      <c r="W401" s="1"/>
      <c r="X401" s="1"/>
      <c r="Y401" s="1"/>
      <c r="Z401" s="1"/>
      <c r="AA401" s="1"/>
      <c r="AB401" s="1"/>
      <c r="AC401" s="1"/>
      <c r="AD401" s="1"/>
    </row>
    <row r="402" spans="1:30" x14ac:dyDescent="0.25">
      <c r="A402" s="7" t="s">
        <v>1300</v>
      </c>
      <c r="C402" s="2"/>
      <c r="D402" s="2" t="s">
        <v>1665</v>
      </c>
      <c r="F402" s="2"/>
      <c r="G402" s="1" t="s">
        <v>1665</v>
      </c>
      <c r="H402" s="1"/>
      <c r="K402"/>
      <c r="U402" s="1"/>
      <c r="V402" s="1"/>
      <c r="W402" s="1"/>
      <c r="X402" s="1"/>
      <c r="Y402" s="1"/>
      <c r="Z402" s="1" t="s">
        <v>1665</v>
      </c>
      <c r="AA402" s="1"/>
      <c r="AB402" s="1"/>
      <c r="AC402" s="1"/>
      <c r="AD402" s="1"/>
    </row>
    <row r="403" spans="1:30" x14ac:dyDescent="0.25">
      <c r="A403" s="7" t="s">
        <v>1301</v>
      </c>
      <c r="C403" s="2"/>
      <c r="D403" s="2" t="s">
        <v>1665</v>
      </c>
      <c r="F403" s="2"/>
      <c r="G403" s="1" t="s">
        <v>1665</v>
      </c>
      <c r="H403" s="1"/>
      <c r="K403"/>
      <c r="U403" s="1" t="s">
        <v>1665</v>
      </c>
      <c r="V403" s="1"/>
      <c r="W403" s="1"/>
      <c r="X403" s="1"/>
      <c r="Y403" s="1"/>
      <c r="Z403" s="1" t="s">
        <v>1665</v>
      </c>
      <c r="AA403" s="1" t="s">
        <v>1665</v>
      </c>
      <c r="AB403" s="28" t="s">
        <v>1665</v>
      </c>
      <c r="AC403" s="28"/>
      <c r="AD403" s="1"/>
    </row>
    <row r="404" spans="1:30" x14ac:dyDescent="0.25">
      <c r="A404" s="7" t="s">
        <v>1591</v>
      </c>
      <c r="C404" s="2"/>
      <c r="F404" s="2"/>
      <c r="G404" s="1"/>
      <c r="H404" s="1"/>
      <c r="K404"/>
      <c r="U404" s="1"/>
      <c r="V404" s="1"/>
      <c r="W404" s="1"/>
      <c r="X404" s="1"/>
      <c r="Y404" s="1"/>
      <c r="Z404" s="1"/>
      <c r="AA404" s="1"/>
      <c r="AB404" s="1"/>
      <c r="AC404" s="1"/>
      <c r="AD404" s="1"/>
    </row>
    <row r="405" spans="1:30" x14ac:dyDescent="0.25">
      <c r="A405" s="7" t="s">
        <v>1302</v>
      </c>
      <c r="C405" s="2"/>
      <c r="D405" s="2" t="s">
        <v>1665</v>
      </c>
      <c r="F405" s="2"/>
      <c r="G405" s="1" t="s">
        <v>1665</v>
      </c>
      <c r="H405" s="1"/>
      <c r="K405"/>
      <c r="U405" s="1"/>
      <c r="V405" s="1"/>
      <c r="W405" s="1"/>
      <c r="X405" s="1"/>
      <c r="Y405" s="1"/>
      <c r="Z405" s="1"/>
      <c r="AA405" s="1"/>
      <c r="AB405" s="1"/>
      <c r="AC405" s="1"/>
      <c r="AD405" s="1"/>
    </row>
    <row r="406" spans="1:30" x14ac:dyDescent="0.25">
      <c r="A406" s="7" t="s">
        <v>1592</v>
      </c>
      <c r="C406" s="2"/>
      <c r="F406" s="2"/>
      <c r="G406" s="1"/>
      <c r="H406" s="1"/>
      <c r="K406"/>
      <c r="U406" s="1"/>
      <c r="V406" s="1"/>
      <c r="W406" s="1"/>
      <c r="X406" s="1"/>
      <c r="Y406" s="1"/>
      <c r="Z406" s="1"/>
      <c r="AA406" s="1"/>
      <c r="AB406" s="1"/>
      <c r="AC406" s="1"/>
      <c r="AD406" s="1"/>
    </row>
    <row r="407" spans="1:30" x14ac:dyDescent="0.25">
      <c r="A407" s="7" t="s">
        <v>1303</v>
      </c>
      <c r="C407" s="2"/>
      <c r="D407" s="2" t="s">
        <v>1665</v>
      </c>
      <c r="F407" s="2"/>
      <c r="G407" s="1" t="s">
        <v>1665</v>
      </c>
      <c r="H407" s="1"/>
      <c r="K407"/>
      <c r="U407" s="1"/>
      <c r="V407" s="1"/>
      <c r="W407" s="1" t="s">
        <v>1665</v>
      </c>
      <c r="X407" s="28"/>
      <c r="Y407" s="1"/>
      <c r="Z407" s="1" t="s">
        <v>1665</v>
      </c>
      <c r="AA407" s="1"/>
      <c r="AB407" s="1"/>
      <c r="AC407" s="1"/>
      <c r="AD407" s="1"/>
    </row>
    <row r="408" spans="1:30" x14ac:dyDescent="0.25">
      <c r="A408" s="7" t="s">
        <v>1593</v>
      </c>
      <c r="C408" s="2"/>
      <c r="F408" s="2"/>
      <c r="G408" s="1"/>
      <c r="H408" s="1"/>
      <c r="K408"/>
      <c r="U408" s="1"/>
      <c r="V408" s="1"/>
      <c r="W408" s="1"/>
      <c r="X408" s="1"/>
      <c r="Y408" s="1"/>
      <c r="Z408" s="1"/>
      <c r="AA408" s="1"/>
      <c r="AB408" s="1"/>
      <c r="AC408" s="1"/>
      <c r="AD408" s="1"/>
    </row>
    <row r="409" spans="1:30" x14ac:dyDescent="0.25">
      <c r="A409" s="7" t="s">
        <v>1594</v>
      </c>
      <c r="C409" s="2"/>
      <c r="F409" s="2"/>
      <c r="G409" s="1"/>
      <c r="H409" s="1"/>
      <c r="K409"/>
      <c r="U409" s="1"/>
      <c r="V409" s="1"/>
      <c r="W409" s="1"/>
      <c r="X409" s="1"/>
      <c r="Y409" s="1"/>
      <c r="Z409" s="1"/>
      <c r="AA409" s="1"/>
      <c r="AB409" s="1"/>
      <c r="AC409" s="1"/>
      <c r="AD409" s="1"/>
    </row>
    <row r="410" spans="1:30" x14ac:dyDescent="0.25">
      <c r="A410" s="7" t="s">
        <v>1595</v>
      </c>
      <c r="C410" s="2"/>
      <c r="F410" s="2"/>
      <c r="G410" s="1"/>
      <c r="H410" s="1"/>
      <c r="K410"/>
      <c r="U410" s="1"/>
      <c r="V410" s="1"/>
      <c r="W410" s="1"/>
      <c r="X410" s="1"/>
      <c r="Y410" s="1"/>
      <c r="Z410" s="1"/>
      <c r="AA410" s="1"/>
      <c r="AB410" s="1"/>
      <c r="AC410" s="1"/>
      <c r="AD410" s="1"/>
    </row>
    <row r="411" spans="1:30" x14ac:dyDescent="0.25">
      <c r="A411" s="7" t="s">
        <v>1361</v>
      </c>
      <c r="C411" s="2"/>
      <c r="D411" s="2" t="s">
        <v>1665</v>
      </c>
      <c r="F411" s="2"/>
      <c r="G411" s="1" t="s">
        <v>1665</v>
      </c>
      <c r="H411" s="1"/>
      <c r="K411"/>
      <c r="U411" s="1"/>
      <c r="V411" s="1" t="s">
        <v>1665</v>
      </c>
      <c r="W411" s="28" t="s">
        <v>1665</v>
      </c>
      <c r="X411" s="28"/>
      <c r="Y411" s="1"/>
      <c r="Z411" s="1"/>
      <c r="AA411" s="1"/>
      <c r="AB411" s="1"/>
      <c r="AC411" s="1"/>
      <c r="AD411" s="1"/>
    </row>
    <row r="412" spans="1:30" x14ac:dyDescent="0.25">
      <c r="A412" s="7" t="s">
        <v>1207</v>
      </c>
      <c r="C412" s="2"/>
      <c r="F412" s="2"/>
      <c r="G412" s="1" t="s">
        <v>1665</v>
      </c>
      <c r="H412" s="1"/>
      <c r="K412"/>
      <c r="U412" s="1"/>
      <c r="V412" s="1"/>
      <c r="W412" s="1"/>
      <c r="X412" s="1"/>
      <c r="Y412" s="1"/>
      <c r="Z412" s="1"/>
      <c r="AA412" s="1"/>
      <c r="AB412" s="1"/>
      <c r="AC412" s="1"/>
      <c r="AD412" s="1"/>
    </row>
    <row r="413" spans="1:30" x14ac:dyDescent="0.25">
      <c r="A413" s="7" t="s">
        <v>1114</v>
      </c>
      <c r="C413" s="2"/>
      <c r="F413" s="2" t="s">
        <v>1665</v>
      </c>
      <c r="G413" s="28" t="s">
        <v>1665</v>
      </c>
      <c r="H413" s="1"/>
      <c r="K413" t="s">
        <v>1665</v>
      </c>
      <c r="L413" t="s">
        <v>1665</v>
      </c>
      <c r="M413" s="28"/>
      <c r="U413" s="1"/>
      <c r="V413" s="1"/>
      <c r="W413" s="1"/>
      <c r="X413" s="1"/>
      <c r="Y413" s="1" t="s">
        <v>1665</v>
      </c>
      <c r="Z413" s="1"/>
      <c r="AA413" s="1"/>
      <c r="AB413" s="1"/>
      <c r="AC413" s="1" t="s">
        <v>1665</v>
      </c>
      <c r="AD413" s="27" t="s">
        <v>1665</v>
      </c>
    </row>
    <row r="414" spans="1:30" x14ac:dyDescent="0.25">
      <c r="A414" s="7" t="s">
        <v>1208</v>
      </c>
      <c r="C414" s="2"/>
      <c r="F414" s="2"/>
      <c r="G414" s="1" t="s">
        <v>1665</v>
      </c>
      <c r="H414" s="1"/>
      <c r="K414"/>
      <c r="U414" s="1"/>
      <c r="V414" s="1"/>
      <c r="W414" s="1"/>
      <c r="X414" s="1"/>
      <c r="Y414" s="1"/>
      <c r="Z414" s="1"/>
      <c r="AA414" s="1"/>
      <c r="AB414" s="1"/>
      <c r="AC414" s="1"/>
      <c r="AD414" s="1"/>
    </row>
    <row r="415" spans="1:30" x14ac:dyDescent="0.25">
      <c r="A415" s="7" t="s">
        <v>1164</v>
      </c>
      <c r="C415" s="2"/>
      <c r="F415" s="2" t="s">
        <v>1665</v>
      </c>
      <c r="G415" s="28" t="s">
        <v>1665</v>
      </c>
      <c r="H415" s="1"/>
      <c r="K415"/>
      <c r="U415" s="1"/>
      <c r="V415" s="1"/>
      <c r="W415" s="1"/>
      <c r="X415" s="1"/>
      <c r="Y415" s="1"/>
      <c r="Z415" s="1"/>
      <c r="AA415" s="1"/>
      <c r="AB415" s="1"/>
      <c r="AC415" s="1"/>
      <c r="AD415" s="1"/>
    </row>
    <row r="416" spans="1:30" x14ac:dyDescent="0.25">
      <c r="A416" s="7" t="s">
        <v>1304</v>
      </c>
      <c r="C416" s="2"/>
      <c r="D416" s="2" t="s">
        <v>1665</v>
      </c>
      <c r="F416" s="2"/>
      <c r="G416" s="1" t="s">
        <v>1665</v>
      </c>
      <c r="H416" s="1"/>
      <c r="K416"/>
      <c r="U416" s="1"/>
      <c r="V416" s="1"/>
      <c r="W416" s="1"/>
      <c r="X416" s="1"/>
      <c r="Y416" s="1"/>
      <c r="Z416" s="1"/>
      <c r="AA416" s="1"/>
      <c r="AB416" s="1"/>
      <c r="AC416" s="1"/>
      <c r="AD416" s="1"/>
    </row>
    <row r="417" spans="1:30" x14ac:dyDescent="0.25">
      <c r="A417" s="7" t="s">
        <v>1055</v>
      </c>
      <c r="B417" s="1" t="s">
        <v>1665</v>
      </c>
      <c r="C417" s="2"/>
      <c r="D417" s="2" t="s">
        <v>1665</v>
      </c>
      <c r="F417" s="2"/>
      <c r="G417" s="1" t="s">
        <v>1665</v>
      </c>
      <c r="H417" s="1"/>
      <c r="K417"/>
      <c r="Q417" s="1" t="s">
        <v>1665</v>
      </c>
      <c r="U417" s="1"/>
      <c r="V417" s="1"/>
      <c r="W417" s="1"/>
      <c r="X417" s="1"/>
      <c r="Y417" s="1"/>
      <c r="Z417" s="1"/>
      <c r="AA417" s="1"/>
      <c r="AB417" s="1"/>
      <c r="AC417" s="1" t="s">
        <v>1665</v>
      </c>
      <c r="AD417" s="27" t="s">
        <v>1665</v>
      </c>
    </row>
    <row r="418" spans="1:30" x14ac:dyDescent="0.25">
      <c r="A418" s="7" t="s">
        <v>1077</v>
      </c>
      <c r="C418" s="2"/>
      <c r="D418" s="2" t="s">
        <v>1665</v>
      </c>
      <c r="F418" s="2"/>
      <c r="G418" s="1" t="s">
        <v>1665</v>
      </c>
      <c r="H418" s="1"/>
      <c r="K418"/>
      <c r="U418" s="1"/>
      <c r="V418" s="1"/>
      <c r="W418" s="1"/>
      <c r="X418" s="1"/>
      <c r="Y418" s="1"/>
      <c r="Z418" s="1"/>
      <c r="AA418" s="1"/>
      <c r="AB418" s="1"/>
      <c r="AC418" s="1"/>
      <c r="AD418" s="1"/>
    </row>
    <row r="419" spans="1:30" x14ac:dyDescent="0.25">
      <c r="A419" s="7" t="s">
        <v>1596</v>
      </c>
      <c r="C419" s="2"/>
      <c r="F419" s="2"/>
      <c r="G419" s="1"/>
      <c r="H419" s="1"/>
      <c r="K419"/>
      <c r="U419" s="1"/>
      <c r="V419" s="1"/>
      <c r="W419" s="1"/>
      <c r="X419" s="1"/>
      <c r="Y419" s="1"/>
      <c r="Z419" s="1"/>
      <c r="AA419" s="1"/>
      <c r="AB419" s="1"/>
      <c r="AC419" s="1"/>
      <c r="AD419" s="1"/>
    </row>
    <row r="420" spans="1:30" x14ac:dyDescent="0.25">
      <c r="A420" s="7" t="s">
        <v>1305</v>
      </c>
      <c r="C420" s="2"/>
      <c r="D420" s="2" t="s">
        <v>1665</v>
      </c>
      <c r="F420" s="2"/>
      <c r="G420" s="1" t="s">
        <v>1665</v>
      </c>
      <c r="H420" s="1"/>
      <c r="K420"/>
      <c r="U420" s="1"/>
      <c r="V420" s="1"/>
      <c r="W420" s="1" t="s">
        <v>1665</v>
      </c>
      <c r="X420" s="28"/>
      <c r="Y420" s="1"/>
      <c r="Z420" s="1" t="s">
        <v>1665</v>
      </c>
      <c r="AA420" s="1"/>
      <c r="AB420" s="1"/>
      <c r="AC420" s="1"/>
      <c r="AD420" s="1"/>
    </row>
    <row r="421" spans="1:30" x14ac:dyDescent="0.25">
      <c r="A421" s="9" t="s">
        <v>1306</v>
      </c>
      <c r="C421" s="2"/>
      <c r="D421" s="2" t="s">
        <v>1665</v>
      </c>
      <c r="F421" s="2"/>
      <c r="G421" s="1" t="s">
        <v>1665</v>
      </c>
      <c r="H421" s="1"/>
      <c r="K421"/>
      <c r="U421" s="1" t="s">
        <v>1665</v>
      </c>
      <c r="V421" s="1"/>
      <c r="W421" s="1"/>
      <c r="X421" s="1"/>
      <c r="Y421" s="1"/>
      <c r="Z421" s="1"/>
      <c r="AA421" s="1"/>
      <c r="AB421" s="1"/>
      <c r="AC421" s="1"/>
      <c r="AD421" s="1"/>
    </row>
    <row r="422" spans="1:30" x14ac:dyDescent="0.25">
      <c r="A422" s="7" t="s">
        <v>1597</v>
      </c>
      <c r="C422" s="2"/>
      <c r="D422" s="2" t="s">
        <v>1665</v>
      </c>
      <c r="F422" s="2"/>
      <c r="G422" s="1"/>
      <c r="H422" s="1"/>
      <c r="K422"/>
      <c r="U422" s="1"/>
      <c r="V422" s="1"/>
      <c r="W422" s="1"/>
      <c r="X422" s="1"/>
      <c r="Y422" s="1"/>
      <c r="Z422" s="1"/>
      <c r="AA422" s="1"/>
      <c r="AB422" s="1"/>
      <c r="AC422" s="1"/>
      <c r="AD422" s="1"/>
    </row>
    <row r="423" spans="1:30" x14ac:dyDescent="0.25">
      <c r="A423" s="7" t="s">
        <v>1078</v>
      </c>
      <c r="C423" s="2"/>
      <c r="D423" s="2" t="s">
        <v>1665</v>
      </c>
      <c r="F423" s="2"/>
      <c r="G423" s="1" t="s">
        <v>1665</v>
      </c>
      <c r="H423" s="1"/>
      <c r="K423"/>
      <c r="L423" t="s">
        <v>1665</v>
      </c>
      <c r="M423" s="28"/>
      <c r="U423" s="1"/>
      <c r="V423" s="1"/>
      <c r="W423" s="1" t="s">
        <v>1665</v>
      </c>
      <c r="X423" s="28"/>
      <c r="Y423" s="1"/>
      <c r="Z423" s="1" t="s">
        <v>1665</v>
      </c>
      <c r="AA423" s="1"/>
      <c r="AB423" s="1"/>
      <c r="AC423" s="1"/>
      <c r="AD423" s="1"/>
    </row>
    <row r="424" spans="1:30" x14ac:dyDescent="0.25">
      <c r="A424" s="7" t="s">
        <v>1209</v>
      </c>
      <c r="C424" s="2"/>
      <c r="F424" s="2" t="s">
        <v>1665</v>
      </c>
      <c r="G424" s="28" t="s">
        <v>1665</v>
      </c>
      <c r="H424" s="1"/>
      <c r="K424"/>
      <c r="U424" s="1"/>
      <c r="V424" s="1"/>
      <c r="W424" s="1"/>
      <c r="X424" s="1"/>
      <c r="Y424" s="1"/>
      <c r="Z424" s="1"/>
      <c r="AA424" s="1"/>
      <c r="AB424" s="1"/>
      <c r="AC424" s="1"/>
      <c r="AD424" s="1"/>
    </row>
    <row r="425" spans="1:30" x14ac:dyDescent="0.25">
      <c r="A425" s="7" t="s">
        <v>1598</v>
      </c>
      <c r="C425" s="2"/>
      <c r="F425" s="2"/>
      <c r="G425" s="1"/>
      <c r="H425" s="1"/>
      <c r="K425"/>
      <c r="U425" s="1"/>
      <c r="V425" s="1"/>
      <c r="W425" s="1"/>
      <c r="X425" s="1"/>
      <c r="Y425" s="1"/>
      <c r="Z425" s="1"/>
      <c r="AA425" s="1"/>
      <c r="AB425" s="1"/>
      <c r="AC425" s="1"/>
      <c r="AD425" s="1"/>
    </row>
    <row r="426" spans="1:30" x14ac:dyDescent="0.25">
      <c r="A426" s="7" t="s">
        <v>1599</v>
      </c>
      <c r="C426" s="2"/>
      <c r="F426" s="2"/>
      <c r="G426" s="1"/>
      <c r="H426" s="1"/>
      <c r="K426"/>
      <c r="U426" s="1"/>
      <c r="V426" s="1"/>
      <c r="W426" s="1"/>
      <c r="X426" s="1"/>
      <c r="Y426" s="1"/>
      <c r="Z426" s="1"/>
      <c r="AA426" s="1"/>
      <c r="AB426" s="1"/>
      <c r="AC426" s="1"/>
      <c r="AD426" s="1"/>
    </row>
    <row r="427" spans="1:30" x14ac:dyDescent="0.25">
      <c r="A427" s="7" t="s">
        <v>1166</v>
      </c>
      <c r="C427" s="2"/>
      <c r="F427" s="2" t="s">
        <v>1665</v>
      </c>
      <c r="G427" s="28"/>
      <c r="H427" s="1"/>
      <c r="K427"/>
      <c r="U427" s="1"/>
      <c r="V427" s="1"/>
      <c r="W427" s="1"/>
      <c r="X427" s="1"/>
      <c r="Y427" s="1"/>
      <c r="Z427" s="1"/>
      <c r="AA427" s="1"/>
      <c r="AB427" s="1"/>
      <c r="AC427" s="1"/>
      <c r="AD427" s="1"/>
    </row>
    <row r="428" spans="1:30" x14ac:dyDescent="0.25">
      <c r="A428" s="7" t="s">
        <v>1165</v>
      </c>
      <c r="C428" s="2"/>
      <c r="F428" s="2" t="s">
        <v>1665</v>
      </c>
      <c r="G428" s="28" t="s">
        <v>1665</v>
      </c>
      <c r="H428" s="1"/>
      <c r="K428"/>
      <c r="U428" s="1"/>
      <c r="V428" s="1"/>
      <c r="W428" s="1"/>
      <c r="X428" s="1"/>
      <c r="Y428" s="1"/>
      <c r="Z428" s="1"/>
      <c r="AA428" s="1"/>
      <c r="AB428" s="1"/>
      <c r="AC428" s="1" t="s">
        <v>1665</v>
      </c>
      <c r="AD428" s="27" t="s">
        <v>1665</v>
      </c>
    </row>
    <row r="429" spans="1:30" x14ac:dyDescent="0.25">
      <c r="A429" s="7" t="s">
        <v>1167</v>
      </c>
      <c r="C429" s="2"/>
      <c r="E429" s="1" t="s">
        <v>1665</v>
      </c>
      <c r="F429" s="2" t="s">
        <v>1665</v>
      </c>
      <c r="G429" s="28" t="s">
        <v>1665</v>
      </c>
      <c r="H429" s="1"/>
      <c r="K429"/>
      <c r="U429" s="1"/>
      <c r="V429" s="1"/>
      <c r="W429" s="1"/>
      <c r="X429" s="1"/>
      <c r="Y429" s="1"/>
      <c r="Z429" s="1"/>
      <c r="AA429" s="1"/>
      <c r="AB429" s="1"/>
      <c r="AC429" s="1"/>
      <c r="AD429" s="1"/>
    </row>
    <row r="430" spans="1:30" x14ac:dyDescent="0.25">
      <c r="A430" s="7" t="s">
        <v>1600</v>
      </c>
      <c r="C430" s="2"/>
      <c r="F430" s="2"/>
      <c r="G430" s="1"/>
      <c r="H430" s="1"/>
      <c r="K430"/>
      <c r="U430" s="1"/>
      <c r="V430" s="1"/>
      <c r="W430" s="1"/>
      <c r="X430" s="1"/>
      <c r="Y430" s="1"/>
      <c r="Z430" s="1"/>
      <c r="AA430" s="1"/>
      <c r="AB430" s="1"/>
      <c r="AC430" s="1"/>
      <c r="AD430" s="1"/>
    </row>
    <row r="431" spans="1:30" x14ac:dyDescent="0.25">
      <c r="A431" s="7" t="s">
        <v>1307</v>
      </c>
      <c r="C431" s="2"/>
      <c r="D431" s="2" t="s">
        <v>1665</v>
      </c>
      <c r="F431" s="2"/>
      <c r="G431" s="1" t="s">
        <v>1665</v>
      </c>
      <c r="H431" s="1"/>
      <c r="K431"/>
      <c r="U431" s="1"/>
      <c r="V431" s="1"/>
      <c r="W431" s="1"/>
      <c r="X431" s="1"/>
      <c r="Y431" s="1"/>
      <c r="Z431" s="1"/>
      <c r="AA431" s="1"/>
      <c r="AB431" s="1"/>
      <c r="AC431" s="1"/>
      <c r="AD431" s="1"/>
    </row>
    <row r="432" spans="1:30" x14ac:dyDescent="0.25">
      <c r="A432" s="7" t="s">
        <v>1308</v>
      </c>
      <c r="C432" s="2"/>
      <c r="D432" s="2" t="s">
        <v>1665</v>
      </c>
      <c r="F432" s="2"/>
      <c r="G432" s="1" t="s">
        <v>1665</v>
      </c>
      <c r="H432" s="1"/>
      <c r="K432"/>
      <c r="U432" s="1"/>
      <c r="V432" s="1"/>
      <c r="W432" s="1"/>
      <c r="X432" s="1"/>
      <c r="Y432" s="1"/>
      <c r="Z432" s="1"/>
      <c r="AA432" s="1"/>
      <c r="AB432" s="1"/>
      <c r="AC432" s="1"/>
      <c r="AD432" s="1"/>
    </row>
    <row r="433" spans="1:30" x14ac:dyDescent="0.25">
      <c r="A433" s="7" t="s">
        <v>1309</v>
      </c>
      <c r="C433" s="2"/>
      <c r="D433" s="2" t="s">
        <v>1665</v>
      </c>
      <c r="F433" s="2"/>
      <c r="G433" s="1" t="s">
        <v>1665</v>
      </c>
      <c r="H433" s="1"/>
      <c r="K433"/>
      <c r="T433" s="1" t="s">
        <v>1665</v>
      </c>
      <c r="U433" s="1" t="s">
        <v>1665</v>
      </c>
      <c r="V433" s="1"/>
      <c r="W433" s="1"/>
      <c r="X433" s="1"/>
      <c r="Y433" s="1"/>
      <c r="Z433" s="1" t="s">
        <v>1665</v>
      </c>
      <c r="AA433" s="1"/>
      <c r="AB433" s="1"/>
      <c r="AC433" s="1"/>
      <c r="AD433" s="1"/>
    </row>
    <row r="434" spans="1:30" x14ac:dyDescent="0.25">
      <c r="A434" s="9" t="s">
        <v>1168</v>
      </c>
      <c r="C434" s="2"/>
      <c r="F434" s="2" t="s">
        <v>1665</v>
      </c>
      <c r="G434" s="28" t="s">
        <v>1665</v>
      </c>
      <c r="H434" s="1"/>
      <c r="K434"/>
      <c r="U434" s="1"/>
      <c r="V434" s="1"/>
      <c r="W434" s="1"/>
      <c r="X434" s="1"/>
      <c r="Y434" s="1"/>
      <c r="Z434" s="1"/>
      <c r="AA434" s="1"/>
      <c r="AB434" s="1"/>
      <c r="AC434" s="1"/>
      <c r="AD434" s="1"/>
    </row>
    <row r="435" spans="1:30" x14ac:dyDescent="0.25">
      <c r="A435" s="7" t="s">
        <v>1601</v>
      </c>
      <c r="C435" s="2"/>
      <c r="F435" s="2"/>
      <c r="G435" s="1"/>
      <c r="H435" s="1"/>
      <c r="K435"/>
      <c r="U435" s="1"/>
      <c r="V435" s="1"/>
      <c r="W435" s="1"/>
      <c r="X435" s="1"/>
      <c r="Y435" s="1"/>
      <c r="Z435" s="1"/>
      <c r="AA435" s="1"/>
      <c r="AB435" s="1"/>
      <c r="AC435" s="1"/>
      <c r="AD435" s="1"/>
    </row>
    <row r="436" spans="1:30" x14ac:dyDescent="0.25">
      <c r="A436" s="7" t="s">
        <v>1094</v>
      </c>
      <c r="C436" s="2"/>
      <c r="E436" s="1" t="s">
        <v>1665</v>
      </c>
      <c r="F436" s="2" t="s">
        <v>1665</v>
      </c>
      <c r="G436" s="28" t="s">
        <v>1665</v>
      </c>
      <c r="H436" s="1"/>
      <c r="K436"/>
      <c r="U436" s="1"/>
      <c r="V436" s="1"/>
      <c r="W436" s="1"/>
      <c r="X436" s="1"/>
      <c r="Y436" s="1"/>
      <c r="Z436" s="1"/>
      <c r="AA436" s="1"/>
      <c r="AB436" s="1"/>
      <c r="AC436" s="1"/>
      <c r="AD436" s="1"/>
    </row>
    <row r="437" spans="1:30" x14ac:dyDescent="0.25">
      <c r="A437" s="7" t="s">
        <v>1602</v>
      </c>
      <c r="C437" s="2"/>
      <c r="F437" s="2"/>
      <c r="G437" s="1"/>
      <c r="H437" s="1"/>
      <c r="K437"/>
      <c r="U437" s="1"/>
      <c r="V437" s="1"/>
      <c r="W437" s="1"/>
      <c r="X437" s="1"/>
      <c r="Y437" s="1"/>
      <c r="Z437" s="1" t="s">
        <v>1665</v>
      </c>
      <c r="AA437" s="1"/>
      <c r="AB437" s="1"/>
      <c r="AC437" s="1"/>
      <c r="AD437" s="1"/>
    </row>
    <row r="438" spans="1:30" x14ac:dyDescent="0.25">
      <c r="A438" s="7" t="s">
        <v>1603</v>
      </c>
      <c r="C438" s="2" t="s">
        <v>1665</v>
      </c>
      <c r="F438" s="2"/>
      <c r="G438" s="1" t="s">
        <v>1665</v>
      </c>
      <c r="H438" s="1"/>
      <c r="K438"/>
      <c r="U438" s="1"/>
      <c r="V438" s="1"/>
      <c r="W438" s="1"/>
      <c r="X438" s="1"/>
      <c r="Y438" s="1"/>
      <c r="Z438" s="1"/>
      <c r="AA438" s="1"/>
      <c r="AB438" s="1"/>
      <c r="AC438" s="1"/>
      <c r="AD438" s="1"/>
    </row>
    <row r="439" spans="1:30" x14ac:dyDescent="0.25">
      <c r="A439" s="7" t="s">
        <v>1310</v>
      </c>
      <c r="C439" s="2"/>
      <c r="D439" s="2" t="s">
        <v>1665</v>
      </c>
      <c r="F439" s="2"/>
      <c r="G439" s="1" t="s">
        <v>1665</v>
      </c>
      <c r="H439" s="1"/>
      <c r="K439"/>
      <c r="U439" s="1"/>
      <c r="V439" s="1"/>
      <c r="W439" s="1" t="s">
        <v>1665</v>
      </c>
      <c r="X439" s="28"/>
      <c r="Y439" s="1"/>
      <c r="Z439" s="1" t="s">
        <v>1665</v>
      </c>
      <c r="AA439" s="1"/>
      <c r="AB439" s="1"/>
      <c r="AC439" s="1"/>
      <c r="AD439" s="1"/>
    </row>
    <row r="440" spans="1:30" x14ac:dyDescent="0.25">
      <c r="A440" s="7" t="s">
        <v>1311</v>
      </c>
      <c r="C440" s="2"/>
      <c r="D440" s="2" t="s">
        <v>1665</v>
      </c>
      <c r="F440" s="2"/>
      <c r="G440" s="1" t="s">
        <v>1665</v>
      </c>
      <c r="H440" s="1"/>
      <c r="K440"/>
      <c r="U440" s="1"/>
      <c r="V440" s="1"/>
      <c r="W440" s="1"/>
      <c r="X440" s="1"/>
      <c r="Y440" s="1"/>
      <c r="Z440" s="1"/>
      <c r="AA440" s="1"/>
      <c r="AB440" s="1"/>
      <c r="AC440" s="1"/>
      <c r="AD440" s="1"/>
    </row>
    <row r="441" spans="1:30" x14ac:dyDescent="0.25">
      <c r="A441" s="7" t="s">
        <v>1095</v>
      </c>
      <c r="C441" s="2"/>
      <c r="E441" s="1" t="s">
        <v>1665</v>
      </c>
      <c r="F441" s="2" t="s">
        <v>1665</v>
      </c>
      <c r="G441" s="28" t="s">
        <v>1665</v>
      </c>
      <c r="H441" s="1"/>
      <c r="K441"/>
      <c r="T441" s="1" t="s">
        <v>1665</v>
      </c>
      <c r="U441" s="1"/>
      <c r="V441" s="1"/>
      <c r="W441" s="1"/>
      <c r="X441" s="1"/>
      <c r="Y441" s="1"/>
      <c r="Z441" s="1"/>
      <c r="AA441" s="1"/>
      <c r="AB441" s="1"/>
      <c r="AC441" s="1"/>
      <c r="AD441" s="1"/>
    </row>
    <row r="442" spans="1:30" x14ac:dyDescent="0.25">
      <c r="A442" s="7" t="s">
        <v>1312</v>
      </c>
      <c r="C442" s="2"/>
      <c r="D442" s="2" t="s">
        <v>1665</v>
      </c>
      <c r="F442" s="2"/>
      <c r="G442" s="1" t="s">
        <v>1665</v>
      </c>
      <c r="H442" s="1"/>
      <c r="K442"/>
      <c r="T442" s="1" t="s">
        <v>1665</v>
      </c>
      <c r="U442" s="1"/>
      <c r="V442" s="1"/>
      <c r="W442" s="1"/>
      <c r="X442" s="1"/>
      <c r="Y442" s="1"/>
      <c r="Z442" s="1" t="s">
        <v>1665</v>
      </c>
      <c r="AA442" s="1"/>
      <c r="AB442" s="1"/>
      <c r="AC442" s="1"/>
      <c r="AD442" s="1"/>
    </row>
    <row r="443" spans="1:30" x14ac:dyDescent="0.25">
      <c r="A443" s="7" t="s">
        <v>1604</v>
      </c>
      <c r="C443" s="2"/>
      <c r="F443" s="2"/>
      <c r="G443" s="1"/>
      <c r="H443" s="1"/>
      <c r="K443"/>
      <c r="U443" s="1"/>
      <c r="V443" s="1"/>
      <c r="W443" s="1"/>
      <c r="X443" s="1"/>
      <c r="Y443" s="1"/>
      <c r="Z443" s="1"/>
      <c r="AA443" s="1"/>
      <c r="AB443" s="1"/>
      <c r="AC443" s="1"/>
      <c r="AD443" s="1"/>
    </row>
    <row r="444" spans="1:30" x14ac:dyDescent="0.25">
      <c r="A444" s="7" t="s">
        <v>1134</v>
      </c>
      <c r="C444" s="2"/>
      <c r="E444" s="1" t="s">
        <v>1665</v>
      </c>
      <c r="F444" s="2"/>
      <c r="G444" s="1" t="s">
        <v>1665</v>
      </c>
      <c r="H444" s="1"/>
      <c r="K444"/>
      <c r="T444" s="1" t="s">
        <v>1665</v>
      </c>
      <c r="U444" s="1"/>
      <c r="V444" s="1"/>
      <c r="W444" s="1"/>
      <c r="X444" s="1"/>
      <c r="Y444" s="1"/>
      <c r="Z444" s="1"/>
      <c r="AA444" s="1"/>
      <c r="AB444" s="1"/>
      <c r="AC444" s="1"/>
      <c r="AD444" s="1"/>
    </row>
    <row r="445" spans="1:30" x14ac:dyDescent="0.25">
      <c r="A445" s="7" t="s">
        <v>1313</v>
      </c>
      <c r="C445" s="2"/>
      <c r="F445" s="2"/>
      <c r="G445" s="1" t="s">
        <v>1665</v>
      </c>
      <c r="H445" s="1"/>
      <c r="K445"/>
      <c r="U445" s="1"/>
      <c r="V445" s="1"/>
      <c r="W445" s="1"/>
      <c r="X445" s="1"/>
      <c r="Y445" s="1"/>
      <c r="Z445" s="1"/>
      <c r="AA445" s="1"/>
      <c r="AB445" s="1"/>
      <c r="AC445" s="1"/>
      <c r="AD445" s="1"/>
    </row>
    <row r="446" spans="1:30" x14ac:dyDescent="0.25">
      <c r="A446" s="7" t="s">
        <v>1605</v>
      </c>
      <c r="C446" s="2"/>
      <c r="F446" s="2"/>
      <c r="G446" s="1"/>
      <c r="H446" s="1"/>
      <c r="K446"/>
      <c r="U446" s="1"/>
      <c r="V446" s="1"/>
      <c r="W446" s="1"/>
      <c r="X446" s="1"/>
      <c r="Y446" s="1"/>
      <c r="Z446" s="1"/>
      <c r="AA446" s="1"/>
      <c r="AB446" s="1"/>
      <c r="AC446" s="1"/>
      <c r="AD446" s="1"/>
    </row>
    <row r="447" spans="1:30" x14ac:dyDescent="0.25">
      <c r="A447" s="7" t="s">
        <v>1355</v>
      </c>
      <c r="C447" s="2"/>
      <c r="F447" s="2"/>
      <c r="G447" s="1" t="s">
        <v>1665</v>
      </c>
      <c r="H447" s="1"/>
      <c r="K447"/>
      <c r="U447" s="1"/>
      <c r="V447" s="1"/>
      <c r="W447" s="1"/>
      <c r="X447" s="1"/>
      <c r="Y447" s="1"/>
      <c r="Z447" s="1" t="s">
        <v>1665</v>
      </c>
      <c r="AA447" s="1"/>
      <c r="AB447" s="1"/>
      <c r="AC447" s="1" t="s">
        <v>1665</v>
      </c>
      <c r="AD447" s="1" t="s">
        <v>1665</v>
      </c>
    </row>
    <row r="448" spans="1:30" x14ac:dyDescent="0.25">
      <c r="A448" s="7" t="s">
        <v>1607</v>
      </c>
      <c r="C448" s="2"/>
      <c r="F448" s="2"/>
      <c r="G448" s="1"/>
      <c r="H448" s="1"/>
      <c r="K448"/>
      <c r="U448" s="1"/>
      <c r="V448" s="1"/>
      <c r="W448" s="1"/>
      <c r="X448" s="1"/>
      <c r="Y448" s="1"/>
      <c r="Z448" s="1"/>
      <c r="AA448" s="1"/>
      <c r="AB448" s="1"/>
      <c r="AC448" s="1"/>
      <c r="AD448" s="1"/>
    </row>
    <row r="449" spans="1:30" x14ac:dyDescent="0.25">
      <c r="A449" s="9" t="s">
        <v>1606</v>
      </c>
      <c r="C449" s="2"/>
      <c r="F449" s="2"/>
      <c r="G449" s="1"/>
      <c r="H449" s="1"/>
      <c r="K449"/>
      <c r="U449" s="1"/>
      <c r="V449" s="1"/>
      <c r="W449" s="1"/>
      <c r="X449" s="1"/>
      <c r="Y449" s="1"/>
      <c r="Z449" s="1"/>
      <c r="AA449" s="1"/>
      <c r="AB449" s="1"/>
      <c r="AC449" s="1"/>
      <c r="AD449" s="1"/>
    </row>
    <row r="450" spans="1:30" x14ac:dyDescent="0.25">
      <c r="A450" s="7" t="s">
        <v>1314</v>
      </c>
      <c r="C450" s="2"/>
      <c r="D450" s="2" t="s">
        <v>1665</v>
      </c>
      <c r="F450" s="2"/>
      <c r="G450" s="1" t="s">
        <v>1665</v>
      </c>
      <c r="H450" s="1"/>
      <c r="K450"/>
      <c r="T450" s="1" t="s">
        <v>1665</v>
      </c>
      <c r="U450" s="1"/>
      <c r="V450" s="1"/>
      <c r="W450" s="1"/>
      <c r="X450" s="1"/>
      <c r="Y450" s="1"/>
      <c r="Z450" s="1"/>
      <c r="AA450" s="1"/>
      <c r="AB450" s="1"/>
      <c r="AC450" s="1"/>
      <c r="AD450" s="1"/>
    </row>
    <row r="451" spans="1:30" x14ac:dyDescent="0.25">
      <c r="A451" s="7" t="s">
        <v>1608</v>
      </c>
      <c r="C451" s="2"/>
      <c r="F451" s="2"/>
      <c r="G451" s="1"/>
      <c r="H451" s="1"/>
      <c r="K451"/>
      <c r="U451" s="1"/>
      <c r="V451" s="1"/>
      <c r="W451" s="1"/>
      <c r="X451" s="1"/>
      <c r="Y451" s="1"/>
      <c r="Z451" s="1"/>
      <c r="AA451" s="1"/>
      <c r="AB451" s="1"/>
      <c r="AC451" s="1"/>
      <c r="AD451" s="1"/>
    </row>
    <row r="452" spans="1:30" x14ac:dyDescent="0.25">
      <c r="A452" s="7" t="s">
        <v>1609</v>
      </c>
      <c r="C452" s="2"/>
      <c r="F452" s="2"/>
      <c r="G452" s="1"/>
      <c r="H452" s="1"/>
      <c r="K452"/>
      <c r="U452" s="1"/>
      <c r="V452" s="1"/>
      <c r="W452" s="1"/>
      <c r="X452" s="1"/>
      <c r="Y452" s="1"/>
      <c r="Z452" s="1"/>
      <c r="AA452" s="1"/>
      <c r="AB452" s="1"/>
      <c r="AC452" s="1"/>
      <c r="AD452" s="1"/>
    </row>
    <row r="453" spans="1:30" x14ac:dyDescent="0.25">
      <c r="A453" s="7" t="s">
        <v>1096</v>
      </c>
      <c r="C453" s="2"/>
      <c r="E453" s="1" t="s">
        <v>1665</v>
      </c>
      <c r="F453" s="2"/>
      <c r="G453" s="1" t="s">
        <v>1665</v>
      </c>
      <c r="H453" s="1"/>
      <c r="K453"/>
      <c r="U453" s="1"/>
      <c r="V453" s="1"/>
      <c r="W453" s="1"/>
      <c r="X453" s="1"/>
      <c r="Y453" s="1"/>
      <c r="Z453" s="1"/>
      <c r="AA453" s="1"/>
      <c r="AB453" s="1"/>
      <c r="AC453" s="1"/>
      <c r="AD453" s="1"/>
    </row>
    <row r="454" spans="1:30" x14ac:dyDescent="0.25">
      <c r="A454" s="7" t="s">
        <v>1315</v>
      </c>
      <c r="C454" s="2"/>
      <c r="D454" s="2" t="s">
        <v>1665</v>
      </c>
      <c r="F454" s="2"/>
      <c r="G454" s="1" t="s">
        <v>1665</v>
      </c>
      <c r="H454" s="1"/>
      <c r="K454"/>
      <c r="U454" s="1"/>
      <c r="V454" s="1"/>
      <c r="W454" s="1"/>
      <c r="X454" s="1"/>
      <c r="Y454" s="1"/>
      <c r="Z454" s="1" t="s">
        <v>1665</v>
      </c>
      <c r="AA454" s="1"/>
      <c r="AB454" s="1"/>
      <c r="AC454" s="1"/>
      <c r="AD454" s="1"/>
    </row>
    <row r="455" spans="1:30" x14ac:dyDescent="0.25">
      <c r="A455" s="7" t="s">
        <v>1079</v>
      </c>
      <c r="C455" s="2"/>
      <c r="D455" s="2" t="s">
        <v>1665</v>
      </c>
      <c r="F455" s="2"/>
      <c r="G455" s="1" t="s">
        <v>1665</v>
      </c>
      <c r="H455" s="1"/>
      <c r="K455"/>
      <c r="L455" t="s">
        <v>1665</v>
      </c>
      <c r="M455" s="28"/>
      <c r="U455" s="1"/>
      <c r="V455" s="1"/>
      <c r="W455" s="1" t="s">
        <v>1665</v>
      </c>
      <c r="X455" s="28"/>
      <c r="Y455" s="1"/>
      <c r="Z455" s="1" t="s">
        <v>1665</v>
      </c>
      <c r="AA455" s="1"/>
      <c r="AB455" s="1"/>
      <c r="AC455" s="1"/>
      <c r="AD455" s="1"/>
    </row>
    <row r="456" spans="1:30" x14ac:dyDescent="0.25">
      <c r="A456" s="7" t="s">
        <v>1080</v>
      </c>
      <c r="C456" s="2"/>
      <c r="D456" s="2" t="s">
        <v>1665</v>
      </c>
      <c r="F456" s="2"/>
      <c r="G456" s="1"/>
      <c r="H456" s="1"/>
      <c r="K456"/>
      <c r="U456" s="1"/>
      <c r="V456" s="1"/>
      <c r="W456" s="1"/>
      <c r="X456" s="1"/>
      <c r="Y456" s="1"/>
      <c r="Z456" s="1"/>
      <c r="AA456" s="1"/>
      <c r="AB456" s="1"/>
      <c r="AC456" s="1"/>
      <c r="AD456" s="1"/>
    </row>
    <row r="457" spans="1:30" x14ac:dyDescent="0.25">
      <c r="A457" s="9" t="s">
        <v>1610</v>
      </c>
      <c r="C457" s="2"/>
      <c r="F457" s="2"/>
      <c r="G457" s="1"/>
      <c r="H457" s="1"/>
      <c r="K457"/>
      <c r="U457" s="1"/>
      <c r="V457" s="1"/>
      <c r="W457" s="1"/>
      <c r="X457" s="1"/>
      <c r="Y457" s="1"/>
      <c r="Z457" s="1"/>
      <c r="AA457" s="1"/>
      <c r="AB457" s="1"/>
      <c r="AC457" s="1"/>
      <c r="AD457" s="1"/>
    </row>
    <row r="458" spans="1:30" x14ac:dyDescent="0.25">
      <c r="A458" s="7" t="s">
        <v>1611</v>
      </c>
      <c r="C458" s="2"/>
      <c r="F458" s="2"/>
      <c r="G458" s="1"/>
      <c r="H458" s="1"/>
      <c r="K458"/>
      <c r="U458" s="1"/>
      <c r="V458" s="1"/>
      <c r="W458" s="1"/>
      <c r="X458" s="1"/>
      <c r="Y458" s="1"/>
      <c r="Z458" s="1"/>
      <c r="AA458" s="1"/>
      <c r="AB458" s="1"/>
      <c r="AC458" s="1"/>
      <c r="AD458" s="1"/>
    </row>
    <row r="459" spans="1:30" x14ac:dyDescent="0.25">
      <c r="A459" s="7" t="s">
        <v>1316</v>
      </c>
      <c r="C459" s="2"/>
      <c r="D459" s="2" t="s">
        <v>1665</v>
      </c>
      <c r="F459" s="2"/>
      <c r="G459" s="1" t="s">
        <v>1665</v>
      </c>
      <c r="H459" s="1"/>
      <c r="K459"/>
      <c r="U459" s="1"/>
      <c r="V459" s="1"/>
      <c r="W459" s="1"/>
      <c r="X459" s="1"/>
      <c r="Y459" s="1"/>
      <c r="Z459" s="1"/>
      <c r="AA459" s="1"/>
      <c r="AB459" s="1"/>
      <c r="AC459" s="1"/>
      <c r="AD459" s="1"/>
    </row>
    <row r="460" spans="1:30" x14ac:dyDescent="0.25">
      <c r="A460" s="7" t="s">
        <v>1135</v>
      </c>
      <c r="C460" s="2"/>
      <c r="E460" s="1" t="s">
        <v>1665</v>
      </c>
      <c r="F460" s="2" t="s">
        <v>1665</v>
      </c>
      <c r="G460" s="28" t="s">
        <v>1665</v>
      </c>
      <c r="H460" s="1"/>
      <c r="K460"/>
      <c r="T460" s="1" t="s">
        <v>1665</v>
      </c>
      <c r="U460" s="1"/>
      <c r="V460" s="1"/>
      <c r="W460" s="1"/>
      <c r="X460" s="1"/>
      <c r="Y460" s="1"/>
      <c r="Z460" s="1"/>
      <c r="AA460" s="1"/>
      <c r="AB460" s="1"/>
      <c r="AC460" s="1"/>
      <c r="AD460" s="1"/>
    </row>
    <row r="461" spans="1:30" x14ac:dyDescent="0.25">
      <c r="A461" s="7" t="s">
        <v>1169</v>
      </c>
      <c r="C461" s="2"/>
      <c r="F461" s="2" t="s">
        <v>1665</v>
      </c>
      <c r="G461" s="28"/>
      <c r="H461" s="1"/>
      <c r="K461"/>
      <c r="U461" s="1"/>
      <c r="V461" s="1"/>
      <c r="W461" s="1"/>
      <c r="X461" s="1"/>
      <c r="Y461" s="1"/>
      <c r="Z461" s="1"/>
      <c r="AA461" s="1"/>
      <c r="AB461" s="1"/>
      <c r="AC461" s="1"/>
      <c r="AD461" s="1"/>
    </row>
    <row r="462" spans="1:30" x14ac:dyDescent="0.25">
      <c r="A462" s="7" t="s">
        <v>1081</v>
      </c>
      <c r="C462" s="2"/>
      <c r="D462" s="2" t="s">
        <v>1665</v>
      </c>
      <c r="F462" s="2"/>
      <c r="G462" s="1" t="s">
        <v>1665</v>
      </c>
      <c r="H462" s="1"/>
      <c r="K462"/>
      <c r="L462" t="s">
        <v>1665</v>
      </c>
      <c r="M462" s="28"/>
      <c r="U462" s="1"/>
      <c r="V462" s="1"/>
      <c r="W462" s="1" t="s">
        <v>1665</v>
      </c>
      <c r="X462" s="28"/>
      <c r="Y462" s="1"/>
      <c r="Z462" s="1" t="s">
        <v>1665</v>
      </c>
      <c r="AA462" s="1"/>
      <c r="AB462" s="1"/>
      <c r="AC462" s="1"/>
      <c r="AD462" s="1"/>
    </row>
    <row r="463" spans="1:30" x14ac:dyDescent="0.25">
      <c r="A463" s="7" t="s">
        <v>1612</v>
      </c>
      <c r="C463" s="2"/>
      <c r="F463" s="2"/>
      <c r="G463" s="1"/>
      <c r="H463" s="1"/>
      <c r="K463"/>
      <c r="U463" s="1"/>
      <c r="V463" s="1"/>
      <c r="W463" s="1"/>
      <c r="X463" s="1"/>
      <c r="Y463" s="1"/>
      <c r="Z463" s="1"/>
      <c r="AA463" s="1"/>
      <c r="AB463" s="1"/>
      <c r="AC463" s="1"/>
      <c r="AD463" s="1"/>
    </row>
    <row r="464" spans="1:30" x14ac:dyDescent="0.25">
      <c r="A464" s="7" t="s">
        <v>1613</v>
      </c>
      <c r="C464" s="2"/>
      <c r="F464" s="2"/>
      <c r="G464" s="1"/>
      <c r="H464" s="1"/>
      <c r="K464"/>
      <c r="U464" s="1"/>
      <c r="V464" s="1"/>
      <c r="W464" s="1"/>
      <c r="X464" s="1"/>
      <c r="Y464" s="1"/>
      <c r="Z464" s="1"/>
      <c r="AA464" s="1"/>
      <c r="AB464" s="1"/>
      <c r="AC464" s="1"/>
      <c r="AD464" s="1"/>
    </row>
    <row r="465" spans="1:30" x14ac:dyDescent="0.25">
      <c r="A465" s="7" t="s">
        <v>1614</v>
      </c>
      <c r="C465" s="2"/>
      <c r="F465" s="2"/>
      <c r="G465" s="1"/>
      <c r="H465" s="1"/>
      <c r="K465"/>
      <c r="U465" s="1"/>
      <c r="V465" s="1"/>
      <c r="W465" s="1"/>
      <c r="X465" s="1"/>
      <c r="Y465" s="1"/>
      <c r="Z465" s="1"/>
      <c r="AA465" s="1"/>
      <c r="AB465" s="1"/>
      <c r="AC465" s="1"/>
      <c r="AD465" s="1"/>
    </row>
    <row r="466" spans="1:30" x14ac:dyDescent="0.25">
      <c r="A466" s="7" t="s">
        <v>1082</v>
      </c>
      <c r="C466" s="2"/>
      <c r="D466" s="2" t="s">
        <v>1665</v>
      </c>
      <c r="F466" s="2"/>
      <c r="G466" s="1" t="s">
        <v>1665</v>
      </c>
      <c r="H466" s="1"/>
      <c r="K466"/>
      <c r="L466" t="s">
        <v>1665</v>
      </c>
      <c r="M466" s="28"/>
      <c r="U466" s="1"/>
      <c r="V466" s="1"/>
      <c r="W466" s="1" t="s">
        <v>1665</v>
      </c>
      <c r="X466" s="28"/>
      <c r="Y466" s="1"/>
      <c r="Z466" s="1"/>
      <c r="AA466" s="1"/>
      <c r="AB466" s="1"/>
      <c r="AC466" s="1"/>
      <c r="AD466" s="1"/>
    </row>
    <row r="467" spans="1:30" x14ac:dyDescent="0.25">
      <c r="A467" s="7" t="s">
        <v>1317</v>
      </c>
      <c r="C467" s="2"/>
      <c r="D467" s="2" t="s">
        <v>1665</v>
      </c>
      <c r="F467" s="2"/>
      <c r="G467" s="1" t="s">
        <v>1665</v>
      </c>
      <c r="H467" s="1"/>
      <c r="K467"/>
      <c r="U467" s="1"/>
      <c r="V467" s="1"/>
      <c r="W467" s="1" t="s">
        <v>1665</v>
      </c>
      <c r="X467" s="28"/>
      <c r="Y467" s="1"/>
      <c r="Z467" s="1"/>
      <c r="AA467" s="1"/>
      <c r="AB467" s="1"/>
      <c r="AC467" s="1"/>
      <c r="AD467" s="1"/>
    </row>
    <row r="468" spans="1:30" x14ac:dyDescent="0.25">
      <c r="A468" s="7" t="s">
        <v>1615</v>
      </c>
      <c r="C468" s="2"/>
      <c r="F468" s="2"/>
      <c r="G468" s="1"/>
      <c r="H468" s="1"/>
      <c r="K468"/>
      <c r="U468" s="1"/>
      <c r="V468" s="1"/>
      <c r="W468" s="1"/>
      <c r="X468" s="1"/>
      <c r="Y468" s="1"/>
      <c r="Z468" s="1"/>
      <c r="AA468" s="1"/>
      <c r="AB468" s="1"/>
      <c r="AC468" s="1"/>
      <c r="AD468" s="1"/>
    </row>
    <row r="469" spans="1:30" x14ac:dyDescent="0.25">
      <c r="A469" s="7" t="s">
        <v>1616</v>
      </c>
      <c r="C469" s="2"/>
      <c r="F469" s="2"/>
      <c r="G469" s="1"/>
      <c r="H469" s="1"/>
      <c r="K469"/>
      <c r="U469" s="1"/>
      <c r="V469" s="1"/>
      <c r="W469" s="1"/>
      <c r="X469" s="1"/>
      <c r="Y469" s="1"/>
      <c r="Z469" s="1"/>
      <c r="AA469" s="1"/>
      <c r="AB469" s="1"/>
      <c r="AC469" s="1"/>
      <c r="AD469" s="1"/>
    </row>
    <row r="470" spans="1:30" x14ac:dyDescent="0.25">
      <c r="A470" s="9" t="s">
        <v>1320</v>
      </c>
      <c r="C470" s="2"/>
      <c r="D470" s="2" t="s">
        <v>1665</v>
      </c>
      <c r="F470" s="2"/>
      <c r="G470" s="1" t="s">
        <v>1665</v>
      </c>
      <c r="H470" s="1"/>
      <c r="K470"/>
      <c r="U470" s="1"/>
      <c r="V470" s="1"/>
      <c r="W470" s="1" t="s">
        <v>1665</v>
      </c>
      <c r="X470" s="28"/>
      <c r="Y470" s="1"/>
      <c r="Z470" s="1"/>
      <c r="AA470" s="1"/>
      <c r="AB470" s="1"/>
      <c r="AC470" s="1"/>
      <c r="AD470" s="1"/>
    </row>
    <row r="471" spans="1:30" x14ac:dyDescent="0.25">
      <c r="A471" s="7" t="s">
        <v>1617</v>
      </c>
      <c r="C471" s="2"/>
      <c r="F471" s="2"/>
      <c r="G471" s="1"/>
      <c r="H471" s="1"/>
      <c r="K471"/>
      <c r="U471" s="1"/>
      <c r="V471" s="1"/>
      <c r="W471" s="1"/>
      <c r="X471" s="1"/>
      <c r="Y471" s="1"/>
      <c r="Z471" s="1"/>
      <c r="AA471" s="1"/>
      <c r="AB471" s="1"/>
      <c r="AC471" s="1"/>
      <c r="AD471" s="1"/>
    </row>
    <row r="472" spans="1:30" x14ac:dyDescent="0.25">
      <c r="A472" s="32" t="s">
        <v>1210</v>
      </c>
      <c r="C472" s="2"/>
      <c r="F472" s="2" t="s">
        <v>1665</v>
      </c>
      <c r="G472" s="28" t="s">
        <v>1665</v>
      </c>
      <c r="H472" s="1"/>
      <c r="K472"/>
      <c r="U472" s="1"/>
      <c r="V472" s="1"/>
      <c r="W472" s="1"/>
      <c r="X472" s="1" t="s">
        <v>1665</v>
      </c>
      <c r="Y472" s="1"/>
      <c r="Z472" s="1"/>
      <c r="AA472" s="1"/>
      <c r="AB472" s="1"/>
      <c r="AC472" s="1" t="s">
        <v>1665</v>
      </c>
      <c r="AD472" s="27" t="s">
        <v>1665</v>
      </c>
    </row>
    <row r="473" spans="1:30" x14ac:dyDescent="0.25">
      <c r="A473" s="7" t="s">
        <v>1618</v>
      </c>
      <c r="C473" s="2"/>
      <c r="F473" s="2"/>
      <c r="G473" s="1"/>
      <c r="H473" s="1"/>
      <c r="K473"/>
      <c r="U473" s="1"/>
      <c r="V473" s="1"/>
      <c r="W473" s="1"/>
      <c r="X473" s="1"/>
      <c r="Y473" s="1"/>
      <c r="Z473" s="1"/>
      <c r="AA473" s="1"/>
      <c r="AB473" s="1"/>
      <c r="AC473" s="1"/>
      <c r="AD473" s="1"/>
    </row>
    <row r="474" spans="1:30" x14ac:dyDescent="0.25">
      <c r="A474" s="7" t="s">
        <v>1136</v>
      </c>
      <c r="C474" s="2"/>
      <c r="F474" s="2" t="s">
        <v>1665</v>
      </c>
      <c r="G474" s="28" t="s">
        <v>1665</v>
      </c>
      <c r="H474" s="1"/>
      <c r="K474"/>
      <c r="T474" s="1" t="s">
        <v>1665</v>
      </c>
      <c r="U474" s="1"/>
      <c r="V474" s="1"/>
      <c r="W474" s="1"/>
      <c r="X474" s="1"/>
      <c r="Y474" s="1"/>
      <c r="Z474" s="1"/>
      <c r="AA474" s="1"/>
      <c r="AB474" s="1"/>
      <c r="AC474" s="1"/>
      <c r="AD474" s="1"/>
    </row>
    <row r="475" spans="1:30" x14ac:dyDescent="0.25">
      <c r="A475" s="7" t="s">
        <v>1170</v>
      </c>
      <c r="C475" s="2"/>
      <c r="F475" s="2" t="s">
        <v>1665</v>
      </c>
      <c r="G475" s="28"/>
      <c r="H475" s="1"/>
      <c r="K475"/>
      <c r="U475" s="1"/>
      <c r="V475" s="1"/>
      <c r="W475" s="1"/>
      <c r="X475" s="1"/>
      <c r="Y475" s="1"/>
      <c r="Z475" s="1"/>
      <c r="AA475" s="1"/>
      <c r="AB475" s="1"/>
      <c r="AC475" s="1"/>
      <c r="AD475" s="1"/>
    </row>
    <row r="476" spans="1:30" x14ac:dyDescent="0.25">
      <c r="A476" s="7" t="s">
        <v>1619</v>
      </c>
      <c r="C476" s="2"/>
      <c r="F476" s="2"/>
      <c r="G476" s="1"/>
      <c r="H476" s="1"/>
      <c r="K476"/>
      <c r="U476" s="1"/>
      <c r="V476" s="1"/>
      <c r="W476" s="1"/>
      <c r="X476" s="1"/>
      <c r="Y476" s="1"/>
      <c r="Z476" s="1"/>
      <c r="AA476" s="1"/>
      <c r="AB476" s="1"/>
      <c r="AC476" s="1"/>
      <c r="AD476" s="1"/>
    </row>
    <row r="477" spans="1:30" x14ac:dyDescent="0.25">
      <c r="A477" s="7" t="s">
        <v>1318</v>
      </c>
      <c r="C477" s="2"/>
      <c r="F477" s="2"/>
      <c r="G477" s="1" t="s">
        <v>1665</v>
      </c>
      <c r="H477" s="1"/>
      <c r="K477"/>
      <c r="U477" s="1"/>
      <c r="V477" s="1"/>
      <c r="W477" s="1"/>
      <c r="X477" s="1"/>
      <c r="Y477" s="1"/>
      <c r="Z477" s="1"/>
      <c r="AA477" s="1"/>
      <c r="AB477" s="1"/>
      <c r="AC477" s="1"/>
      <c r="AD477" s="1"/>
    </row>
    <row r="478" spans="1:30" x14ac:dyDescent="0.25">
      <c r="A478" s="7" t="s">
        <v>1321</v>
      </c>
      <c r="C478" s="2"/>
      <c r="F478" s="2"/>
      <c r="G478" s="1" t="s">
        <v>1665</v>
      </c>
      <c r="H478" s="1"/>
      <c r="K478"/>
      <c r="U478" s="1"/>
      <c r="V478" s="1"/>
      <c r="W478" s="1"/>
      <c r="X478" s="1"/>
      <c r="Y478" s="1"/>
      <c r="Z478" s="1"/>
      <c r="AA478" s="1"/>
      <c r="AB478" s="1"/>
      <c r="AC478" s="1"/>
      <c r="AD478" s="1"/>
    </row>
    <row r="479" spans="1:30" x14ac:dyDescent="0.25">
      <c r="A479" s="7" t="s">
        <v>1171</v>
      </c>
      <c r="C479" s="2"/>
      <c r="F479" s="2" t="s">
        <v>1665</v>
      </c>
      <c r="G479" s="28"/>
      <c r="H479" s="1"/>
      <c r="K479"/>
      <c r="U479" s="1"/>
      <c r="V479" s="1"/>
      <c r="W479" s="1"/>
      <c r="X479" s="1"/>
      <c r="Y479" s="1"/>
      <c r="Z479" s="1"/>
      <c r="AA479" s="1"/>
      <c r="AB479" s="1"/>
      <c r="AC479" s="1"/>
      <c r="AD479" s="1"/>
    </row>
    <row r="480" spans="1:30" x14ac:dyDescent="0.25">
      <c r="A480" s="7" t="s">
        <v>1322</v>
      </c>
      <c r="C480" s="2"/>
      <c r="D480" s="2" t="s">
        <v>1665</v>
      </c>
      <c r="F480" s="2"/>
      <c r="G480" s="1" t="s">
        <v>1665</v>
      </c>
      <c r="H480" s="1"/>
      <c r="K480"/>
      <c r="U480" s="1"/>
      <c r="V480" s="1"/>
      <c r="W480" s="1"/>
      <c r="X480" s="1"/>
      <c r="Y480" s="1"/>
      <c r="Z480" s="1"/>
      <c r="AA480" s="1"/>
      <c r="AB480" s="1"/>
      <c r="AC480" s="1"/>
      <c r="AD480" s="1"/>
    </row>
    <row r="481" spans="1:30" x14ac:dyDescent="0.25">
      <c r="A481" s="7" t="s">
        <v>1319</v>
      </c>
      <c r="C481" s="2"/>
      <c r="D481" s="2" t="s">
        <v>1665</v>
      </c>
      <c r="F481" s="2"/>
      <c r="G481" s="1" t="s">
        <v>1665</v>
      </c>
      <c r="H481" s="1"/>
      <c r="K481"/>
      <c r="U481" s="1"/>
      <c r="V481" s="1"/>
      <c r="W481" s="1"/>
      <c r="X481" s="1"/>
      <c r="Y481" s="1"/>
      <c r="Z481" s="1"/>
      <c r="AA481" s="1"/>
      <c r="AB481" s="1"/>
      <c r="AC481" s="1" t="s">
        <v>1665</v>
      </c>
      <c r="AD481" s="1" t="s">
        <v>1665</v>
      </c>
    </row>
    <row r="482" spans="1:30" x14ac:dyDescent="0.25">
      <c r="A482" s="7" t="s">
        <v>1211</v>
      </c>
      <c r="C482" s="2"/>
      <c r="E482" s="1" t="s">
        <v>1665</v>
      </c>
      <c r="F482" s="2"/>
      <c r="G482" s="1" t="s">
        <v>1665</v>
      </c>
      <c r="H482" s="1"/>
      <c r="K482"/>
      <c r="U482" s="1"/>
      <c r="V482" s="1"/>
      <c r="W482" s="1"/>
      <c r="X482" s="1"/>
      <c r="Y482" s="1"/>
      <c r="Z482" s="1"/>
      <c r="AA482" s="1"/>
      <c r="AB482" s="1"/>
      <c r="AC482" s="1"/>
      <c r="AD482" s="1"/>
    </row>
    <row r="483" spans="1:30" x14ac:dyDescent="0.25">
      <c r="A483" s="7" t="s">
        <v>1172</v>
      </c>
      <c r="C483" s="2"/>
      <c r="F483" s="2" t="s">
        <v>1665</v>
      </c>
      <c r="G483" s="28"/>
      <c r="H483" s="1" t="s">
        <v>1665</v>
      </c>
      <c r="I483" t="s">
        <v>1665</v>
      </c>
      <c r="J483" t="s">
        <v>1665</v>
      </c>
      <c r="K483"/>
      <c r="U483" s="1"/>
      <c r="V483" s="1"/>
      <c r="W483" s="1"/>
      <c r="X483" s="1"/>
      <c r="Y483" s="1"/>
      <c r="Z483" s="1"/>
      <c r="AA483" s="1"/>
      <c r="AB483" s="1"/>
      <c r="AC483" s="1"/>
      <c r="AD483" s="1"/>
    </row>
    <row r="484" spans="1:30" x14ac:dyDescent="0.25">
      <c r="A484" s="7" t="s">
        <v>1620</v>
      </c>
      <c r="C484" s="2"/>
      <c r="F484" s="2"/>
      <c r="G484" s="1"/>
      <c r="H484" s="1"/>
      <c r="K484"/>
      <c r="U484" s="1"/>
      <c r="V484" s="1"/>
      <c r="W484" s="1"/>
      <c r="X484" s="1"/>
      <c r="Y484" s="1"/>
      <c r="Z484" s="1"/>
      <c r="AA484" s="1"/>
      <c r="AB484" s="1"/>
      <c r="AC484" s="1"/>
      <c r="AD484" s="1"/>
    </row>
    <row r="485" spans="1:30" x14ac:dyDescent="0.25">
      <c r="A485" s="7" t="s">
        <v>1323</v>
      </c>
      <c r="C485" s="2"/>
      <c r="D485" s="2" t="s">
        <v>1665</v>
      </c>
      <c r="F485" s="2"/>
      <c r="G485" s="1" t="s">
        <v>1665</v>
      </c>
      <c r="H485" s="1"/>
      <c r="K485"/>
      <c r="U485" s="1"/>
      <c r="V485" s="1"/>
      <c r="W485" s="1"/>
      <c r="X485" s="1"/>
      <c r="Y485" s="1"/>
      <c r="Z485" s="1" t="s">
        <v>1665</v>
      </c>
      <c r="AA485" s="1"/>
      <c r="AB485" s="1"/>
      <c r="AC485" s="1"/>
      <c r="AD485" s="1"/>
    </row>
    <row r="486" spans="1:30" x14ac:dyDescent="0.25">
      <c r="A486" s="7" t="s">
        <v>1324</v>
      </c>
      <c r="C486" s="2"/>
      <c r="D486" s="2" t="s">
        <v>1665</v>
      </c>
      <c r="F486" s="2"/>
      <c r="G486" s="1" t="s">
        <v>1665</v>
      </c>
      <c r="H486" s="1"/>
      <c r="K486"/>
      <c r="U486" s="1"/>
      <c r="V486" s="1"/>
      <c r="W486" s="1"/>
      <c r="X486" s="1"/>
      <c r="Y486" s="1"/>
      <c r="Z486" s="1" t="s">
        <v>1665</v>
      </c>
      <c r="AA486" s="1"/>
      <c r="AB486" s="1"/>
      <c r="AC486" s="1" t="s">
        <v>1665</v>
      </c>
      <c r="AD486" s="27" t="s">
        <v>1665</v>
      </c>
    </row>
    <row r="487" spans="1:30" x14ac:dyDescent="0.25">
      <c r="A487" s="7" t="s">
        <v>1621</v>
      </c>
      <c r="C487" s="2"/>
      <c r="F487" s="2"/>
      <c r="G487" s="1"/>
      <c r="H487" s="1"/>
      <c r="K487"/>
      <c r="U487" s="1"/>
      <c r="V487" s="1"/>
      <c r="W487" s="1"/>
      <c r="X487" s="1"/>
      <c r="Y487" s="1"/>
      <c r="Z487" s="1"/>
      <c r="AA487" s="1"/>
      <c r="AB487" s="1"/>
      <c r="AC487" s="1"/>
      <c r="AD487" s="1"/>
    </row>
    <row r="488" spans="1:30" x14ac:dyDescent="0.25">
      <c r="A488" s="7" t="s">
        <v>1622</v>
      </c>
      <c r="C488" s="2"/>
      <c r="F488" s="2"/>
      <c r="G488" s="1"/>
      <c r="H488" s="1"/>
      <c r="K488"/>
      <c r="U488" s="1"/>
      <c r="V488" s="1"/>
      <c r="W488" s="1"/>
      <c r="X488" s="1"/>
      <c r="Y488" s="1"/>
      <c r="Z488" s="1"/>
      <c r="AA488" s="1"/>
      <c r="AB488" s="1"/>
      <c r="AC488" s="1"/>
      <c r="AD488" s="1"/>
    </row>
    <row r="489" spans="1:30" x14ac:dyDescent="0.25">
      <c r="A489" s="7" t="s">
        <v>1083</v>
      </c>
      <c r="C489" s="2"/>
      <c r="D489" s="2" t="s">
        <v>1665</v>
      </c>
      <c r="F489" s="2"/>
      <c r="G489" s="1" t="s">
        <v>1665</v>
      </c>
      <c r="H489" s="1"/>
      <c r="K489"/>
      <c r="L489" t="s">
        <v>1665</v>
      </c>
      <c r="M489" s="28"/>
      <c r="U489" s="1"/>
      <c r="V489" s="1"/>
      <c r="W489" s="1" t="s">
        <v>1665</v>
      </c>
      <c r="X489" s="28"/>
      <c r="Y489" s="1"/>
      <c r="Z489" s="1"/>
      <c r="AA489" s="1"/>
      <c r="AB489" s="1"/>
      <c r="AC489" s="1"/>
      <c r="AD489" s="1"/>
    </row>
    <row r="490" spans="1:30" x14ac:dyDescent="0.25">
      <c r="A490" s="7" t="s">
        <v>1623</v>
      </c>
      <c r="C490" s="2"/>
      <c r="F490" s="2"/>
      <c r="G490" s="1"/>
      <c r="H490" s="1"/>
      <c r="K490"/>
      <c r="U490" s="1"/>
      <c r="V490" s="1"/>
      <c r="W490" s="1"/>
      <c r="X490" s="1"/>
      <c r="Y490" s="1"/>
      <c r="Z490" s="1"/>
      <c r="AA490" s="1"/>
      <c r="AB490" s="1"/>
      <c r="AC490" s="1"/>
      <c r="AD490" s="1"/>
    </row>
    <row r="491" spans="1:30" x14ac:dyDescent="0.25">
      <c r="A491" s="7" t="s">
        <v>1624</v>
      </c>
      <c r="C491" s="2"/>
      <c r="F491" s="2"/>
      <c r="G491" s="1"/>
      <c r="H491" s="1"/>
      <c r="K491"/>
      <c r="U491" s="1"/>
      <c r="V491" s="1"/>
      <c r="W491" s="1"/>
      <c r="X491" s="1"/>
      <c r="Y491" s="1"/>
      <c r="Z491" s="1"/>
      <c r="AA491" s="1"/>
      <c r="AB491" s="1"/>
      <c r="AC491" s="1"/>
      <c r="AD491" s="1"/>
    </row>
    <row r="492" spans="1:30" x14ac:dyDescent="0.25">
      <c r="A492" s="7" t="s">
        <v>1325</v>
      </c>
      <c r="C492" s="2"/>
      <c r="D492" s="2" t="s">
        <v>1665</v>
      </c>
      <c r="F492" s="2"/>
      <c r="G492" s="1" t="s">
        <v>1665</v>
      </c>
      <c r="H492" s="1"/>
      <c r="K492"/>
      <c r="U492" s="1"/>
      <c r="V492" s="1"/>
      <c r="W492" s="1"/>
      <c r="X492" s="1"/>
      <c r="Y492" s="1"/>
      <c r="Z492" s="1" t="s">
        <v>1665</v>
      </c>
      <c r="AA492" s="1"/>
      <c r="AB492" s="1"/>
      <c r="AC492" s="1"/>
      <c r="AD492" s="1"/>
    </row>
    <row r="493" spans="1:30" x14ac:dyDescent="0.25">
      <c r="A493" s="32" t="s">
        <v>1097</v>
      </c>
      <c r="C493" s="2"/>
      <c r="E493" s="1" t="s">
        <v>1665</v>
      </c>
      <c r="F493" s="2" t="s">
        <v>1665</v>
      </c>
      <c r="G493" s="28" t="s">
        <v>1665</v>
      </c>
      <c r="H493" s="1"/>
      <c r="K493"/>
      <c r="U493" s="1"/>
      <c r="V493" s="1"/>
      <c r="W493" s="1"/>
      <c r="X493" s="1" t="s">
        <v>1665</v>
      </c>
      <c r="Y493" s="1"/>
      <c r="Z493" s="1"/>
      <c r="AA493" s="1"/>
      <c r="AB493" s="1"/>
      <c r="AC493" s="1" t="s">
        <v>1665</v>
      </c>
      <c r="AD493" s="27" t="s">
        <v>1665</v>
      </c>
    </row>
    <row r="494" spans="1:30" x14ac:dyDescent="0.25">
      <c r="A494" s="7" t="s">
        <v>1137</v>
      </c>
      <c r="C494" s="2"/>
      <c r="F494" s="2" t="s">
        <v>1665</v>
      </c>
      <c r="G494" s="28" t="s">
        <v>1665</v>
      </c>
      <c r="H494" s="1"/>
      <c r="K494"/>
      <c r="Q494" s="1" t="s">
        <v>1665</v>
      </c>
      <c r="T494" s="1" t="s">
        <v>1665</v>
      </c>
      <c r="U494" s="1"/>
      <c r="V494" s="1"/>
      <c r="W494" s="1"/>
      <c r="X494" s="1"/>
      <c r="Y494" s="1"/>
      <c r="Z494" s="1"/>
      <c r="AA494" s="1"/>
      <c r="AB494" s="1"/>
      <c r="AC494" s="1" t="s">
        <v>1665</v>
      </c>
      <c r="AD494" s="1" t="s">
        <v>1665</v>
      </c>
    </row>
    <row r="495" spans="1:30" x14ac:dyDescent="0.25">
      <c r="A495" s="7" t="s">
        <v>1212</v>
      </c>
      <c r="C495" s="2"/>
      <c r="F495" s="2"/>
      <c r="G495" s="1" t="s">
        <v>1665</v>
      </c>
      <c r="H495" s="1"/>
      <c r="K495"/>
      <c r="U495" s="1"/>
      <c r="V495" s="1"/>
      <c r="W495" s="1"/>
      <c r="X495" s="1"/>
      <c r="Y495" s="1"/>
      <c r="Z495" s="1"/>
      <c r="AA495" s="1"/>
      <c r="AB495" s="1"/>
      <c r="AC495" s="1"/>
      <c r="AD495" s="1"/>
    </row>
    <row r="496" spans="1:30" x14ac:dyDescent="0.25">
      <c r="A496" s="7" t="s">
        <v>1213</v>
      </c>
      <c r="C496" s="2" t="s">
        <v>1665</v>
      </c>
      <c r="F496" s="2"/>
      <c r="G496" s="1" t="s">
        <v>1665</v>
      </c>
      <c r="H496" s="1"/>
      <c r="K496"/>
      <c r="U496" s="1"/>
      <c r="V496" s="1"/>
      <c r="W496" s="1"/>
      <c r="X496" s="1"/>
      <c r="Y496" s="1"/>
      <c r="Z496" s="1"/>
      <c r="AA496" s="1"/>
      <c r="AB496" s="1"/>
      <c r="AC496" s="1"/>
      <c r="AD496" s="1"/>
    </row>
    <row r="497" spans="1:30" x14ac:dyDescent="0.25">
      <c r="A497" s="7" t="s">
        <v>1625</v>
      </c>
      <c r="C497" s="2"/>
      <c r="D497" s="2" t="s">
        <v>1665</v>
      </c>
      <c r="F497" s="2"/>
      <c r="G497" s="1"/>
      <c r="H497" s="1"/>
      <c r="K497"/>
      <c r="U497" s="1"/>
      <c r="V497" s="1"/>
      <c r="W497" s="1" t="s">
        <v>1665</v>
      </c>
      <c r="X497" s="28"/>
      <c r="Y497" s="1"/>
      <c r="Z497" s="1"/>
      <c r="AA497" s="1"/>
      <c r="AB497" s="1"/>
      <c r="AC497" s="1"/>
      <c r="AD497" s="1"/>
    </row>
    <row r="498" spans="1:30" x14ac:dyDescent="0.25">
      <c r="A498" s="7" t="s">
        <v>1626</v>
      </c>
      <c r="C498" s="2"/>
      <c r="F498" s="2"/>
      <c r="G498" s="1"/>
      <c r="H498" s="1"/>
      <c r="K498"/>
      <c r="U498" s="1"/>
      <c r="V498" s="1"/>
      <c r="W498" s="1"/>
      <c r="X498" s="1"/>
      <c r="Y498" s="1"/>
      <c r="Z498" s="1"/>
      <c r="AA498" s="1"/>
      <c r="AB498" s="1"/>
      <c r="AC498" s="1"/>
      <c r="AD498" s="1"/>
    </row>
    <row r="499" spans="1:30" x14ac:dyDescent="0.25">
      <c r="A499" s="7" t="s">
        <v>1173</v>
      </c>
      <c r="C499" s="2"/>
      <c r="F499" s="2" t="s">
        <v>1665</v>
      </c>
      <c r="G499" s="28" t="s">
        <v>1665</v>
      </c>
      <c r="H499" s="1"/>
      <c r="K499"/>
      <c r="S499" s="1" t="s">
        <v>1665</v>
      </c>
      <c r="U499" s="1"/>
      <c r="V499" s="1"/>
      <c r="W499" s="1"/>
      <c r="X499" s="1"/>
      <c r="Y499" s="1" t="s">
        <v>1665</v>
      </c>
      <c r="Z499" s="1" t="s">
        <v>1665</v>
      </c>
      <c r="AA499" s="1"/>
      <c r="AB499" s="1"/>
      <c r="AC499" s="1" t="s">
        <v>1665</v>
      </c>
      <c r="AD499" s="27" t="s">
        <v>1665</v>
      </c>
    </row>
    <row r="500" spans="1:30" x14ac:dyDescent="0.25">
      <c r="A500" s="7" t="s">
        <v>1326</v>
      </c>
      <c r="C500" s="2"/>
      <c r="D500" s="2" t="s">
        <v>1665</v>
      </c>
      <c r="F500" s="2"/>
      <c r="G500" s="1" t="s">
        <v>1665</v>
      </c>
      <c r="H500" s="1"/>
      <c r="K500"/>
      <c r="U500" s="1"/>
      <c r="V500" s="1"/>
      <c r="W500" s="1"/>
      <c r="X500" s="1"/>
      <c r="Y500" s="1"/>
      <c r="Z500" s="1"/>
      <c r="AA500" s="1"/>
      <c r="AB500" s="1"/>
      <c r="AC500" s="1"/>
      <c r="AD500" s="1"/>
    </row>
    <row r="501" spans="1:30" x14ac:dyDescent="0.25">
      <c r="A501" s="7" t="s">
        <v>1327</v>
      </c>
      <c r="C501" s="2"/>
      <c r="D501" s="2" t="s">
        <v>1665</v>
      </c>
      <c r="F501" s="2"/>
      <c r="G501" s="1" t="s">
        <v>1665</v>
      </c>
      <c r="H501" s="1"/>
      <c r="K501"/>
      <c r="L501" t="s">
        <v>1665</v>
      </c>
      <c r="M501" s="28"/>
      <c r="U501" s="1"/>
      <c r="V501" s="1"/>
      <c r="W501" s="1"/>
      <c r="X501" s="1"/>
      <c r="Y501" s="1"/>
      <c r="Z501" s="1"/>
      <c r="AA501" s="1"/>
      <c r="AB501" s="1"/>
      <c r="AC501" s="1"/>
      <c r="AD501" s="1"/>
    </row>
    <row r="502" spans="1:30" x14ac:dyDescent="0.25">
      <c r="A502" s="32" t="s">
        <v>1174</v>
      </c>
      <c r="C502" s="2"/>
      <c r="F502" s="2" t="s">
        <v>1665</v>
      </c>
      <c r="G502" s="28" t="s">
        <v>1665</v>
      </c>
      <c r="H502" s="1"/>
      <c r="K502"/>
      <c r="U502" s="1"/>
      <c r="V502" s="1"/>
      <c r="W502" s="1"/>
      <c r="X502" s="1" t="s">
        <v>1665</v>
      </c>
      <c r="Y502" s="1"/>
      <c r="Z502" s="1"/>
      <c r="AA502" s="1"/>
      <c r="AB502" s="1"/>
      <c r="AC502" s="1"/>
      <c r="AD502" s="1"/>
    </row>
    <row r="503" spans="1:30" x14ac:dyDescent="0.25">
      <c r="A503" s="7" t="s">
        <v>1064</v>
      </c>
      <c r="B503" s="1" t="s">
        <v>1665</v>
      </c>
      <c r="C503" s="2"/>
      <c r="E503" s="1" t="s">
        <v>1665</v>
      </c>
      <c r="F503" s="2"/>
      <c r="G503" s="1" t="s">
        <v>1665</v>
      </c>
      <c r="H503" s="1"/>
      <c r="K503"/>
      <c r="L503" t="s">
        <v>1665</v>
      </c>
      <c r="M503" s="28"/>
      <c r="Q503" s="1" t="s">
        <v>1665</v>
      </c>
      <c r="T503" s="1" t="s">
        <v>1665</v>
      </c>
      <c r="U503" s="1"/>
      <c r="V503" s="1"/>
      <c r="W503" s="1"/>
      <c r="X503" s="1"/>
      <c r="Y503" s="1"/>
      <c r="Z503" s="1" t="s">
        <v>1665</v>
      </c>
      <c r="AA503" s="1"/>
      <c r="AB503" s="1"/>
      <c r="AC503" s="1" t="s">
        <v>1665</v>
      </c>
      <c r="AD503" s="27" t="s">
        <v>1665</v>
      </c>
    </row>
    <row r="504" spans="1:30" x14ac:dyDescent="0.25">
      <c r="A504" s="7" t="s">
        <v>1627</v>
      </c>
      <c r="C504" s="2"/>
      <c r="F504" s="2"/>
      <c r="G504" s="1"/>
      <c r="H504" s="1"/>
      <c r="K504"/>
      <c r="U504" s="1"/>
      <c r="V504" s="1"/>
      <c r="W504" s="1"/>
      <c r="X504" s="1"/>
      <c r="Y504" s="1"/>
      <c r="Z504" s="1"/>
      <c r="AA504" s="1"/>
      <c r="AB504" s="1"/>
      <c r="AC504" s="1"/>
      <c r="AD504" s="1"/>
    </row>
    <row r="505" spans="1:30" x14ac:dyDescent="0.25">
      <c r="A505" s="7" t="s">
        <v>1628</v>
      </c>
      <c r="C505" s="2"/>
      <c r="D505" s="2" t="s">
        <v>1665</v>
      </c>
      <c r="F505" s="2"/>
      <c r="G505" s="1"/>
      <c r="H505" s="1"/>
      <c r="K505"/>
      <c r="U505" s="1"/>
      <c r="V505" s="1"/>
      <c r="W505" s="1" t="s">
        <v>1665</v>
      </c>
      <c r="X505" s="28"/>
      <c r="Y505" s="1"/>
      <c r="Z505" s="1" t="s">
        <v>1665</v>
      </c>
      <c r="AA505" s="1"/>
      <c r="AB505" s="1"/>
      <c r="AC505" s="1"/>
      <c r="AD505" s="1"/>
    </row>
    <row r="506" spans="1:30" x14ac:dyDescent="0.25">
      <c r="A506" s="7" t="s">
        <v>1629</v>
      </c>
      <c r="C506" s="2"/>
      <c r="F506" s="2"/>
      <c r="G506" s="1"/>
      <c r="H506" s="1"/>
      <c r="K506"/>
      <c r="U506" s="1"/>
      <c r="V506" s="1"/>
      <c r="W506" s="1"/>
      <c r="X506" s="1"/>
      <c r="Y506" s="1"/>
      <c r="Z506" s="1"/>
      <c r="AA506" s="1"/>
      <c r="AB506" s="1"/>
      <c r="AC506" s="1"/>
      <c r="AD506" s="1"/>
    </row>
    <row r="507" spans="1:30" x14ac:dyDescent="0.25">
      <c r="A507" s="7" t="s">
        <v>1957</v>
      </c>
      <c r="C507" s="2"/>
      <c r="F507" s="2"/>
      <c r="G507" s="1"/>
      <c r="H507" s="1"/>
      <c r="K507"/>
      <c r="U507" s="1"/>
      <c r="V507" s="1"/>
      <c r="W507" s="1"/>
      <c r="X507" s="1"/>
      <c r="Y507" s="1"/>
      <c r="Z507" s="1"/>
      <c r="AA507" s="1"/>
      <c r="AB507" s="1"/>
      <c r="AC507" s="1"/>
      <c r="AD507" s="1"/>
    </row>
    <row r="508" spans="1:30" x14ac:dyDescent="0.25">
      <c r="A508" s="9" t="s">
        <v>1328</v>
      </c>
      <c r="C508" s="2"/>
      <c r="D508" s="2" t="s">
        <v>1665</v>
      </c>
      <c r="F508" s="2"/>
      <c r="G508" s="1" t="s">
        <v>1665</v>
      </c>
      <c r="H508" s="1"/>
      <c r="K508"/>
      <c r="T508" s="1" t="s">
        <v>1665</v>
      </c>
      <c r="U508" s="1" t="s">
        <v>1665</v>
      </c>
      <c r="V508" s="1"/>
      <c r="W508" s="1"/>
      <c r="X508" s="1"/>
      <c r="Y508" s="1"/>
      <c r="Z508" s="1"/>
      <c r="AA508" s="1"/>
      <c r="AB508" s="1"/>
      <c r="AC508" s="1"/>
      <c r="AD508" s="1"/>
    </row>
    <row r="509" spans="1:30" x14ac:dyDescent="0.25">
      <c r="A509" s="7" t="s">
        <v>1941</v>
      </c>
      <c r="C509" s="2"/>
      <c r="F509" s="2"/>
      <c r="G509" s="1" t="s">
        <v>1665</v>
      </c>
      <c r="H509" s="1"/>
      <c r="K509"/>
      <c r="U509" s="1"/>
      <c r="V509" s="1"/>
      <c r="W509" s="1"/>
      <c r="X509" s="1"/>
      <c r="Y509" s="1"/>
      <c r="Z509" s="1"/>
      <c r="AA509" s="1"/>
      <c r="AB509" s="1"/>
      <c r="AC509" s="1"/>
      <c r="AD509" s="1"/>
    </row>
    <row r="510" spans="1:30" x14ac:dyDescent="0.25">
      <c r="A510" s="7" t="s">
        <v>1065</v>
      </c>
      <c r="B510" s="1" t="s">
        <v>1665</v>
      </c>
      <c r="C510" s="2"/>
      <c r="F510" s="2"/>
      <c r="G510" s="1" t="s">
        <v>1665</v>
      </c>
      <c r="H510" s="1"/>
      <c r="K510" t="s">
        <v>1665</v>
      </c>
      <c r="L510" t="s">
        <v>1665</v>
      </c>
      <c r="M510" s="28"/>
      <c r="Q510" s="1" t="s">
        <v>1665</v>
      </c>
      <c r="U510" s="1"/>
      <c r="V510" s="1"/>
      <c r="W510" s="1"/>
      <c r="X510" s="1"/>
      <c r="Y510" s="1" t="s">
        <v>1665</v>
      </c>
      <c r="Z510" s="1"/>
      <c r="AA510" s="1"/>
      <c r="AB510" s="1"/>
      <c r="AC510" s="1" t="s">
        <v>1665</v>
      </c>
      <c r="AD510" s="27" t="s">
        <v>1665</v>
      </c>
    </row>
    <row r="511" spans="1:30" x14ac:dyDescent="0.25">
      <c r="A511" s="7" t="s">
        <v>1214</v>
      </c>
      <c r="C511" s="2"/>
      <c r="E511" s="1" t="s">
        <v>1665</v>
      </c>
      <c r="F511" s="2"/>
      <c r="G511" s="1" t="s">
        <v>1665</v>
      </c>
      <c r="H511" s="1"/>
      <c r="K511"/>
      <c r="U511" s="1"/>
      <c r="V511" s="1"/>
      <c r="W511" s="1"/>
      <c r="X511" s="1"/>
      <c r="Y511" s="1"/>
      <c r="Z511" s="1"/>
      <c r="AA511" s="1"/>
      <c r="AB511" s="1"/>
      <c r="AC511" s="1"/>
      <c r="AD511" s="1"/>
    </row>
    <row r="512" spans="1:30" x14ac:dyDescent="0.25">
      <c r="A512" s="7" t="s">
        <v>1329</v>
      </c>
      <c r="C512" s="2"/>
      <c r="D512" s="2" t="s">
        <v>1665</v>
      </c>
      <c r="F512" s="2"/>
      <c r="G512" s="1" t="s">
        <v>1665</v>
      </c>
      <c r="H512" s="1"/>
      <c r="K512"/>
      <c r="U512" s="1"/>
      <c r="V512" s="1"/>
      <c r="W512" s="1"/>
      <c r="X512" s="1"/>
      <c r="Y512" s="1"/>
      <c r="Z512" s="1" t="s">
        <v>1665</v>
      </c>
      <c r="AA512" s="1"/>
      <c r="AB512" s="1"/>
      <c r="AC512" s="1"/>
      <c r="AD512" s="1"/>
    </row>
    <row r="513" spans="1:30" x14ac:dyDescent="0.25">
      <c r="A513" s="7" t="s">
        <v>1630</v>
      </c>
      <c r="C513" s="2"/>
      <c r="F513" s="2"/>
      <c r="G513" s="1"/>
      <c r="H513" s="1"/>
      <c r="K513"/>
      <c r="U513" s="1"/>
      <c r="V513" s="1"/>
      <c r="W513" s="1"/>
      <c r="X513" s="1"/>
      <c r="Y513" s="1"/>
      <c r="Z513" s="1"/>
      <c r="AA513" s="1"/>
      <c r="AB513" s="1"/>
      <c r="AC513" s="1"/>
      <c r="AD513" s="1"/>
    </row>
    <row r="514" spans="1:30" x14ac:dyDescent="0.25">
      <c r="A514" s="7" t="s">
        <v>1631</v>
      </c>
      <c r="C514" s="2"/>
      <c r="F514" s="2"/>
      <c r="G514" s="1"/>
      <c r="H514" s="1"/>
      <c r="K514"/>
      <c r="U514" s="1"/>
      <c r="V514" s="1"/>
      <c r="W514" s="1"/>
      <c r="X514" s="1"/>
      <c r="Y514" s="1"/>
      <c r="Z514" s="1"/>
      <c r="AA514" s="1"/>
      <c r="AB514" s="1"/>
      <c r="AC514" s="1"/>
      <c r="AD514" s="1"/>
    </row>
    <row r="515" spans="1:30" x14ac:dyDescent="0.25">
      <c r="A515" s="7" t="s">
        <v>1330</v>
      </c>
      <c r="C515" s="2"/>
      <c r="F515" s="2"/>
      <c r="G515" s="1" t="s">
        <v>1665</v>
      </c>
      <c r="H515" s="1"/>
      <c r="K515"/>
      <c r="U515" s="1"/>
      <c r="V515" s="1"/>
      <c r="W515" s="1"/>
      <c r="X515" s="1"/>
      <c r="Y515" s="1"/>
      <c r="Z515" s="1"/>
      <c r="AA515" s="1"/>
      <c r="AB515" s="1"/>
      <c r="AC515" s="1"/>
      <c r="AD515" s="1"/>
    </row>
    <row r="516" spans="1:30" x14ac:dyDescent="0.25">
      <c r="A516" s="7" t="s">
        <v>1942</v>
      </c>
      <c r="C516" s="2"/>
      <c r="D516" s="2" t="s">
        <v>1665</v>
      </c>
      <c r="F516" s="2"/>
      <c r="G516" s="1" t="s">
        <v>1665</v>
      </c>
      <c r="H516" s="1"/>
      <c r="K516"/>
      <c r="U516" s="1"/>
      <c r="V516" s="1"/>
      <c r="W516" s="1"/>
      <c r="X516" s="1"/>
      <c r="Y516" s="1"/>
      <c r="Z516" s="1"/>
      <c r="AA516" s="1" t="s">
        <v>1665</v>
      </c>
      <c r="AB516" s="28" t="s">
        <v>1665</v>
      </c>
      <c r="AC516" s="28"/>
      <c r="AD516" s="1"/>
    </row>
    <row r="517" spans="1:30" x14ac:dyDescent="0.25">
      <c r="A517" s="9" t="s">
        <v>1215</v>
      </c>
      <c r="C517" s="2"/>
      <c r="F517" s="2"/>
      <c r="G517" s="1" t="s">
        <v>1665</v>
      </c>
      <c r="H517" s="1"/>
      <c r="K517"/>
      <c r="U517" s="1"/>
      <c r="V517" s="1"/>
      <c r="W517" s="1"/>
      <c r="X517" s="1"/>
      <c r="Y517" s="1"/>
      <c r="Z517" s="1"/>
      <c r="AA517" s="1"/>
      <c r="AB517" s="1"/>
      <c r="AC517" s="1"/>
      <c r="AD517" s="1"/>
    </row>
    <row r="518" spans="1:30" x14ac:dyDescent="0.25">
      <c r="A518" s="7" t="s">
        <v>1632</v>
      </c>
      <c r="C518" s="2"/>
      <c r="F518" s="2"/>
      <c r="G518" s="1"/>
      <c r="H518" s="1"/>
      <c r="K518"/>
      <c r="U518" s="1"/>
      <c r="V518" s="1"/>
      <c r="W518" s="1"/>
      <c r="X518" s="1"/>
      <c r="Y518" s="1"/>
      <c r="Z518" s="1" t="s">
        <v>1665</v>
      </c>
      <c r="AA518" s="1"/>
      <c r="AB518" s="1"/>
      <c r="AC518" s="1"/>
      <c r="AD518" s="1"/>
    </row>
    <row r="519" spans="1:30" x14ac:dyDescent="0.25">
      <c r="A519" s="7" t="s">
        <v>1633</v>
      </c>
      <c r="C519" s="2"/>
      <c r="F519" s="2"/>
      <c r="G519" s="1"/>
      <c r="H519" s="1"/>
      <c r="K519"/>
      <c r="U519" s="1"/>
      <c r="V519" s="1"/>
      <c r="W519" s="1"/>
      <c r="X519" s="1"/>
      <c r="Y519" s="1"/>
      <c r="Z519" s="1"/>
      <c r="AA519" s="1"/>
      <c r="AB519" s="1"/>
      <c r="AC519" s="1"/>
      <c r="AD519" s="1"/>
    </row>
    <row r="520" spans="1:30" x14ac:dyDescent="0.25">
      <c r="A520" s="7" t="s">
        <v>1138</v>
      </c>
      <c r="C520" s="2"/>
      <c r="E520" s="1" t="s">
        <v>1665</v>
      </c>
      <c r="F520" s="2" t="s">
        <v>1665</v>
      </c>
      <c r="G520" s="28" t="s">
        <v>1665</v>
      </c>
      <c r="H520" s="1"/>
      <c r="K520"/>
      <c r="T520" s="1" t="s">
        <v>1665</v>
      </c>
      <c r="U520" s="1"/>
      <c r="V520" s="1"/>
      <c r="W520" s="1"/>
      <c r="X520" s="1"/>
      <c r="Y520" s="1"/>
      <c r="Z520" s="1" t="s">
        <v>1665</v>
      </c>
      <c r="AA520" s="1"/>
      <c r="AB520" s="1"/>
      <c r="AC520" s="1"/>
      <c r="AD520" s="1"/>
    </row>
    <row r="521" spans="1:30" x14ac:dyDescent="0.25">
      <c r="A521" s="7" t="s">
        <v>1634</v>
      </c>
      <c r="C521" s="2"/>
      <c r="F521" s="2"/>
      <c r="G521" s="1"/>
      <c r="H521" s="1"/>
      <c r="K521"/>
      <c r="U521" s="1"/>
      <c r="V521" s="1"/>
      <c r="W521" s="1"/>
      <c r="X521" s="1"/>
      <c r="Y521" s="1"/>
      <c r="Z521" s="1"/>
      <c r="AA521" s="1"/>
      <c r="AB521" s="1"/>
      <c r="AC521" s="1"/>
      <c r="AD521" s="1"/>
    </row>
    <row r="522" spans="1:30" x14ac:dyDescent="0.25">
      <c r="A522" s="7" t="s">
        <v>1331</v>
      </c>
      <c r="C522" s="2"/>
      <c r="D522" s="2" t="s">
        <v>1665</v>
      </c>
      <c r="F522" s="2"/>
      <c r="G522" s="1" t="s">
        <v>1665</v>
      </c>
      <c r="H522" s="1"/>
      <c r="K522"/>
      <c r="U522" s="1" t="s">
        <v>1665</v>
      </c>
      <c r="V522" s="1"/>
      <c r="W522" s="1"/>
      <c r="X522" s="1"/>
      <c r="Y522" s="1"/>
      <c r="Z522" s="1"/>
      <c r="AA522" s="1"/>
      <c r="AB522" s="1"/>
      <c r="AC522" s="1"/>
      <c r="AD522" s="1"/>
    </row>
    <row r="523" spans="1:30" x14ac:dyDescent="0.25">
      <c r="A523" s="7" t="s">
        <v>1635</v>
      </c>
      <c r="C523" s="2"/>
      <c r="F523" s="2"/>
      <c r="G523" s="1" t="s">
        <v>1665</v>
      </c>
      <c r="H523" s="1"/>
      <c r="K523"/>
      <c r="U523" s="1"/>
      <c r="V523" s="1"/>
      <c r="W523" s="1"/>
      <c r="X523" s="1"/>
      <c r="Y523" s="1"/>
      <c r="Z523" s="1"/>
      <c r="AA523" s="1"/>
      <c r="AB523" s="1"/>
      <c r="AC523" s="1"/>
      <c r="AD523" s="1"/>
    </row>
    <row r="524" spans="1:30" x14ac:dyDescent="0.25">
      <c r="A524" s="9" t="s">
        <v>1358</v>
      </c>
      <c r="C524" s="2"/>
      <c r="D524" s="2" t="s">
        <v>1665</v>
      </c>
      <c r="F524" s="2"/>
      <c r="G524" s="1" t="s">
        <v>1665</v>
      </c>
      <c r="H524" s="1"/>
      <c r="K524"/>
      <c r="U524" s="1"/>
      <c r="V524" s="1"/>
      <c r="W524" s="1"/>
      <c r="X524" s="1"/>
      <c r="Y524" s="1"/>
      <c r="Z524" s="1"/>
      <c r="AA524" s="1"/>
      <c r="AB524" s="1"/>
      <c r="AC524" s="1"/>
      <c r="AD524" s="1"/>
    </row>
    <row r="525" spans="1:30" x14ac:dyDescent="0.25">
      <c r="A525" s="9" t="s">
        <v>1098</v>
      </c>
      <c r="C525" s="2"/>
      <c r="E525" s="1" t="s">
        <v>1665</v>
      </c>
      <c r="F525" s="2" t="s">
        <v>1665</v>
      </c>
      <c r="G525" s="28" t="s">
        <v>1665</v>
      </c>
      <c r="H525" s="1"/>
      <c r="K525"/>
      <c r="U525" s="1"/>
      <c r="V525" s="1"/>
      <c r="W525" s="1"/>
      <c r="X525" s="1"/>
      <c r="Y525" s="1"/>
      <c r="Z525" s="1" t="s">
        <v>1665</v>
      </c>
      <c r="AA525" s="1"/>
      <c r="AB525" s="1"/>
      <c r="AC525" s="1"/>
      <c r="AD525" s="1"/>
    </row>
    <row r="526" spans="1:30" x14ac:dyDescent="0.25">
      <c r="A526" s="7" t="s">
        <v>1359</v>
      </c>
      <c r="C526" s="2"/>
      <c r="F526" s="2"/>
      <c r="G526" s="1" t="s">
        <v>1665</v>
      </c>
      <c r="H526" s="1"/>
      <c r="K526"/>
      <c r="U526" s="1"/>
      <c r="V526" s="1"/>
      <c r="W526" s="1" t="s">
        <v>1665</v>
      </c>
      <c r="X526" s="28"/>
      <c r="Y526" s="1"/>
      <c r="Z526" s="1" t="s">
        <v>1665</v>
      </c>
      <c r="AA526" s="1"/>
      <c r="AB526" s="1"/>
      <c r="AC526" s="1"/>
      <c r="AD526" s="1"/>
    </row>
    <row r="527" spans="1:30" x14ac:dyDescent="0.25">
      <c r="A527" s="7" t="s">
        <v>1332</v>
      </c>
      <c r="C527" s="2"/>
      <c r="D527" s="2" t="s">
        <v>1665</v>
      </c>
      <c r="F527" s="2"/>
      <c r="G527" s="1" t="s">
        <v>1665</v>
      </c>
      <c r="H527" s="1"/>
      <c r="K527"/>
      <c r="U527" s="1"/>
      <c r="V527" s="1"/>
      <c r="W527" s="1"/>
      <c r="X527" s="1"/>
      <c r="Y527" s="1"/>
      <c r="Z527" s="1" t="s">
        <v>1665</v>
      </c>
      <c r="AA527" s="1"/>
      <c r="AB527" s="1"/>
      <c r="AC527" s="1"/>
      <c r="AD527" s="1"/>
    </row>
    <row r="528" spans="1:30" x14ac:dyDescent="0.25">
      <c r="A528" s="7" t="s">
        <v>1333</v>
      </c>
      <c r="C528" s="2"/>
      <c r="D528" s="2" t="s">
        <v>1665</v>
      </c>
      <c r="F528" s="2"/>
      <c r="G528" s="1" t="s">
        <v>1665</v>
      </c>
      <c r="H528" s="1"/>
      <c r="K528"/>
      <c r="U528" s="1"/>
      <c r="V528" s="1"/>
      <c r="W528" s="1"/>
      <c r="X528" s="1"/>
      <c r="Y528" s="1"/>
      <c r="Z528" s="1" t="s">
        <v>1665</v>
      </c>
      <c r="AA528" s="1"/>
      <c r="AB528" s="1"/>
      <c r="AC528" s="1"/>
      <c r="AD528" s="1"/>
    </row>
    <row r="529" spans="1:30" x14ac:dyDescent="0.25">
      <c r="A529" s="7" t="s">
        <v>1334</v>
      </c>
      <c r="C529" s="2"/>
      <c r="D529" s="2" t="s">
        <v>1665</v>
      </c>
      <c r="F529" s="2"/>
      <c r="G529" s="1" t="s">
        <v>1665</v>
      </c>
      <c r="H529" s="1"/>
      <c r="K529"/>
      <c r="U529" s="1" t="s">
        <v>1665</v>
      </c>
      <c r="V529" s="1"/>
      <c r="W529" s="1"/>
      <c r="X529" s="1"/>
      <c r="Y529" s="1"/>
      <c r="Z529" s="1"/>
      <c r="AA529" s="1"/>
      <c r="AB529" s="1"/>
      <c r="AC529" s="1"/>
      <c r="AD529" s="1"/>
    </row>
    <row r="530" spans="1:30" x14ac:dyDescent="0.25">
      <c r="A530" s="7" t="s">
        <v>1139</v>
      </c>
      <c r="C530" s="2"/>
      <c r="F530" s="2" t="s">
        <v>1665</v>
      </c>
      <c r="G530" s="28" t="s">
        <v>1665</v>
      </c>
      <c r="H530" s="1"/>
      <c r="K530"/>
      <c r="T530" s="1" t="s">
        <v>1665</v>
      </c>
      <c r="U530" s="1"/>
      <c r="V530" s="1"/>
      <c r="W530" s="1"/>
      <c r="X530" s="1"/>
      <c r="Y530" s="1"/>
      <c r="Z530" s="1"/>
      <c r="AA530" s="1"/>
      <c r="AB530" s="1"/>
      <c r="AC530" s="1"/>
      <c r="AD530" s="1"/>
    </row>
    <row r="531" spans="1:30" x14ac:dyDescent="0.25">
      <c r="A531" s="7" t="s">
        <v>1084</v>
      </c>
      <c r="C531" s="2"/>
      <c r="D531" s="2" t="s">
        <v>1665</v>
      </c>
      <c r="F531" s="2"/>
      <c r="G531" s="1" t="s">
        <v>1665</v>
      </c>
      <c r="H531" s="1"/>
      <c r="K531"/>
      <c r="U531" s="1"/>
      <c r="V531" s="1"/>
      <c r="W531" s="1"/>
      <c r="X531" s="1"/>
      <c r="Y531" s="1"/>
      <c r="Z531" s="1" t="s">
        <v>1665</v>
      </c>
      <c r="AA531" s="1"/>
      <c r="AB531" s="1"/>
      <c r="AC531" s="1"/>
      <c r="AD531" s="1"/>
    </row>
    <row r="532" spans="1:30" x14ac:dyDescent="0.25">
      <c r="A532" s="7" t="s">
        <v>1387</v>
      </c>
      <c r="C532" s="2"/>
      <c r="D532" s="2" t="s">
        <v>1665</v>
      </c>
      <c r="F532" s="2"/>
      <c r="G532" s="1" t="s">
        <v>1665</v>
      </c>
      <c r="H532" s="1"/>
      <c r="K532"/>
      <c r="T532" s="1" t="s">
        <v>1665</v>
      </c>
      <c r="U532" s="1" t="s">
        <v>1665</v>
      </c>
      <c r="V532" s="1"/>
      <c r="W532" s="1"/>
      <c r="X532" s="1"/>
      <c r="Y532" s="1"/>
      <c r="Z532" s="1" t="s">
        <v>1665</v>
      </c>
      <c r="AA532" s="1"/>
      <c r="AB532" s="1"/>
      <c r="AC532" s="1"/>
      <c r="AD532" s="1"/>
    </row>
    <row r="533" spans="1:30" x14ac:dyDescent="0.25">
      <c r="A533" s="7" t="s">
        <v>1838</v>
      </c>
      <c r="C533" s="2"/>
      <c r="F533" s="2"/>
      <c r="G533" s="1" t="s">
        <v>1665</v>
      </c>
      <c r="H533" s="1"/>
      <c r="K533"/>
      <c r="U533" s="1"/>
      <c r="V533" s="1"/>
      <c r="W533" s="1"/>
      <c r="X533" s="1"/>
      <c r="Y533" s="1"/>
      <c r="Z533" s="1"/>
      <c r="AA533" s="1"/>
      <c r="AB533" s="1"/>
      <c r="AC533" s="1"/>
      <c r="AD533" s="1"/>
    </row>
    <row r="534" spans="1:30" x14ac:dyDescent="0.25">
      <c r="A534" s="32" t="s">
        <v>1216</v>
      </c>
      <c r="C534" s="29"/>
      <c r="D534" s="29"/>
      <c r="E534" s="30"/>
      <c r="F534" s="29"/>
      <c r="G534" s="30" t="s">
        <v>1665</v>
      </c>
      <c r="H534" s="30"/>
      <c r="I534" s="31"/>
      <c r="J534" s="31"/>
      <c r="K534" s="31"/>
      <c r="L534" s="31"/>
      <c r="M534" s="30"/>
      <c r="N534" s="30"/>
      <c r="O534" s="30"/>
      <c r="P534" s="30"/>
      <c r="Q534" s="30"/>
      <c r="R534" s="30"/>
      <c r="S534" s="30"/>
      <c r="T534" s="30"/>
      <c r="U534" s="30"/>
      <c r="V534" s="30"/>
      <c r="W534" s="30"/>
      <c r="X534" s="30" t="s">
        <v>1665</v>
      </c>
      <c r="Y534" s="30"/>
      <c r="Z534" s="30"/>
      <c r="AA534" s="30"/>
      <c r="AB534" s="30"/>
      <c r="AC534" s="30"/>
      <c r="AD534" s="30"/>
    </row>
    <row r="535" spans="1:30" x14ac:dyDescent="0.25">
      <c r="A535" s="7" t="s">
        <v>1958</v>
      </c>
      <c r="C535" s="2"/>
      <c r="F535" s="2"/>
      <c r="G535" s="1" t="s">
        <v>1665</v>
      </c>
      <c r="H535" s="1"/>
      <c r="K535"/>
      <c r="U535" s="1"/>
      <c r="V535" s="1"/>
      <c r="W535" s="1"/>
      <c r="X535" s="1"/>
      <c r="Y535" s="1"/>
      <c r="Z535" s="1"/>
      <c r="AA535" s="1"/>
      <c r="AB535" s="1"/>
      <c r="AC535" s="1" t="s">
        <v>1665</v>
      </c>
      <c r="AD535" s="27" t="s">
        <v>1665</v>
      </c>
    </row>
    <row r="536" spans="1:30" x14ac:dyDescent="0.25">
      <c r="A536" s="7" t="s">
        <v>1636</v>
      </c>
      <c r="C536" s="2"/>
      <c r="F536" s="2"/>
      <c r="G536" s="1"/>
      <c r="H536" s="1"/>
      <c r="K536"/>
      <c r="U536" s="1"/>
      <c r="V536" s="1"/>
      <c r="W536" s="1"/>
      <c r="X536" s="1"/>
      <c r="Y536" s="1"/>
      <c r="Z536" s="1"/>
      <c r="AA536" s="1"/>
      <c r="AB536" s="1"/>
      <c r="AC536" s="1"/>
      <c r="AD536" s="1"/>
    </row>
    <row r="537" spans="1:30" x14ac:dyDescent="0.25">
      <c r="A537" s="7" t="s">
        <v>1335</v>
      </c>
      <c r="C537" s="2"/>
      <c r="D537" s="2" t="s">
        <v>1665</v>
      </c>
      <c r="F537" s="2"/>
      <c r="G537" s="1" t="s">
        <v>1665</v>
      </c>
      <c r="H537" s="1"/>
      <c r="K537"/>
      <c r="U537" s="1"/>
      <c r="V537" s="1"/>
      <c r="W537" s="1"/>
      <c r="X537" s="1"/>
      <c r="Y537" s="1"/>
      <c r="Z537" s="1"/>
      <c r="AA537" s="1"/>
      <c r="AB537" s="1"/>
      <c r="AC537" s="1"/>
      <c r="AD537" s="1"/>
    </row>
    <row r="538" spans="1:30" x14ac:dyDescent="0.25">
      <c r="A538" s="7" t="s">
        <v>1637</v>
      </c>
      <c r="C538" s="2"/>
      <c r="F538" s="2"/>
      <c r="G538" s="1"/>
      <c r="H538" s="1"/>
      <c r="K538"/>
      <c r="U538" s="1"/>
      <c r="V538" s="1"/>
      <c r="W538" s="1"/>
      <c r="X538" s="1"/>
      <c r="Y538" s="1"/>
      <c r="Z538" s="1" t="s">
        <v>1665</v>
      </c>
      <c r="AA538" s="1"/>
      <c r="AB538" s="1"/>
      <c r="AC538" s="1"/>
      <c r="AD538" s="1"/>
    </row>
    <row r="539" spans="1:30" x14ac:dyDescent="0.25">
      <c r="A539" s="7" t="s">
        <v>1175</v>
      </c>
      <c r="C539" s="2"/>
      <c r="F539" s="2" t="s">
        <v>1665</v>
      </c>
      <c r="G539" s="28" t="s">
        <v>1665</v>
      </c>
      <c r="H539" s="1"/>
      <c r="K539"/>
      <c r="M539" s="1" t="s">
        <v>1665</v>
      </c>
      <c r="N539" s="1" t="s">
        <v>1665</v>
      </c>
      <c r="O539" s="1" t="s">
        <v>1665</v>
      </c>
      <c r="P539" s="1" t="s">
        <v>1665</v>
      </c>
      <c r="U539" s="1"/>
      <c r="V539" s="1"/>
      <c r="W539" s="1"/>
      <c r="X539" s="1"/>
      <c r="Y539" s="1"/>
      <c r="Z539" s="1"/>
      <c r="AA539" s="1"/>
      <c r="AB539" s="1"/>
      <c r="AC539" s="1"/>
      <c r="AD539" s="1"/>
    </row>
    <row r="540" spans="1:30" x14ac:dyDescent="0.25">
      <c r="A540" s="7" t="s">
        <v>1638</v>
      </c>
      <c r="C540" s="2"/>
      <c r="F540" s="2"/>
      <c r="G540" s="1"/>
      <c r="H540" s="1"/>
      <c r="K540"/>
      <c r="U540" s="1"/>
      <c r="V540" s="1"/>
      <c r="W540" s="1"/>
      <c r="X540" s="1"/>
      <c r="Y540" s="1"/>
      <c r="Z540" s="1" t="s">
        <v>1665</v>
      </c>
      <c r="AA540" s="1"/>
      <c r="AB540" s="1"/>
      <c r="AC540" s="1"/>
      <c r="AD540" s="1"/>
    </row>
    <row r="541" spans="1:30" x14ac:dyDescent="0.25">
      <c r="A541" s="7" t="s">
        <v>1639</v>
      </c>
      <c r="C541" s="2"/>
      <c r="F541" s="2"/>
      <c r="G541" s="1"/>
      <c r="H541" s="1"/>
      <c r="K541"/>
      <c r="U541" s="1"/>
      <c r="V541" s="1"/>
      <c r="W541" s="1"/>
      <c r="X541" s="1"/>
      <c r="Y541" s="1"/>
      <c r="Z541" s="1"/>
      <c r="AA541" s="1"/>
      <c r="AB541" s="1"/>
      <c r="AC541" s="1"/>
      <c r="AD541" s="1"/>
    </row>
    <row r="542" spans="1:30" x14ac:dyDescent="0.25">
      <c r="A542" s="9" t="s">
        <v>1336</v>
      </c>
      <c r="C542" s="2"/>
      <c r="D542" s="2" t="s">
        <v>1665</v>
      </c>
      <c r="F542" s="2"/>
      <c r="G542" s="1" t="s">
        <v>1665</v>
      </c>
      <c r="H542" s="1"/>
      <c r="K542"/>
      <c r="U542" s="1"/>
      <c r="V542" s="1"/>
      <c r="W542" s="1" t="s">
        <v>1665</v>
      </c>
      <c r="X542" s="28"/>
      <c r="Y542" s="1"/>
      <c r="Z542" s="1" t="s">
        <v>1665</v>
      </c>
      <c r="AA542" s="1"/>
      <c r="AB542" s="1"/>
      <c r="AC542" s="1"/>
      <c r="AD542" s="1"/>
    </row>
    <row r="543" spans="1:30" x14ac:dyDescent="0.25">
      <c r="A543" s="7" t="s">
        <v>1176</v>
      </c>
      <c r="C543" s="2"/>
      <c r="F543" s="2" t="s">
        <v>1665</v>
      </c>
      <c r="G543" s="28" t="s">
        <v>1665</v>
      </c>
      <c r="H543" s="1"/>
      <c r="K543"/>
      <c r="U543" s="1"/>
      <c r="V543" s="1"/>
      <c r="W543" s="1"/>
      <c r="X543" s="1"/>
      <c r="Y543" s="1"/>
      <c r="Z543" s="1"/>
      <c r="AA543" s="1"/>
      <c r="AB543" s="1"/>
      <c r="AC543" s="1"/>
      <c r="AD543" s="1"/>
    </row>
    <row r="544" spans="1:30" x14ac:dyDescent="0.25">
      <c r="A544" s="7" t="s">
        <v>1337</v>
      </c>
      <c r="C544" s="2"/>
      <c r="D544" s="2" t="s">
        <v>1665</v>
      </c>
      <c r="F544" s="2"/>
      <c r="G544" s="1" t="s">
        <v>1665</v>
      </c>
      <c r="H544" s="1"/>
      <c r="K544"/>
      <c r="U544" s="1"/>
      <c r="V544" s="1"/>
      <c r="W544" s="1" t="s">
        <v>1665</v>
      </c>
      <c r="X544" s="28"/>
      <c r="Y544" s="1"/>
      <c r="Z544" s="1"/>
      <c r="AA544" s="1"/>
      <c r="AB544" s="1"/>
      <c r="AC544" s="1"/>
      <c r="AD544" s="1"/>
    </row>
    <row r="545" spans="1:30" x14ac:dyDescent="0.25">
      <c r="A545" s="7" t="s">
        <v>1338</v>
      </c>
      <c r="C545" s="2"/>
      <c r="F545" s="2"/>
      <c r="G545" s="1" t="s">
        <v>1665</v>
      </c>
      <c r="H545" s="1"/>
      <c r="K545"/>
      <c r="U545" s="1"/>
      <c r="V545" s="1"/>
      <c r="W545" s="1"/>
      <c r="X545" s="1"/>
      <c r="Y545" s="1"/>
      <c r="Z545" s="1" t="s">
        <v>1665</v>
      </c>
      <c r="AA545" s="1"/>
      <c r="AB545" s="1"/>
      <c r="AC545" s="1"/>
      <c r="AD545" s="1"/>
    </row>
    <row r="546" spans="1:30" x14ac:dyDescent="0.25">
      <c r="A546" s="7" t="s">
        <v>1085</v>
      </c>
      <c r="C546" s="2"/>
      <c r="D546" s="2" t="s">
        <v>1665</v>
      </c>
      <c r="F546" s="2"/>
      <c r="G546" s="1" t="s">
        <v>1665</v>
      </c>
      <c r="H546" s="1"/>
      <c r="K546"/>
      <c r="U546" s="1"/>
      <c r="V546" s="1"/>
      <c r="W546" s="1"/>
      <c r="X546" s="1"/>
      <c r="Y546" s="1"/>
      <c r="Z546" s="1"/>
      <c r="AA546" s="1"/>
      <c r="AB546" s="1"/>
      <c r="AC546" s="1"/>
      <c r="AD546" s="1"/>
    </row>
    <row r="547" spans="1:30" x14ac:dyDescent="0.25">
      <c r="A547" s="7" t="s">
        <v>1640</v>
      </c>
      <c r="C547" s="2"/>
      <c r="D547" s="2" t="s">
        <v>1665</v>
      </c>
      <c r="F547" s="2"/>
      <c r="G547" s="1" t="s">
        <v>1665</v>
      </c>
      <c r="H547" s="1"/>
      <c r="K547"/>
      <c r="U547" s="1"/>
      <c r="V547" s="1"/>
      <c r="W547" s="1"/>
      <c r="X547" s="1"/>
      <c r="Y547" s="1"/>
      <c r="Z547" s="1"/>
      <c r="AA547" s="1"/>
      <c r="AB547" s="1"/>
      <c r="AC547" s="1"/>
      <c r="AD547" s="1"/>
    </row>
    <row r="548" spans="1:30" x14ac:dyDescent="0.25">
      <c r="A548" s="7" t="s">
        <v>1641</v>
      </c>
      <c r="C548" s="2"/>
      <c r="F548" s="2"/>
      <c r="G548" s="1"/>
      <c r="H548" s="1"/>
      <c r="K548"/>
      <c r="U548" s="1"/>
      <c r="V548" s="1"/>
      <c r="W548" s="1"/>
      <c r="X548" s="1"/>
      <c r="Y548" s="1"/>
      <c r="Z548" s="1"/>
      <c r="AA548" s="1"/>
      <c r="AB548" s="1"/>
      <c r="AC548" s="1"/>
      <c r="AD548" s="1"/>
    </row>
    <row r="549" spans="1:30" x14ac:dyDescent="0.25">
      <c r="A549" s="7" t="s">
        <v>1339</v>
      </c>
      <c r="C549" s="2"/>
      <c r="D549" s="2" t="s">
        <v>1665</v>
      </c>
      <c r="F549" s="2"/>
      <c r="G549" s="1" t="s">
        <v>1665</v>
      </c>
      <c r="H549" s="1"/>
      <c r="K549"/>
      <c r="U549" s="1"/>
      <c r="V549" s="1"/>
      <c r="W549" s="1" t="s">
        <v>1665</v>
      </c>
      <c r="X549" s="28"/>
      <c r="Y549" s="1"/>
      <c r="Z549" s="1"/>
      <c r="AA549" s="1"/>
      <c r="AB549" s="1"/>
      <c r="AC549" s="1"/>
      <c r="AD549" s="1"/>
    </row>
    <row r="550" spans="1:30" x14ac:dyDescent="0.25">
      <c r="A550" s="7" t="s">
        <v>1177</v>
      </c>
      <c r="C550" s="2"/>
      <c r="F550" s="2" t="s">
        <v>1665</v>
      </c>
      <c r="G550" s="28" t="s">
        <v>1665</v>
      </c>
      <c r="H550" s="1"/>
      <c r="K550"/>
      <c r="U550" s="1"/>
      <c r="V550" s="1"/>
      <c r="W550" s="1"/>
      <c r="X550" s="1"/>
      <c r="Y550" s="1"/>
      <c r="Z550" s="1"/>
      <c r="AA550" s="1"/>
      <c r="AB550" s="1"/>
      <c r="AC550" s="1"/>
      <c r="AD550" s="1"/>
    </row>
    <row r="551" spans="1:30" x14ac:dyDescent="0.25">
      <c r="A551" s="7" t="s">
        <v>1178</v>
      </c>
      <c r="C551" s="2"/>
      <c r="F551" s="2" t="s">
        <v>1665</v>
      </c>
      <c r="G551" s="28" t="s">
        <v>1665</v>
      </c>
      <c r="H551" s="1"/>
      <c r="K551"/>
      <c r="T551" s="1" t="s">
        <v>1665</v>
      </c>
      <c r="U551" s="1"/>
      <c r="V551" s="1" t="s">
        <v>1665</v>
      </c>
      <c r="W551" s="28"/>
      <c r="X551" s="1"/>
      <c r="Y551" s="1"/>
      <c r="Z551" s="1"/>
      <c r="AA551" s="1"/>
      <c r="AB551" s="1"/>
      <c r="AC551" s="1"/>
      <c r="AD551" s="1"/>
    </row>
    <row r="552" spans="1:30" x14ac:dyDescent="0.25">
      <c r="A552" s="7" t="s">
        <v>1340</v>
      </c>
      <c r="C552" s="2"/>
      <c r="D552" s="2" t="s">
        <v>1665</v>
      </c>
      <c r="F552" s="2"/>
      <c r="G552" s="1" t="s">
        <v>1665</v>
      </c>
      <c r="H552" s="1"/>
      <c r="K552"/>
      <c r="U552" s="1"/>
      <c r="V552" s="1"/>
      <c r="W552" s="1"/>
      <c r="X552" s="1"/>
      <c r="Y552" s="1"/>
      <c r="Z552" s="1"/>
      <c r="AA552" s="1"/>
      <c r="AB552" s="1"/>
      <c r="AC552" s="1"/>
      <c r="AD552" s="1"/>
    </row>
    <row r="553" spans="1:30" x14ac:dyDescent="0.25">
      <c r="A553" s="7" t="s">
        <v>1342</v>
      </c>
      <c r="C553" s="2"/>
      <c r="F553" s="2"/>
      <c r="G553" s="1" t="s">
        <v>1665</v>
      </c>
      <c r="H553" s="1"/>
      <c r="K553"/>
      <c r="U553" s="1"/>
      <c r="V553" s="1"/>
      <c r="W553" s="1" t="s">
        <v>1665</v>
      </c>
      <c r="X553" s="28"/>
      <c r="Y553" s="1"/>
      <c r="Z553" s="1"/>
      <c r="AA553" s="1"/>
      <c r="AB553" s="1"/>
      <c r="AC553" s="1"/>
      <c r="AD553" s="1"/>
    </row>
    <row r="554" spans="1:30" x14ac:dyDescent="0.25">
      <c r="A554" s="7" t="s">
        <v>1341</v>
      </c>
      <c r="C554" s="2"/>
      <c r="F554" s="2"/>
      <c r="G554" s="1" t="s">
        <v>1665</v>
      </c>
      <c r="H554" s="1"/>
      <c r="K554"/>
      <c r="U554" s="1"/>
      <c r="V554" s="1"/>
      <c r="W554" s="1"/>
      <c r="X554" s="1"/>
      <c r="Y554" s="1"/>
      <c r="Z554" s="1"/>
      <c r="AA554" s="1"/>
      <c r="AB554" s="1"/>
      <c r="AC554" s="1"/>
      <c r="AD554" s="1"/>
    </row>
    <row r="555" spans="1:30" x14ac:dyDescent="0.25">
      <c r="A555" s="7" t="s">
        <v>1832</v>
      </c>
      <c r="C555" s="2"/>
      <c r="F555" s="2"/>
      <c r="G555" s="1" t="s">
        <v>1665</v>
      </c>
      <c r="H555" s="1"/>
      <c r="K555"/>
      <c r="U555" s="1"/>
      <c r="V555" s="1"/>
      <c r="W555" s="1"/>
      <c r="X555" s="1"/>
      <c r="Y555" s="1"/>
      <c r="Z555" s="1"/>
      <c r="AA555" s="1"/>
      <c r="AB555" s="1"/>
      <c r="AC555" s="1"/>
      <c r="AD555" s="1"/>
    </row>
    <row r="556" spans="1:30" x14ac:dyDescent="0.25">
      <c r="A556" s="7" t="s">
        <v>1642</v>
      </c>
      <c r="C556" s="2"/>
      <c r="F556" s="2"/>
      <c r="G556" s="1"/>
      <c r="H556" s="1"/>
      <c r="K556"/>
      <c r="U556" s="1"/>
      <c r="V556" s="1"/>
      <c r="W556" s="1"/>
      <c r="X556" s="1"/>
      <c r="Y556" s="1"/>
      <c r="Z556" s="1"/>
      <c r="AA556" s="1"/>
      <c r="AB556" s="1"/>
      <c r="AC556" s="1"/>
      <c r="AD556" s="1"/>
    </row>
    <row r="557" spans="1:30" x14ac:dyDescent="0.25">
      <c r="A557" s="7" t="s">
        <v>1343</v>
      </c>
      <c r="C557" s="2"/>
      <c r="E557" s="1" t="s">
        <v>1665</v>
      </c>
      <c r="F557" s="2"/>
      <c r="G557" s="1" t="s">
        <v>1665</v>
      </c>
      <c r="H557" s="1"/>
      <c r="K557"/>
      <c r="T557" s="1" t="s">
        <v>1665</v>
      </c>
      <c r="U557" s="1"/>
      <c r="V557" s="1"/>
      <c r="W557" s="1"/>
      <c r="X557" s="1"/>
      <c r="Y557" s="1"/>
      <c r="Z557" s="1"/>
      <c r="AA557" s="1"/>
      <c r="AB557" s="1"/>
      <c r="AC557" s="1"/>
      <c r="AD557" s="1"/>
    </row>
    <row r="558" spans="1:30" x14ac:dyDescent="0.25">
      <c r="A558" s="9" t="s">
        <v>1086</v>
      </c>
      <c r="C558" s="2"/>
      <c r="D558" s="2" t="s">
        <v>1665</v>
      </c>
      <c r="F558" s="2"/>
      <c r="G558" s="1" t="s">
        <v>1665</v>
      </c>
      <c r="H558" s="1"/>
      <c r="K558"/>
      <c r="U558" s="1"/>
      <c r="V558" s="1"/>
      <c r="W558" s="1"/>
      <c r="X558" s="1"/>
      <c r="Y558" s="1"/>
      <c r="Z558" s="1" t="s">
        <v>1665</v>
      </c>
      <c r="AA558" s="1"/>
      <c r="AB558" s="1"/>
      <c r="AC558" s="1"/>
      <c r="AD558" s="1"/>
    </row>
    <row r="559" spans="1:30" x14ac:dyDescent="0.25">
      <c r="A559" s="7" t="s">
        <v>1643</v>
      </c>
      <c r="C559" s="2"/>
      <c r="F559" s="2"/>
      <c r="G559" s="1"/>
      <c r="H559" s="1"/>
      <c r="K559"/>
      <c r="U559" s="1"/>
      <c r="V559" s="1"/>
      <c r="W559" s="1"/>
      <c r="X559" s="1"/>
      <c r="Y559" s="1"/>
      <c r="Z559" s="1"/>
      <c r="AA559" s="1"/>
      <c r="AB559" s="1"/>
      <c r="AC559" s="1"/>
      <c r="AD559" s="1"/>
    </row>
    <row r="560" spans="1:30" x14ac:dyDescent="0.25">
      <c r="A560" s="32" t="s">
        <v>1781</v>
      </c>
      <c r="C560" s="2"/>
      <c r="F560" s="2"/>
      <c r="G560" s="1" t="s">
        <v>1665</v>
      </c>
      <c r="H560" s="1"/>
      <c r="K560"/>
      <c r="U560" s="1"/>
      <c r="V560" s="1"/>
      <c r="W560" s="1"/>
      <c r="X560" s="1" t="s">
        <v>1665</v>
      </c>
      <c r="Y560" s="1"/>
      <c r="Z560" s="1"/>
      <c r="AA560" s="1"/>
      <c r="AB560" s="1"/>
      <c r="AC560" s="1"/>
      <c r="AD560" s="1"/>
    </row>
    <row r="561" spans="1:30" x14ac:dyDescent="0.25">
      <c r="A561" s="7" t="s">
        <v>1344</v>
      </c>
      <c r="C561" s="2"/>
      <c r="D561" s="2" t="s">
        <v>1665</v>
      </c>
      <c r="F561" s="2"/>
      <c r="G561" s="1" t="s">
        <v>1665</v>
      </c>
      <c r="H561" s="1"/>
      <c r="K561"/>
      <c r="T561" s="1" t="s">
        <v>1665</v>
      </c>
      <c r="U561" s="1" t="s">
        <v>1665</v>
      </c>
      <c r="V561" s="1"/>
      <c r="W561" s="1"/>
      <c r="X561" s="1"/>
      <c r="Y561" s="1"/>
      <c r="Z561" s="1" t="s">
        <v>1665</v>
      </c>
      <c r="AA561" s="1"/>
      <c r="AB561" s="1"/>
      <c r="AC561" s="1"/>
      <c r="AD561" s="1"/>
    </row>
    <row r="562" spans="1:30" x14ac:dyDescent="0.25">
      <c r="A562" s="9" t="s">
        <v>1644</v>
      </c>
      <c r="C562" s="2"/>
      <c r="F562" s="2"/>
      <c r="G562" s="1"/>
      <c r="H562" s="1"/>
      <c r="K562"/>
      <c r="U562" s="1"/>
      <c r="V562" s="1"/>
      <c r="W562" s="1"/>
      <c r="X562" s="1"/>
      <c r="Y562" s="1"/>
      <c r="Z562" s="1"/>
      <c r="AA562" s="1"/>
      <c r="AB562" s="1"/>
      <c r="AC562" s="1"/>
      <c r="AD562" s="1"/>
    </row>
    <row r="563" spans="1:30" x14ac:dyDescent="0.25">
      <c r="A563" s="7" t="s">
        <v>1345</v>
      </c>
      <c r="C563" s="2"/>
      <c r="D563" s="2" t="s">
        <v>1665</v>
      </c>
      <c r="F563" s="2"/>
      <c r="G563" s="1" t="s">
        <v>1665</v>
      </c>
      <c r="H563" s="1"/>
      <c r="K563"/>
      <c r="U563" s="1"/>
      <c r="V563" s="1"/>
      <c r="W563" s="1" t="s">
        <v>1665</v>
      </c>
      <c r="X563" s="28"/>
      <c r="Y563" s="1"/>
      <c r="Z563" s="1" t="s">
        <v>1665</v>
      </c>
      <c r="AA563" s="1"/>
      <c r="AB563" s="1"/>
      <c r="AC563" s="1"/>
      <c r="AD563" s="1"/>
    </row>
    <row r="564" spans="1:30" x14ac:dyDescent="0.25">
      <c r="A564" s="7" t="s">
        <v>1645</v>
      </c>
      <c r="C564" s="2"/>
      <c r="D564" s="2" t="s">
        <v>1665</v>
      </c>
      <c r="F564" s="2"/>
      <c r="G564" s="1"/>
      <c r="H564" s="1"/>
      <c r="K564"/>
      <c r="U564" s="1"/>
      <c r="V564" s="1"/>
      <c r="W564" s="1" t="s">
        <v>1665</v>
      </c>
      <c r="X564" s="28"/>
      <c r="Y564" s="1"/>
      <c r="Z564" s="1" t="s">
        <v>1665</v>
      </c>
      <c r="AA564" s="1"/>
      <c r="AB564" s="1"/>
      <c r="AC564" s="1"/>
      <c r="AD564" s="1"/>
    </row>
    <row r="565" spans="1:30" x14ac:dyDescent="0.25">
      <c r="A565" s="7" t="s">
        <v>1646</v>
      </c>
      <c r="C565" s="2"/>
      <c r="F565" s="2"/>
      <c r="G565" s="1"/>
      <c r="H565" s="1"/>
      <c r="K565"/>
      <c r="U565" s="1"/>
      <c r="V565" s="1"/>
      <c r="W565" s="1"/>
      <c r="X565" s="1"/>
      <c r="Y565" s="1"/>
      <c r="Z565" s="1"/>
      <c r="AA565" s="1"/>
      <c r="AB565" s="1"/>
      <c r="AC565" s="1"/>
      <c r="AD565" s="1"/>
    </row>
    <row r="566" spans="1:30" x14ac:dyDescent="0.25">
      <c r="A566" s="7" t="s">
        <v>1647</v>
      </c>
      <c r="C566" s="2"/>
      <c r="F566" s="2"/>
      <c r="G566" s="1"/>
      <c r="H566" s="1"/>
      <c r="K566"/>
      <c r="U566" s="1"/>
      <c r="V566" s="1"/>
      <c r="W566" s="1"/>
      <c r="X566" s="1"/>
      <c r="Y566" s="1"/>
      <c r="Z566" s="1"/>
      <c r="AA566" s="1"/>
      <c r="AB566" s="1"/>
      <c r="AC566" s="1"/>
      <c r="AD566" s="1"/>
    </row>
    <row r="567" spans="1:30" x14ac:dyDescent="0.25">
      <c r="A567" s="7" t="s">
        <v>1648</v>
      </c>
      <c r="C567" s="2"/>
      <c r="F567" s="2"/>
      <c r="G567" s="1"/>
      <c r="H567" s="1"/>
      <c r="K567"/>
      <c r="U567" s="1"/>
      <c r="V567" s="1"/>
      <c r="W567" s="1"/>
      <c r="X567" s="1"/>
      <c r="Y567" s="1"/>
      <c r="Z567" s="1"/>
      <c r="AA567" s="1"/>
      <c r="AB567" s="1"/>
      <c r="AC567" s="1"/>
      <c r="AD567" s="1"/>
    </row>
    <row r="568" spans="1:30" x14ac:dyDescent="0.25">
      <c r="A568" s="7" t="s">
        <v>1346</v>
      </c>
      <c r="C568" s="2"/>
      <c r="D568" s="2" t="s">
        <v>1665</v>
      </c>
      <c r="F568" s="2"/>
      <c r="G568" s="1" t="s">
        <v>1665</v>
      </c>
      <c r="H568" s="1"/>
      <c r="K568"/>
      <c r="U568" s="1"/>
      <c r="V568" s="1"/>
      <c r="W568" s="1"/>
      <c r="X568" s="1"/>
      <c r="Y568" s="1"/>
      <c r="Z568" s="1" t="s">
        <v>1665</v>
      </c>
      <c r="AA568" s="1"/>
      <c r="AB568" s="1"/>
      <c r="AC568" s="1"/>
      <c r="AD568" s="1"/>
    </row>
    <row r="569" spans="1:30" x14ac:dyDescent="0.25">
      <c r="A569" s="7" t="s">
        <v>1649</v>
      </c>
      <c r="C569" s="2"/>
      <c r="F569" s="2"/>
      <c r="G569" s="1"/>
      <c r="H569" s="1"/>
      <c r="K569"/>
      <c r="U569" s="1"/>
      <c r="V569" s="1"/>
      <c r="W569" s="1"/>
      <c r="X569" s="1"/>
      <c r="Y569" s="1"/>
      <c r="Z569" s="1"/>
      <c r="AA569" s="1"/>
      <c r="AB569" s="1"/>
      <c r="AC569" s="1"/>
      <c r="AD569" s="1"/>
    </row>
    <row r="570" spans="1:30" x14ac:dyDescent="0.25">
      <c r="A570" s="7" t="s">
        <v>1109</v>
      </c>
      <c r="C570" s="2"/>
      <c r="F570" s="2"/>
      <c r="G570" s="1"/>
      <c r="H570" s="1"/>
      <c r="K570"/>
      <c r="M570" s="1" t="s">
        <v>1665</v>
      </c>
      <c r="N570" s="1" t="s">
        <v>1665</v>
      </c>
      <c r="O570" s="1" t="s">
        <v>1665</v>
      </c>
      <c r="P570" s="1" t="s">
        <v>1665</v>
      </c>
      <c r="U570" s="1"/>
      <c r="V570" s="1"/>
      <c r="W570" s="1"/>
      <c r="X570" s="1"/>
      <c r="Y570" s="1"/>
      <c r="Z570" s="1"/>
      <c r="AA570" s="1"/>
      <c r="AB570" s="1"/>
      <c r="AC570" s="1"/>
      <c r="AD570" s="1"/>
    </row>
    <row r="571" spans="1:30" x14ac:dyDescent="0.25">
      <c r="A571" s="7" t="s">
        <v>1066</v>
      </c>
      <c r="B571" s="1" t="s">
        <v>1665</v>
      </c>
      <c r="C571" s="2"/>
      <c r="E571" s="1" t="s">
        <v>1665</v>
      </c>
      <c r="F571" s="2" t="s">
        <v>1665</v>
      </c>
      <c r="G571" s="28"/>
      <c r="H571" s="1"/>
      <c r="K571" t="s">
        <v>1665</v>
      </c>
      <c r="M571" s="1" t="s">
        <v>1665</v>
      </c>
      <c r="U571" s="1"/>
      <c r="V571" s="1"/>
      <c r="W571" s="1"/>
      <c r="X571" s="1"/>
      <c r="Y571" s="1" t="s">
        <v>1665</v>
      </c>
      <c r="Z571" s="1"/>
      <c r="AA571" s="1"/>
      <c r="AB571" s="1"/>
      <c r="AC571" s="1" t="s">
        <v>1665</v>
      </c>
      <c r="AD571" s="27" t="s">
        <v>1665</v>
      </c>
    </row>
    <row r="572" spans="1:30" x14ac:dyDescent="0.25">
      <c r="A572" s="7" t="s">
        <v>1099</v>
      </c>
      <c r="C572" s="2"/>
      <c r="E572" s="1" t="s">
        <v>1665</v>
      </c>
      <c r="F572" s="2" t="s">
        <v>1665</v>
      </c>
      <c r="G572" s="28" t="s">
        <v>1665</v>
      </c>
      <c r="H572" s="1"/>
      <c r="K572"/>
      <c r="U572" s="1"/>
      <c r="V572" s="1"/>
      <c r="W572" s="1"/>
      <c r="X572" s="1"/>
      <c r="Y572" s="1"/>
      <c r="Z572" s="1"/>
      <c r="AA572" s="1"/>
      <c r="AB572" s="1"/>
      <c r="AC572" s="1"/>
      <c r="AD572" s="1"/>
    </row>
    <row r="573" spans="1:30" x14ac:dyDescent="0.25">
      <c r="A573" s="7" t="s">
        <v>1650</v>
      </c>
      <c r="C573" s="2"/>
      <c r="F573" s="2"/>
      <c r="G573" s="1"/>
      <c r="H573" s="1"/>
      <c r="K573"/>
      <c r="U573" s="1"/>
      <c r="V573" s="1"/>
      <c r="W573" s="1"/>
      <c r="X573" s="1"/>
      <c r="Y573" s="1"/>
      <c r="Z573" s="1"/>
      <c r="AA573" s="1"/>
      <c r="AB573" s="1"/>
      <c r="AC573" s="1"/>
      <c r="AD573" s="1"/>
    </row>
    <row r="574" spans="1:30" x14ac:dyDescent="0.25">
      <c r="A574" s="7" t="s">
        <v>1651</v>
      </c>
      <c r="C574" s="2"/>
      <c r="F574" s="2"/>
      <c r="G574" s="1"/>
      <c r="H574" s="1"/>
      <c r="K574"/>
      <c r="U574" s="1"/>
      <c r="V574" s="1"/>
      <c r="W574" s="1"/>
      <c r="X574" s="1"/>
      <c r="Y574" s="1"/>
      <c r="Z574" s="1"/>
      <c r="AA574" s="1"/>
      <c r="AB574" s="1"/>
      <c r="AC574" s="1"/>
      <c r="AD574" s="1"/>
    </row>
    <row r="575" spans="1:30" x14ac:dyDescent="0.25">
      <c r="A575" s="7" t="s">
        <v>1652</v>
      </c>
      <c r="C575" s="2"/>
      <c r="F575" s="2"/>
      <c r="G575" s="1"/>
      <c r="H575" s="1"/>
      <c r="K575"/>
      <c r="U575" s="1"/>
      <c r="V575" s="1"/>
      <c r="W575" s="1"/>
      <c r="X575" s="1"/>
      <c r="Y575" s="1"/>
      <c r="Z575" s="1"/>
      <c r="AA575" s="1"/>
      <c r="AB575" s="1"/>
      <c r="AC575" s="1"/>
      <c r="AD575" s="1"/>
    </row>
    <row r="576" spans="1:30" x14ac:dyDescent="0.25">
      <c r="A576" s="7" t="s">
        <v>1347</v>
      </c>
      <c r="C576" s="2"/>
      <c r="D576" s="2" t="s">
        <v>1665</v>
      </c>
      <c r="F576" s="2"/>
      <c r="G576" s="1" t="s">
        <v>1665</v>
      </c>
      <c r="H576" s="1"/>
      <c r="K576"/>
      <c r="U576" s="1"/>
      <c r="V576" s="1"/>
      <c r="W576" s="1"/>
      <c r="X576" s="1"/>
      <c r="Y576" s="1"/>
      <c r="Z576" s="1" t="s">
        <v>1665</v>
      </c>
      <c r="AA576" s="1"/>
      <c r="AB576" s="1"/>
      <c r="AC576" s="1"/>
      <c r="AD576" s="1"/>
    </row>
    <row r="577" spans="1:30" x14ac:dyDescent="0.25">
      <c r="A577" s="7" t="s">
        <v>1087</v>
      </c>
      <c r="C577" s="2"/>
      <c r="D577" s="2" t="s">
        <v>1665</v>
      </c>
      <c r="F577" s="2"/>
      <c r="G577" s="1" t="s">
        <v>1665</v>
      </c>
      <c r="H577" s="1"/>
      <c r="K577"/>
      <c r="L577" t="s">
        <v>1665</v>
      </c>
      <c r="M577" s="28"/>
      <c r="U577" s="1"/>
      <c r="V577" s="1"/>
      <c r="W577" s="1" t="s">
        <v>1665</v>
      </c>
      <c r="X577" s="28"/>
      <c r="Y577" s="1"/>
      <c r="Z577" s="1"/>
      <c r="AA577" s="1"/>
      <c r="AB577" s="1"/>
      <c r="AC577" s="1"/>
      <c r="AD577" s="1"/>
    </row>
    <row r="578" spans="1:30" x14ac:dyDescent="0.25">
      <c r="A578" s="7" t="s">
        <v>1653</v>
      </c>
      <c r="C578" s="2"/>
      <c r="F578" s="2"/>
      <c r="G578" s="1"/>
      <c r="H578" s="1"/>
      <c r="K578"/>
      <c r="U578" s="1"/>
      <c r="V578" s="1"/>
      <c r="W578" s="1"/>
      <c r="X578" s="1"/>
      <c r="Y578" s="1"/>
      <c r="Z578" s="1"/>
      <c r="AA578" s="1"/>
      <c r="AB578" s="1"/>
      <c r="AC578" s="1"/>
      <c r="AD578" s="1"/>
    </row>
    <row r="579" spans="1:30" x14ac:dyDescent="0.25">
      <c r="A579" s="7" t="s">
        <v>1348</v>
      </c>
      <c r="C579" s="2"/>
      <c r="F579" s="2"/>
      <c r="G579" s="1" t="s">
        <v>1665</v>
      </c>
      <c r="H579" s="1"/>
      <c r="K579"/>
      <c r="L579" t="s">
        <v>1665</v>
      </c>
      <c r="M579" s="28"/>
      <c r="U579" s="1"/>
      <c r="V579" s="1"/>
      <c r="W579" s="1" t="s">
        <v>1665</v>
      </c>
      <c r="X579" s="28"/>
      <c r="Y579" s="1"/>
      <c r="Z579" s="1" t="s">
        <v>1665</v>
      </c>
      <c r="AA579" s="1" t="s">
        <v>1665</v>
      </c>
      <c r="AB579" s="28"/>
      <c r="AC579" s="1"/>
      <c r="AD579" s="1"/>
    </row>
    <row r="580" spans="1:30" x14ac:dyDescent="0.25">
      <c r="A580" s="7" t="s">
        <v>1140</v>
      </c>
      <c r="C580" s="2"/>
      <c r="E580" s="1" t="s">
        <v>1665</v>
      </c>
      <c r="F580" s="2"/>
      <c r="G580" s="1" t="s">
        <v>1665</v>
      </c>
      <c r="H580" s="1"/>
      <c r="K580"/>
      <c r="T580" s="1" t="s">
        <v>1665</v>
      </c>
      <c r="U580" s="1"/>
      <c r="V580" s="1"/>
      <c r="W580" s="1"/>
      <c r="X580" s="1"/>
      <c r="Y580" s="1"/>
      <c r="Z580" s="1"/>
      <c r="AA580" s="1"/>
      <c r="AB580" s="1"/>
      <c r="AC580" s="1"/>
      <c r="AD580" s="1"/>
    </row>
    <row r="581" spans="1:30" x14ac:dyDescent="0.25">
      <c r="A581" s="7" t="s">
        <v>1217</v>
      </c>
      <c r="C581" s="2"/>
      <c r="F581" s="2"/>
      <c r="G581" s="1" t="s">
        <v>1665</v>
      </c>
      <c r="H581" s="1"/>
      <c r="K581"/>
      <c r="U581" s="1"/>
      <c r="V581" s="1"/>
      <c r="W581" s="1"/>
      <c r="X581" s="1"/>
      <c r="Y581" s="1"/>
      <c r="Z581" s="1"/>
      <c r="AA581" s="1"/>
      <c r="AB581" s="1"/>
      <c r="AC581" s="1"/>
      <c r="AD581" s="1"/>
    </row>
    <row r="582" spans="1:30" x14ac:dyDescent="0.25">
      <c r="A582" s="7" t="s">
        <v>1349</v>
      </c>
      <c r="C582" s="2"/>
      <c r="D582" s="2" t="s">
        <v>1665</v>
      </c>
      <c r="F582" s="2"/>
      <c r="G582" s="1" t="s">
        <v>1665</v>
      </c>
      <c r="H582" s="1"/>
      <c r="K582"/>
      <c r="U582" s="1"/>
      <c r="V582" s="1"/>
      <c r="W582" s="1" t="s">
        <v>1665</v>
      </c>
      <c r="X582" s="28"/>
      <c r="Y582" s="1"/>
      <c r="Z582" s="1"/>
      <c r="AA582" s="1"/>
      <c r="AB582" s="1"/>
      <c r="AC582" s="1"/>
      <c r="AD582" s="1"/>
    </row>
    <row r="583" spans="1:30" x14ac:dyDescent="0.25">
      <c r="A583" s="7" t="s">
        <v>1959</v>
      </c>
      <c r="C583" s="2"/>
      <c r="F583" s="2"/>
      <c r="G583" s="1"/>
      <c r="H583" s="1"/>
      <c r="K583"/>
      <c r="U583" s="1"/>
      <c r="V583" s="1"/>
      <c r="W583" s="1"/>
      <c r="X583" s="1"/>
      <c r="Y583" s="1"/>
      <c r="Z583" s="1"/>
      <c r="AA583" s="1"/>
      <c r="AB583" s="1"/>
      <c r="AC583" s="1"/>
      <c r="AD583" s="1"/>
    </row>
    <row r="584" spans="1:30" x14ac:dyDescent="0.25">
      <c r="A584" s="7" t="s">
        <v>1960</v>
      </c>
      <c r="C584" s="2"/>
      <c r="F584" s="2"/>
      <c r="G584" s="1"/>
      <c r="H584" s="1"/>
      <c r="K584"/>
      <c r="U584" s="1"/>
      <c r="V584" s="1"/>
      <c r="W584" s="1"/>
      <c r="X584" s="1"/>
      <c r="Y584" s="1"/>
      <c r="Z584" s="1"/>
      <c r="AA584" s="1"/>
      <c r="AB584" s="1"/>
      <c r="AC584" s="1"/>
      <c r="AD584" s="1"/>
    </row>
    <row r="585" spans="1:30" x14ac:dyDescent="0.25">
      <c r="A585" s="7" t="s">
        <v>1654</v>
      </c>
      <c r="C585" s="2"/>
      <c r="F585" s="2"/>
      <c r="G585" s="1"/>
      <c r="H585" s="1"/>
      <c r="K585"/>
      <c r="U585" s="1"/>
      <c r="V585" s="1"/>
      <c r="W585" s="1"/>
      <c r="X585" s="1"/>
      <c r="Y585" s="1"/>
      <c r="Z585" s="1"/>
      <c r="AA585" s="1"/>
      <c r="AB585" s="1"/>
      <c r="AC585" s="1"/>
      <c r="AD585" s="1"/>
    </row>
    <row r="586" spans="1:30" x14ac:dyDescent="0.25">
      <c r="A586" s="7" t="s">
        <v>1067</v>
      </c>
      <c r="B586" s="1" t="s">
        <v>1665</v>
      </c>
      <c r="C586" s="2"/>
      <c r="F586" s="2" t="s">
        <v>1665</v>
      </c>
      <c r="G586" s="28" t="s">
        <v>1665</v>
      </c>
      <c r="H586" s="1"/>
      <c r="K586"/>
      <c r="L586" t="s">
        <v>1665</v>
      </c>
      <c r="M586" s="28"/>
      <c r="T586" s="1" t="s">
        <v>1665</v>
      </c>
      <c r="U586" s="1"/>
      <c r="V586" s="1"/>
      <c r="W586" s="1"/>
      <c r="X586" s="1"/>
      <c r="Y586" s="1" t="s">
        <v>1665</v>
      </c>
      <c r="Z586" s="1"/>
      <c r="AA586" s="1"/>
      <c r="AB586" s="1"/>
      <c r="AC586" s="1" t="s">
        <v>1665</v>
      </c>
      <c r="AD586" s="27" t="s">
        <v>1665</v>
      </c>
    </row>
    <row r="587" spans="1:30" x14ac:dyDescent="0.25">
      <c r="A587" s="7" t="s">
        <v>1655</v>
      </c>
      <c r="C587" s="2"/>
      <c r="F587" s="2"/>
      <c r="G587" s="1"/>
      <c r="H587" s="1"/>
      <c r="K587"/>
      <c r="U587" s="1"/>
      <c r="V587" s="1"/>
      <c r="W587" s="1"/>
      <c r="X587" s="1"/>
      <c r="Y587" s="1"/>
      <c r="Z587" s="1"/>
      <c r="AA587" s="1"/>
      <c r="AB587" s="1"/>
      <c r="AC587" s="1"/>
      <c r="AD587" s="1"/>
    </row>
    <row r="588" spans="1:30" x14ac:dyDescent="0.25">
      <c r="A588" s="7" t="s">
        <v>1141</v>
      </c>
      <c r="C588" s="2"/>
      <c r="E588" s="1" t="s">
        <v>1665</v>
      </c>
      <c r="F588" s="2" t="s">
        <v>1665</v>
      </c>
      <c r="G588" s="28" t="s">
        <v>1665</v>
      </c>
      <c r="H588" s="1"/>
      <c r="K588"/>
      <c r="T588" s="1" t="s">
        <v>1665</v>
      </c>
      <c r="U588" s="1"/>
      <c r="V588" s="1"/>
      <c r="W588" s="1"/>
      <c r="X588" s="1"/>
      <c r="Y588" s="1"/>
      <c r="Z588" s="1" t="s">
        <v>1665</v>
      </c>
      <c r="AA588" s="1"/>
      <c r="AB588" s="1"/>
      <c r="AC588" s="1"/>
      <c r="AD588" s="1"/>
    </row>
    <row r="589" spans="1:30" x14ac:dyDescent="0.25">
      <c r="A589" s="7" t="s">
        <v>1179</v>
      </c>
      <c r="C589" s="2"/>
      <c r="F589" s="2" t="s">
        <v>1665</v>
      </c>
      <c r="G589" s="28" t="s">
        <v>1665</v>
      </c>
      <c r="H589" s="1"/>
      <c r="K589"/>
      <c r="U589" s="1"/>
      <c r="V589" s="1"/>
      <c r="W589" s="1"/>
      <c r="X589" s="1"/>
      <c r="Y589" s="1"/>
      <c r="Z589" s="1"/>
      <c r="AA589" s="1"/>
      <c r="AB589" s="1"/>
      <c r="AC589" s="1"/>
      <c r="AD589" s="1"/>
    </row>
    <row r="590" spans="1:30" x14ac:dyDescent="0.25">
      <c r="A590" s="7" t="s">
        <v>1656</v>
      </c>
      <c r="C590" s="2"/>
      <c r="F590" s="2"/>
      <c r="G590" s="1"/>
      <c r="H590" s="1"/>
      <c r="K590"/>
      <c r="U590" s="1"/>
      <c r="V590" s="1"/>
      <c r="W590" s="1"/>
      <c r="X590" s="1"/>
      <c r="Y590" s="1"/>
      <c r="Z590" s="1"/>
      <c r="AA590" s="1"/>
      <c r="AB590" s="1"/>
      <c r="AC590" s="1"/>
      <c r="AD590" s="1"/>
    </row>
    <row r="591" spans="1:30" x14ac:dyDescent="0.25">
      <c r="A591" s="7" t="s">
        <v>1180</v>
      </c>
      <c r="C591" s="2"/>
      <c r="F591" s="2" t="s">
        <v>1665</v>
      </c>
      <c r="G591" s="28" t="s">
        <v>1665</v>
      </c>
      <c r="H591" s="1"/>
      <c r="K591"/>
      <c r="U591" s="1"/>
      <c r="V591" s="1"/>
      <c r="W591" s="1"/>
      <c r="X591" s="1"/>
      <c r="Y591" s="1"/>
      <c r="Z591" s="1"/>
      <c r="AA591" s="1"/>
      <c r="AB591" s="1"/>
      <c r="AC591" s="1"/>
      <c r="AD591" s="1"/>
    </row>
    <row r="592" spans="1:30" x14ac:dyDescent="0.25">
      <c r="A592" s="7" t="s">
        <v>1181</v>
      </c>
      <c r="C592" s="2"/>
      <c r="F592" s="2" t="s">
        <v>1665</v>
      </c>
      <c r="G592" s="28" t="s">
        <v>1665</v>
      </c>
      <c r="H592" s="1"/>
      <c r="K592"/>
      <c r="U592" s="1"/>
      <c r="V592" s="1"/>
      <c r="W592" s="1"/>
      <c r="X592" s="1"/>
      <c r="Y592" s="1"/>
      <c r="Z592" s="1"/>
      <c r="AA592" s="1"/>
      <c r="AB592" s="1"/>
      <c r="AC592" s="1"/>
      <c r="AD592" s="1"/>
    </row>
    <row r="593" spans="1:30" x14ac:dyDescent="0.25">
      <c r="A593" s="7" t="s">
        <v>1411</v>
      </c>
      <c r="C593" s="2"/>
      <c r="F593" s="2"/>
      <c r="G593" s="1" t="s">
        <v>1665</v>
      </c>
      <c r="H593" s="1"/>
      <c r="K593"/>
      <c r="U593" s="1"/>
      <c r="V593" s="1"/>
      <c r="W593" s="1"/>
      <c r="X593" s="1"/>
      <c r="Y593" s="1"/>
      <c r="Z593" s="1" t="s">
        <v>1665</v>
      </c>
      <c r="AA593" s="1"/>
      <c r="AB593" s="1"/>
      <c r="AC593" s="1"/>
      <c r="AD593" s="1"/>
    </row>
    <row r="594" spans="1:30" x14ac:dyDescent="0.25">
      <c r="A594" s="7" t="s">
        <v>1657</v>
      </c>
      <c r="C594" s="2"/>
      <c r="F594" s="2"/>
      <c r="G594" s="1"/>
      <c r="H594" s="1"/>
      <c r="K594"/>
      <c r="U594" s="1"/>
      <c r="V594" s="1"/>
      <c r="W594" s="1"/>
      <c r="X594" s="1"/>
      <c r="Y594" s="1"/>
      <c r="Z594" s="1"/>
      <c r="AA594" s="1"/>
      <c r="AB594" s="1"/>
      <c r="AC594" s="1"/>
      <c r="AD594" s="1"/>
    </row>
    <row r="595" spans="1:30" x14ac:dyDescent="0.25">
      <c r="A595" s="7" t="s">
        <v>1658</v>
      </c>
      <c r="C595" s="2"/>
      <c r="F595" s="2"/>
      <c r="G595" s="1"/>
      <c r="H595" s="1"/>
      <c r="K595"/>
      <c r="U595" s="1"/>
      <c r="V595" s="1"/>
      <c r="W595" s="1"/>
      <c r="X595" s="1"/>
      <c r="Y595" s="1"/>
      <c r="Z595" s="1"/>
      <c r="AA595" s="1"/>
      <c r="AB595" s="1"/>
      <c r="AC595" s="1"/>
      <c r="AD595" s="1"/>
    </row>
    <row r="596" spans="1:30" x14ac:dyDescent="0.25">
      <c r="A596" s="7" t="s">
        <v>1659</v>
      </c>
      <c r="C596" s="2"/>
      <c r="F596" s="2"/>
      <c r="G596" s="1"/>
      <c r="H596" s="1"/>
      <c r="K596"/>
      <c r="U596" s="1"/>
      <c r="V596" s="1"/>
      <c r="W596" s="1"/>
      <c r="X596" s="1"/>
      <c r="Y596" s="1"/>
      <c r="Z596" s="1" t="s">
        <v>1665</v>
      </c>
      <c r="AA596" s="1" t="s">
        <v>1665</v>
      </c>
      <c r="AB596" s="28" t="s">
        <v>1665</v>
      </c>
      <c r="AC596" s="28"/>
      <c r="AD596" s="1"/>
    </row>
    <row r="597" spans="1:30" x14ac:dyDescent="0.25">
      <c r="A597" s="7" t="s">
        <v>1350</v>
      </c>
      <c r="C597" s="2"/>
      <c r="D597" s="2" t="s">
        <v>1665</v>
      </c>
      <c r="F597" s="2"/>
      <c r="G597" s="1" t="s">
        <v>1665</v>
      </c>
      <c r="H597" s="1"/>
      <c r="K597"/>
      <c r="U597" s="1" t="s">
        <v>1665</v>
      </c>
      <c r="V597" s="1"/>
      <c r="W597" s="1"/>
      <c r="X597" s="1"/>
      <c r="Y597" s="1"/>
      <c r="Z597" s="1" t="s">
        <v>1665</v>
      </c>
      <c r="AA597" s="1"/>
      <c r="AB597" s="1"/>
      <c r="AC597" s="1"/>
      <c r="AD597" s="1"/>
    </row>
    <row r="598" spans="1:30" x14ac:dyDescent="0.25">
      <c r="A598" s="7" t="s">
        <v>1660</v>
      </c>
      <c r="C598" s="2"/>
      <c r="F598" s="2"/>
      <c r="G598" s="1"/>
      <c r="H598" s="1"/>
      <c r="K598"/>
      <c r="U598" s="1"/>
      <c r="V598" s="1"/>
      <c r="W598" s="1"/>
      <c r="X598" s="1"/>
      <c r="Y598" s="1"/>
      <c r="Z598" s="1"/>
      <c r="AA598" s="1"/>
      <c r="AB598" s="1"/>
      <c r="AC598" s="1"/>
      <c r="AD598" s="1"/>
    </row>
    <row r="599" spans="1:30" x14ac:dyDescent="0.25">
      <c r="A599" s="7" t="s">
        <v>1661</v>
      </c>
      <c r="C599" s="2"/>
      <c r="F599" s="2"/>
      <c r="G599" s="1" t="s">
        <v>1665</v>
      </c>
      <c r="H599" s="1"/>
      <c r="K599"/>
      <c r="U599" s="1"/>
      <c r="V599" s="1"/>
      <c r="W599" s="1"/>
      <c r="X599" s="1"/>
      <c r="Y599" s="1"/>
      <c r="Z599" s="1"/>
      <c r="AA599" s="1"/>
      <c r="AB599" s="1"/>
      <c r="AC599" s="1"/>
      <c r="AD599" s="1"/>
    </row>
    <row r="600" spans="1:30" x14ac:dyDescent="0.25">
      <c r="A600" s="7" t="s">
        <v>1662</v>
      </c>
      <c r="C600" s="2"/>
      <c r="F600" s="2"/>
      <c r="G600" s="1"/>
      <c r="H600" s="1"/>
      <c r="K600"/>
      <c r="U600" s="1"/>
      <c r="V600" s="1"/>
      <c r="W600" s="1"/>
      <c r="X600" s="1"/>
      <c r="Y600" s="1"/>
      <c r="Z600" s="1"/>
      <c r="AA600" s="1"/>
      <c r="AB600" s="1"/>
      <c r="AC600" s="1"/>
      <c r="AD600" s="1"/>
    </row>
    <row r="601" spans="1:30" x14ac:dyDescent="0.25">
      <c r="A601" s="9" t="s">
        <v>1663</v>
      </c>
      <c r="C601" s="2"/>
      <c r="F601" s="2"/>
      <c r="G601" s="1"/>
      <c r="H601" s="1"/>
      <c r="K601"/>
      <c r="U601" s="1"/>
      <c r="V601" s="1"/>
      <c r="W601" s="1"/>
      <c r="X601" s="1"/>
      <c r="Y601" s="1"/>
      <c r="Z601" s="1"/>
      <c r="AA601" s="1"/>
      <c r="AB601" s="1"/>
      <c r="AC601" s="1"/>
      <c r="AD601" s="1"/>
    </row>
    <row r="602" spans="1:30" x14ac:dyDescent="0.25">
      <c r="A602" s="7" t="s">
        <v>1351</v>
      </c>
      <c r="C602" s="2"/>
      <c r="D602" s="2" t="s">
        <v>1665</v>
      </c>
      <c r="F602" s="2"/>
      <c r="G602" s="1" t="s">
        <v>1665</v>
      </c>
      <c r="H602" s="1"/>
      <c r="K602"/>
      <c r="U602" s="1"/>
      <c r="V602" s="1"/>
      <c r="W602" s="1" t="s">
        <v>1665</v>
      </c>
      <c r="X602" s="28"/>
      <c r="Y602" s="1"/>
      <c r="Z602" s="1" t="s">
        <v>1665</v>
      </c>
      <c r="AA602" s="1"/>
      <c r="AB602" s="1"/>
      <c r="AC602" s="1"/>
      <c r="AD602" s="1"/>
    </row>
    <row r="603" spans="1:30" x14ac:dyDescent="0.25">
      <c r="A603" s="7" t="s">
        <v>1664</v>
      </c>
      <c r="C603" s="2"/>
      <c r="F603" s="2"/>
      <c r="G603" s="1"/>
      <c r="H603" s="1"/>
      <c r="K603"/>
      <c r="U603" s="1"/>
      <c r="V603" s="1"/>
      <c r="W603" s="1"/>
      <c r="X603" s="1"/>
      <c r="Y603" s="1"/>
      <c r="Z603" s="1"/>
      <c r="AA603" s="1"/>
      <c r="AB603" s="1"/>
      <c r="AC603" s="1"/>
      <c r="AD603" s="1"/>
    </row>
    <row r="604" spans="1:30" x14ac:dyDescent="0.25">
      <c r="A604" s="7" t="s">
        <v>1068</v>
      </c>
      <c r="B604" s="1" t="s">
        <v>1665</v>
      </c>
      <c r="C604" s="2"/>
      <c r="F604" s="2" t="s">
        <v>1665</v>
      </c>
      <c r="G604" s="28" t="s">
        <v>1665</v>
      </c>
      <c r="H604" s="1"/>
      <c r="K604"/>
      <c r="U604" s="1"/>
      <c r="V604" s="1"/>
      <c r="W604" s="1"/>
      <c r="X604" s="1"/>
      <c r="Y604" s="1"/>
      <c r="Z604" s="1"/>
      <c r="AA604" s="1"/>
      <c r="AB604" s="1"/>
      <c r="AC604" s="1" t="s">
        <v>1665</v>
      </c>
      <c r="AD604" s="27" t="s">
        <v>1665</v>
      </c>
    </row>
    <row r="605" spans="1:30" x14ac:dyDescent="0.25">
      <c r="A605" s="7" t="s">
        <v>1961</v>
      </c>
      <c r="C605" s="2"/>
      <c r="F605" s="2"/>
      <c r="G605" s="1"/>
      <c r="H605" s="1"/>
      <c r="K605"/>
      <c r="U605" s="1"/>
      <c r="V605" s="1"/>
      <c r="W605" s="1"/>
      <c r="X605" s="1"/>
      <c r="Y605" s="1"/>
      <c r="Z605" s="1"/>
      <c r="AA605" s="1"/>
      <c r="AB605" s="1"/>
      <c r="AC605" s="1"/>
      <c r="AD605" s="1"/>
    </row>
    <row r="606" spans="1:30" x14ac:dyDescent="0.25">
      <c r="A606" s="7" t="s">
        <v>1143</v>
      </c>
      <c r="C606" s="2"/>
      <c r="F606" s="2" t="s">
        <v>1665</v>
      </c>
      <c r="G606" s="28" t="s">
        <v>1665</v>
      </c>
      <c r="H606" s="1" t="s">
        <v>1665</v>
      </c>
      <c r="I606" t="s">
        <v>1665</v>
      </c>
      <c r="J606" t="s">
        <v>1665</v>
      </c>
      <c r="K606"/>
      <c r="Q606" s="1" t="s">
        <v>1665</v>
      </c>
      <c r="U606" s="1"/>
      <c r="V606" s="1" t="s">
        <v>1665</v>
      </c>
      <c r="W606" s="28"/>
      <c r="X606" s="1"/>
      <c r="Y606" s="1"/>
      <c r="Z606" s="1"/>
      <c r="AA606" s="1"/>
      <c r="AB606" s="1"/>
      <c r="AC606" s="1"/>
      <c r="AD606" s="1"/>
    </row>
    <row r="607" spans="1:30" x14ac:dyDescent="0.25">
      <c r="A607" s="32" t="s">
        <v>1182</v>
      </c>
      <c r="C607" s="2"/>
      <c r="F607" s="2" t="s">
        <v>1665</v>
      </c>
      <c r="G607" s="28" t="s">
        <v>1665</v>
      </c>
      <c r="H607" s="1"/>
      <c r="K607"/>
      <c r="M607" s="1" t="s">
        <v>1665</v>
      </c>
      <c r="N607" s="1" t="s">
        <v>1665</v>
      </c>
      <c r="O607" s="1" t="s">
        <v>1665</v>
      </c>
      <c r="P607" s="1" t="s">
        <v>1665</v>
      </c>
      <c r="U607" s="1"/>
      <c r="V607" s="1"/>
      <c r="W607" s="1"/>
      <c r="X607" s="1" t="s">
        <v>1665</v>
      </c>
      <c r="Y607" s="1"/>
      <c r="Z607" s="1"/>
      <c r="AA607" s="1"/>
      <c r="AB607" s="1"/>
      <c r="AC607" s="1" t="s">
        <v>1665</v>
      </c>
      <c r="AD607" s="27" t="s">
        <v>1665</v>
      </c>
    </row>
    <row r="608" spans="1:30" x14ac:dyDescent="0.25">
      <c r="A608" s="7" t="s">
        <v>1088</v>
      </c>
      <c r="C608" s="2"/>
      <c r="D608" s="2" t="s">
        <v>1665</v>
      </c>
      <c r="F608" s="2"/>
      <c r="G608" s="1" t="s">
        <v>1665</v>
      </c>
      <c r="H608" s="1"/>
      <c r="K608"/>
      <c r="L608" t="s">
        <v>1665</v>
      </c>
      <c r="M608" s="28"/>
      <c r="U608" s="1"/>
      <c r="V608" s="1"/>
      <c r="W608" s="1" t="s">
        <v>1665</v>
      </c>
      <c r="X608" s="28"/>
      <c r="Y608" s="1"/>
      <c r="Z608" s="1" t="s">
        <v>1665</v>
      </c>
      <c r="AA608" s="1" t="s">
        <v>1665</v>
      </c>
      <c r="AB608" s="28"/>
      <c r="AC608" s="1"/>
      <c r="AD608" s="1"/>
    </row>
    <row r="609" spans="1:30" x14ac:dyDescent="0.25">
      <c r="A609" s="7" t="s">
        <v>1218</v>
      </c>
      <c r="C609" s="2"/>
      <c r="F609" s="2"/>
      <c r="G609" s="1" t="s">
        <v>1665</v>
      </c>
      <c r="H609" s="1"/>
      <c r="K609"/>
      <c r="U609" s="1"/>
      <c r="V609" s="1"/>
      <c r="W609" s="1"/>
      <c r="X609" s="1"/>
      <c r="Y609" s="1"/>
      <c r="Z609" s="1"/>
      <c r="AA609" s="1"/>
      <c r="AB609" s="1"/>
      <c r="AC609" s="1"/>
      <c r="AD609" s="1"/>
    </row>
    <row r="610" spans="1:30" x14ac:dyDescent="0.25">
      <c r="A610" s="42"/>
      <c r="B610" s="14">
        <f>SUBTOTAL(103,Tableau1[BENCHMARK QUALITE])</f>
        <v>16</v>
      </c>
      <c r="C610" s="14">
        <f>SUBTOTAL(103,Tableau1[EPM STEP 1 à 3])</f>
        <v>5</v>
      </c>
      <c r="D610" s="15">
        <f>SUBTOTAL(103,Tableau1[EWO OPERATEUR])</f>
        <v>176</v>
      </c>
      <c r="E610" s="14">
        <f>SUBTOTAL(103,Tableau1[EWO TECHNICIEN])</f>
        <v>39</v>
      </c>
      <c r="F610" s="15">
        <f>SUBTOTAL(103,Tableau1[F3A])</f>
        <v>93</v>
      </c>
      <c r="G610" s="15">
        <f>SUBTOTAL(103,Tableau1[INTRO WCM])</f>
        <v>333</v>
      </c>
      <c r="H610" s="16">
        <f>SUBTOTAL(103,Tableau1[MUDA])</f>
        <v>5</v>
      </c>
      <c r="I610" s="16">
        <f>SUBTOTAL(103,Tableau1[MURA])</f>
        <v>5</v>
      </c>
      <c r="J610" s="16">
        <f>SUBTOTAL(103,Tableau1[MURI])</f>
        <v>5</v>
      </c>
      <c r="K610" s="16">
        <f>SUBTOTAL(103,Tableau1[OBSOLESCENCE])</f>
        <v>9</v>
      </c>
      <c r="L610" s="17">
        <f>SUBTOTAL(103,Tableau1[OEE])</f>
        <v>29</v>
      </c>
      <c r="M610" s="17">
        <f>SUBTOTAL(103,Tableau1[PLASTURGIE M1])</f>
        <v>22</v>
      </c>
      <c r="N610" s="17">
        <f>SUBTOTAL(103,Tableau1[PLASTURGIE M2])</f>
        <v>20</v>
      </c>
      <c r="O610" s="17">
        <f>SUBTOTAL(103,Tableau1[PLASTURGIE M3])</f>
        <v>19</v>
      </c>
      <c r="P610" s="17">
        <f>SUBTOTAL(103,Tableau1[PLASTURGIE M4])</f>
        <v>18</v>
      </c>
      <c r="Q610" s="17">
        <f>SUBTOTAL(103,Tableau1[TWTTP])</f>
        <v>14</v>
      </c>
      <c r="R610" s="17">
        <f>SUBTOTAL(103,Tableau1[CAPITAINE SECURITE])</f>
        <v>2</v>
      </c>
      <c r="S610" s="17">
        <f>SUBTOTAL(103,Tableau1[TWTTP ARCA])</f>
        <v>4</v>
      </c>
      <c r="T610" s="17">
        <f>SUBTOTAL(103,Tableau1[SENSIBILISATION NVA])</f>
        <v>56</v>
      </c>
      <c r="U610" s="17">
        <f>SUBTOTAL(103,Tableau1[RAD])</f>
        <v>21</v>
      </c>
      <c r="V610" s="17">
        <f>SUBTOTAL(103,Tableau1[SMED])</f>
        <v>11</v>
      </c>
      <c r="W610" s="17">
        <f>SUBTOTAL(103,Tableau1[RABOUTAGE])</f>
        <v>57</v>
      </c>
      <c r="X610" s="17">
        <f>SUBTOTAL(103,Tableau1[PORTAIL SCR])</f>
        <v>11</v>
      </c>
      <c r="Y610" s="17">
        <f>SUBTOTAL(103,Tableau1[EWO 1ER NIVEAU])</f>
        <v>10</v>
      </c>
      <c r="Z610" s="17">
        <f>SUBTOTAL(103,Tableau1[SECURITE TRONC COMMUN])</f>
        <v>149</v>
      </c>
      <c r="AA610" s="17">
        <f>SUBTOTAL(103,Tableau1[TAG ETIQUETTE])</f>
        <v>13</v>
      </c>
      <c r="AB610" s="17">
        <f>SUBTOTAL(103,Tableau1[5S])</f>
        <v>10</v>
      </c>
      <c r="AC610" s="17">
        <f>SUBTOTAL(103,Tableau1[SMAT])</f>
        <v>42</v>
      </c>
    </row>
  </sheetData>
  <autoFilter ref="AG1:AG609"/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97"/>
  <sheetViews>
    <sheetView topLeftCell="A67" workbookViewId="0">
      <selection activeCell="A92" sqref="A92"/>
    </sheetView>
  </sheetViews>
  <sheetFormatPr baseColWidth="10" defaultRowHeight="15" x14ac:dyDescent="0.25"/>
  <cols>
    <col min="1" max="1" width="29" customWidth="1"/>
    <col min="2" max="2" width="23" customWidth="1"/>
    <col min="3" max="3" width="17.5703125" customWidth="1"/>
    <col min="4" max="4" width="11.5703125" customWidth="1"/>
    <col min="7" max="11" width="11.5703125" customWidth="1"/>
    <col min="12" max="16" width="12.5703125" customWidth="1"/>
  </cols>
  <sheetData>
    <row r="1" spans="1:7" x14ac:dyDescent="0.25">
      <c r="A1" t="s">
        <v>0</v>
      </c>
      <c r="B1" t="s">
        <v>1765</v>
      </c>
      <c r="C1" t="s">
        <v>1797</v>
      </c>
      <c r="D1" t="s">
        <v>1763</v>
      </c>
      <c r="E1" t="s">
        <v>1764</v>
      </c>
      <c r="F1" t="s">
        <v>1782</v>
      </c>
      <c r="G1" t="s">
        <v>1798</v>
      </c>
    </row>
    <row r="2" spans="1:7" hidden="1" x14ac:dyDescent="0.25">
      <c r="A2" t="s">
        <v>1808</v>
      </c>
      <c r="B2" t="s">
        <v>1413</v>
      </c>
      <c r="C2">
        <f>VLOOKUP(B2,'Liste formations'!$A$4:$B$31,2,FALSE)</f>
        <v>10</v>
      </c>
      <c r="D2">
        <v>9</v>
      </c>
      <c r="E2" s="3">
        <v>41464</v>
      </c>
      <c r="F2" s="3"/>
    </row>
    <row r="3" spans="1:7" hidden="1" x14ac:dyDescent="0.25">
      <c r="A3" t="s">
        <v>1732</v>
      </c>
      <c r="B3" t="s">
        <v>1413</v>
      </c>
      <c r="C3">
        <f>VLOOKUP(B3,'Liste formations'!$A$4:$B$31,2,FALSE)</f>
        <v>10</v>
      </c>
      <c r="D3">
        <v>9</v>
      </c>
      <c r="E3" s="3">
        <v>41303</v>
      </c>
      <c r="F3" s="3"/>
    </row>
    <row r="4" spans="1:7" hidden="1" x14ac:dyDescent="0.25">
      <c r="A4" t="s">
        <v>1699</v>
      </c>
      <c r="B4" t="s">
        <v>9</v>
      </c>
      <c r="C4">
        <f>VLOOKUP(B4,'Liste formations'!$A$4:$B$31,2,FALSE)</f>
        <v>10</v>
      </c>
      <c r="D4">
        <v>6</v>
      </c>
      <c r="E4" s="3">
        <v>41359</v>
      </c>
      <c r="F4" s="3"/>
    </row>
    <row r="5" spans="1:7" hidden="1" x14ac:dyDescent="0.25">
      <c r="A5" t="s">
        <v>1699</v>
      </c>
      <c r="B5" t="s">
        <v>1422</v>
      </c>
      <c r="C5">
        <f>VLOOKUP(B5,'Liste formations'!$A$4:$B$31,2,FALSE)</f>
        <v>17</v>
      </c>
      <c r="D5">
        <v>17</v>
      </c>
      <c r="E5" s="3">
        <v>41382</v>
      </c>
      <c r="F5" s="3"/>
    </row>
    <row r="6" spans="1:7" hidden="1" x14ac:dyDescent="0.25">
      <c r="A6" t="s">
        <v>1757</v>
      </c>
      <c r="B6" t="s">
        <v>11</v>
      </c>
      <c r="C6">
        <f>VLOOKUP(B6,'Liste formations'!$A$4:$B$31,2,FALSE)</f>
        <v>25</v>
      </c>
      <c r="D6">
        <v>22</v>
      </c>
      <c r="E6" s="3">
        <v>40939</v>
      </c>
      <c r="F6" s="3"/>
    </row>
    <row r="7" spans="1:7" hidden="1" x14ac:dyDescent="0.25">
      <c r="A7" t="s">
        <v>1753</v>
      </c>
      <c r="B7" t="s">
        <v>11</v>
      </c>
      <c r="C7">
        <f>VLOOKUP(B7,'Liste formations'!$A$4:$B$31,2,FALSE)</f>
        <v>25</v>
      </c>
      <c r="D7">
        <v>23</v>
      </c>
      <c r="E7" s="3">
        <v>41186</v>
      </c>
      <c r="F7" s="3"/>
    </row>
    <row r="8" spans="1:7" hidden="1" x14ac:dyDescent="0.25">
      <c r="A8" t="s">
        <v>1719</v>
      </c>
      <c r="B8" t="s">
        <v>1413</v>
      </c>
      <c r="C8">
        <f>VLOOKUP(B8,'Liste formations'!$A$4:$B$31,2,FALSE)</f>
        <v>10</v>
      </c>
      <c r="D8">
        <v>10</v>
      </c>
      <c r="E8" s="3">
        <v>41295</v>
      </c>
      <c r="F8" s="3"/>
    </row>
    <row r="9" spans="1:7" hidden="1" x14ac:dyDescent="0.25">
      <c r="A9" t="s">
        <v>1751</v>
      </c>
      <c r="B9" t="s">
        <v>11</v>
      </c>
      <c r="C9">
        <f>VLOOKUP(B9,'Liste formations'!$A$4:$B$31,2,FALSE)</f>
        <v>25</v>
      </c>
      <c r="D9">
        <v>21</v>
      </c>
      <c r="E9" s="3">
        <v>41186</v>
      </c>
      <c r="F9" s="3"/>
    </row>
    <row r="10" spans="1:7" hidden="1" x14ac:dyDescent="0.25">
      <c r="A10" t="s">
        <v>1776</v>
      </c>
      <c r="B10" t="s">
        <v>1683</v>
      </c>
      <c r="C10">
        <v>30</v>
      </c>
      <c r="D10">
        <v>26</v>
      </c>
      <c r="E10" s="3">
        <v>41345</v>
      </c>
      <c r="F10" s="3"/>
    </row>
    <row r="11" spans="1:7" hidden="1" x14ac:dyDescent="0.25">
      <c r="A11" t="s">
        <v>1776</v>
      </c>
      <c r="B11" t="s">
        <v>1413</v>
      </c>
      <c r="C11">
        <f>VLOOKUP(B11,'Liste formations'!$A$4:$B$31,2,FALSE)</f>
        <v>10</v>
      </c>
      <c r="D11">
        <v>7</v>
      </c>
      <c r="E11" s="3">
        <v>41465</v>
      </c>
      <c r="F11" s="3"/>
      <c r="G11" t="s">
        <v>1052</v>
      </c>
    </row>
    <row r="12" spans="1:7" hidden="1" x14ac:dyDescent="0.25">
      <c r="A12" t="s">
        <v>1722</v>
      </c>
      <c r="B12" t="s">
        <v>1413</v>
      </c>
      <c r="C12">
        <f>VLOOKUP(B12,'Liste formations'!$A$4:$B$31,2,FALSE)</f>
        <v>10</v>
      </c>
      <c r="D12">
        <v>10</v>
      </c>
      <c r="E12" s="3">
        <v>41297</v>
      </c>
      <c r="F12" s="3"/>
    </row>
    <row r="13" spans="1:7" hidden="1" x14ac:dyDescent="0.25">
      <c r="A13" t="s">
        <v>1804</v>
      </c>
      <c r="B13" t="s">
        <v>1413</v>
      </c>
      <c r="C13">
        <f>VLOOKUP(B13,'Liste formations'!$A$4:$B$31,2,FALSE)</f>
        <v>10</v>
      </c>
      <c r="D13">
        <v>9</v>
      </c>
      <c r="E13" s="3">
        <v>41464</v>
      </c>
      <c r="F13" s="3"/>
      <c r="G13" t="s">
        <v>1052</v>
      </c>
    </row>
    <row r="14" spans="1:7" hidden="1" x14ac:dyDescent="0.25">
      <c r="A14" t="s">
        <v>1708</v>
      </c>
      <c r="B14" t="s">
        <v>1413</v>
      </c>
      <c r="C14">
        <f>VLOOKUP(B14,'Liste formations'!$A$4:$B$31,2,FALSE)</f>
        <v>10</v>
      </c>
      <c r="D14">
        <v>9</v>
      </c>
      <c r="E14" s="3">
        <v>41288</v>
      </c>
      <c r="F14" s="3"/>
    </row>
    <row r="15" spans="1:7" hidden="1" x14ac:dyDescent="0.25">
      <c r="A15" t="s">
        <v>1697</v>
      </c>
      <c r="B15" t="s">
        <v>9</v>
      </c>
      <c r="C15">
        <f>VLOOKUP(B15,'Liste formations'!$A$4:$B$31,2,FALSE)</f>
        <v>10</v>
      </c>
      <c r="D15">
        <v>7</v>
      </c>
      <c r="E15" s="3">
        <v>41451</v>
      </c>
      <c r="F15" s="3"/>
    </row>
    <row r="16" spans="1:7" hidden="1" x14ac:dyDescent="0.25">
      <c r="A16" t="s">
        <v>1778</v>
      </c>
      <c r="B16" t="s">
        <v>1413</v>
      </c>
      <c r="C16">
        <f>VLOOKUP(B16,'Liste formations'!$A$4:$B$31,2,FALSE)</f>
        <v>10</v>
      </c>
      <c r="D16">
        <v>9</v>
      </c>
      <c r="E16" s="3">
        <v>41295</v>
      </c>
      <c r="F16" s="3"/>
    </row>
    <row r="17" spans="1:6" hidden="1" x14ac:dyDescent="0.25">
      <c r="A17" t="s">
        <v>1742</v>
      </c>
      <c r="B17" t="s">
        <v>1420</v>
      </c>
      <c r="C17">
        <f>VLOOKUP(B17,'Liste formations'!$A$4:$B$31,2,FALSE)</f>
        <v>10</v>
      </c>
      <c r="D17">
        <v>9</v>
      </c>
      <c r="E17" s="3">
        <v>41019</v>
      </c>
      <c r="F17" s="3"/>
    </row>
    <row r="18" spans="1:6" hidden="1" x14ac:dyDescent="0.25">
      <c r="A18" t="s">
        <v>1759</v>
      </c>
      <c r="B18" t="s">
        <v>11</v>
      </c>
      <c r="C18">
        <f>VLOOKUP(B18,'Liste formations'!$A$4:$B$31,2,FALSE)</f>
        <v>25</v>
      </c>
      <c r="D18">
        <v>23</v>
      </c>
      <c r="E18" s="3">
        <v>40925</v>
      </c>
      <c r="F18" s="3"/>
    </row>
    <row r="19" spans="1:6" hidden="1" x14ac:dyDescent="0.25">
      <c r="A19" t="s">
        <v>1814</v>
      </c>
      <c r="B19" t="s">
        <v>1683</v>
      </c>
      <c r="C19">
        <v>30</v>
      </c>
      <c r="D19">
        <v>26</v>
      </c>
      <c r="E19" s="3">
        <v>41341</v>
      </c>
      <c r="F19" s="3"/>
    </row>
    <row r="20" spans="1:6" hidden="1" x14ac:dyDescent="0.25">
      <c r="A20" t="s">
        <v>1725</v>
      </c>
      <c r="B20" t="s">
        <v>1413</v>
      </c>
      <c r="C20">
        <f>VLOOKUP(B20,'Liste formations'!$A$4:$B$31,2,FALSE)</f>
        <v>10</v>
      </c>
      <c r="D20">
        <v>8</v>
      </c>
      <c r="E20" s="3">
        <v>41297</v>
      </c>
      <c r="F20" s="3"/>
    </row>
    <row r="21" spans="1:6" hidden="1" x14ac:dyDescent="0.25">
      <c r="A21" t="s">
        <v>1717</v>
      </c>
      <c r="B21" t="s">
        <v>1413</v>
      </c>
      <c r="C21">
        <f>VLOOKUP(B21,'Liste formations'!$A$4:$B$31,2,FALSE)</f>
        <v>10</v>
      </c>
      <c r="D21">
        <v>7</v>
      </c>
      <c r="E21" s="3">
        <v>41292</v>
      </c>
      <c r="F21" s="3"/>
    </row>
    <row r="22" spans="1:6" hidden="1" x14ac:dyDescent="0.25">
      <c r="A22" t="s">
        <v>1767</v>
      </c>
      <c r="B22" t="s">
        <v>1413</v>
      </c>
      <c r="C22">
        <f>VLOOKUP(B22,'Liste formations'!$A$4:$B$31,2,FALSE)</f>
        <v>10</v>
      </c>
      <c r="D22">
        <v>6</v>
      </c>
      <c r="E22" s="3">
        <v>41299</v>
      </c>
      <c r="F22" s="3"/>
    </row>
    <row r="23" spans="1:6" hidden="1" x14ac:dyDescent="0.25">
      <c r="A23" t="s">
        <v>1760</v>
      </c>
      <c r="B23" t="s">
        <v>13</v>
      </c>
      <c r="C23">
        <f>VLOOKUP(B23,'Liste formations'!$A$4:$B$31,2,FALSE)</f>
        <v>10</v>
      </c>
      <c r="D23">
        <v>10</v>
      </c>
      <c r="E23" s="3">
        <v>40980</v>
      </c>
      <c r="F23" s="3"/>
    </row>
    <row r="24" spans="1:6" hidden="1" x14ac:dyDescent="0.25">
      <c r="A24" t="s">
        <v>1760</v>
      </c>
      <c r="B24" t="s">
        <v>14</v>
      </c>
      <c r="C24">
        <f>VLOOKUP(B24,'Liste formations'!$A$4:$B$31,2,FALSE)</f>
        <v>11</v>
      </c>
      <c r="D24">
        <v>10</v>
      </c>
      <c r="E24" s="3">
        <v>40973</v>
      </c>
      <c r="F24" s="3"/>
    </row>
    <row r="25" spans="1:6" hidden="1" x14ac:dyDescent="0.25">
      <c r="A25" t="s">
        <v>1760</v>
      </c>
      <c r="B25" t="s">
        <v>12</v>
      </c>
      <c r="C25">
        <f>VLOOKUP(B25,'Liste formations'!$A$4:$B$31,2,FALSE)</f>
        <v>10</v>
      </c>
      <c r="E25" s="3">
        <v>41002</v>
      </c>
      <c r="F25" s="3"/>
    </row>
    <row r="26" spans="1:6" hidden="1" x14ac:dyDescent="0.25">
      <c r="A26" t="s">
        <v>1729</v>
      </c>
      <c r="B26" t="s">
        <v>1413</v>
      </c>
      <c r="C26">
        <f>VLOOKUP(B26,'Liste formations'!$A$4:$B$31,2,FALSE)</f>
        <v>10</v>
      </c>
      <c r="D26">
        <v>9</v>
      </c>
      <c r="E26" s="3">
        <v>41303</v>
      </c>
      <c r="F26" s="3"/>
    </row>
    <row r="27" spans="1:6" hidden="1" x14ac:dyDescent="0.25">
      <c r="A27" t="s">
        <v>1721</v>
      </c>
      <c r="B27" t="s">
        <v>1413</v>
      </c>
      <c r="C27">
        <f>VLOOKUP(B27,'Liste formations'!$A$4:$B$31,2,FALSE)</f>
        <v>10</v>
      </c>
      <c r="D27">
        <v>7</v>
      </c>
      <c r="E27" s="3">
        <v>41297</v>
      </c>
      <c r="F27" s="3"/>
    </row>
    <row r="28" spans="1:6" hidden="1" x14ac:dyDescent="0.25">
      <c r="A28" t="s">
        <v>1745</v>
      </c>
      <c r="B28" t="s">
        <v>1420</v>
      </c>
      <c r="C28">
        <f>VLOOKUP(B28,'Liste formations'!$A$4:$B$31,2,FALSE)</f>
        <v>10</v>
      </c>
      <c r="D28">
        <v>9</v>
      </c>
      <c r="E28" s="3">
        <v>42107</v>
      </c>
      <c r="F28" s="3"/>
    </row>
    <row r="29" spans="1:6" hidden="1" x14ac:dyDescent="0.25">
      <c r="A29" t="s">
        <v>1768</v>
      </c>
      <c r="B29" t="s">
        <v>1413</v>
      </c>
      <c r="C29">
        <f>VLOOKUP(B29,'Liste formations'!$A$4:$B$31,2,FALSE)</f>
        <v>10</v>
      </c>
      <c r="D29">
        <v>9</v>
      </c>
      <c r="E29" s="3">
        <v>41297</v>
      </c>
      <c r="F29" s="3"/>
    </row>
    <row r="30" spans="1:6" hidden="1" x14ac:dyDescent="0.25">
      <c r="A30" t="s">
        <v>1738</v>
      </c>
      <c r="B30" t="s">
        <v>11</v>
      </c>
      <c r="C30">
        <f>VLOOKUP(B30,'Liste formations'!$A$4:$B$31,2,FALSE)</f>
        <v>25</v>
      </c>
      <c r="D30">
        <v>21</v>
      </c>
      <c r="E30" s="3">
        <v>40941</v>
      </c>
      <c r="F30" s="3"/>
    </row>
    <row r="31" spans="1:6" hidden="1" x14ac:dyDescent="0.25">
      <c r="A31" t="s">
        <v>1700</v>
      </c>
      <c r="B31" t="s">
        <v>9</v>
      </c>
      <c r="C31">
        <f>VLOOKUP(B31,'Liste formations'!$A$4:$B$31,2,FALSE)</f>
        <v>10</v>
      </c>
      <c r="D31">
        <v>7</v>
      </c>
      <c r="E31" s="3">
        <v>41351</v>
      </c>
      <c r="F31" s="3"/>
    </row>
    <row r="32" spans="1:6" hidden="1" x14ac:dyDescent="0.25">
      <c r="A32" t="s">
        <v>1713</v>
      </c>
      <c r="B32" t="s">
        <v>1413</v>
      </c>
      <c r="C32">
        <f>VLOOKUP(B32,'Liste formations'!$A$4:$B$31,2,FALSE)</f>
        <v>10</v>
      </c>
      <c r="D32">
        <v>8</v>
      </c>
      <c r="E32" s="3">
        <v>41292</v>
      </c>
      <c r="F32" s="3"/>
    </row>
    <row r="33" spans="1:7" hidden="1" x14ac:dyDescent="0.25">
      <c r="A33" t="s">
        <v>1806</v>
      </c>
      <c r="B33" t="s">
        <v>1413</v>
      </c>
      <c r="C33">
        <f>VLOOKUP(B33,'Liste formations'!$A$4:$B$31,2,FALSE)</f>
        <v>10</v>
      </c>
      <c r="D33">
        <v>9</v>
      </c>
      <c r="E33" s="3">
        <v>41464</v>
      </c>
      <c r="F33" s="3"/>
    </row>
    <row r="34" spans="1:7" hidden="1" x14ac:dyDescent="0.25">
      <c r="A34" t="s">
        <v>1756</v>
      </c>
      <c r="B34" t="s">
        <v>11</v>
      </c>
      <c r="C34">
        <f>VLOOKUP(B34,'Liste formations'!$A$4:$B$31,2,FALSE)</f>
        <v>25</v>
      </c>
      <c r="D34">
        <v>13</v>
      </c>
      <c r="E34" s="3">
        <v>41092</v>
      </c>
      <c r="F34" s="3"/>
    </row>
    <row r="35" spans="1:7" hidden="1" x14ac:dyDescent="0.25">
      <c r="A35" t="s">
        <v>1756</v>
      </c>
      <c r="B35" t="s">
        <v>1413</v>
      </c>
      <c r="C35">
        <f>VLOOKUP(B35,'Liste formations'!$A$4:$B$31,2,FALSE)</f>
        <v>10</v>
      </c>
      <c r="D35">
        <v>7</v>
      </c>
      <c r="E35" s="3">
        <v>41093</v>
      </c>
      <c r="F35" s="3"/>
    </row>
    <row r="36" spans="1:7" hidden="1" x14ac:dyDescent="0.25">
      <c r="A36" t="s">
        <v>1774</v>
      </c>
      <c r="B36" t="s">
        <v>1683</v>
      </c>
      <c r="C36">
        <v>29</v>
      </c>
      <c r="D36">
        <v>25</v>
      </c>
      <c r="E36" s="3">
        <v>41205</v>
      </c>
      <c r="F36" s="3">
        <v>41253</v>
      </c>
    </row>
    <row r="37" spans="1:7" hidden="1" x14ac:dyDescent="0.25">
      <c r="A37" t="s">
        <v>1770</v>
      </c>
      <c r="B37" t="s">
        <v>1413</v>
      </c>
      <c r="C37">
        <f>VLOOKUP(B37,'Liste formations'!$A$4:$B$31,2,FALSE)</f>
        <v>10</v>
      </c>
      <c r="D37">
        <v>8</v>
      </c>
      <c r="E37" s="3">
        <v>41292</v>
      </c>
      <c r="F37" s="3"/>
    </row>
    <row r="38" spans="1:7" hidden="1" x14ac:dyDescent="0.25">
      <c r="A38" t="s">
        <v>1791</v>
      </c>
      <c r="B38" t="s">
        <v>1413</v>
      </c>
      <c r="C38">
        <f>VLOOKUP(B38,'Liste formations'!$A$4:$B$31,2,FALSE)</f>
        <v>10</v>
      </c>
      <c r="D38">
        <v>9</v>
      </c>
      <c r="E38" s="3">
        <v>41297</v>
      </c>
      <c r="F38" s="3"/>
    </row>
    <row r="39" spans="1:7" hidden="1" x14ac:dyDescent="0.25">
      <c r="A39" t="s">
        <v>1720</v>
      </c>
      <c r="B39" t="s">
        <v>11</v>
      </c>
      <c r="C39">
        <f>VLOOKUP(B39,'Liste formations'!$A$4:$B$31,2,FALSE)</f>
        <v>25</v>
      </c>
      <c r="D39">
        <v>23</v>
      </c>
      <c r="E39" s="3">
        <v>41211</v>
      </c>
      <c r="F39" s="3"/>
    </row>
    <row r="40" spans="1:7" x14ac:dyDescent="0.25">
      <c r="A40" s="37" t="s">
        <v>1808</v>
      </c>
      <c r="B40" t="s">
        <v>1987</v>
      </c>
      <c r="C40">
        <f>VLOOKUP(B40,'Liste formations'!$A$3:$B$31,2,FALSE)</f>
        <v>15</v>
      </c>
      <c r="D40" t="s">
        <v>1973</v>
      </c>
      <c r="E40" s="3" t="s">
        <v>2015</v>
      </c>
      <c r="F40" s="3"/>
    </row>
    <row r="41" spans="1:7" x14ac:dyDescent="0.25">
      <c r="A41" s="37" t="s">
        <v>2013</v>
      </c>
      <c r="B41" t="s">
        <v>1987</v>
      </c>
      <c r="C41">
        <f>VLOOKUP(B41,'Liste formations'!$A$3:$B$31,2,FALSE)</f>
        <v>15</v>
      </c>
      <c r="D41" t="s">
        <v>1973</v>
      </c>
      <c r="E41" s="3" t="s">
        <v>2052</v>
      </c>
      <c r="F41" s="3"/>
    </row>
    <row r="42" spans="1:7" x14ac:dyDescent="0.25">
      <c r="A42" s="37" t="s">
        <v>2063</v>
      </c>
      <c r="B42" t="s">
        <v>1987</v>
      </c>
      <c r="C42">
        <f>VLOOKUP(B42,'Liste formations'!$A$3:$B$31,2,FALSE)</f>
        <v>15</v>
      </c>
      <c r="D42">
        <v>10</v>
      </c>
      <c r="E42" s="3">
        <v>41667</v>
      </c>
      <c r="F42" s="3"/>
      <c r="G42" t="s">
        <v>1052</v>
      </c>
    </row>
    <row r="43" spans="1:7" x14ac:dyDescent="0.25">
      <c r="A43" s="37" t="s">
        <v>2010</v>
      </c>
      <c r="B43" t="s">
        <v>1987</v>
      </c>
      <c r="C43">
        <f>VLOOKUP(B43,'Liste formations'!$A$3:$B$31,2,FALSE)</f>
        <v>15</v>
      </c>
      <c r="D43" t="s">
        <v>1973</v>
      </c>
      <c r="E43" s="3" t="s">
        <v>2015</v>
      </c>
      <c r="F43" s="3"/>
    </row>
    <row r="44" spans="1:7" x14ac:dyDescent="0.25">
      <c r="A44" s="37" t="s">
        <v>2025</v>
      </c>
      <c r="B44" t="s">
        <v>1987</v>
      </c>
      <c r="C44">
        <f>VLOOKUP(B44,'Liste formations'!$A$3:$B$31,2,FALSE)</f>
        <v>15</v>
      </c>
      <c r="D44" t="s">
        <v>1973</v>
      </c>
      <c r="E44" s="3">
        <v>41222</v>
      </c>
      <c r="F44" s="3"/>
    </row>
    <row r="45" spans="1:7" x14ac:dyDescent="0.25">
      <c r="A45" s="37" t="s">
        <v>2009</v>
      </c>
      <c r="B45" t="s">
        <v>1987</v>
      </c>
      <c r="C45">
        <f>VLOOKUP(B45,'Liste formations'!$A$3:$B$31,2,FALSE)</f>
        <v>15</v>
      </c>
      <c r="D45" t="s">
        <v>1973</v>
      </c>
      <c r="E45" s="3" t="s">
        <v>2015</v>
      </c>
      <c r="F45" s="3"/>
    </row>
    <row r="46" spans="1:7" x14ac:dyDescent="0.25">
      <c r="A46" s="37" t="s">
        <v>1977</v>
      </c>
      <c r="B46" t="s">
        <v>1987</v>
      </c>
      <c r="C46">
        <f>VLOOKUP(B46,'Liste formations'!$A$3:$B$31,2,FALSE)</f>
        <v>15</v>
      </c>
      <c r="D46" t="s">
        <v>1973</v>
      </c>
      <c r="E46" s="3" t="s">
        <v>2053</v>
      </c>
      <c r="F46" s="3"/>
    </row>
    <row r="47" spans="1:7" x14ac:dyDescent="0.25">
      <c r="A47" s="37" t="s">
        <v>1722</v>
      </c>
      <c r="B47" t="s">
        <v>1987</v>
      </c>
      <c r="C47">
        <f>VLOOKUP(B47,'Liste formations'!$A$3:$B$31,2,FALSE)</f>
        <v>15</v>
      </c>
      <c r="D47" t="s">
        <v>1973</v>
      </c>
      <c r="E47" s="3" t="s">
        <v>2015</v>
      </c>
      <c r="F47" s="3"/>
    </row>
    <row r="48" spans="1:7" x14ac:dyDescent="0.25">
      <c r="A48" s="37" t="s">
        <v>2032</v>
      </c>
      <c r="B48" t="s">
        <v>1987</v>
      </c>
      <c r="C48">
        <f>VLOOKUP(B48,'Liste formations'!$A$3:$B$31,2,FALSE)</f>
        <v>15</v>
      </c>
      <c r="D48" t="s">
        <v>1973</v>
      </c>
      <c r="E48" s="3">
        <v>41207</v>
      </c>
      <c r="F48" s="3"/>
    </row>
    <row r="49" spans="1:7" x14ac:dyDescent="0.25">
      <c r="A49" s="37" t="s">
        <v>2051</v>
      </c>
      <c r="B49" t="s">
        <v>1987</v>
      </c>
      <c r="C49">
        <f>VLOOKUP(B49,'Liste formations'!$A$3:$B$31,2,FALSE)</f>
        <v>15</v>
      </c>
      <c r="D49" t="s">
        <v>1973</v>
      </c>
      <c r="E49" s="3">
        <v>41108</v>
      </c>
      <c r="F49" s="3"/>
    </row>
    <row r="50" spans="1:7" x14ac:dyDescent="0.25">
      <c r="A50" s="37" t="s">
        <v>1976</v>
      </c>
      <c r="B50" t="s">
        <v>1987</v>
      </c>
      <c r="C50">
        <f>VLOOKUP(B50,'Liste formations'!$A$3:$B$31,2,FALSE)</f>
        <v>15</v>
      </c>
      <c r="D50" t="s">
        <v>1973</v>
      </c>
      <c r="E50" s="3" t="s">
        <v>1988</v>
      </c>
      <c r="F50" s="3"/>
    </row>
    <row r="51" spans="1:7" x14ac:dyDescent="0.25">
      <c r="A51" s="37" t="s">
        <v>2062</v>
      </c>
      <c r="B51" t="s">
        <v>1987</v>
      </c>
      <c r="C51">
        <f>VLOOKUP(B51,'Liste formations'!$A$3:$B$31,2,FALSE)</f>
        <v>15</v>
      </c>
      <c r="D51">
        <v>8</v>
      </c>
      <c r="E51" s="3">
        <v>41667</v>
      </c>
      <c r="F51" s="3"/>
      <c r="G51" t="s">
        <v>1053</v>
      </c>
    </row>
    <row r="52" spans="1:7" x14ac:dyDescent="0.25">
      <c r="A52" s="37" t="s">
        <v>2030</v>
      </c>
      <c r="B52" t="s">
        <v>1987</v>
      </c>
      <c r="C52">
        <f>VLOOKUP(B52,'Liste formations'!$A$3:$B$31,2,FALSE)</f>
        <v>15</v>
      </c>
      <c r="D52" t="s">
        <v>1973</v>
      </c>
      <c r="E52" s="3">
        <v>41207</v>
      </c>
      <c r="F52" s="3"/>
    </row>
    <row r="53" spans="1:7" x14ac:dyDescent="0.25">
      <c r="A53" s="37" t="s">
        <v>1745</v>
      </c>
      <c r="B53" t="s">
        <v>1987</v>
      </c>
      <c r="C53">
        <f>VLOOKUP(B53,'Liste formations'!$A$3:$B$31,2,FALSE)</f>
        <v>15</v>
      </c>
      <c r="D53" t="s">
        <v>1973</v>
      </c>
      <c r="E53" s="3">
        <v>40920</v>
      </c>
      <c r="F53" s="3"/>
    </row>
    <row r="54" spans="1:7" x14ac:dyDescent="0.25">
      <c r="A54" s="37" t="s">
        <v>2065</v>
      </c>
      <c r="B54" t="s">
        <v>1987</v>
      </c>
      <c r="C54">
        <f>VLOOKUP(B54,'Liste formations'!$A$3:$B$31,2,FALSE)</f>
        <v>15</v>
      </c>
      <c r="D54">
        <v>15</v>
      </c>
      <c r="E54" s="3">
        <v>41667</v>
      </c>
      <c r="F54" s="3"/>
      <c r="G54" t="s">
        <v>1052</v>
      </c>
    </row>
    <row r="55" spans="1:7" x14ac:dyDescent="0.25">
      <c r="A55" s="37" t="s">
        <v>2039</v>
      </c>
      <c r="B55" t="s">
        <v>1987</v>
      </c>
      <c r="C55">
        <f>VLOOKUP(B55,'Liste formations'!$A$3:$B$31,2,FALSE)</f>
        <v>15</v>
      </c>
      <c r="D55" t="s">
        <v>1973</v>
      </c>
      <c r="E55" s="3">
        <v>41067</v>
      </c>
      <c r="F55" s="3"/>
    </row>
    <row r="56" spans="1:7" x14ac:dyDescent="0.25">
      <c r="A56" s="37" t="s">
        <v>2007</v>
      </c>
      <c r="B56" t="s">
        <v>1987</v>
      </c>
      <c r="C56">
        <f>VLOOKUP(B56,'Liste formations'!$A$3:$B$31,2,FALSE)</f>
        <v>15</v>
      </c>
      <c r="D56" t="s">
        <v>1973</v>
      </c>
      <c r="E56" s="3">
        <v>41004</v>
      </c>
      <c r="F56" s="3"/>
    </row>
    <row r="57" spans="1:7" x14ac:dyDescent="0.25">
      <c r="A57" s="37" t="s">
        <v>1713</v>
      </c>
      <c r="B57" t="s">
        <v>1987</v>
      </c>
      <c r="C57">
        <f>VLOOKUP(B57,'Liste formations'!$A$3:$B$31,2,FALSE)</f>
        <v>15</v>
      </c>
      <c r="D57" t="s">
        <v>1973</v>
      </c>
      <c r="E57" s="3">
        <v>41108</v>
      </c>
      <c r="F57" s="3"/>
    </row>
    <row r="58" spans="1:7" x14ac:dyDescent="0.25">
      <c r="A58" s="37" t="s">
        <v>2034</v>
      </c>
      <c r="B58" t="s">
        <v>1987</v>
      </c>
      <c r="C58">
        <f>VLOOKUP(B58,'Liste formations'!$A$3:$B$31,2,FALSE)</f>
        <v>15</v>
      </c>
      <c r="D58" t="s">
        <v>1973</v>
      </c>
      <c r="E58" s="3">
        <v>41071</v>
      </c>
      <c r="F58" s="3"/>
    </row>
    <row r="59" spans="1:7" x14ac:dyDescent="0.25">
      <c r="A59" s="37" t="s">
        <v>2046</v>
      </c>
      <c r="B59" t="s">
        <v>1987</v>
      </c>
      <c r="C59">
        <f>VLOOKUP(B59,'Liste formations'!$A$3:$B$31,2,FALSE)</f>
        <v>15</v>
      </c>
      <c r="D59" t="s">
        <v>1973</v>
      </c>
      <c r="E59" s="3">
        <v>40926</v>
      </c>
      <c r="F59" s="3"/>
    </row>
    <row r="60" spans="1:7" x14ac:dyDescent="0.25">
      <c r="A60" s="37" t="s">
        <v>1963</v>
      </c>
      <c r="B60" t="s">
        <v>1987</v>
      </c>
      <c r="C60">
        <f>VLOOKUP(B60,'Liste formations'!$A$3:$B$31,2,FALSE)</f>
        <v>15</v>
      </c>
      <c r="D60" t="s">
        <v>1973</v>
      </c>
      <c r="E60" s="3">
        <v>41606</v>
      </c>
      <c r="F60" s="3"/>
    </row>
    <row r="61" spans="1:7" x14ac:dyDescent="0.25">
      <c r="A61" s="37" t="s">
        <v>2045</v>
      </c>
      <c r="B61" t="s">
        <v>1987</v>
      </c>
      <c r="C61">
        <f>VLOOKUP(B61,'Liste formations'!$A$3:$B$31,2,FALSE)</f>
        <v>15</v>
      </c>
      <c r="D61" t="s">
        <v>1973</v>
      </c>
      <c r="E61" s="3">
        <v>41017</v>
      </c>
      <c r="F61" s="3"/>
    </row>
    <row r="62" spans="1:7" x14ac:dyDescent="0.25">
      <c r="A62" s="37" t="s">
        <v>2038</v>
      </c>
      <c r="B62" t="s">
        <v>1987</v>
      </c>
      <c r="C62">
        <f>VLOOKUP(B62,'Liste formations'!$A$3:$B$31,2,FALSE)</f>
        <v>15</v>
      </c>
      <c r="D62" t="s">
        <v>1973</v>
      </c>
      <c r="E62" s="3">
        <v>41067</v>
      </c>
      <c r="F62" s="3"/>
    </row>
    <row r="63" spans="1:7" x14ac:dyDescent="0.25">
      <c r="A63" s="37" t="s">
        <v>2027</v>
      </c>
      <c r="B63" t="s">
        <v>1987</v>
      </c>
      <c r="C63">
        <f>VLOOKUP(B63,'Liste formations'!$A$3:$B$31,2,FALSE)</f>
        <v>15</v>
      </c>
      <c r="D63" t="s">
        <v>1973</v>
      </c>
      <c r="E63" s="3">
        <v>41222</v>
      </c>
      <c r="F63" s="3"/>
    </row>
    <row r="64" spans="1:7" x14ac:dyDescent="0.25">
      <c r="A64" s="37" t="s">
        <v>1810</v>
      </c>
      <c r="B64" t="s">
        <v>1987</v>
      </c>
      <c r="C64">
        <f>VLOOKUP(B64,'Liste formations'!$A$3:$B$31,2,FALSE)</f>
        <v>15</v>
      </c>
      <c r="D64" t="s">
        <v>1973</v>
      </c>
      <c r="E64" s="3">
        <v>41207</v>
      </c>
      <c r="F64" s="3"/>
    </row>
    <row r="65" spans="1:7" x14ac:dyDescent="0.25">
      <c r="A65" s="37" t="s">
        <v>1769</v>
      </c>
      <c r="B65" t="s">
        <v>1987</v>
      </c>
      <c r="C65">
        <f>VLOOKUP(B65,'Liste formations'!$A$3:$B$31,2,FALSE)</f>
        <v>15</v>
      </c>
      <c r="D65" t="s">
        <v>1973</v>
      </c>
      <c r="E65" s="3">
        <v>41591</v>
      </c>
      <c r="F65" s="3"/>
    </row>
    <row r="66" spans="1:7" x14ac:dyDescent="0.25">
      <c r="A66" s="37" t="s">
        <v>2068</v>
      </c>
      <c r="B66" t="s">
        <v>1987</v>
      </c>
      <c r="C66">
        <f>VLOOKUP(B66,'Liste formations'!$A$3:$B$31,2,FALSE)</f>
        <v>15</v>
      </c>
      <c r="D66">
        <v>15</v>
      </c>
      <c r="E66" s="3">
        <v>41667</v>
      </c>
      <c r="F66" s="3"/>
      <c r="G66" t="s">
        <v>1052</v>
      </c>
    </row>
    <row r="67" spans="1:7" x14ac:dyDescent="0.25">
      <c r="A67" s="37" t="s">
        <v>1739</v>
      </c>
      <c r="B67" t="s">
        <v>1987</v>
      </c>
      <c r="C67">
        <f>VLOOKUP(B67,'Liste formations'!$A$3:$B$31,2,FALSE)</f>
        <v>15</v>
      </c>
      <c r="D67" t="s">
        <v>1973</v>
      </c>
      <c r="E67" s="3" t="s">
        <v>2054</v>
      </c>
      <c r="F67" s="3"/>
    </row>
    <row r="68" spans="1:7" x14ac:dyDescent="0.25">
      <c r="A68" s="37" t="s">
        <v>2049</v>
      </c>
      <c r="B68" t="s">
        <v>1987</v>
      </c>
      <c r="C68">
        <f>VLOOKUP(B68,'Liste formations'!$A$3:$B$31,2,FALSE)</f>
        <v>15</v>
      </c>
      <c r="D68" t="s">
        <v>1973</v>
      </c>
      <c r="E68" s="3">
        <v>40920</v>
      </c>
      <c r="F68" s="3"/>
    </row>
    <row r="69" spans="1:7" x14ac:dyDescent="0.25">
      <c r="A69" s="37" t="s">
        <v>2044</v>
      </c>
      <c r="B69" t="s">
        <v>1987</v>
      </c>
      <c r="C69">
        <f>VLOOKUP(B69,'Liste formations'!$A$3:$B$31,2,FALSE)</f>
        <v>15</v>
      </c>
      <c r="D69" t="s">
        <v>1973</v>
      </c>
      <c r="E69" s="3">
        <v>41017</v>
      </c>
      <c r="F69" s="3"/>
    </row>
    <row r="70" spans="1:7" x14ac:dyDescent="0.25">
      <c r="A70" s="37" t="s">
        <v>2029</v>
      </c>
      <c r="B70" t="s">
        <v>1987</v>
      </c>
      <c r="C70">
        <f>VLOOKUP(B70,'Liste formations'!$A$3:$B$31,2,FALSE)</f>
        <v>15</v>
      </c>
      <c r="D70" t="s">
        <v>1973</v>
      </c>
      <c r="E70" s="3">
        <v>41207</v>
      </c>
      <c r="F70" s="3"/>
    </row>
    <row r="71" spans="1:7" x14ac:dyDescent="0.25">
      <c r="A71" s="37" t="s">
        <v>2033</v>
      </c>
      <c r="B71" t="s">
        <v>1987</v>
      </c>
      <c r="C71">
        <f>VLOOKUP(B71,'Liste formations'!$A$3:$B$31,2,FALSE)</f>
        <v>15</v>
      </c>
      <c r="D71" t="s">
        <v>1973</v>
      </c>
      <c r="E71" s="3">
        <v>41192</v>
      </c>
      <c r="F71" s="3"/>
    </row>
    <row r="72" spans="1:7" x14ac:dyDescent="0.25">
      <c r="A72" s="37" t="s">
        <v>2043</v>
      </c>
      <c r="B72" t="s">
        <v>1987</v>
      </c>
      <c r="C72">
        <f>VLOOKUP(B72,'Liste formations'!$A$3:$B$31,2,FALSE)</f>
        <v>15</v>
      </c>
      <c r="D72" t="s">
        <v>1973</v>
      </c>
      <c r="E72" s="3">
        <v>41017</v>
      </c>
      <c r="F72" s="3"/>
    </row>
    <row r="73" spans="1:7" x14ac:dyDescent="0.25">
      <c r="A73" s="37" t="s">
        <v>2024</v>
      </c>
      <c r="B73" t="s">
        <v>1987</v>
      </c>
      <c r="C73">
        <f>VLOOKUP(B73,'Liste formations'!$A$3:$B$31,2,FALSE)</f>
        <v>15</v>
      </c>
      <c r="D73" t="s">
        <v>1973</v>
      </c>
      <c r="E73" s="3">
        <v>41222</v>
      </c>
      <c r="F73" s="3"/>
    </row>
    <row r="74" spans="1:7" x14ac:dyDescent="0.25">
      <c r="A74" s="37" t="s">
        <v>2021</v>
      </c>
      <c r="B74" t="s">
        <v>1987</v>
      </c>
      <c r="C74">
        <f>VLOOKUP(B74,'Liste formations'!$A$3:$B$31,2,FALSE)</f>
        <v>15</v>
      </c>
      <c r="D74" t="s">
        <v>1973</v>
      </c>
      <c r="E74" s="3" t="s">
        <v>2054</v>
      </c>
      <c r="F74" s="3"/>
    </row>
    <row r="75" spans="1:7" x14ac:dyDescent="0.25">
      <c r="A75" s="37" t="s">
        <v>2022</v>
      </c>
      <c r="B75" t="s">
        <v>1987</v>
      </c>
      <c r="C75">
        <f>VLOOKUP(B75,'Liste formations'!$A$3:$B$31,2,FALSE)</f>
        <v>15</v>
      </c>
      <c r="D75" t="s">
        <v>1973</v>
      </c>
      <c r="E75" s="3" t="s">
        <v>2026</v>
      </c>
      <c r="F75" s="3"/>
    </row>
    <row r="76" spans="1:7" x14ac:dyDescent="0.25">
      <c r="A76" s="37" t="s">
        <v>2042</v>
      </c>
      <c r="B76" t="s">
        <v>1987</v>
      </c>
      <c r="C76">
        <f>VLOOKUP(B76,'Liste formations'!$A$3:$B$31,2,FALSE)</f>
        <v>15</v>
      </c>
      <c r="D76" t="s">
        <v>1973</v>
      </c>
      <c r="E76" s="3">
        <v>41066</v>
      </c>
      <c r="F76" s="3"/>
    </row>
    <row r="77" spans="1:7" x14ac:dyDescent="0.25">
      <c r="A77" s="37" t="s">
        <v>2035</v>
      </c>
      <c r="B77" t="s">
        <v>1987</v>
      </c>
      <c r="C77">
        <f>VLOOKUP(B77,'Liste formations'!$A$3:$B$31,2,FALSE)</f>
        <v>15</v>
      </c>
      <c r="D77" t="s">
        <v>1973</v>
      </c>
      <c r="E77" s="3">
        <v>41071</v>
      </c>
      <c r="F77" s="3"/>
    </row>
    <row r="78" spans="1:7" x14ac:dyDescent="0.25">
      <c r="A78" s="37" t="s">
        <v>1761</v>
      </c>
      <c r="B78" t="s">
        <v>1987</v>
      </c>
      <c r="C78">
        <f>VLOOKUP(B78,'Liste formations'!$A$3:$B$31,2,FALSE)</f>
        <v>15</v>
      </c>
      <c r="D78" t="s">
        <v>1973</v>
      </c>
      <c r="E78" s="3">
        <v>41578</v>
      </c>
      <c r="F78" s="3"/>
    </row>
    <row r="79" spans="1:7" x14ac:dyDescent="0.25">
      <c r="A79" s="37" t="s">
        <v>2047</v>
      </c>
      <c r="B79" t="s">
        <v>1987</v>
      </c>
      <c r="C79">
        <f>VLOOKUP(B79,'Liste formations'!$A$3:$B$31,2,FALSE)</f>
        <v>15</v>
      </c>
      <c r="D79" t="s">
        <v>1973</v>
      </c>
      <c r="E79" s="3">
        <v>40926</v>
      </c>
      <c r="F79" s="3"/>
    </row>
    <row r="80" spans="1:7" x14ac:dyDescent="0.25">
      <c r="A80" s="37" t="s">
        <v>2067</v>
      </c>
      <c r="B80" t="s">
        <v>1987</v>
      </c>
      <c r="C80">
        <f>VLOOKUP(B80,'Liste formations'!$A$3:$B$31,2,FALSE)</f>
        <v>15</v>
      </c>
      <c r="D80">
        <v>14</v>
      </c>
      <c r="E80" s="3">
        <v>41667</v>
      </c>
      <c r="F80" s="3"/>
      <c r="G80" t="s">
        <v>1052</v>
      </c>
    </row>
    <row r="81" spans="1:7" x14ac:dyDescent="0.25">
      <c r="A81" s="37" t="s">
        <v>1990</v>
      </c>
      <c r="B81" t="s">
        <v>1987</v>
      </c>
      <c r="C81">
        <f>VLOOKUP(B81,'Liste formations'!$A$3:$B$31,2,FALSE)</f>
        <v>15</v>
      </c>
      <c r="D81" t="s">
        <v>1973</v>
      </c>
      <c r="E81" s="3">
        <v>41591</v>
      </c>
      <c r="F81" s="3"/>
    </row>
    <row r="82" spans="1:7" x14ac:dyDescent="0.25">
      <c r="A82" s="37" t="s">
        <v>2071</v>
      </c>
      <c r="B82" t="s">
        <v>1987</v>
      </c>
      <c r="C82">
        <f>VLOOKUP(B82,'Liste formations'!$A$3:$B$31,2,FALSE)</f>
        <v>15</v>
      </c>
      <c r="D82">
        <v>10</v>
      </c>
      <c r="E82" s="3">
        <v>41667</v>
      </c>
      <c r="F82" s="3"/>
      <c r="G82" t="s">
        <v>1052</v>
      </c>
    </row>
    <row r="83" spans="1:7" x14ac:dyDescent="0.25">
      <c r="A83" s="37" t="s">
        <v>2040</v>
      </c>
      <c r="B83" t="s">
        <v>1987</v>
      </c>
      <c r="C83">
        <f>VLOOKUP(B83,'Liste formations'!$A$3:$B$31,2,FALSE)</f>
        <v>15</v>
      </c>
      <c r="D83" t="s">
        <v>1973</v>
      </c>
      <c r="E83" s="3">
        <v>41067</v>
      </c>
      <c r="F83" s="3"/>
    </row>
    <row r="84" spans="1:7" x14ac:dyDescent="0.25">
      <c r="A84" s="37" t="s">
        <v>2014</v>
      </c>
      <c r="B84" t="s">
        <v>1987</v>
      </c>
      <c r="C84">
        <f>VLOOKUP(B84,'Liste formations'!$A$3:$B$31,2,FALSE)</f>
        <v>15</v>
      </c>
      <c r="D84" t="s">
        <v>1973</v>
      </c>
      <c r="E84" s="3" t="s">
        <v>2015</v>
      </c>
      <c r="F84" s="3"/>
    </row>
    <row r="85" spans="1:7" x14ac:dyDescent="0.25">
      <c r="A85" s="37" t="s">
        <v>1991</v>
      </c>
      <c r="B85" t="s">
        <v>1987</v>
      </c>
      <c r="C85">
        <f>VLOOKUP(B85,'Liste formations'!$A$3:$B$31,2,FALSE)</f>
        <v>15</v>
      </c>
      <c r="D85" t="s">
        <v>1973</v>
      </c>
      <c r="E85" s="3">
        <v>41591</v>
      </c>
      <c r="F85" s="3"/>
    </row>
    <row r="86" spans="1:7" x14ac:dyDescent="0.25">
      <c r="A86" s="37" t="s">
        <v>2041</v>
      </c>
      <c r="B86" t="s">
        <v>1987</v>
      </c>
      <c r="C86">
        <f>VLOOKUP(B86,'Liste formations'!$A$3:$B$31,2,FALSE)</f>
        <v>15</v>
      </c>
      <c r="D86" t="s">
        <v>1973</v>
      </c>
      <c r="E86" s="3">
        <v>41067</v>
      </c>
      <c r="F86" s="3"/>
    </row>
    <row r="87" spans="1:7" x14ac:dyDescent="0.25">
      <c r="A87" s="37" t="s">
        <v>2012</v>
      </c>
      <c r="B87" t="s">
        <v>1987</v>
      </c>
      <c r="C87">
        <f>VLOOKUP(B87,'Liste formations'!$A$3:$B$31,2,FALSE)</f>
        <v>15</v>
      </c>
      <c r="D87" t="s">
        <v>1973</v>
      </c>
      <c r="E87" s="3" t="s">
        <v>2055</v>
      </c>
      <c r="F87" s="3"/>
    </row>
    <row r="88" spans="1:7" x14ac:dyDescent="0.25">
      <c r="A88" s="37" t="s">
        <v>1812</v>
      </c>
      <c r="B88" t="s">
        <v>1987</v>
      </c>
      <c r="C88">
        <f>VLOOKUP(B88,'Liste formations'!$A$3:$B$31,2,FALSE)</f>
        <v>15</v>
      </c>
      <c r="D88" t="s">
        <v>1973</v>
      </c>
      <c r="E88" s="3" t="s">
        <v>2016</v>
      </c>
      <c r="F88" s="3"/>
    </row>
    <row r="89" spans="1:7" x14ac:dyDescent="0.25">
      <c r="A89" s="37" t="s">
        <v>2036</v>
      </c>
      <c r="B89" t="s">
        <v>1987</v>
      </c>
      <c r="C89">
        <f>VLOOKUP(B89,'Liste formations'!$A$3:$B$31,2,FALSE)</f>
        <v>15</v>
      </c>
      <c r="D89" t="s">
        <v>1973</v>
      </c>
      <c r="E89" s="3">
        <v>41071</v>
      </c>
      <c r="F89" s="3"/>
    </row>
    <row r="90" spans="1:7" x14ac:dyDescent="0.25">
      <c r="A90" s="37" t="s">
        <v>1974</v>
      </c>
      <c r="B90" t="s">
        <v>1987</v>
      </c>
      <c r="C90">
        <f>VLOOKUP(B90,'Liste formations'!$A$3:$B$31,2,FALSE)</f>
        <v>15</v>
      </c>
      <c r="D90" t="s">
        <v>1973</v>
      </c>
      <c r="E90" s="3">
        <v>41017</v>
      </c>
      <c r="F90" s="3"/>
    </row>
    <row r="91" spans="1:7" x14ac:dyDescent="0.25">
      <c r="A91" s="37" t="s">
        <v>2070</v>
      </c>
      <c r="B91" t="s">
        <v>1987</v>
      </c>
      <c r="C91">
        <f>VLOOKUP(B91,'Liste formations'!$A$3:$B$31,2,FALSE)</f>
        <v>15</v>
      </c>
      <c r="D91">
        <v>13</v>
      </c>
      <c r="E91" s="3">
        <v>41667</v>
      </c>
      <c r="F91" s="3"/>
      <c r="G91" t="s">
        <v>1052</v>
      </c>
    </row>
    <row r="92" spans="1:7" x14ac:dyDescent="0.25">
      <c r="A92" s="37" t="s">
        <v>2050</v>
      </c>
      <c r="B92" t="s">
        <v>1987</v>
      </c>
      <c r="C92">
        <f>VLOOKUP(B92,'Liste formations'!$A$3:$B$31,2,FALSE)</f>
        <v>15</v>
      </c>
      <c r="D92" t="s">
        <v>1973</v>
      </c>
      <c r="E92" s="3">
        <v>40914</v>
      </c>
      <c r="F92" s="3"/>
    </row>
    <row r="93" spans="1:7" x14ac:dyDescent="0.25">
      <c r="A93" s="37" t="s">
        <v>2023</v>
      </c>
      <c r="B93" t="s">
        <v>1987</v>
      </c>
      <c r="C93">
        <f>VLOOKUP(B93,'Liste formations'!$A$3:$B$31,2,FALSE)</f>
        <v>15</v>
      </c>
      <c r="D93" t="s">
        <v>1973</v>
      </c>
      <c r="E93" s="3">
        <v>40920</v>
      </c>
      <c r="F93" s="3"/>
    </row>
    <row r="94" spans="1:7" x14ac:dyDescent="0.25">
      <c r="A94" s="37" t="s">
        <v>2037</v>
      </c>
      <c r="B94" t="s">
        <v>1987</v>
      </c>
      <c r="C94">
        <f>VLOOKUP(B94,'Liste formations'!$A$3:$B$31,2,FALSE)</f>
        <v>15</v>
      </c>
      <c r="D94" t="s">
        <v>1973</v>
      </c>
      <c r="E94" s="3">
        <v>41067</v>
      </c>
      <c r="F94" s="3"/>
    </row>
    <row r="95" spans="1:7" x14ac:dyDescent="0.25">
      <c r="A95" s="37" t="s">
        <v>2056</v>
      </c>
      <c r="B95" t="s">
        <v>1987</v>
      </c>
      <c r="C95">
        <f>VLOOKUP(B95,'Liste formations'!$A$3:$B$31,2,FALSE)</f>
        <v>15</v>
      </c>
      <c r="D95" t="s">
        <v>1973</v>
      </c>
      <c r="E95" s="3">
        <v>40921</v>
      </c>
      <c r="F95" s="3"/>
    </row>
    <row r="96" spans="1:7" x14ac:dyDescent="0.25">
      <c r="A96" s="37" t="s">
        <v>2031</v>
      </c>
      <c r="B96" t="s">
        <v>1987</v>
      </c>
      <c r="C96">
        <f>VLOOKUP(B96,'Liste formations'!$A$3:$B$31,2,FALSE)</f>
        <v>15</v>
      </c>
      <c r="D96" t="s">
        <v>1973</v>
      </c>
      <c r="E96" s="3">
        <v>41207</v>
      </c>
      <c r="F96" s="3"/>
    </row>
    <row r="97" spans="1:7" x14ac:dyDescent="0.25">
      <c r="A97" s="37" t="s">
        <v>2008</v>
      </c>
      <c r="B97" t="s">
        <v>1987</v>
      </c>
      <c r="C97">
        <f>VLOOKUP(B97,'Liste formations'!$A$3:$B$31,2,FALSE)</f>
        <v>15</v>
      </c>
      <c r="D97" t="s">
        <v>1973</v>
      </c>
      <c r="E97" s="3">
        <v>41018</v>
      </c>
      <c r="F97" s="3"/>
    </row>
    <row r="98" spans="1:7" x14ac:dyDescent="0.25">
      <c r="A98" s="37" t="s">
        <v>2028</v>
      </c>
      <c r="B98" t="s">
        <v>1987</v>
      </c>
      <c r="C98">
        <f>VLOOKUP(B98,'Liste formations'!$A$3:$B$31,2,FALSE)</f>
        <v>15</v>
      </c>
      <c r="D98" t="s">
        <v>1973</v>
      </c>
      <c r="E98" s="3">
        <v>41222</v>
      </c>
      <c r="F98" s="3"/>
    </row>
    <row r="99" spans="1:7" x14ac:dyDescent="0.25">
      <c r="A99" s="37" t="s">
        <v>1747</v>
      </c>
      <c r="B99" t="s">
        <v>1987</v>
      </c>
      <c r="C99">
        <f>VLOOKUP(B99,'Liste formations'!$A$3:$B$31,2,FALSE)</f>
        <v>15</v>
      </c>
      <c r="D99" t="s">
        <v>1973</v>
      </c>
      <c r="E99" s="3">
        <v>40941</v>
      </c>
      <c r="F99" s="3"/>
    </row>
    <row r="100" spans="1:7" x14ac:dyDescent="0.25">
      <c r="A100" s="37" t="s">
        <v>2064</v>
      </c>
      <c r="B100" t="s">
        <v>1987</v>
      </c>
      <c r="C100">
        <f>VLOOKUP(B100,'Liste formations'!$A$3:$B$31,2,FALSE)</f>
        <v>15</v>
      </c>
      <c r="D100">
        <v>10</v>
      </c>
      <c r="E100" s="3">
        <v>41667</v>
      </c>
      <c r="F100" s="3"/>
      <c r="G100" t="s">
        <v>1052</v>
      </c>
    </row>
    <row r="101" spans="1:7" x14ac:dyDescent="0.25">
      <c r="A101" s="37" t="s">
        <v>2066</v>
      </c>
      <c r="B101" t="s">
        <v>1987</v>
      </c>
      <c r="C101">
        <f>VLOOKUP(B101,'Liste formations'!$A$3:$B$31,2,FALSE)</f>
        <v>15</v>
      </c>
      <c r="D101">
        <v>15</v>
      </c>
      <c r="E101" s="3">
        <v>41667</v>
      </c>
      <c r="F101" s="3"/>
      <c r="G101" t="s">
        <v>1052</v>
      </c>
    </row>
    <row r="102" spans="1:7" x14ac:dyDescent="0.25">
      <c r="A102" s="37" t="s">
        <v>2048</v>
      </c>
      <c r="B102" t="s">
        <v>1987</v>
      </c>
      <c r="C102">
        <f>VLOOKUP(B102,'Liste formations'!$A$3:$B$31,2,FALSE)</f>
        <v>15</v>
      </c>
      <c r="D102" t="s">
        <v>1973</v>
      </c>
      <c r="E102" s="3">
        <v>40921</v>
      </c>
      <c r="F102" s="3"/>
    </row>
    <row r="103" spans="1:7" x14ac:dyDescent="0.25">
      <c r="A103" s="37" t="s">
        <v>1975</v>
      </c>
      <c r="B103" t="s">
        <v>1987</v>
      </c>
      <c r="C103">
        <f>VLOOKUP(B103,'Liste formations'!$A$3:$B$31,2,FALSE)</f>
        <v>15</v>
      </c>
      <c r="D103" t="s">
        <v>1973</v>
      </c>
      <c r="E103" s="3">
        <v>41556</v>
      </c>
      <c r="F103" s="3"/>
    </row>
    <row r="104" spans="1:7" hidden="1" x14ac:dyDescent="0.25">
      <c r="A104" t="s">
        <v>1775</v>
      </c>
      <c r="B104" t="s">
        <v>1683</v>
      </c>
      <c r="C104">
        <v>26</v>
      </c>
      <c r="D104">
        <v>26</v>
      </c>
      <c r="E104" s="3">
        <v>41208</v>
      </c>
      <c r="F104" s="3"/>
    </row>
    <row r="105" spans="1:7" hidden="1" x14ac:dyDescent="0.25">
      <c r="A105" t="s">
        <v>1749</v>
      </c>
      <c r="B105" t="s">
        <v>11</v>
      </c>
      <c r="C105">
        <f>VLOOKUP(B105,'Liste formations'!$A$4:$B$31,2,FALSE)</f>
        <v>25</v>
      </c>
      <c r="D105">
        <v>20</v>
      </c>
      <c r="E105" s="3">
        <v>41186</v>
      </c>
      <c r="F105" s="3"/>
    </row>
    <row r="106" spans="1:7" hidden="1" x14ac:dyDescent="0.25">
      <c r="A106" t="s">
        <v>1792</v>
      </c>
      <c r="B106" t="s">
        <v>1413</v>
      </c>
      <c r="C106">
        <f>VLOOKUP(B106,'Liste formations'!$A$4:$B$31,2,FALSE)</f>
        <v>10</v>
      </c>
      <c r="D106">
        <v>10</v>
      </c>
      <c r="E106" s="3">
        <v>41297</v>
      </c>
      <c r="F106" s="3"/>
    </row>
    <row r="107" spans="1:7" hidden="1" x14ac:dyDescent="0.25">
      <c r="A107" t="s">
        <v>1723</v>
      </c>
      <c r="B107" t="s">
        <v>1413</v>
      </c>
      <c r="C107">
        <f>VLOOKUP(B107,'Liste formations'!$A$4:$B$31,2,FALSE)</f>
        <v>10</v>
      </c>
      <c r="D107">
        <v>7</v>
      </c>
      <c r="E107" s="3">
        <v>41297</v>
      </c>
      <c r="F107" s="3"/>
    </row>
    <row r="108" spans="1:7" hidden="1" x14ac:dyDescent="0.25">
      <c r="A108" t="s">
        <v>1752</v>
      </c>
      <c r="B108" t="s">
        <v>11</v>
      </c>
      <c r="C108">
        <f>VLOOKUP(B108,'Liste formations'!$A$4:$B$31,2,FALSE)</f>
        <v>25</v>
      </c>
      <c r="D108">
        <v>22</v>
      </c>
      <c r="E108" s="3">
        <v>41186</v>
      </c>
      <c r="F108" s="3"/>
    </row>
    <row r="109" spans="1:7" hidden="1" x14ac:dyDescent="0.25">
      <c r="A109" t="s">
        <v>1737</v>
      </c>
      <c r="B109" t="s">
        <v>11</v>
      </c>
      <c r="C109">
        <f>VLOOKUP(B109,'Liste formations'!$A$4:$B$31,2,FALSE)</f>
        <v>25</v>
      </c>
      <c r="D109">
        <v>17</v>
      </c>
      <c r="E109" s="3">
        <v>40941</v>
      </c>
      <c r="F109" s="3"/>
    </row>
    <row r="110" spans="1:7" hidden="1" x14ac:dyDescent="0.25">
      <c r="A110" t="s">
        <v>1754</v>
      </c>
      <c r="B110" t="s">
        <v>11</v>
      </c>
      <c r="C110">
        <f>VLOOKUP(B110,'Liste formations'!$A$4:$B$31,2,FALSE)</f>
        <v>25</v>
      </c>
      <c r="D110">
        <v>25</v>
      </c>
      <c r="E110" s="3">
        <v>41186</v>
      </c>
      <c r="F110" s="3"/>
    </row>
    <row r="111" spans="1:7" hidden="1" x14ac:dyDescent="0.25">
      <c r="A111" t="s">
        <v>1810</v>
      </c>
      <c r="B111" t="s">
        <v>1413</v>
      </c>
      <c r="C111">
        <f>VLOOKUP(B111,'Liste formations'!$A$4:$B$31,2,FALSE)</f>
        <v>10</v>
      </c>
      <c r="D111">
        <v>7</v>
      </c>
      <c r="E111" s="3">
        <v>41465</v>
      </c>
      <c r="F111" s="3"/>
      <c r="G111" t="s">
        <v>1052</v>
      </c>
    </row>
    <row r="112" spans="1:7" hidden="1" x14ac:dyDescent="0.25">
      <c r="A112" t="s">
        <v>1696</v>
      </c>
      <c r="B112" t="s">
        <v>9</v>
      </c>
      <c r="C112">
        <f>VLOOKUP(B112,'Liste formations'!$A$4:$B$31,2,FALSE)</f>
        <v>10</v>
      </c>
      <c r="D112">
        <v>4</v>
      </c>
      <c r="E112" s="3">
        <v>41359</v>
      </c>
      <c r="F112" s="3"/>
    </row>
    <row r="113" spans="1:7" hidden="1" x14ac:dyDescent="0.25">
      <c r="A113" t="s">
        <v>1696</v>
      </c>
      <c r="B113" t="s">
        <v>1783</v>
      </c>
      <c r="C113">
        <f>VLOOKUP(B113,'Liste formations'!$A$4:$B$31,2,FALSE)</f>
        <v>4</v>
      </c>
      <c r="D113">
        <v>4</v>
      </c>
      <c r="E113" s="3">
        <v>41444</v>
      </c>
      <c r="F113" s="3"/>
    </row>
    <row r="114" spans="1:7" hidden="1" x14ac:dyDescent="0.25">
      <c r="A114" t="s">
        <v>1696</v>
      </c>
      <c r="B114" t="s">
        <v>1795</v>
      </c>
      <c r="C114">
        <f>VLOOKUP(B114,'Liste formations'!$A$4:$B$31,2,FALSE)</f>
        <v>15</v>
      </c>
      <c r="D114">
        <v>13</v>
      </c>
      <c r="E114" s="3">
        <v>41562</v>
      </c>
      <c r="F114" s="3"/>
      <c r="G114" t="s">
        <v>1052</v>
      </c>
    </row>
    <row r="115" spans="1:7" hidden="1" x14ac:dyDescent="0.25">
      <c r="A115" t="s">
        <v>1769</v>
      </c>
      <c r="B115" t="s">
        <v>1413</v>
      </c>
      <c r="C115">
        <f>VLOOKUP(B115,'Liste formations'!$A$4:$B$31,2,FALSE)</f>
        <v>10</v>
      </c>
      <c r="D115">
        <v>7</v>
      </c>
      <c r="E115" s="3">
        <v>41297</v>
      </c>
      <c r="F115" s="3"/>
    </row>
    <row r="116" spans="1:7" hidden="1" x14ac:dyDescent="0.25">
      <c r="A116" t="s">
        <v>1793</v>
      </c>
      <c r="B116" t="s">
        <v>1413</v>
      </c>
      <c r="C116">
        <f>VLOOKUP(B116,'Liste formations'!$A$4:$B$31,2,FALSE)</f>
        <v>10</v>
      </c>
      <c r="D116">
        <v>8</v>
      </c>
      <c r="E116" s="3">
        <v>41295</v>
      </c>
      <c r="F116" s="3"/>
    </row>
    <row r="117" spans="1:7" hidden="1" x14ac:dyDescent="0.25">
      <c r="A117" t="s">
        <v>1762</v>
      </c>
      <c r="B117" t="s">
        <v>1413</v>
      </c>
      <c r="C117">
        <f>VLOOKUP(B117,'Liste formations'!$A$4:$B$31,2,FALSE)</f>
        <v>10</v>
      </c>
      <c r="D117">
        <v>5</v>
      </c>
      <c r="E117" s="3">
        <v>41171</v>
      </c>
      <c r="F117" s="3"/>
    </row>
    <row r="118" spans="1:7" hidden="1" x14ac:dyDescent="0.25">
      <c r="A118" t="s">
        <v>1758</v>
      </c>
      <c r="B118" t="s">
        <v>11</v>
      </c>
      <c r="C118">
        <f>VLOOKUP(B118,'Liste formations'!$A$4:$B$31,2,FALSE)</f>
        <v>25</v>
      </c>
      <c r="D118">
        <v>21</v>
      </c>
      <c r="E118" s="3">
        <v>40925</v>
      </c>
      <c r="F118" s="3"/>
    </row>
    <row r="119" spans="1:7" hidden="1" x14ac:dyDescent="0.25">
      <c r="A119" t="s">
        <v>1809</v>
      </c>
      <c r="B119" t="s">
        <v>1413</v>
      </c>
      <c r="C119">
        <f>VLOOKUP(B119,'Liste formations'!$A$4:$B$31,2,FALSE)</f>
        <v>10</v>
      </c>
      <c r="D119">
        <v>9</v>
      </c>
      <c r="E119" s="3">
        <v>41464</v>
      </c>
      <c r="F119" s="3"/>
    </row>
    <row r="120" spans="1:7" hidden="1" x14ac:dyDescent="0.25">
      <c r="A120" t="s">
        <v>1735</v>
      </c>
      <c r="B120" t="s">
        <v>10</v>
      </c>
      <c r="C120">
        <f>VLOOKUP(B120,'Liste formations'!$A$4:$B$31,2,FALSE)</f>
        <v>6</v>
      </c>
      <c r="D120">
        <v>6</v>
      </c>
      <c r="E120" s="3">
        <v>41332</v>
      </c>
      <c r="F120" s="3"/>
    </row>
    <row r="121" spans="1:7" hidden="1" x14ac:dyDescent="0.25">
      <c r="A121" t="s">
        <v>1739</v>
      </c>
      <c r="B121" t="s">
        <v>11</v>
      </c>
      <c r="C121">
        <f>VLOOKUP(B121,'Liste formations'!$A$4:$B$31,2,FALSE)</f>
        <v>25</v>
      </c>
      <c r="D121">
        <v>21</v>
      </c>
      <c r="E121" s="3">
        <v>40941</v>
      </c>
      <c r="F121" s="3"/>
    </row>
    <row r="122" spans="1:7" hidden="1" x14ac:dyDescent="0.25">
      <c r="A122" t="s">
        <v>1815</v>
      </c>
      <c r="B122" t="s">
        <v>1683</v>
      </c>
      <c r="C122">
        <v>25</v>
      </c>
      <c r="D122">
        <v>25</v>
      </c>
      <c r="E122" s="3">
        <v>41208</v>
      </c>
      <c r="F122" s="3"/>
    </row>
    <row r="123" spans="1:7" hidden="1" x14ac:dyDescent="0.25">
      <c r="A123" t="s">
        <v>1800</v>
      </c>
      <c r="B123" t="s">
        <v>1413</v>
      </c>
      <c r="C123">
        <f>VLOOKUP(B123,'Liste formations'!$A$4:$B$31,2,FALSE)</f>
        <v>10</v>
      </c>
      <c r="D123">
        <v>8</v>
      </c>
      <c r="E123" s="3">
        <v>41464</v>
      </c>
      <c r="F123" s="3"/>
    </row>
    <row r="124" spans="1:7" hidden="1" x14ac:dyDescent="0.25">
      <c r="A124" t="s">
        <v>1750</v>
      </c>
      <c r="B124" t="s">
        <v>11</v>
      </c>
      <c r="C124">
        <f>VLOOKUP(B124,'Liste formations'!$A$4:$B$31,2,FALSE)</f>
        <v>25</v>
      </c>
      <c r="D124">
        <v>17</v>
      </c>
      <c r="E124" s="3">
        <v>41186</v>
      </c>
      <c r="F124" s="3"/>
    </row>
    <row r="125" spans="1:7" hidden="1" x14ac:dyDescent="0.25">
      <c r="A125" t="s">
        <v>1703</v>
      </c>
      <c r="B125" t="s">
        <v>1413</v>
      </c>
      <c r="C125">
        <f>VLOOKUP(B125,'Liste formations'!$A$4:$B$31,2,FALSE)</f>
        <v>10</v>
      </c>
      <c r="E125" s="3">
        <v>41288</v>
      </c>
      <c r="F125" s="3"/>
    </row>
    <row r="126" spans="1:7" hidden="1" x14ac:dyDescent="0.25">
      <c r="A126" t="s">
        <v>1736</v>
      </c>
      <c r="B126" t="s">
        <v>10</v>
      </c>
      <c r="C126">
        <f>VLOOKUP(B126,'Liste formations'!$A$4:$B$31,2,FALSE)</f>
        <v>6</v>
      </c>
      <c r="D126">
        <v>6</v>
      </c>
      <c r="E126" s="3">
        <v>41331</v>
      </c>
      <c r="F126" s="3"/>
    </row>
    <row r="127" spans="1:7" hidden="1" x14ac:dyDescent="0.25">
      <c r="A127" t="s">
        <v>1704</v>
      </c>
      <c r="B127" t="s">
        <v>1413</v>
      </c>
      <c r="C127">
        <f>VLOOKUP(B127,'Liste formations'!$A$4:$B$31,2,FALSE)</f>
        <v>10</v>
      </c>
      <c r="D127">
        <v>9</v>
      </c>
      <c r="E127" s="3">
        <v>41288</v>
      </c>
      <c r="F127" s="3"/>
    </row>
    <row r="128" spans="1:7" hidden="1" x14ac:dyDescent="0.25">
      <c r="A128" t="s">
        <v>1730</v>
      </c>
      <c r="B128" t="s">
        <v>1413</v>
      </c>
      <c r="C128">
        <f>VLOOKUP(B128,'Liste formations'!$A$4:$B$31,2,FALSE)</f>
        <v>10</v>
      </c>
      <c r="D128">
        <v>8</v>
      </c>
      <c r="E128" s="3">
        <v>41303</v>
      </c>
      <c r="F128" s="3"/>
    </row>
    <row r="129" spans="1:7" hidden="1" x14ac:dyDescent="0.25">
      <c r="A129" t="s">
        <v>1698</v>
      </c>
      <c r="B129" t="s">
        <v>9</v>
      </c>
      <c r="C129">
        <f>VLOOKUP(B129,'Liste formations'!$A$4:$B$31,2,FALSE)</f>
        <v>10</v>
      </c>
      <c r="D129">
        <v>6</v>
      </c>
      <c r="E129" s="3">
        <v>41359</v>
      </c>
      <c r="F129" s="3"/>
    </row>
    <row r="130" spans="1:7" hidden="1" x14ac:dyDescent="0.25">
      <c r="A130" t="s">
        <v>1698</v>
      </c>
      <c r="B130" t="s">
        <v>1422</v>
      </c>
      <c r="C130">
        <f>VLOOKUP(B130,'Liste formations'!$A$4:$B$31,2,FALSE)</f>
        <v>17</v>
      </c>
      <c r="D130">
        <v>17</v>
      </c>
      <c r="E130" s="3">
        <v>41382</v>
      </c>
      <c r="F130" s="3"/>
    </row>
    <row r="131" spans="1:7" hidden="1" x14ac:dyDescent="0.25">
      <c r="A131" t="s">
        <v>1805</v>
      </c>
      <c r="B131" t="s">
        <v>1413</v>
      </c>
      <c r="C131">
        <f>VLOOKUP(B131,'Liste formations'!$A$4:$B$31,2,FALSE)</f>
        <v>10</v>
      </c>
      <c r="D131">
        <v>8</v>
      </c>
      <c r="E131" s="3">
        <v>41464</v>
      </c>
      <c r="F131" s="3"/>
      <c r="G131" t="s">
        <v>1052</v>
      </c>
    </row>
    <row r="132" spans="1:7" hidden="1" x14ac:dyDescent="0.25">
      <c r="A132" t="s">
        <v>1728</v>
      </c>
      <c r="B132" t="s">
        <v>1413</v>
      </c>
      <c r="C132">
        <f>VLOOKUP(B132,'Liste formations'!$A$4:$B$31,2,FALSE)</f>
        <v>10</v>
      </c>
      <c r="D132">
        <v>8</v>
      </c>
      <c r="E132" s="3">
        <v>41299</v>
      </c>
      <c r="F132" s="3"/>
    </row>
    <row r="133" spans="1:7" hidden="1" x14ac:dyDescent="0.25">
      <c r="A133" t="s">
        <v>1979</v>
      </c>
      <c r="B133" t="s">
        <v>1414</v>
      </c>
      <c r="C133">
        <f>VLOOKUP(B133,'Liste formations'!$A$3:$B$31,2,FALSE)</f>
        <v>10</v>
      </c>
      <c r="D133">
        <v>9</v>
      </c>
      <c r="E133" s="3">
        <v>41654</v>
      </c>
      <c r="F133" s="3"/>
    </row>
    <row r="134" spans="1:7" hidden="1" x14ac:dyDescent="0.25">
      <c r="A134" t="s">
        <v>1766</v>
      </c>
      <c r="B134" t="s">
        <v>1413</v>
      </c>
      <c r="C134">
        <f>VLOOKUP(B134,'Liste formations'!$A$4:$B$31,2,FALSE)</f>
        <v>10</v>
      </c>
      <c r="D134">
        <v>8</v>
      </c>
      <c r="E134" s="3">
        <v>41295</v>
      </c>
      <c r="F134" s="3"/>
    </row>
    <row r="135" spans="1:7" hidden="1" x14ac:dyDescent="0.25">
      <c r="A135" t="s">
        <v>1785</v>
      </c>
      <c r="B135" t="s">
        <v>1783</v>
      </c>
      <c r="C135">
        <f>VLOOKUP(B135,'Liste formations'!$A$4:$B$31,2,FALSE)</f>
        <v>4</v>
      </c>
      <c r="D135">
        <v>4</v>
      </c>
      <c r="E135" s="3">
        <v>41444</v>
      </c>
      <c r="F135" s="3"/>
    </row>
    <row r="136" spans="1:7" hidden="1" x14ac:dyDescent="0.25">
      <c r="A136" t="s">
        <v>1967</v>
      </c>
      <c r="B136" t="s">
        <v>1795</v>
      </c>
      <c r="C136">
        <f>VLOOKUP(B136,'Liste formations'!$A$3:$B$31,2,FALSE)</f>
        <v>15</v>
      </c>
      <c r="D136" t="s">
        <v>1973</v>
      </c>
      <c r="E136" s="3">
        <v>41562</v>
      </c>
      <c r="F136" s="3"/>
      <c r="G136" t="s">
        <v>1053</v>
      </c>
    </row>
    <row r="137" spans="1:7" hidden="1" x14ac:dyDescent="0.25">
      <c r="A137" t="s">
        <v>1968</v>
      </c>
      <c r="B137" t="s">
        <v>1795</v>
      </c>
      <c r="C137">
        <f>VLOOKUP(B137,'Liste formations'!$A$3:$B$31,2,FALSE)</f>
        <v>15</v>
      </c>
      <c r="D137" t="s">
        <v>1973</v>
      </c>
      <c r="E137" s="3">
        <v>41562</v>
      </c>
      <c r="F137" s="3"/>
      <c r="G137" t="s">
        <v>1053</v>
      </c>
    </row>
    <row r="138" spans="1:7" hidden="1" x14ac:dyDescent="0.25">
      <c r="A138" t="s">
        <v>1732</v>
      </c>
      <c r="B138" t="s">
        <v>1795</v>
      </c>
      <c r="C138">
        <f>VLOOKUP(B138,'Liste formations'!$A$3:$B$31,2,FALSE)</f>
        <v>15</v>
      </c>
      <c r="D138" t="s">
        <v>1973</v>
      </c>
      <c r="E138" s="3">
        <v>41171</v>
      </c>
      <c r="F138" s="3"/>
      <c r="G138" t="s">
        <v>1053</v>
      </c>
    </row>
    <row r="139" spans="1:7" hidden="1" x14ac:dyDescent="0.25">
      <c r="A139" t="s">
        <v>1733</v>
      </c>
      <c r="B139" t="s">
        <v>1795</v>
      </c>
      <c r="C139">
        <f>VLOOKUP(B139,'Liste formations'!$A$3:$B$31,2,FALSE)</f>
        <v>15</v>
      </c>
      <c r="D139" t="s">
        <v>1973</v>
      </c>
      <c r="E139" s="3">
        <v>41171</v>
      </c>
      <c r="F139" s="3"/>
      <c r="G139" t="s">
        <v>1053</v>
      </c>
    </row>
    <row r="140" spans="1:7" hidden="1" x14ac:dyDescent="0.25">
      <c r="A140" t="s">
        <v>1974</v>
      </c>
      <c r="B140" t="s">
        <v>1795</v>
      </c>
      <c r="C140">
        <f>VLOOKUP(B140,'Liste formations'!$A$3:$B$31,2,FALSE)</f>
        <v>15</v>
      </c>
      <c r="D140" t="s">
        <v>1973</v>
      </c>
      <c r="E140" s="3">
        <v>41171</v>
      </c>
      <c r="F140" s="3"/>
      <c r="G140" t="s">
        <v>1053</v>
      </c>
    </row>
    <row r="141" spans="1:7" hidden="1" x14ac:dyDescent="0.25">
      <c r="A141" t="s">
        <v>1747</v>
      </c>
      <c r="B141" t="s">
        <v>1795</v>
      </c>
      <c r="C141">
        <f>VLOOKUP(B141,'Liste formations'!$A$3:$B$31,2,FALSE)</f>
        <v>15</v>
      </c>
      <c r="D141" t="s">
        <v>1973</v>
      </c>
      <c r="E141" s="3">
        <v>41171</v>
      </c>
      <c r="F141" s="3"/>
      <c r="G141" t="s">
        <v>1053</v>
      </c>
    </row>
    <row r="142" spans="1:7" hidden="1" x14ac:dyDescent="0.25">
      <c r="A142" t="s">
        <v>1969</v>
      </c>
      <c r="B142" t="s">
        <v>1795</v>
      </c>
      <c r="C142">
        <f>VLOOKUP(B142,'Liste formations'!$A$3:$B$31,2,FALSE)</f>
        <v>15</v>
      </c>
      <c r="D142" t="s">
        <v>1973</v>
      </c>
      <c r="E142" s="3">
        <v>41562</v>
      </c>
      <c r="F142" s="3"/>
      <c r="G142" t="s">
        <v>1053</v>
      </c>
    </row>
    <row r="143" spans="1:7" hidden="1" x14ac:dyDescent="0.25">
      <c r="A143" t="s">
        <v>1970</v>
      </c>
      <c r="B143" t="s">
        <v>1795</v>
      </c>
      <c r="C143">
        <f>VLOOKUP(B143,'Liste formations'!$A$3:$B$31,2,FALSE)</f>
        <v>15</v>
      </c>
      <c r="D143" t="s">
        <v>1973</v>
      </c>
      <c r="E143" s="3">
        <v>41562</v>
      </c>
      <c r="F143" s="3"/>
      <c r="G143" t="s">
        <v>1053</v>
      </c>
    </row>
    <row r="144" spans="1:7" hidden="1" x14ac:dyDescent="0.25">
      <c r="A144" t="s">
        <v>1984</v>
      </c>
      <c r="B144" t="s">
        <v>1414</v>
      </c>
      <c r="C144">
        <f>VLOOKUP(B144,'Liste formations'!$A$3:$B$31,2,FALSE)</f>
        <v>10</v>
      </c>
      <c r="D144">
        <v>10</v>
      </c>
      <c r="E144" s="3">
        <v>41648</v>
      </c>
      <c r="F144" s="3"/>
      <c r="G144" t="s">
        <v>1052</v>
      </c>
    </row>
    <row r="145" spans="1:7" hidden="1" x14ac:dyDescent="0.25">
      <c r="A145" t="s">
        <v>1971</v>
      </c>
      <c r="B145" t="s">
        <v>1795</v>
      </c>
      <c r="C145">
        <f>VLOOKUP(B145,'Liste formations'!$A$3:$B$31,2,FALSE)</f>
        <v>15</v>
      </c>
      <c r="D145" t="s">
        <v>1973</v>
      </c>
      <c r="E145" s="3">
        <v>41562</v>
      </c>
      <c r="F145" s="3"/>
      <c r="G145" t="s">
        <v>1053</v>
      </c>
    </row>
    <row r="146" spans="1:7" hidden="1" x14ac:dyDescent="0.25">
      <c r="A146" t="s">
        <v>1972</v>
      </c>
      <c r="B146" t="s">
        <v>1795</v>
      </c>
      <c r="C146">
        <f>VLOOKUP(B146,'Liste formations'!$A$3:$B$31,2,FALSE)</f>
        <v>15</v>
      </c>
      <c r="D146" t="s">
        <v>1973</v>
      </c>
      <c r="E146" s="3">
        <v>41562</v>
      </c>
      <c r="F146" s="3"/>
      <c r="G146" t="s">
        <v>1053</v>
      </c>
    </row>
    <row r="147" spans="1:7" hidden="1" x14ac:dyDescent="0.25">
      <c r="A147" t="s">
        <v>1785</v>
      </c>
      <c r="B147" t="s">
        <v>1795</v>
      </c>
      <c r="C147">
        <f>VLOOKUP(B147,'Liste formations'!$A$4:$B$31,2,FALSE)</f>
        <v>15</v>
      </c>
      <c r="D147">
        <v>12</v>
      </c>
      <c r="E147" s="3">
        <v>41562</v>
      </c>
      <c r="F147" s="3"/>
      <c r="G147" t="s">
        <v>1052</v>
      </c>
    </row>
    <row r="148" spans="1:7" hidden="1" x14ac:dyDescent="0.25">
      <c r="A148" t="s">
        <v>1718</v>
      </c>
      <c r="B148" t="s">
        <v>1413</v>
      </c>
      <c r="C148">
        <f>VLOOKUP(B148,'Liste formations'!$A$4:$B$31,2,FALSE)</f>
        <v>10</v>
      </c>
      <c r="D148">
        <v>8</v>
      </c>
      <c r="E148" s="3">
        <v>41295</v>
      </c>
      <c r="F148" s="3"/>
    </row>
    <row r="149" spans="1:7" hidden="1" x14ac:dyDescent="0.25">
      <c r="A149" t="s">
        <v>1705</v>
      </c>
      <c r="B149" t="s">
        <v>1413</v>
      </c>
      <c r="C149">
        <f>VLOOKUP(B149,'Liste formations'!$A$4:$B$31,2,FALSE)</f>
        <v>10</v>
      </c>
      <c r="D149">
        <v>8</v>
      </c>
      <c r="E149" s="3">
        <v>41288</v>
      </c>
      <c r="F149" s="3"/>
    </row>
    <row r="150" spans="1:7" hidden="1" x14ac:dyDescent="0.25">
      <c r="A150" t="s">
        <v>1705</v>
      </c>
      <c r="B150" t="s">
        <v>11</v>
      </c>
      <c r="C150">
        <f>VLOOKUP(B150,'Liste formations'!$A$4:$B$31,2,FALSE)</f>
        <v>25</v>
      </c>
      <c r="D150">
        <v>22</v>
      </c>
      <c r="E150" s="3">
        <v>40925</v>
      </c>
      <c r="F150" s="3"/>
    </row>
    <row r="151" spans="1:7" hidden="1" x14ac:dyDescent="0.25">
      <c r="A151" t="s">
        <v>1741</v>
      </c>
      <c r="B151" t="s">
        <v>1420</v>
      </c>
      <c r="C151">
        <f>VLOOKUP(B151,'Liste formations'!$A$4:$B$31,2,FALSE)</f>
        <v>10</v>
      </c>
      <c r="D151">
        <v>10</v>
      </c>
      <c r="E151" s="3">
        <v>41024</v>
      </c>
      <c r="F151" s="3"/>
    </row>
    <row r="152" spans="1:7" hidden="1" x14ac:dyDescent="0.25">
      <c r="A152" t="s">
        <v>1777</v>
      </c>
      <c r="B152" t="s">
        <v>1683</v>
      </c>
      <c r="C152">
        <v>32</v>
      </c>
      <c r="D152">
        <v>30</v>
      </c>
      <c r="E152" s="3">
        <v>41346</v>
      </c>
      <c r="F152" s="3"/>
    </row>
    <row r="153" spans="1:7" hidden="1" x14ac:dyDescent="0.25">
      <c r="A153" t="s">
        <v>1777</v>
      </c>
      <c r="B153" t="s">
        <v>1413</v>
      </c>
      <c r="C153">
        <f>VLOOKUP(B153,'Liste formations'!$A$4:$B$31,2,FALSE)</f>
        <v>10</v>
      </c>
      <c r="D153">
        <v>10</v>
      </c>
      <c r="E153" s="3">
        <v>41465</v>
      </c>
      <c r="F153" s="3"/>
    </row>
    <row r="154" spans="1:7" hidden="1" x14ac:dyDescent="0.25">
      <c r="A154" t="s">
        <v>1733</v>
      </c>
      <c r="B154" t="s">
        <v>1413</v>
      </c>
      <c r="C154">
        <f>VLOOKUP(B154,'Liste formations'!$A$4:$B$31,2,FALSE)</f>
        <v>10</v>
      </c>
      <c r="D154">
        <v>9</v>
      </c>
      <c r="E154" s="3">
        <v>41303</v>
      </c>
      <c r="F154" s="3"/>
    </row>
    <row r="155" spans="1:7" hidden="1" x14ac:dyDescent="0.25">
      <c r="A155" t="s">
        <v>1716</v>
      </c>
      <c r="B155" t="s">
        <v>1413</v>
      </c>
      <c r="C155">
        <f>VLOOKUP(B155,'Liste formations'!$A$4:$B$31,2,FALSE)</f>
        <v>10</v>
      </c>
      <c r="D155">
        <v>9</v>
      </c>
      <c r="E155" s="3">
        <v>41292</v>
      </c>
      <c r="F155" s="3"/>
    </row>
    <row r="156" spans="1:7" hidden="1" x14ac:dyDescent="0.25">
      <c r="A156" t="s">
        <v>1701</v>
      </c>
      <c r="B156" t="s">
        <v>9</v>
      </c>
      <c r="C156">
        <f>VLOOKUP(B156,'Liste formations'!$A$4:$B$31,2,FALSE)</f>
        <v>10</v>
      </c>
      <c r="D156">
        <v>7</v>
      </c>
      <c r="E156" s="3">
        <v>41348</v>
      </c>
      <c r="F156" s="3"/>
    </row>
    <row r="157" spans="1:7" hidden="1" x14ac:dyDescent="0.25">
      <c r="A157" t="s">
        <v>1715</v>
      </c>
      <c r="B157" t="s">
        <v>1413</v>
      </c>
      <c r="C157">
        <f>VLOOKUP(B157,'Liste formations'!$A$4:$B$31,2,FALSE)</f>
        <v>10</v>
      </c>
      <c r="D157">
        <v>9</v>
      </c>
      <c r="E157" s="3">
        <v>41292</v>
      </c>
      <c r="F157" s="3"/>
    </row>
    <row r="158" spans="1:7" hidden="1" x14ac:dyDescent="0.25">
      <c r="A158" t="s">
        <v>1715</v>
      </c>
      <c r="B158" t="s">
        <v>11</v>
      </c>
      <c r="C158">
        <f>VLOOKUP(B158,'Liste formations'!$A$4:$B$31,2,FALSE)</f>
        <v>25</v>
      </c>
      <c r="D158">
        <v>20</v>
      </c>
      <c r="E158" s="3">
        <v>41222</v>
      </c>
      <c r="F158" s="3"/>
    </row>
    <row r="159" spans="1:7" hidden="1" x14ac:dyDescent="0.25">
      <c r="A159" t="s">
        <v>1761</v>
      </c>
      <c r="B159" t="s">
        <v>1413</v>
      </c>
      <c r="C159">
        <f>VLOOKUP(B159,'Liste formations'!$A$4:$B$31,2,FALSE)</f>
        <v>10</v>
      </c>
      <c r="D159">
        <v>7</v>
      </c>
      <c r="E159" s="3">
        <v>41181</v>
      </c>
      <c r="F159" s="3"/>
    </row>
    <row r="160" spans="1:7" hidden="1" x14ac:dyDescent="0.25">
      <c r="A160" t="s">
        <v>1711</v>
      </c>
      <c r="B160" t="s">
        <v>1413</v>
      </c>
      <c r="C160">
        <f>VLOOKUP(B160,'Liste formations'!$A$4:$B$31,2,FALSE)</f>
        <v>10</v>
      </c>
      <c r="D160">
        <v>9</v>
      </c>
      <c r="E160" s="3">
        <v>41292</v>
      </c>
      <c r="F160" s="3"/>
    </row>
    <row r="161" spans="1:7" hidden="1" x14ac:dyDescent="0.25">
      <c r="A161" t="s">
        <v>1706</v>
      </c>
      <c r="B161" t="s">
        <v>1413</v>
      </c>
      <c r="C161">
        <f>VLOOKUP(B161,'Liste formations'!$A$4:$B$31,2,FALSE)</f>
        <v>10</v>
      </c>
      <c r="D161">
        <v>8</v>
      </c>
      <c r="E161" s="3">
        <v>41288</v>
      </c>
      <c r="F161" s="3"/>
    </row>
    <row r="162" spans="1:7" hidden="1" x14ac:dyDescent="0.25">
      <c r="A162" t="s">
        <v>1724</v>
      </c>
      <c r="B162" t="s">
        <v>1413</v>
      </c>
      <c r="C162">
        <f>VLOOKUP(B162,'Liste formations'!$A$4:$B$31,2,FALSE)</f>
        <v>10</v>
      </c>
      <c r="D162">
        <v>7</v>
      </c>
      <c r="E162" s="3">
        <v>41297</v>
      </c>
      <c r="F162" s="3"/>
    </row>
    <row r="163" spans="1:7" hidden="1" x14ac:dyDescent="0.25">
      <c r="A163" t="s">
        <v>1748</v>
      </c>
      <c r="B163" t="s">
        <v>11</v>
      </c>
      <c r="C163">
        <f>VLOOKUP(B163,'Liste formations'!$A$4:$B$31,2,FALSE)</f>
        <v>25</v>
      </c>
      <c r="D163">
        <v>20</v>
      </c>
      <c r="E163" s="3">
        <v>41211</v>
      </c>
      <c r="F163" s="3"/>
    </row>
    <row r="164" spans="1:7" hidden="1" x14ac:dyDescent="0.25">
      <c r="A164" t="s">
        <v>1748</v>
      </c>
      <c r="B164" t="s">
        <v>1413</v>
      </c>
      <c r="C164">
        <f>VLOOKUP(B164,'Liste formations'!$A$4:$B$31,2,FALSE)</f>
        <v>10</v>
      </c>
      <c r="E164" s="3">
        <v>41291</v>
      </c>
      <c r="F164" s="3"/>
    </row>
    <row r="165" spans="1:7" hidden="1" x14ac:dyDescent="0.25">
      <c r="A165" t="s">
        <v>1801</v>
      </c>
      <c r="B165" t="s">
        <v>1413</v>
      </c>
      <c r="C165">
        <f>VLOOKUP(B165,'Liste formations'!$A$4:$B$31,2,FALSE)</f>
        <v>10</v>
      </c>
      <c r="D165">
        <v>7</v>
      </c>
      <c r="E165" s="3">
        <v>41464</v>
      </c>
      <c r="F165" s="3"/>
    </row>
    <row r="166" spans="1:7" hidden="1" x14ac:dyDescent="0.25">
      <c r="A166" t="s">
        <v>1707</v>
      </c>
      <c r="B166" t="s">
        <v>1413</v>
      </c>
      <c r="C166">
        <f>VLOOKUP(B166,'Liste formations'!$A$4:$B$31,2,FALSE)</f>
        <v>10</v>
      </c>
      <c r="D166">
        <v>7</v>
      </c>
      <c r="E166" s="3">
        <v>41288</v>
      </c>
      <c r="F166" s="3"/>
    </row>
    <row r="167" spans="1:7" hidden="1" x14ac:dyDescent="0.25">
      <c r="A167" t="s">
        <v>1712</v>
      </c>
      <c r="B167" t="s">
        <v>1413</v>
      </c>
      <c r="C167">
        <f>VLOOKUP(B167,'Liste formations'!$A$4:$B$31,2,FALSE)</f>
        <v>10</v>
      </c>
      <c r="D167">
        <v>9</v>
      </c>
      <c r="E167" s="3">
        <v>41292</v>
      </c>
      <c r="F167" s="3"/>
    </row>
    <row r="168" spans="1:7" hidden="1" x14ac:dyDescent="0.25">
      <c r="A168" t="s">
        <v>1755</v>
      </c>
      <c r="B168" t="s">
        <v>11</v>
      </c>
      <c r="C168">
        <f>VLOOKUP(B168,'Liste formations'!$A$4:$B$31,2,FALSE)</f>
        <v>25</v>
      </c>
      <c r="D168">
        <v>25</v>
      </c>
      <c r="E168" s="3">
        <v>41157</v>
      </c>
      <c r="F168" s="3"/>
    </row>
    <row r="169" spans="1:7" hidden="1" x14ac:dyDescent="0.25">
      <c r="A169" t="s">
        <v>1794</v>
      </c>
      <c r="B169" t="s">
        <v>1413</v>
      </c>
      <c r="C169">
        <f>VLOOKUP(B169,'Liste formations'!$A$4:$B$31,2,FALSE)</f>
        <v>10</v>
      </c>
      <c r="D169">
        <v>10</v>
      </c>
      <c r="E169" s="3">
        <v>41171</v>
      </c>
      <c r="F169" s="3"/>
    </row>
    <row r="170" spans="1:7" hidden="1" x14ac:dyDescent="0.25">
      <c r="A170" t="s">
        <v>1726</v>
      </c>
      <c r="B170" t="s">
        <v>1413</v>
      </c>
      <c r="C170">
        <f>VLOOKUP(B170,'Liste formations'!$A$4:$B$31,2,FALSE)</f>
        <v>10</v>
      </c>
      <c r="D170">
        <v>8</v>
      </c>
      <c r="E170" s="3">
        <v>41299</v>
      </c>
      <c r="F170" s="3"/>
    </row>
    <row r="171" spans="1:7" hidden="1" x14ac:dyDescent="0.25">
      <c r="A171" t="s">
        <v>1812</v>
      </c>
      <c r="B171" t="s">
        <v>1413</v>
      </c>
      <c r="C171">
        <f>VLOOKUP(B171,'Liste formations'!$A$4:$B$31,2,FALSE)</f>
        <v>10</v>
      </c>
      <c r="D171">
        <v>7</v>
      </c>
      <c r="E171" s="3">
        <v>41465</v>
      </c>
      <c r="F171" s="3"/>
      <c r="G171" t="s">
        <v>1052</v>
      </c>
    </row>
    <row r="172" spans="1:7" hidden="1" x14ac:dyDescent="0.25">
      <c r="A172" t="s">
        <v>1388</v>
      </c>
      <c r="B172" t="s">
        <v>1683</v>
      </c>
      <c r="C172">
        <v>27</v>
      </c>
      <c r="D172">
        <v>25</v>
      </c>
      <c r="E172" s="3">
        <v>41254</v>
      </c>
      <c r="F172" s="3"/>
    </row>
    <row r="173" spans="1:7" hidden="1" x14ac:dyDescent="0.25">
      <c r="A173" t="s">
        <v>1710</v>
      </c>
      <c r="B173" t="s">
        <v>1413</v>
      </c>
      <c r="C173">
        <f>VLOOKUP(B173,'Liste formations'!$A$4:$B$31,2,FALSE)</f>
        <v>10</v>
      </c>
      <c r="D173">
        <v>8</v>
      </c>
      <c r="E173" s="3">
        <v>41292</v>
      </c>
      <c r="F173" s="3"/>
    </row>
    <row r="174" spans="1:7" hidden="1" x14ac:dyDescent="0.25">
      <c r="A174" t="s">
        <v>1803</v>
      </c>
      <c r="B174" t="s">
        <v>1413</v>
      </c>
      <c r="C174">
        <f>VLOOKUP(B174,'Liste formations'!$A$4:$B$31,2,FALSE)</f>
        <v>10</v>
      </c>
      <c r="D174">
        <v>8</v>
      </c>
      <c r="E174" s="3">
        <v>41464</v>
      </c>
      <c r="F174" s="3"/>
    </row>
    <row r="175" spans="1:7" hidden="1" x14ac:dyDescent="0.25">
      <c r="A175" t="s">
        <v>1746</v>
      </c>
      <c r="B175" t="s">
        <v>11</v>
      </c>
      <c r="C175">
        <f>VLOOKUP(B175,'Liste formations'!$A$4:$B$31,2,FALSE)</f>
        <v>25</v>
      </c>
      <c r="D175">
        <v>16</v>
      </c>
      <c r="E175" s="3">
        <v>41228</v>
      </c>
      <c r="F175" s="3"/>
    </row>
    <row r="176" spans="1:7" hidden="1" x14ac:dyDescent="0.25">
      <c r="A176" t="s">
        <v>1740</v>
      </c>
      <c r="B176" t="s">
        <v>1420</v>
      </c>
      <c r="C176">
        <f>VLOOKUP(B176,'Liste formations'!$A$4:$B$31,2,FALSE)</f>
        <v>10</v>
      </c>
      <c r="D176">
        <v>7</v>
      </c>
      <c r="E176" s="3">
        <v>41024</v>
      </c>
      <c r="F176" s="3"/>
    </row>
    <row r="177" spans="1:7" hidden="1" x14ac:dyDescent="0.25">
      <c r="A177" t="s">
        <v>1731</v>
      </c>
      <c r="B177" t="s">
        <v>1413</v>
      </c>
      <c r="C177">
        <f>VLOOKUP(B177,'Liste formations'!$A$4:$B$31,2,FALSE)</f>
        <v>10</v>
      </c>
      <c r="D177">
        <v>8</v>
      </c>
      <c r="E177" s="3">
        <v>41303</v>
      </c>
      <c r="F177" s="3"/>
    </row>
    <row r="178" spans="1:7" hidden="1" x14ac:dyDescent="0.25">
      <c r="A178" t="s">
        <v>1802</v>
      </c>
      <c r="B178" t="s">
        <v>1413</v>
      </c>
      <c r="C178">
        <f>VLOOKUP(B178,'Liste formations'!$A$4:$B$31,2,FALSE)</f>
        <v>10</v>
      </c>
      <c r="D178">
        <v>9</v>
      </c>
      <c r="E178" s="3">
        <v>41464</v>
      </c>
      <c r="F178" s="3"/>
      <c r="G178" t="s">
        <v>1052</v>
      </c>
    </row>
    <row r="179" spans="1:7" hidden="1" x14ac:dyDescent="0.25">
      <c r="A179" t="s">
        <v>1744</v>
      </c>
      <c r="B179" t="s">
        <v>1420</v>
      </c>
      <c r="C179">
        <f>VLOOKUP(B179,'Liste formations'!$A$4:$B$31,2,FALSE)</f>
        <v>10</v>
      </c>
      <c r="D179">
        <v>10</v>
      </c>
      <c r="E179" s="3">
        <v>41019</v>
      </c>
      <c r="F179" s="3"/>
    </row>
    <row r="180" spans="1:7" hidden="1" x14ac:dyDescent="0.25">
      <c r="A180" t="s">
        <v>1734</v>
      </c>
      <c r="B180" t="s">
        <v>1413</v>
      </c>
      <c r="C180">
        <f>VLOOKUP(B180,'Liste formations'!$A$4:$B$31,2,FALSE)</f>
        <v>10</v>
      </c>
      <c r="D180">
        <v>9</v>
      </c>
      <c r="E180" s="3">
        <v>41303</v>
      </c>
      <c r="F180" s="3"/>
    </row>
    <row r="181" spans="1:7" hidden="1" x14ac:dyDescent="0.25">
      <c r="A181" t="s">
        <v>1709</v>
      </c>
      <c r="B181" t="s">
        <v>1413</v>
      </c>
      <c r="C181">
        <f>VLOOKUP(B181,'Liste formations'!$A$4:$B$31,2,FALSE)</f>
        <v>10</v>
      </c>
      <c r="D181">
        <v>6</v>
      </c>
      <c r="E181" s="3">
        <v>41292</v>
      </c>
      <c r="F181" s="3"/>
      <c r="G181" t="s">
        <v>1053</v>
      </c>
    </row>
    <row r="182" spans="1:7" hidden="1" x14ac:dyDescent="0.25">
      <c r="A182" t="s">
        <v>1811</v>
      </c>
      <c r="B182" t="s">
        <v>1413</v>
      </c>
      <c r="C182">
        <f>VLOOKUP(B182,'Liste formations'!$A$4:$B$31,2,FALSE)</f>
        <v>10</v>
      </c>
      <c r="D182">
        <v>8</v>
      </c>
      <c r="E182" s="3">
        <v>41465</v>
      </c>
      <c r="F182" s="3"/>
      <c r="G182" t="s">
        <v>1052</v>
      </c>
    </row>
    <row r="183" spans="1:7" hidden="1" x14ac:dyDescent="0.25">
      <c r="A183" t="s">
        <v>1807</v>
      </c>
      <c r="B183" t="s">
        <v>1413</v>
      </c>
      <c r="C183">
        <f>VLOOKUP(B183,'Liste formations'!$A$4:$B$31,2,FALSE)</f>
        <v>10</v>
      </c>
      <c r="D183">
        <v>7</v>
      </c>
      <c r="E183" s="3">
        <v>41464</v>
      </c>
      <c r="F183" s="3"/>
      <c r="G183" t="s">
        <v>1052</v>
      </c>
    </row>
    <row r="184" spans="1:7" hidden="1" x14ac:dyDescent="0.25">
      <c r="A184" t="s">
        <v>1714</v>
      </c>
      <c r="B184" t="s">
        <v>1413</v>
      </c>
      <c r="C184">
        <f>VLOOKUP(B184,'Liste formations'!$A$4:$B$31,2,FALSE)</f>
        <v>10</v>
      </c>
      <c r="D184">
        <v>8</v>
      </c>
      <c r="E184" s="3">
        <v>41292</v>
      </c>
      <c r="F184" s="3"/>
      <c r="G184" t="s">
        <v>1052</v>
      </c>
    </row>
    <row r="185" spans="1:7" hidden="1" x14ac:dyDescent="0.25">
      <c r="A185" t="s">
        <v>1727</v>
      </c>
      <c r="B185" t="s">
        <v>1413</v>
      </c>
      <c r="C185">
        <f>VLOOKUP(B185,'Liste formations'!$A$4:$B$31,2,FALSE)</f>
        <v>10</v>
      </c>
      <c r="D185">
        <v>10</v>
      </c>
      <c r="E185" s="3">
        <v>41299</v>
      </c>
      <c r="F185" s="3"/>
      <c r="G185" t="s">
        <v>1052</v>
      </c>
    </row>
    <row r="186" spans="1:7" hidden="1" x14ac:dyDescent="0.25">
      <c r="A186" t="s">
        <v>1985</v>
      </c>
      <c r="B186" t="s">
        <v>1414</v>
      </c>
      <c r="C186">
        <f>VLOOKUP(B186,'Liste formations'!$A$3:$B$31,2,FALSE)</f>
        <v>10</v>
      </c>
      <c r="D186">
        <v>8</v>
      </c>
      <c r="E186" s="3">
        <v>41648</v>
      </c>
      <c r="F186" s="3"/>
      <c r="G186" t="s">
        <v>1052</v>
      </c>
    </row>
    <row r="187" spans="1:7" hidden="1" x14ac:dyDescent="0.25">
      <c r="A187" t="s">
        <v>1747</v>
      </c>
      <c r="B187" t="s">
        <v>11</v>
      </c>
      <c r="C187">
        <f>VLOOKUP(B187,'Liste formations'!$A$4:$B$31,2,FALSE)</f>
        <v>25</v>
      </c>
      <c r="D187">
        <v>16</v>
      </c>
      <c r="E187" s="3">
        <v>41211</v>
      </c>
      <c r="F187" s="3"/>
      <c r="G187" t="s">
        <v>1052</v>
      </c>
    </row>
    <row r="188" spans="1:7" hidden="1" x14ac:dyDescent="0.25">
      <c r="A188" t="s">
        <v>1747</v>
      </c>
      <c r="B188" t="s">
        <v>1413</v>
      </c>
      <c r="C188">
        <f>VLOOKUP(B188,'Liste formations'!$A$4:$B$31,2,FALSE)</f>
        <v>10</v>
      </c>
      <c r="D188">
        <v>9</v>
      </c>
      <c r="E188" s="3">
        <v>41464</v>
      </c>
      <c r="F188" s="3"/>
      <c r="G188" t="s">
        <v>1052</v>
      </c>
    </row>
    <row r="189" spans="1:7" hidden="1" x14ac:dyDescent="0.25">
      <c r="A189" t="s">
        <v>1702</v>
      </c>
      <c r="B189" t="s">
        <v>9</v>
      </c>
      <c r="C189">
        <f>VLOOKUP(B189,'Liste formations'!$A$4:$B$31,2,FALSE)</f>
        <v>10</v>
      </c>
      <c r="D189">
        <v>7</v>
      </c>
      <c r="E189" s="3">
        <v>41325</v>
      </c>
      <c r="F189" s="3"/>
      <c r="G189" t="s">
        <v>1052</v>
      </c>
    </row>
    <row r="190" spans="1:7" hidden="1" x14ac:dyDescent="0.25">
      <c r="A190" t="s">
        <v>1743</v>
      </c>
      <c r="B190" t="s">
        <v>1420</v>
      </c>
      <c r="C190">
        <f>VLOOKUP(B190,'Liste formations'!$A$4:$B$31,2,FALSE)</f>
        <v>10</v>
      </c>
      <c r="D190">
        <v>10</v>
      </c>
      <c r="E190" s="3">
        <v>41019</v>
      </c>
      <c r="F190" s="3"/>
      <c r="G190" t="s">
        <v>1052</v>
      </c>
    </row>
    <row r="191" spans="1:7" hidden="1" x14ac:dyDescent="0.25">
      <c r="A191" t="s">
        <v>1743</v>
      </c>
      <c r="B191" t="s">
        <v>1101</v>
      </c>
      <c r="C191">
        <f>VLOOKUP(B191,'Liste formations'!$A$4:$B$31,2,FALSE)</f>
        <v>6</v>
      </c>
      <c r="E191" s="3">
        <v>40952</v>
      </c>
      <c r="F191" s="3"/>
    </row>
    <row r="192" spans="1:7" hidden="1" x14ac:dyDescent="0.25">
      <c r="A192" t="s">
        <v>1799</v>
      </c>
      <c r="B192" t="s">
        <v>1413</v>
      </c>
      <c r="C192">
        <f>VLOOKUP(B192,'Liste formations'!$A$4:$B$31,2,FALSE)</f>
        <v>10</v>
      </c>
      <c r="D192">
        <v>7</v>
      </c>
      <c r="E192" s="3">
        <v>41464</v>
      </c>
      <c r="F192" s="3"/>
      <c r="G192" t="s">
        <v>1052</v>
      </c>
    </row>
    <row r="193" spans="1:7" hidden="1" x14ac:dyDescent="0.25">
      <c r="A193" t="s">
        <v>1817</v>
      </c>
      <c r="B193" t="s">
        <v>1413</v>
      </c>
      <c r="C193">
        <f>VLOOKUP(B193,'Liste formations'!$A$4:$B$31,2,FALSE)</f>
        <v>10</v>
      </c>
      <c r="E193" s="3"/>
      <c r="F193" s="3"/>
    </row>
    <row r="194" spans="1:7" hidden="1" x14ac:dyDescent="0.25">
      <c r="C194" t="e">
        <f>VLOOKUP(B194,'Liste formations'!$A$4:$B$31,2,FALSE)</f>
        <v>#N/A</v>
      </c>
      <c r="F194" s="3"/>
    </row>
    <row r="195" spans="1:7" hidden="1" x14ac:dyDescent="0.25">
      <c r="C195" t="e">
        <f>VLOOKUP(B195,'Liste formations'!$A$4:$B$31,2,FALSE)</f>
        <v>#N/A</v>
      </c>
      <c r="F195" s="3"/>
    </row>
    <row r="196" spans="1:7" x14ac:dyDescent="0.25">
      <c r="A196" t="s">
        <v>2069</v>
      </c>
      <c r="B196" t="s">
        <v>1987</v>
      </c>
      <c r="C196">
        <f>VLOOKUP(B196,'Liste formations'!$A$3:$B$31,2,FALSE)</f>
        <v>15</v>
      </c>
      <c r="D196">
        <v>12</v>
      </c>
      <c r="E196" s="3">
        <v>41667</v>
      </c>
      <c r="F196" s="3"/>
      <c r="G196" t="s">
        <v>1052</v>
      </c>
    </row>
    <row r="197" spans="1:7" x14ac:dyDescent="0.25">
      <c r="C197" t="e">
        <f>VLOOKUP(B197,'Liste formations'!$A$3:$B$31,2,FALSE)</f>
        <v>#N/A</v>
      </c>
      <c r="F197" s="3"/>
    </row>
  </sheetData>
  <dataValidations count="1">
    <dataValidation type="list" allowBlank="1" showInputMessage="1" showErrorMessage="1" sqref="G2:G193">
      <formula1>"oui,non"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formations'!$A$4:$A$31</xm:f>
          </x14:formula1>
          <xm:sqref>B2:B193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10"/>
  <sheetViews>
    <sheetView topLeftCell="A398" zoomScale="80" zoomScaleNormal="80" workbookViewId="0">
      <selection activeCell="C2" sqref="C2:C609"/>
    </sheetView>
  </sheetViews>
  <sheetFormatPr baseColWidth="10" defaultRowHeight="15" x14ac:dyDescent="0.25"/>
  <cols>
    <col min="1" max="1" width="19.140625" customWidth="1"/>
    <col min="2" max="3" width="23.42578125" customWidth="1"/>
    <col min="4" max="4" width="48.5703125" bestFit="1" customWidth="1"/>
    <col min="5" max="5" width="12" bestFit="1" customWidth="1"/>
    <col min="6" max="6" width="10.140625" customWidth="1"/>
    <col min="7" max="7" width="36" bestFit="1" customWidth="1"/>
    <col min="8" max="8" width="13.7109375" bestFit="1" customWidth="1"/>
    <col min="9" max="9" width="21.42578125" bestFit="1" customWidth="1"/>
  </cols>
  <sheetData>
    <row r="1" spans="1:9" x14ac:dyDescent="0.25">
      <c r="A1" s="22" t="s">
        <v>15</v>
      </c>
      <c r="B1" s="22" t="s">
        <v>18</v>
      </c>
      <c r="C1" s="22" t="s">
        <v>1935</v>
      </c>
      <c r="D1" s="22" t="s">
        <v>19</v>
      </c>
      <c r="E1" s="22" t="s">
        <v>20</v>
      </c>
      <c r="F1" s="22" t="s">
        <v>1844</v>
      </c>
      <c r="G1" s="22" t="s">
        <v>17</v>
      </c>
      <c r="H1" s="22" t="s">
        <v>3</v>
      </c>
      <c r="I1" s="22" t="s">
        <v>16</v>
      </c>
    </row>
    <row r="2" spans="1:9" x14ac:dyDescent="0.25">
      <c r="A2" s="23" t="s">
        <v>1845</v>
      </c>
      <c r="B2" s="23" t="s">
        <v>1846</v>
      </c>
      <c r="C2" s="23" t="str">
        <f>A2&amp;" "&amp;B2</f>
        <v>ABAAKIL YOUSSEF</v>
      </c>
      <c r="D2" s="23" t="s">
        <v>93</v>
      </c>
      <c r="E2" s="23" t="s">
        <v>94</v>
      </c>
      <c r="F2" s="23" t="s">
        <v>1847</v>
      </c>
      <c r="G2" s="23" t="s">
        <v>283</v>
      </c>
      <c r="H2" s="23" t="s">
        <v>21</v>
      </c>
      <c r="I2" s="23" t="s">
        <v>180</v>
      </c>
    </row>
    <row r="3" spans="1:9" x14ac:dyDescent="0.25">
      <c r="A3" s="23" t="s">
        <v>495</v>
      </c>
      <c r="B3" s="23" t="s">
        <v>115</v>
      </c>
      <c r="C3" s="23" t="str">
        <f t="shared" ref="C3:C66" si="0">A3&amp;" "&amp;B3</f>
        <v>AGUILAR JEAN</v>
      </c>
      <c r="D3" s="23" t="s">
        <v>26</v>
      </c>
      <c r="E3" s="23" t="s">
        <v>27</v>
      </c>
      <c r="F3" s="23" t="s">
        <v>1847</v>
      </c>
      <c r="G3" s="23" t="s">
        <v>1848</v>
      </c>
      <c r="H3" s="23" t="s">
        <v>21</v>
      </c>
      <c r="I3" s="23" t="s">
        <v>22</v>
      </c>
    </row>
    <row r="4" spans="1:9" x14ac:dyDescent="0.25">
      <c r="A4" s="23" t="s">
        <v>715</v>
      </c>
      <c r="B4" s="23" t="s">
        <v>716</v>
      </c>
      <c r="C4" s="23" t="str">
        <f t="shared" si="0"/>
        <v>ALLAOUA TAREK</v>
      </c>
      <c r="D4" s="23" t="s">
        <v>49</v>
      </c>
      <c r="E4" s="23" t="s">
        <v>50</v>
      </c>
      <c r="F4" s="23" t="s">
        <v>1849</v>
      </c>
      <c r="G4" s="23" t="s">
        <v>46</v>
      </c>
      <c r="H4" s="23" t="s">
        <v>44</v>
      </c>
      <c r="I4" s="23" t="s">
        <v>45</v>
      </c>
    </row>
    <row r="5" spans="1:9" x14ac:dyDescent="0.25">
      <c r="A5" s="23" t="s">
        <v>589</v>
      </c>
      <c r="B5" s="23" t="s">
        <v>590</v>
      </c>
      <c r="C5" s="23" t="str">
        <f t="shared" si="0"/>
        <v>ALLARD ROBERT</v>
      </c>
      <c r="D5" s="23" t="s">
        <v>422</v>
      </c>
      <c r="E5" s="23" t="s">
        <v>423</v>
      </c>
      <c r="F5" s="23" t="s">
        <v>1847</v>
      </c>
      <c r="G5" s="23" t="s">
        <v>1850</v>
      </c>
      <c r="H5" s="23" t="s">
        <v>21</v>
      </c>
      <c r="I5" s="23" t="s">
        <v>22</v>
      </c>
    </row>
    <row r="6" spans="1:9" x14ac:dyDescent="0.25">
      <c r="A6" s="23" t="s">
        <v>551</v>
      </c>
      <c r="B6" s="23" t="s">
        <v>465</v>
      </c>
      <c r="C6" s="23" t="str">
        <f t="shared" si="0"/>
        <v>ALONSO JEAN LUC</v>
      </c>
      <c r="D6" s="23" t="s">
        <v>26</v>
      </c>
      <c r="E6" s="23" t="s">
        <v>63</v>
      </c>
      <c r="F6" s="23" t="s">
        <v>1847</v>
      </c>
      <c r="G6" s="23" t="s">
        <v>1851</v>
      </c>
      <c r="H6" s="23" t="s">
        <v>21</v>
      </c>
      <c r="I6" s="23" t="s">
        <v>22</v>
      </c>
    </row>
    <row r="7" spans="1:9" x14ac:dyDescent="0.25">
      <c r="A7" s="23" t="s">
        <v>732</v>
      </c>
      <c r="B7" s="23" t="s">
        <v>733</v>
      </c>
      <c r="C7" s="23" t="str">
        <f t="shared" si="0"/>
        <v>ALOUI HICHEM</v>
      </c>
      <c r="D7" s="23" t="s">
        <v>49</v>
      </c>
      <c r="E7" s="23" t="s">
        <v>50</v>
      </c>
      <c r="F7" s="23" t="s">
        <v>1849</v>
      </c>
      <c r="G7" s="23" t="s">
        <v>46</v>
      </c>
      <c r="H7" s="23" t="s">
        <v>44</v>
      </c>
      <c r="I7" s="23" t="s">
        <v>45</v>
      </c>
    </row>
    <row r="8" spans="1:9" x14ac:dyDescent="0.25">
      <c r="A8" s="23" t="s">
        <v>905</v>
      </c>
      <c r="B8" s="23" t="s">
        <v>906</v>
      </c>
      <c r="C8" s="23" t="str">
        <f t="shared" si="0"/>
        <v>ALVES GORJAO JOAQUIM</v>
      </c>
      <c r="D8" s="23" t="s">
        <v>907</v>
      </c>
      <c r="E8" s="23" t="s">
        <v>626</v>
      </c>
      <c r="F8" s="23" t="s">
        <v>1849</v>
      </c>
      <c r="G8" s="23" t="s">
        <v>197</v>
      </c>
      <c r="H8" s="23" t="s">
        <v>21</v>
      </c>
      <c r="I8" s="23" t="s">
        <v>81</v>
      </c>
    </row>
    <row r="9" spans="1:9" x14ac:dyDescent="0.25">
      <c r="A9" s="23" t="s">
        <v>471</v>
      </c>
      <c r="B9" s="23" t="s">
        <v>75</v>
      </c>
      <c r="C9" s="23" t="str">
        <f t="shared" si="0"/>
        <v>AMIRAULT VERONIQUE</v>
      </c>
      <c r="D9" s="23" t="s">
        <v>26</v>
      </c>
      <c r="E9" s="23" t="s">
        <v>27</v>
      </c>
      <c r="F9" s="23" t="s">
        <v>1847</v>
      </c>
      <c r="G9" s="23" t="s">
        <v>1852</v>
      </c>
      <c r="H9" s="23" t="s">
        <v>21</v>
      </c>
      <c r="I9" s="23" t="s">
        <v>22</v>
      </c>
    </row>
    <row r="10" spans="1:9" x14ac:dyDescent="0.25">
      <c r="A10" s="23" t="s">
        <v>978</v>
      </c>
      <c r="B10" s="23" t="s">
        <v>655</v>
      </c>
      <c r="C10" s="23" t="str">
        <f t="shared" si="0"/>
        <v>ANDRAULT DANIEL</v>
      </c>
      <c r="D10" s="23" t="s">
        <v>1853</v>
      </c>
      <c r="E10" s="23" t="s">
        <v>1854</v>
      </c>
      <c r="F10" s="23" t="s">
        <v>38</v>
      </c>
      <c r="G10" s="23" t="s">
        <v>1855</v>
      </c>
      <c r="H10" s="23" t="s">
        <v>21</v>
      </c>
      <c r="I10" s="23" t="s">
        <v>22</v>
      </c>
    </row>
    <row r="11" spans="1:9" x14ac:dyDescent="0.25">
      <c r="A11" s="23" t="s">
        <v>413</v>
      </c>
      <c r="B11" s="23" t="s">
        <v>244</v>
      </c>
      <c r="C11" s="23" t="str">
        <f t="shared" si="0"/>
        <v>ANDRE MARTINE</v>
      </c>
      <c r="D11" s="23" t="s">
        <v>26</v>
      </c>
      <c r="E11" s="23" t="s">
        <v>27</v>
      </c>
      <c r="F11" s="23" t="s">
        <v>1847</v>
      </c>
      <c r="G11" s="23" t="s">
        <v>1856</v>
      </c>
      <c r="H11" s="23" t="s">
        <v>21</v>
      </c>
      <c r="I11" s="23" t="s">
        <v>22</v>
      </c>
    </row>
    <row r="12" spans="1:9" x14ac:dyDescent="0.25">
      <c r="A12" s="23" t="s">
        <v>413</v>
      </c>
      <c r="B12" s="23" t="s">
        <v>390</v>
      </c>
      <c r="C12" s="23" t="str">
        <f t="shared" si="0"/>
        <v>ANDRE ISABELLE</v>
      </c>
      <c r="D12" s="23" t="s">
        <v>949</v>
      </c>
      <c r="E12" s="23"/>
      <c r="F12" s="23" t="s">
        <v>38</v>
      </c>
      <c r="G12" s="23" t="s">
        <v>1857</v>
      </c>
      <c r="H12" s="23" t="s">
        <v>925</v>
      </c>
      <c r="I12" s="23" t="str">
        <f>+H14</f>
        <v>I&amp;T</v>
      </c>
    </row>
    <row r="13" spans="1:9" x14ac:dyDescent="0.25">
      <c r="A13" s="23" t="s">
        <v>332</v>
      </c>
      <c r="B13" s="23" t="s">
        <v>333</v>
      </c>
      <c r="C13" s="23" t="str">
        <f t="shared" si="0"/>
        <v>ANDRIEU ELISABETH</v>
      </c>
      <c r="D13" s="23" t="s">
        <v>26</v>
      </c>
      <c r="E13" s="23" t="s">
        <v>27</v>
      </c>
      <c r="F13" s="23" t="s">
        <v>1847</v>
      </c>
      <c r="G13" s="23" t="s">
        <v>1858</v>
      </c>
      <c r="H13" s="23" t="s">
        <v>21</v>
      </c>
      <c r="I13" s="23" t="s">
        <v>22</v>
      </c>
    </row>
    <row r="14" spans="1:9" x14ac:dyDescent="0.25">
      <c r="A14" s="23" t="s">
        <v>1008</v>
      </c>
      <c r="B14" s="23" t="s">
        <v>941</v>
      </c>
      <c r="C14" s="23" t="str">
        <f t="shared" si="0"/>
        <v>ANGUISE PIERRE</v>
      </c>
      <c r="D14" s="23" t="s">
        <v>985</v>
      </c>
      <c r="E14" s="23" t="s">
        <v>986</v>
      </c>
      <c r="F14" s="23" t="s">
        <v>38</v>
      </c>
      <c r="G14" s="23" t="s">
        <v>898</v>
      </c>
      <c r="H14" s="23" t="s">
        <v>44</v>
      </c>
      <c r="I14" s="23" t="s">
        <v>32</v>
      </c>
    </row>
    <row r="15" spans="1:9" x14ac:dyDescent="0.25">
      <c r="A15" s="23" t="s">
        <v>673</v>
      </c>
      <c r="B15" s="23" t="s">
        <v>542</v>
      </c>
      <c r="C15" s="23" t="str">
        <f t="shared" si="0"/>
        <v>ANTOINE FRANCOIS</v>
      </c>
      <c r="D15" s="23" t="s">
        <v>761</v>
      </c>
      <c r="E15" s="23" t="s">
        <v>50</v>
      </c>
      <c r="F15" s="23" t="s">
        <v>1849</v>
      </c>
      <c r="G15" s="23" t="s">
        <v>760</v>
      </c>
      <c r="H15" s="23" t="s">
        <v>44</v>
      </c>
      <c r="I15" s="23" t="s">
        <v>758</v>
      </c>
    </row>
    <row r="16" spans="1:9" x14ac:dyDescent="0.25">
      <c r="A16" s="23" t="s">
        <v>999</v>
      </c>
      <c r="B16" s="23" t="s">
        <v>66</v>
      </c>
      <c r="C16" s="23" t="str">
        <f t="shared" si="0"/>
        <v>APPAIX LAURENCE</v>
      </c>
      <c r="D16" s="23" t="s">
        <v>1000</v>
      </c>
      <c r="E16" s="23" t="s">
        <v>966</v>
      </c>
      <c r="F16" s="23" t="s">
        <v>38</v>
      </c>
      <c r="G16" s="23" t="s">
        <v>963</v>
      </c>
      <c r="H16" s="23" t="s">
        <v>31</v>
      </c>
      <c r="I16" s="23" t="s">
        <v>32</v>
      </c>
    </row>
    <row r="17" spans="1:9" x14ac:dyDescent="0.25">
      <c r="A17" s="23" t="s">
        <v>523</v>
      </c>
      <c r="B17" s="23" t="s">
        <v>524</v>
      </c>
      <c r="C17" s="23" t="str">
        <f t="shared" si="0"/>
        <v>ARECCO ANTHONY</v>
      </c>
      <c r="D17" s="23" t="s">
        <v>26</v>
      </c>
      <c r="E17" s="23" t="s">
        <v>63</v>
      </c>
      <c r="F17" s="23" t="s">
        <v>1847</v>
      </c>
      <c r="G17" s="23" t="s">
        <v>1859</v>
      </c>
      <c r="H17" s="23" t="s">
        <v>21</v>
      </c>
      <c r="I17" s="23" t="s">
        <v>22</v>
      </c>
    </row>
    <row r="18" spans="1:9" x14ac:dyDescent="0.25">
      <c r="A18" s="23" t="s">
        <v>160</v>
      </c>
      <c r="B18" s="23" t="s">
        <v>214</v>
      </c>
      <c r="C18" s="23" t="str">
        <f t="shared" si="0"/>
        <v>ARNAUD PASCAL</v>
      </c>
      <c r="D18" s="23" t="s">
        <v>1860</v>
      </c>
      <c r="E18" s="23" t="s">
        <v>108</v>
      </c>
      <c r="F18" s="23" t="s">
        <v>1849</v>
      </c>
      <c r="G18" s="23" t="s">
        <v>104</v>
      </c>
      <c r="H18" s="23" t="s">
        <v>21</v>
      </c>
      <c r="I18" s="23" t="s">
        <v>81</v>
      </c>
    </row>
    <row r="19" spans="1:9" x14ac:dyDescent="0.25">
      <c r="A19" s="23" t="s">
        <v>583</v>
      </c>
      <c r="B19" s="23" t="s">
        <v>212</v>
      </c>
      <c r="C19" s="23" t="str">
        <f t="shared" si="0"/>
        <v>ARNOU FRANCIS</v>
      </c>
      <c r="D19" s="23" t="s">
        <v>26</v>
      </c>
      <c r="E19" s="23" t="s">
        <v>63</v>
      </c>
      <c r="F19" s="23" t="s">
        <v>1847</v>
      </c>
      <c r="G19" s="23" t="s">
        <v>1861</v>
      </c>
      <c r="H19" s="23" t="s">
        <v>21</v>
      </c>
      <c r="I19" s="23" t="s">
        <v>22</v>
      </c>
    </row>
    <row r="20" spans="1:9" x14ac:dyDescent="0.25">
      <c r="A20" s="23" t="s">
        <v>1862</v>
      </c>
      <c r="B20" s="23" t="s">
        <v>1863</v>
      </c>
      <c r="C20" s="23" t="str">
        <f t="shared" si="0"/>
        <v>ARTUS THIBAULT</v>
      </c>
      <c r="D20" s="23" t="s">
        <v>1864</v>
      </c>
      <c r="E20" s="23" t="s">
        <v>94</v>
      </c>
      <c r="F20" s="23" t="s">
        <v>1847</v>
      </c>
      <c r="G20" s="23" t="s">
        <v>82</v>
      </c>
      <c r="H20" s="23" t="s">
        <v>21</v>
      </c>
      <c r="I20" s="23" t="s">
        <v>1865</v>
      </c>
    </row>
    <row r="21" spans="1:9" x14ac:dyDescent="0.25">
      <c r="A21" s="23" t="s">
        <v>513</v>
      </c>
      <c r="B21" s="23" t="s">
        <v>514</v>
      </c>
      <c r="C21" s="23" t="str">
        <f t="shared" si="0"/>
        <v>AUBOURG MANUELA</v>
      </c>
      <c r="D21" s="23" t="s">
        <v>26</v>
      </c>
      <c r="E21" s="23" t="s">
        <v>27</v>
      </c>
      <c r="F21" s="23" t="s">
        <v>1847</v>
      </c>
      <c r="G21" s="23" t="s">
        <v>1866</v>
      </c>
      <c r="H21" s="23" t="s">
        <v>21</v>
      </c>
      <c r="I21" s="23" t="s">
        <v>22</v>
      </c>
    </row>
    <row r="22" spans="1:9" x14ac:dyDescent="0.25">
      <c r="A22" s="23" t="s">
        <v>480</v>
      </c>
      <c r="B22" s="23" t="s">
        <v>481</v>
      </c>
      <c r="C22" s="23" t="str">
        <f t="shared" si="0"/>
        <v>AUGUIER JOEL</v>
      </c>
      <c r="D22" s="23" t="s">
        <v>482</v>
      </c>
      <c r="E22" s="23" t="s">
        <v>210</v>
      </c>
      <c r="F22" s="23" t="s">
        <v>1847</v>
      </c>
      <c r="G22" s="23" t="s">
        <v>201</v>
      </c>
      <c r="H22" s="23" t="s">
        <v>21</v>
      </c>
      <c r="I22" s="23" t="s">
        <v>81</v>
      </c>
    </row>
    <row r="23" spans="1:9" x14ac:dyDescent="0.25">
      <c r="A23" s="23" t="s">
        <v>803</v>
      </c>
      <c r="B23" s="23" t="s">
        <v>219</v>
      </c>
      <c r="C23" s="23" t="str">
        <f t="shared" si="0"/>
        <v>AUJAY OLIVIER</v>
      </c>
      <c r="D23" s="23" t="s">
        <v>692</v>
      </c>
      <c r="E23" s="23" t="s">
        <v>108</v>
      </c>
      <c r="F23" s="23" t="s">
        <v>1849</v>
      </c>
      <c r="G23" s="23" t="s">
        <v>104</v>
      </c>
      <c r="H23" s="23" t="s">
        <v>21</v>
      </c>
      <c r="I23" s="23" t="s">
        <v>81</v>
      </c>
    </row>
    <row r="24" spans="1:9" x14ac:dyDescent="0.25">
      <c r="A24" s="23" t="s">
        <v>541</v>
      </c>
      <c r="B24" s="23" t="s">
        <v>542</v>
      </c>
      <c r="C24" s="23" t="str">
        <f t="shared" si="0"/>
        <v>AUPICK FRANCOIS</v>
      </c>
      <c r="D24" s="23" t="s">
        <v>26</v>
      </c>
      <c r="E24" s="23" t="s">
        <v>63</v>
      </c>
      <c r="F24" s="23" t="s">
        <v>1847</v>
      </c>
      <c r="G24" s="23" t="s">
        <v>1859</v>
      </c>
      <c r="H24" s="23" t="s">
        <v>21</v>
      </c>
      <c r="I24" s="23" t="s">
        <v>22</v>
      </c>
    </row>
    <row r="25" spans="1:9" x14ac:dyDescent="0.25">
      <c r="A25" s="23" t="s">
        <v>213</v>
      </c>
      <c r="B25" s="23" t="s">
        <v>214</v>
      </c>
      <c r="C25" s="23" t="str">
        <f t="shared" si="0"/>
        <v>AURIAULT PASCAL</v>
      </c>
      <c r="D25" s="23" t="s">
        <v>200</v>
      </c>
      <c r="E25" s="23" t="s">
        <v>129</v>
      </c>
      <c r="F25" s="23" t="s">
        <v>38</v>
      </c>
      <c r="G25" s="23" t="s">
        <v>197</v>
      </c>
      <c r="H25" s="23" t="s">
        <v>21</v>
      </c>
      <c r="I25" s="23" t="s">
        <v>81</v>
      </c>
    </row>
    <row r="26" spans="1:9" x14ac:dyDescent="0.25">
      <c r="A26" s="23" t="s">
        <v>573</v>
      </c>
      <c r="B26" s="23" t="s">
        <v>333</v>
      </c>
      <c r="C26" s="23" t="str">
        <f t="shared" si="0"/>
        <v>AUTEAU ELISABETH</v>
      </c>
      <c r="D26" s="23" t="s">
        <v>26</v>
      </c>
      <c r="E26" s="23" t="s">
        <v>63</v>
      </c>
      <c r="F26" s="23" t="s">
        <v>1847</v>
      </c>
      <c r="G26" s="23" t="s">
        <v>1867</v>
      </c>
      <c r="H26" s="23" t="s">
        <v>21</v>
      </c>
      <c r="I26" s="23" t="s">
        <v>22</v>
      </c>
    </row>
    <row r="27" spans="1:9" x14ac:dyDescent="0.25">
      <c r="A27" s="23" t="s">
        <v>485</v>
      </c>
      <c r="B27" s="23" t="s">
        <v>486</v>
      </c>
      <c r="C27" s="23" t="str">
        <f t="shared" si="0"/>
        <v>AUZANNEAU CINDY</v>
      </c>
      <c r="D27" s="23" t="s">
        <v>26</v>
      </c>
      <c r="E27" s="23" t="s">
        <v>63</v>
      </c>
      <c r="F27" s="23" t="s">
        <v>1847</v>
      </c>
      <c r="G27" s="23" t="s">
        <v>1851</v>
      </c>
      <c r="H27" s="23" t="s">
        <v>21</v>
      </c>
      <c r="I27" s="23" t="s">
        <v>22</v>
      </c>
    </row>
    <row r="28" spans="1:9" x14ac:dyDescent="0.25">
      <c r="A28" s="23" t="s">
        <v>1868</v>
      </c>
      <c r="B28" s="23" t="s">
        <v>1869</v>
      </c>
      <c r="C28" s="23" t="str">
        <f t="shared" si="0"/>
        <v>AVRIL JONATHAN</v>
      </c>
      <c r="D28" s="23" t="s">
        <v>93</v>
      </c>
      <c r="E28" s="23" t="s">
        <v>94</v>
      </c>
      <c r="F28" s="23" t="s">
        <v>1847</v>
      </c>
      <c r="G28" s="23" t="s">
        <v>104</v>
      </c>
      <c r="H28" s="23" t="s">
        <v>21</v>
      </c>
      <c r="I28" s="23" t="s">
        <v>81</v>
      </c>
    </row>
    <row r="29" spans="1:9" x14ac:dyDescent="0.25">
      <c r="A29" s="23" t="s">
        <v>462</v>
      </c>
      <c r="B29" s="23" t="s">
        <v>463</v>
      </c>
      <c r="C29" s="23" t="str">
        <f t="shared" si="0"/>
        <v>AYALA JEAN LOUIS</v>
      </c>
      <c r="D29" s="23" t="s">
        <v>26</v>
      </c>
      <c r="E29" s="23" t="s">
        <v>27</v>
      </c>
      <c r="F29" s="23" t="s">
        <v>1847</v>
      </c>
      <c r="G29" s="23" t="s">
        <v>1870</v>
      </c>
      <c r="H29" s="23" t="s">
        <v>21</v>
      </c>
      <c r="I29" s="23" t="s">
        <v>22</v>
      </c>
    </row>
    <row r="30" spans="1:9" x14ac:dyDescent="0.25">
      <c r="A30" s="23" t="s">
        <v>475</v>
      </c>
      <c r="B30" s="23" t="s">
        <v>476</v>
      </c>
      <c r="C30" s="23" t="str">
        <f t="shared" si="0"/>
        <v>AYRAULT PATRICE</v>
      </c>
      <c r="D30" s="23" t="s">
        <v>26</v>
      </c>
      <c r="E30" s="23" t="s">
        <v>27</v>
      </c>
      <c r="F30" s="23" t="s">
        <v>1847</v>
      </c>
      <c r="G30" s="23" t="s">
        <v>1871</v>
      </c>
      <c r="H30" s="23" t="s">
        <v>21</v>
      </c>
      <c r="I30" s="23" t="s">
        <v>22</v>
      </c>
    </row>
    <row r="31" spans="1:9" x14ac:dyDescent="0.25">
      <c r="A31" s="23" t="s">
        <v>424</v>
      </c>
      <c r="B31" s="23" t="s">
        <v>89</v>
      </c>
      <c r="C31" s="23" t="str">
        <f t="shared" si="0"/>
        <v>AZOR FRANCOISE</v>
      </c>
      <c r="D31" s="23" t="s">
        <v>26</v>
      </c>
      <c r="E31" s="23" t="s">
        <v>30</v>
      </c>
      <c r="F31" s="23" t="s">
        <v>1847</v>
      </c>
      <c r="G31" s="23" t="s">
        <v>1872</v>
      </c>
      <c r="H31" s="23" t="s">
        <v>21</v>
      </c>
      <c r="I31" s="23" t="s">
        <v>22</v>
      </c>
    </row>
    <row r="32" spans="1:9" x14ac:dyDescent="0.25">
      <c r="A32" s="23" t="s">
        <v>249</v>
      </c>
      <c r="B32" s="23" t="s">
        <v>250</v>
      </c>
      <c r="C32" s="23" t="str">
        <f t="shared" si="0"/>
        <v>BAERT KATIA</v>
      </c>
      <c r="D32" s="23" t="s">
        <v>187</v>
      </c>
      <c r="E32" s="23" t="s">
        <v>188</v>
      </c>
      <c r="F32" s="23" t="s">
        <v>38</v>
      </c>
      <c r="G32" s="23" t="s">
        <v>181</v>
      </c>
      <c r="H32" s="23" t="s">
        <v>21</v>
      </c>
      <c r="I32" s="23" t="s">
        <v>180</v>
      </c>
    </row>
    <row r="33" spans="1:9" x14ac:dyDescent="0.25">
      <c r="A33" s="23" t="s">
        <v>728</v>
      </c>
      <c r="B33" s="23" t="s">
        <v>168</v>
      </c>
      <c r="C33" s="23" t="str">
        <f t="shared" si="0"/>
        <v>BARBOT STEPHANE</v>
      </c>
      <c r="D33" s="23" t="s">
        <v>637</v>
      </c>
      <c r="E33" s="23" t="s">
        <v>638</v>
      </c>
      <c r="F33" s="23" t="s">
        <v>1849</v>
      </c>
      <c r="G33" s="23" t="s">
        <v>46</v>
      </c>
      <c r="H33" s="23" t="s">
        <v>44</v>
      </c>
      <c r="I33" s="23" t="s">
        <v>45</v>
      </c>
    </row>
    <row r="34" spans="1:9" x14ac:dyDescent="0.25">
      <c r="A34" s="23" t="s">
        <v>151</v>
      </c>
      <c r="B34" s="23" t="s">
        <v>152</v>
      </c>
      <c r="C34" s="23" t="str">
        <f t="shared" si="0"/>
        <v>BARDET MICHAEL</v>
      </c>
      <c r="D34" s="23" t="s">
        <v>153</v>
      </c>
      <c r="E34" s="23" t="s">
        <v>153</v>
      </c>
      <c r="F34" s="23" t="s">
        <v>38</v>
      </c>
      <c r="G34" s="23" t="s">
        <v>150</v>
      </c>
      <c r="H34" s="23" t="s">
        <v>21</v>
      </c>
      <c r="I34" s="23" t="s">
        <v>135</v>
      </c>
    </row>
    <row r="35" spans="1:9" x14ac:dyDescent="0.25">
      <c r="A35" s="23" t="s">
        <v>151</v>
      </c>
      <c r="B35" s="23" t="s">
        <v>854</v>
      </c>
      <c r="C35" s="23" t="str">
        <f t="shared" si="0"/>
        <v>BARDET HAKIMA</v>
      </c>
      <c r="D35" s="23" t="s">
        <v>1873</v>
      </c>
      <c r="E35" s="23" t="s">
        <v>188</v>
      </c>
      <c r="F35" s="23" t="s">
        <v>1849</v>
      </c>
      <c r="G35" s="23" t="s">
        <v>1874</v>
      </c>
      <c r="H35" s="23" t="s">
        <v>855</v>
      </c>
      <c r="I35" s="23" t="str">
        <f>+H37</f>
        <v>ELM</v>
      </c>
    </row>
    <row r="36" spans="1:9" x14ac:dyDescent="0.25">
      <c r="A36" s="23" t="s">
        <v>833</v>
      </c>
      <c r="B36" s="23" t="s">
        <v>501</v>
      </c>
      <c r="C36" s="23" t="str">
        <f t="shared" si="0"/>
        <v>BARILLET CHARDON SYLVAIN</v>
      </c>
      <c r="D36" s="23" t="s">
        <v>834</v>
      </c>
      <c r="E36" s="23" t="s">
        <v>617</v>
      </c>
      <c r="F36" s="23" t="s">
        <v>1849</v>
      </c>
      <c r="G36" s="23" t="s">
        <v>201</v>
      </c>
      <c r="H36" s="23" t="s">
        <v>21</v>
      </c>
      <c r="I36" s="23" t="s">
        <v>81</v>
      </c>
    </row>
    <row r="37" spans="1:9" x14ac:dyDescent="0.25">
      <c r="A37" s="23" t="s">
        <v>940</v>
      </c>
      <c r="B37" s="23" t="s">
        <v>941</v>
      </c>
      <c r="C37" s="23" t="str">
        <f t="shared" si="0"/>
        <v>BARRAULT PIERRE</v>
      </c>
      <c r="D37" s="23" t="s">
        <v>942</v>
      </c>
      <c r="E37" s="23" t="s">
        <v>706</v>
      </c>
      <c r="F37" s="23" t="s">
        <v>1849</v>
      </c>
      <c r="G37" s="23" t="s">
        <v>288</v>
      </c>
      <c r="H37" s="23" t="s">
        <v>21</v>
      </c>
      <c r="I37" s="23" t="s">
        <v>287</v>
      </c>
    </row>
    <row r="38" spans="1:9" x14ac:dyDescent="0.25">
      <c r="A38" s="23" t="s">
        <v>372</v>
      </c>
      <c r="B38" s="23" t="s">
        <v>373</v>
      </c>
      <c r="C38" s="23" t="str">
        <f t="shared" si="0"/>
        <v>BARROT EMILIE</v>
      </c>
      <c r="D38" s="23" t="s">
        <v>422</v>
      </c>
      <c r="E38" s="23" t="s">
        <v>423</v>
      </c>
      <c r="F38" s="23" t="s">
        <v>1847</v>
      </c>
      <c r="G38" s="23" t="s">
        <v>1875</v>
      </c>
      <c r="H38" s="23" t="s">
        <v>21</v>
      </c>
      <c r="I38" s="23" t="s">
        <v>22</v>
      </c>
    </row>
    <row r="39" spans="1:9" x14ac:dyDescent="0.25">
      <c r="A39" s="23" t="s">
        <v>394</v>
      </c>
      <c r="B39" s="23" t="s">
        <v>390</v>
      </c>
      <c r="C39" s="23" t="str">
        <f t="shared" si="0"/>
        <v>BASSET ISABELLE</v>
      </c>
      <c r="D39" s="23" t="s">
        <v>26</v>
      </c>
      <c r="E39" s="23" t="s">
        <v>27</v>
      </c>
      <c r="F39" s="23" t="s">
        <v>1847</v>
      </c>
      <c r="G39" s="23" t="s">
        <v>1852</v>
      </c>
      <c r="H39" s="23" t="s">
        <v>21</v>
      </c>
      <c r="I39" s="23" t="s">
        <v>22</v>
      </c>
    </row>
    <row r="40" spans="1:9" x14ac:dyDescent="0.25">
      <c r="A40" s="23" t="s">
        <v>1002</v>
      </c>
      <c r="B40" s="23" t="s">
        <v>103</v>
      </c>
      <c r="C40" s="23" t="str">
        <f t="shared" si="0"/>
        <v>BATY CHRISTOPHE</v>
      </c>
      <c r="D40" s="23" t="s">
        <v>153</v>
      </c>
      <c r="E40" s="23" t="s">
        <v>153</v>
      </c>
      <c r="F40" s="23" t="s">
        <v>38</v>
      </c>
      <c r="G40" s="23" t="s">
        <v>150</v>
      </c>
      <c r="H40" s="23" t="s">
        <v>21</v>
      </c>
      <c r="I40" s="23" t="s">
        <v>135</v>
      </c>
    </row>
    <row r="41" spans="1:9" x14ac:dyDescent="0.25">
      <c r="A41" s="23" t="s">
        <v>595</v>
      </c>
      <c r="B41" s="23" t="s">
        <v>298</v>
      </c>
      <c r="C41" s="23" t="str">
        <f t="shared" si="0"/>
        <v>BAUDEAU ANNICK</v>
      </c>
      <c r="D41" s="23" t="s">
        <v>422</v>
      </c>
      <c r="E41" s="23" t="s">
        <v>423</v>
      </c>
      <c r="F41" s="23" t="s">
        <v>1847</v>
      </c>
      <c r="G41" s="23" t="s">
        <v>1852</v>
      </c>
      <c r="H41" s="23" t="s">
        <v>21</v>
      </c>
      <c r="I41" s="23" t="s">
        <v>22</v>
      </c>
    </row>
    <row r="42" spans="1:9" x14ac:dyDescent="0.25">
      <c r="A42" s="23" t="s">
        <v>284</v>
      </c>
      <c r="B42" s="23" t="s">
        <v>285</v>
      </c>
      <c r="C42" s="23" t="str">
        <f t="shared" si="0"/>
        <v>BAUDOUIN VALENTIN</v>
      </c>
      <c r="D42" s="23" t="s">
        <v>273</v>
      </c>
      <c r="E42" s="23" t="s">
        <v>94</v>
      </c>
      <c r="F42" s="23" t="s">
        <v>1847</v>
      </c>
      <c r="G42" s="23" t="s">
        <v>136</v>
      </c>
      <c r="H42" s="23" t="s">
        <v>21</v>
      </c>
      <c r="I42" s="23" t="s">
        <v>135</v>
      </c>
    </row>
    <row r="43" spans="1:9" x14ac:dyDescent="0.25">
      <c r="A43" s="23" t="s">
        <v>1876</v>
      </c>
      <c r="B43" s="23" t="s">
        <v>501</v>
      </c>
      <c r="C43" s="23" t="str">
        <f t="shared" si="0"/>
        <v>BAUDUIN SYLVAIN</v>
      </c>
      <c r="D43" s="23" t="s">
        <v>1877</v>
      </c>
      <c r="E43" s="23" t="s">
        <v>77</v>
      </c>
      <c r="F43" s="23" t="s">
        <v>1849</v>
      </c>
      <c r="G43" s="23" t="s">
        <v>73</v>
      </c>
      <c r="H43" s="23" t="s">
        <v>21</v>
      </c>
      <c r="I43" s="23" t="s">
        <v>72</v>
      </c>
    </row>
    <row r="44" spans="1:9" x14ac:dyDescent="0.25">
      <c r="A44" s="23" t="s">
        <v>675</v>
      </c>
      <c r="B44" s="23" t="s">
        <v>327</v>
      </c>
      <c r="C44" s="23" t="str">
        <f t="shared" si="0"/>
        <v>BAUMLER BEATRICE</v>
      </c>
      <c r="D44" s="23" t="s">
        <v>49</v>
      </c>
      <c r="E44" s="23" t="s">
        <v>50</v>
      </c>
      <c r="F44" s="23" t="s">
        <v>1849</v>
      </c>
      <c r="G44" s="23" t="s">
        <v>1878</v>
      </c>
      <c r="H44" s="23" t="s">
        <v>31</v>
      </c>
      <c r="I44" s="23" t="s">
        <v>39</v>
      </c>
    </row>
    <row r="45" spans="1:9" x14ac:dyDescent="0.25">
      <c r="A45" s="23" t="s">
        <v>1367</v>
      </c>
      <c r="B45" s="23" t="s">
        <v>1368</v>
      </c>
      <c r="C45" s="23" t="str">
        <f t="shared" si="0"/>
        <v>BEAUDIN NOELLA</v>
      </c>
      <c r="D45" s="23" t="s">
        <v>26</v>
      </c>
      <c r="E45" s="23" t="s">
        <v>27</v>
      </c>
      <c r="F45" s="23" t="s">
        <v>1847</v>
      </c>
      <c r="G45" s="23" t="s">
        <v>1848</v>
      </c>
      <c r="H45" s="23" t="s">
        <v>21</v>
      </c>
      <c r="I45" s="23" t="s">
        <v>22</v>
      </c>
    </row>
    <row r="46" spans="1:9" x14ac:dyDescent="0.25">
      <c r="A46" s="23" t="s">
        <v>878</v>
      </c>
      <c r="B46" s="23" t="s">
        <v>238</v>
      </c>
      <c r="C46" s="23" t="str">
        <f t="shared" si="0"/>
        <v>BEAUPEU EMMANUEL</v>
      </c>
      <c r="D46" s="23" t="s">
        <v>879</v>
      </c>
      <c r="E46" s="23" t="s">
        <v>880</v>
      </c>
      <c r="F46" s="23" t="s">
        <v>1849</v>
      </c>
      <c r="G46" s="23" t="s">
        <v>844</v>
      </c>
      <c r="H46" s="23" t="s">
        <v>31</v>
      </c>
      <c r="I46" s="23" t="s">
        <v>247</v>
      </c>
    </row>
    <row r="47" spans="1:9" x14ac:dyDescent="0.25">
      <c r="A47" s="23" t="s">
        <v>414</v>
      </c>
      <c r="B47" s="23" t="s">
        <v>89</v>
      </c>
      <c r="C47" s="23" t="str">
        <f t="shared" si="0"/>
        <v>BEAUSSE FRANCOISE</v>
      </c>
      <c r="D47" s="23" t="s">
        <v>26</v>
      </c>
      <c r="E47" s="23" t="s">
        <v>27</v>
      </c>
      <c r="F47" s="23" t="s">
        <v>1847</v>
      </c>
      <c r="G47" s="23" t="s">
        <v>23</v>
      </c>
      <c r="H47" s="23" t="s">
        <v>21</v>
      </c>
      <c r="I47" s="23" t="s">
        <v>22</v>
      </c>
    </row>
    <row r="48" spans="1:9" x14ac:dyDescent="0.25">
      <c r="A48" s="23" t="s">
        <v>656</v>
      </c>
      <c r="B48" s="23" t="s">
        <v>225</v>
      </c>
      <c r="C48" s="23" t="str">
        <f t="shared" si="0"/>
        <v>BEDUE CYRIL</v>
      </c>
      <c r="D48" s="23" t="s">
        <v>642</v>
      </c>
      <c r="E48" s="23" t="s">
        <v>643</v>
      </c>
      <c r="F48" s="23" t="s">
        <v>1849</v>
      </c>
      <c r="G48" s="23" t="s">
        <v>1879</v>
      </c>
      <c r="H48" s="23" t="s">
        <v>31</v>
      </c>
      <c r="I48" s="23" t="s">
        <v>39</v>
      </c>
    </row>
    <row r="49" spans="1:9" x14ac:dyDescent="0.25">
      <c r="A49" s="23" t="s">
        <v>742</v>
      </c>
      <c r="B49" s="23" t="s">
        <v>238</v>
      </c>
      <c r="C49" s="23" t="str">
        <f t="shared" si="0"/>
        <v>BELETEAU EMMANUEL</v>
      </c>
      <c r="D49" s="23" t="s">
        <v>640</v>
      </c>
      <c r="E49" s="23" t="s">
        <v>638</v>
      </c>
      <c r="F49" s="23" t="s">
        <v>1849</v>
      </c>
      <c r="G49" s="23" t="s">
        <v>46</v>
      </c>
      <c r="H49" s="23" t="s">
        <v>44</v>
      </c>
      <c r="I49" s="23" t="s">
        <v>45</v>
      </c>
    </row>
    <row r="50" spans="1:9" x14ac:dyDescent="0.25">
      <c r="A50" s="23" t="s">
        <v>191</v>
      </c>
      <c r="B50" s="23" t="s">
        <v>103</v>
      </c>
      <c r="C50" s="23" t="str">
        <f t="shared" si="0"/>
        <v>BELLICAUD CHRISTOPHE</v>
      </c>
      <c r="D50" s="23" t="s">
        <v>183</v>
      </c>
      <c r="E50" s="23" t="s">
        <v>184</v>
      </c>
      <c r="F50" s="23" t="s">
        <v>38</v>
      </c>
      <c r="G50" s="23" t="s">
        <v>181</v>
      </c>
      <c r="H50" s="23" t="s">
        <v>21</v>
      </c>
      <c r="I50" s="23" t="s">
        <v>180</v>
      </c>
    </row>
    <row r="51" spans="1:9" x14ac:dyDescent="0.25">
      <c r="A51" s="23" t="s">
        <v>385</v>
      </c>
      <c r="B51" s="23" t="s">
        <v>386</v>
      </c>
      <c r="C51" s="23" t="str">
        <f t="shared" si="0"/>
        <v>BEN EMBAREK MOHAMED</v>
      </c>
      <c r="D51" s="23" t="s">
        <v>26</v>
      </c>
      <c r="E51" s="23" t="s">
        <v>242</v>
      </c>
      <c r="F51" s="23" t="s">
        <v>1847</v>
      </c>
      <c r="G51" s="23" t="s">
        <v>1850</v>
      </c>
      <c r="H51" s="23" t="s">
        <v>21</v>
      </c>
      <c r="I51" s="23" t="s">
        <v>22</v>
      </c>
    </row>
    <row r="52" spans="1:9" x14ac:dyDescent="0.25">
      <c r="A52" s="23" t="s">
        <v>491</v>
      </c>
      <c r="B52" s="23" t="s">
        <v>193</v>
      </c>
      <c r="C52" s="23" t="str">
        <f t="shared" si="0"/>
        <v>BENOIST GUILLAUME</v>
      </c>
      <c r="D52" s="23" t="s">
        <v>26</v>
      </c>
      <c r="E52" s="23" t="s">
        <v>63</v>
      </c>
      <c r="F52" s="23" t="s">
        <v>1847</v>
      </c>
      <c r="G52" s="23" t="s">
        <v>1851</v>
      </c>
      <c r="H52" s="23" t="s">
        <v>21</v>
      </c>
      <c r="I52" s="23" t="s">
        <v>22</v>
      </c>
    </row>
    <row r="53" spans="1:9" x14ac:dyDescent="0.25">
      <c r="A53" s="23" t="s">
        <v>368</v>
      </c>
      <c r="B53" s="23" t="s">
        <v>122</v>
      </c>
      <c r="C53" s="23" t="str">
        <f t="shared" si="0"/>
        <v>BERGER DAMIEN</v>
      </c>
      <c r="D53" s="23" t="s">
        <v>49</v>
      </c>
      <c r="E53" s="23" t="s">
        <v>50</v>
      </c>
      <c r="F53" s="23" t="s">
        <v>1849</v>
      </c>
      <c r="G53" s="23" t="s">
        <v>46</v>
      </c>
      <c r="H53" s="23" t="s">
        <v>44</v>
      </c>
      <c r="I53" s="23" t="s">
        <v>45</v>
      </c>
    </row>
    <row r="54" spans="1:9" x14ac:dyDescent="0.25">
      <c r="A54" s="23" t="s">
        <v>368</v>
      </c>
      <c r="B54" s="23" t="s">
        <v>103</v>
      </c>
      <c r="C54" s="23" t="str">
        <f t="shared" si="0"/>
        <v>BERGER CHRISTOPHE</v>
      </c>
      <c r="D54" s="23" t="s">
        <v>26</v>
      </c>
      <c r="E54" s="23" t="s">
        <v>242</v>
      </c>
      <c r="F54" s="23" t="s">
        <v>1847</v>
      </c>
      <c r="G54" s="23" t="s">
        <v>1850</v>
      </c>
      <c r="H54" s="23" t="s">
        <v>21</v>
      </c>
      <c r="I54" s="23" t="s">
        <v>22</v>
      </c>
    </row>
    <row r="55" spans="1:9" x14ac:dyDescent="0.25">
      <c r="A55" s="23" t="s">
        <v>182</v>
      </c>
      <c r="B55" s="23" t="s">
        <v>84</v>
      </c>
      <c r="C55" s="23" t="str">
        <f t="shared" si="0"/>
        <v>BERGERIOUX JEAN CHARLES</v>
      </c>
      <c r="D55" s="23" t="s">
        <v>422</v>
      </c>
      <c r="E55" s="23" t="s">
        <v>423</v>
      </c>
      <c r="F55" s="23" t="s">
        <v>1847</v>
      </c>
      <c r="G55" s="23" t="s">
        <v>1880</v>
      </c>
      <c r="H55" s="23" t="s">
        <v>21</v>
      </c>
      <c r="I55" s="23" t="s">
        <v>22</v>
      </c>
    </row>
    <row r="56" spans="1:9" x14ac:dyDescent="0.25">
      <c r="A56" s="23" t="s">
        <v>289</v>
      </c>
      <c r="B56" s="23" t="s">
        <v>173</v>
      </c>
      <c r="C56" s="23" t="str">
        <f t="shared" si="0"/>
        <v>BERNARD ALEXANDRE</v>
      </c>
      <c r="D56" s="23" t="s">
        <v>290</v>
      </c>
      <c r="E56" s="23" t="s">
        <v>94</v>
      </c>
      <c r="F56" s="23" t="s">
        <v>1847</v>
      </c>
      <c r="G56" s="23" t="s">
        <v>288</v>
      </c>
      <c r="H56" s="23" t="s">
        <v>21</v>
      </c>
      <c r="I56" s="23" t="s">
        <v>287</v>
      </c>
    </row>
    <row r="57" spans="1:9" x14ac:dyDescent="0.25">
      <c r="A57" s="23" t="s">
        <v>289</v>
      </c>
      <c r="B57" s="23" t="s">
        <v>117</v>
      </c>
      <c r="C57" s="23" t="str">
        <f t="shared" si="0"/>
        <v>BERNARD ALAIN</v>
      </c>
      <c r="D57" s="23" t="s">
        <v>36</v>
      </c>
      <c r="E57" s="23" t="s">
        <v>37</v>
      </c>
      <c r="F57" s="23" t="s">
        <v>38</v>
      </c>
      <c r="G57" s="23" t="s">
        <v>33</v>
      </c>
      <c r="H57" s="23" t="s">
        <v>31</v>
      </c>
      <c r="I57" s="23" t="s">
        <v>32</v>
      </c>
    </row>
    <row r="58" spans="1:9" x14ac:dyDescent="0.25">
      <c r="A58" s="23" t="s">
        <v>289</v>
      </c>
      <c r="B58" s="23" t="s">
        <v>608</v>
      </c>
      <c r="C58" s="23" t="str">
        <f t="shared" si="0"/>
        <v>BERNARD CELINE</v>
      </c>
      <c r="D58" s="23" t="s">
        <v>1881</v>
      </c>
      <c r="E58" s="23" t="s">
        <v>889</v>
      </c>
      <c r="F58" s="23" t="s">
        <v>1849</v>
      </c>
      <c r="G58" s="23" t="s">
        <v>1855</v>
      </c>
      <c r="H58" s="23" t="s">
        <v>21</v>
      </c>
      <c r="I58" s="23" t="s">
        <v>22</v>
      </c>
    </row>
    <row r="59" spans="1:9" x14ac:dyDescent="0.25">
      <c r="A59" s="23" t="s">
        <v>289</v>
      </c>
      <c r="B59" s="23" t="s">
        <v>426</v>
      </c>
      <c r="C59" s="23" t="str">
        <f t="shared" si="0"/>
        <v>BERNARD GISELE</v>
      </c>
      <c r="D59" s="23" t="s">
        <v>26</v>
      </c>
      <c r="E59" s="23" t="s">
        <v>27</v>
      </c>
      <c r="F59" s="23" t="s">
        <v>1847</v>
      </c>
      <c r="G59" s="23" t="s">
        <v>1851</v>
      </c>
      <c r="H59" s="23" t="s">
        <v>21</v>
      </c>
      <c r="I59" s="23" t="s">
        <v>22</v>
      </c>
    </row>
    <row r="60" spans="1:9" x14ac:dyDescent="0.25">
      <c r="A60" s="23" t="s">
        <v>289</v>
      </c>
      <c r="B60" s="23" t="s">
        <v>142</v>
      </c>
      <c r="C60" s="23" t="str">
        <f t="shared" si="0"/>
        <v>BERNARD PHILIPPE</v>
      </c>
      <c r="D60" s="23" t="s">
        <v>657</v>
      </c>
      <c r="E60" s="23" t="s">
        <v>658</v>
      </c>
      <c r="F60" s="23" t="s">
        <v>1849</v>
      </c>
      <c r="G60" s="23" t="s">
        <v>1030</v>
      </c>
      <c r="H60" s="23" t="s">
        <v>31</v>
      </c>
      <c r="I60" s="23" t="s">
        <v>39</v>
      </c>
    </row>
    <row r="61" spans="1:9" x14ac:dyDescent="0.25">
      <c r="A61" s="23" t="s">
        <v>755</v>
      </c>
      <c r="B61" s="23" t="s">
        <v>122</v>
      </c>
      <c r="C61" s="23" t="str">
        <f t="shared" si="0"/>
        <v>BERNARDEAU DAMIEN</v>
      </c>
      <c r="D61" s="23" t="s">
        <v>49</v>
      </c>
      <c r="E61" s="23" t="s">
        <v>50</v>
      </c>
      <c r="F61" s="23" t="s">
        <v>1849</v>
      </c>
      <c r="G61" s="23" t="s">
        <v>46</v>
      </c>
      <c r="H61" s="23" t="s">
        <v>44</v>
      </c>
      <c r="I61" s="23" t="s">
        <v>45</v>
      </c>
    </row>
    <row r="62" spans="1:9" x14ac:dyDescent="0.25">
      <c r="A62" s="23" t="s">
        <v>983</v>
      </c>
      <c r="B62" s="23" t="s">
        <v>96</v>
      </c>
      <c r="C62" s="23" t="str">
        <f t="shared" si="0"/>
        <v>BERTAUD JEROME</v>
      </c>
      <c r="D62" s="23" t="s">
        <v>161</v>
      </c>
      <c r="E62" s="23" t="s">
        <v>162</v>
      </c>
      <c r="F62" s="23" t="s">
        <v>38</v>
      </c>
      <c r="G62" s="23" t="s">
        <v>158</v>
      </c>
      <c r="H62" s="23" t="s">
        <v>21</v>
      </c>
      <c r="I62" s="23" t="s">
        <v>135</v>
      </c>
    </row>
    <row r="63" spans="1:9" x14ac:dyDescent="0.25">
      <c r="A63" s="23" t="s">
        <v>353</v>
      </c>
      <c r="B63" s="23" t="s">
        <v>354</v>
      </c>
      <c r="C63" s="23" t="str">
        <f t="shared" si="0"/>
        <v>BERTHE LAETITIA</v>
      </c>
      <c r="D63" s="23" t="s">
        <v>26</v>
      </c>
      <c r="E63" s="23" t="s">
        <v>27</v>
      </c>
      <c r="F63" s="23" t="s">
        <v>1847</v>
      </c>
      <c r="G63" s="23" t="s">
        <v>1872</v>
      </c>
      <c r="H63" s="23" t="s">
        <v>21</v>
      </c>
      <c r="I63" s="23" t="s">
        <v>22</v>
      </c>
    </row>
    <row r="64" spans="1:9" x14ac:dyDescent="0.25">
      <c r="A64" s="23" t="s">
        <v>677</v>
      </c>
      <c r="B64" s="23" t="s">
        <v>276</v>
      </c>
      <c r="C64" s="23" t="str">
        <f t="shared" si="0"/>
        <v>BERTHEL AURELIE</v>
      </c>
      <c r="D64" s="23" t="s">
        <v>42</v>
      </c>
      <c r="E64" s="23" t="s">
        <v>43</v>
      </c>
      <c r="F64" s="23" t="s">
        <v>1849</v>
      </c>
      <c r="G64" s="23" t="s">
        <v>1882</v>
      </c>
      <c r="H64" s="23" t="s">
        <v>31</v>
      </c>
      <c r="I64" s="23" t="s">
        <v>39</v>
      </c>
    </row>
    <row r="65" spans="1:9" x14ac:dyDescent="0.25">
      <c r="A65" s="23" t="s">
        <v>395</v>
      </c>
      <c r="B65" s="23" t="s">
        <v>396</v>
      </c>
      <c r="C65" s="23" t="str">
        <f t="shared" si="0"/>
        <v>BERTIN RICHARD</v>
      </c>
      <c r="D65" s="23" t="s">
        <v>1853</v>
      </c>
      <c r="E65" s="23" t="s">
        <v>1854</v>
      </c>
      <c r="F65" s="23" t="s">
        <v>87</v>
      </c>
      <c r="G65" s="23" t="s">
        <v>1855</v>
      </c>
      <c r="H65" s="23" t="s">
        <v>21</v>
      </c>
      <c r="I65" s="23" t="s">
        <v>22</v>
      </c>
    </row>
    <row r="66" spans="1:9" x14ac:dyDescent="0.25">
      <c r="A66" s="23" t="s">
        <v>566</v>
      </c>
      <c r="B66" s="23" t="s">
        <v>1883</v>
      </c>
      <c r="C66" s="23" t="str">
        <f t="shared" si="0"/>
        <v>BERTRAND MELODIE</v>
      </c>
      <c r="D66" s="23" t="s">
        <v>1884</v>
      </c>
      <c r="E66" s="23" t="s">
        <v>184</v>
      </c>
      <c r="F66" s="23" t="s">
        <v>38</v>
      </c>
      <c r="G66" s="23" t="s">
        <v>181</v>
      </c>
      <c r="H66" s="23" t="s">
        <v>21</v>
      </c>
      <c r="I66" s="23" t="s">
        <v>180</v>
      </c>
    </row>
    <row r="67" spans="1:9" x14ac:dyDescent="0.25">
      <c r="A67" s="23" t="s">
        <v>566</v>
      </c>
      <c r="B67" s="23" t="s">
        <v>516</v>
      </c>
      <c r="C67" s="23" t="str">
        <f t="shared" ref="C67:C131" si="1">A67&amp;" "&amp;B67</f>
        <v>BERTRAND PATRICK</v>
      </c>
      <c r="D67" s="23" t="s">
        <v>1853</v>
      </c>
      <c r="E67" s="23" t="s">
        <v>1854</v>
      </c>
      <c r="F67" s="23" t="s">
        <v>38</v>
      </c>
      <c r="G67" s="23" t="s">
        <v>1855</v>
      </c>
      <c r="H67" s="23" t="s">
        <v>21</v>
      </c>
      <c r="I67" s="23" t="s">
        <v>22</v>
      </c>
    </row>
    <row r="68" spans="1:9" x14ac:dyDescent="0.25">
      <c r="A68" s="23" t="s">
        <v>566</v>
      </c>
      <c r="B68" s="23" t="s">
        <v>1370</v>
      </c>
      <c r="C68" s="23" t="str">
        <f t="shared" si="1"/>
        <v>BERTRAND ALEXANDRA</v>
      </c>
      <c r="D68" s="23" t="s">
        <v>26</v>
      </c>
      <c r="E68" s="23" t="s">
        <v>27</v>
      </c>
      <c r="F68" s="23" t="s">
        <v>1847</v>
      </c>
      <c r="G68" s="23" t="s">
        <v>1875</v>
      </c>
      <c r="H68" s="23" t="s">
        <v>21</v>
      </c>
      <c r="I68" s="23" t="s">
        <v>22</v>
      </c>
    </row>
    <row r="69" spans="1:9" x14ac:dyDescent="0.25">
      <c r="A69" s="23" t="s">
        <v>566</v>
      </c>
      <c r="B69" s="23" t="s">
        <v>380</v>
      </c>
      <c r="C69" s="23" t="str">
        <f t="shared" si="1"/>
        <v>BERTRAND SEBASTIEN</v>
      </c>
      <c r="D69" s="23" t="s">
        <v>26</v>
      </c>
      <c r="E69" s="23" t="s">
        <v>63</v>
      </c>
      <c r="F69" s="23" t="s">
        <v>1847</v>
      </c>
      <c r="G69" s="23" t="s">
        <v>1851</v>
      </c>
      <c r="H69" s="23" t="s">
        <v>21</v>
      </c>
      <c r="I69" s="23" t="s">
        <v>22</v>
      </c>
    </row>
    <row r="70" spans="1:9" x14ac:dyDescent="0.25">
      <c r="A70" s="23" t="s">
        <v>230</v>
      </c>
      <c r="B70" s="23" t="s">
        <v>231</v>
      </c>
      <c r="C70" s="23" t="str">
        <f t="shared" si="1"/>
        <v>BESSE FABRICE</v>
      </c>
      <c r="D70" s="23" t="s">
        <v>223</v>
      </c>
      <c r="E70" s="23" t="s">
        <v>129</v>
      </c>
      <c r="F70" s="23" t="s">
        <v>38</v>
      </c>
      <c r="G70" s="23" t="s">
        <v>197</v>
      </c>
      <c r="H70" s="23" t="s">
        <v>21</v>
      </c>
      <c r="I70" s="23" t="s">
        <v>81</v>
      </c>
    </row>
    <row r="71" spans="1:9" x14ac:dyDescent="0.25">
      <c r="A71" s="23" t="s">
        <v>275</v>
      </c>
      <c r="B71" s="23" t="s">
        <v>276</v>
      </c>
      <c r="C71" s="23" t="str">
        <f t="shared" si="1"/>
        <v>BETAT AURELIE</v>
      </c>
      <c r="D71" s="23" t="s">
        <v>277</v>
      </c>
      <c r="E71" s="23" t="s">
        <v>94</v>
      </c>
      <c r="F71" s="23" t="s">
        <v>1847</v>
      </c>
      <c r="G71" s="23" t="s">
        <v>104</v>
      </c>
      <c r="H71" s="23" t="s">
        <v>21</v>
      </c>
      <c r="I71" s="23" t="s">
        <v>81</v>
      </c>
    </row>
    <row r="72" spans="1:9" x14ac:dyDescent="0.25">
      <c r="A72" s="23" t="s">
        <v>440</v>
      </c>
      <c r="B72" s="23" t="s">
        <v>327</v>
      </c>
      <c r="C72" s="23" t="str">
        <f t="shared" si="1"/>
        <v>BEZARD BEATRICE</v>
      </c>
      <c r="D72" s="23" t="s">
        <v>26</v>
      </c>
      <c r="E72" s="23" t="s">
        <v>27</v>
      </c>
      <c r="F72" s="23" t="s">
        <v>1847</v>
      </c>
      <c r="G72" s="23" t="s">
        <v>23</v>
      </c>
      <c r="H72" s="23" t="s">
        <v>21</v>
      </c>
      <c r="I72" s="23" t="s">
        <v>22</v>
      </c>
    </row>
    <row r="73" spans="1:9" x14ac:dyDescent="0.25">
      <c r="A73" s="23" t="s">
        <v>624</v>
      </c>
      <c r="B73" s="23" t="s">
        <v>516</v>
      </c>
      <c r="C73" s="23" t="str">
        <f t="shared" si="1"/>
        <v>BIANCO PATRICK</v>
      </c>
      <c r="D73" s="23" t="s">
        <v>625</v>
      </c>
      <c r="E73" s="23" t="s">
        <v>626</v>
      </c>
      <c r="F73" s="23" t="s">
        <v>1849</v>
      </c>
      <c r="G73" s="23" t="s">
        <v>623</v>
      </c>
      <c r="H73" s="23" t="s">
        <v>621</v>
      </c>
      <c r="I73" s="23" t="s">
        <v>622</v>
      </c>
    </row>
    <row r="74" spans="1:9" x14ac:dyDescent="0.25">
      <c r="A74" s="23" t="s">
        <v>51</v>
      </c>
      <c r="B74" s="23" t="s">
        <v>52</v>
      </c>
      <c r="C74" s="23" t="str">
        <f t="shared" si="1"/>
        <v>BIARROTTE PAILLOUX CORALINE</v>
      </c>
      <c r="D74" s="23" t="s">
        <v>1885</v>
      </c>
      <c r="E74" s="23" t="s">
        <v>53</v>
      </c>
      <c r="F74" s="23" t="s">
        <v>1849</v>
      </c>
      <c r="G74" s="23" t="s">
        <v>707</v>
      </c>
      <c r="H74" s="23" t="s">
        <v>44</v>
      </c>
      <c r="I74" s="23" t="s">
        <v>32</v>
      </c>
    </row>
    <row r="75" spans="1:9" x14ac:dyDescent="0.25">
      <c r="A75" s="23" t="s">
        <v>610</v>
      </c>
      <c r="B75" s="23" t="s">
        <v>611</v>
      </c>
      <c r="C75" s="23" t="str">
        <f t="shared" si="1"/>
        <v>BICHON FAYZA</v>
      </c>
      <c r="D75" s="23" t="s">
        <v>609</v>
      </c>
      <c r="E75" s="23" t="s">
        <v>77</v>
      </c>
      <c r="F75" s="23" t="s">
        <v>1849</v>
      </c>
      <c r="G75" s="23" t="s">
        <v>73</v>
      </c>
      <c r="H75" s="23" t="s">
        <v>44</v>
      </c>
      <c r="I75" s="23" t="s">
        <v>72</v>
      </c>
    </row>
    <row r="76" spans="1:9" x14ac:dyDescent="0.25">
      <c r="A76" s="23" t="s">
        <v>494</v>
      </c>
      <c r="B76" s="23" t="s">
        <v>238</v>
      </c>
      <c r="C76" s="23" t="str">
        <f t="shared" si="1"/>
        <v>BIDEAU EMMANUEL</v>
      </c>
      <c r="D76" s="23" t="s">
        <v>26</v>
      </c>
      <c r="E76" s="23" t="s">
        <v>63</v>
      </c>
      <c r="F76" s="23" t="s">
        <v>1847</v>
      </c>
      <c r="G76" s="23" t="s">
        <v>1886</v>
      </c>
      <c r="H76" s="23" t="s">
        <v>21</v>
      </c>
      <c r="I76" s="23" t="s">
        <v>22</v>
      </c>
    </row>
    <row r="77" spans="1:9" x14ac:dyDescent="0.25">
      <c r="A77" s="23" t="s">
        <v>2058</v>
      </c>
      <c r="B77" s="23" t="s">
        <v>2059</v>
      </c>
      <c r="C77" s="23" t="str">
        <f t="shared" ref="C77" si="2">A77&amp;" "&amp;B77</f>
        <v>BIESTRO CLAUDIO</v>
      </c>
      <c r="D77" s="23" t="s">
        <v>2060</v>
      </c>
      <c r="E77" s="23" t="s">
        <v>59</v>
      </c>
      <c r="F77" s="23" t="s">
        <v>1849</v>
      </c>
      <c r="G77" s="23" t="s">
        <v>55</v>
      </c>
      <c r="H77" s="23" t="s">
        <v>21</v>
      </c>
      <c r="I77" s="23" t="s">
        <v>54</v>
      </c>
    </row>
    <row r="78" spans="1:9" x14ac:dyDescent="0.25">
      <c r="A78" s="23" t="s">
        <v>349</v>
      </c>
      <c r="B78" s="23" t="s">
        <v>350</v>
      </c>
      <c r="C78" s="23" t="str">
        <f t="shared" si="1"/>
        <v>BIET VIRGINIE</v>
      </c>
      <c r="D78" s="23" t="s">
        <v>26</v>
      </c>
      <c r="E78" s="23" t="s">
        <v>27</v>
      </c>
      <c r="F78" s="23" t="s">
        <v>1847</v>
      </c>
      <c r="G78" s="23" t="s">
        <v>1872</v>
      </c>
      <c r="H78" s="23" t="s">
        <v>21</v>
      </c>
      <c r="I78" s="23" t="s">
        <v>22</v>
      </c>
    </row>
    <row r="79" spans="1:9" x14ac:dyDescent="0.25">
      <c r="A79" s="23" t="s">
        <v>959</v>
      </c>
      <c r="B79" s="23" t="s">
        <v>142</v>
      </c>
      <c r="C79" s="23" t="str">
        <f t="shared" si="1"/>
        <v>BILLAUD PHILIPPE</v>
      </c>
      <c r="D79" s="23" t="s">
        <v>76</v>
      </c>
      <c r="E79" s="23" t="s">
        <v>77</v>
      </c>
      <c r="F79" s="23" t="s">
        <v>38</v>
      </c>
      <c r="G79" s="23" t="s">
        <v>605</v>
      </c>
      <c r="H79" s="23" t="s">
        <v>21</v>
      </c>
      <c r="I79" s="23" t="s">
        <v>72</v>
      </c>
    </row>
    <row r="80" spans="1:9" x14ac:dyDescent="0.25">
      <c r="A80" s="23" t="s">
        <v>959</v>
      </c>
      <c r="B80" s="23" t="s">
        <v>488</v>
      </c>
      <c r="C80" s="23" t="str">
        <f t="shared" si="1"/>
        <v>BILLAUD KARINE</v>
      </c>
      <c r="D80" s="23" t="s">
        <v>26</v>
      </c>
      <c r="E80" s="23" t="s">
        <v>27</v>
      </c>
      <c r="F80" s="23" t="s">
        <v>1847</v>
      </c>
      <c r="G80" s="23" t="s">
        <v>1852</v>
      </c>
      <c r="H80" s="23" t="s">
        <v>21</v>
      </c>
      <c r="I80" s="23" t="s">
        <v>22</v>
      </c>
    </row>
    <row r="81" spans="1:9" x14ac:dyDescent="0.25">
      <c r="A81" s="23" t="s">
        <v>801</v>
      </c>
      <c r="B81" s="23" t="s">
        <v>48</v>
      </c>
      <c r="C81" s="23" t="str">
        <f t="shared" si="1"/>
        <v>BILLIET ERIC</v>
      </c>
      <c r="D81" s="23" t="s">
        <v>802</v>
      </c>
      <c r="E81" s="23" t="s">
        <v>795</v>
      </c>
      <c r="F81" s="23" t="s">
        <v>1849</v>
      </c>
      <c r="G81" s="23" t="s">
        <v>646</v>
      </c>
      <c r="H81" s="23" t="s">
        <v>31</v>
      </c>
      <c r="I81" s="23" t="s">
        <v>39</v>
      </c>
    </row>
    <row r="82" spans="1:9" x14ac:dyDescent="0.25">
      <c r="A82" s="23" t="s">
        <v>745</v>
      </c>
      <c r="B82" s="23" t="s">
        <v>1826</v>
      </c>
      <c r="C82" s="23" t="str">
        <f t="shared" si="1"/>
        <v>BILLON ANNE CHARLOTTE</v>
      </c>
      <c r="D82" s="23" t="s">
        <v>282</v>
      </c>
      <c r="E82" s="23" t="s">
        <v>94</v>
      </c>
      <c r="F82" s="23" t="s">
        <v>1847</v>
      </c>
      <c r="G82" s="23" t="s">
        <v>181</v>
      </c>
      <c r="H82" s="23" t="s">
        <v>21</v>
      </c>
      <c r="I82" s="23" t="s">
        <v>180</v>
      </c>
    </row>
    <row r="83" spans="1:9" x14ac:dyDescent="0.25">
      <c r="A83" s="23" t="s">
        <v>745</v>
      </c>
      <c r="B83" s="23" t="s">
        <v>380</v>
      </c>
      <c r="C83" s="23" t="str">
        <f t="shared" si="1"/>
        <v>BILLON SEBASTIEN</v>
      </c>
      <c r="D83" s="23" t="s">
        <v>49</v>
      </c>
      <c r="E83" s="23" t="s">
        <v>50</v>
      </c>
      <c r="F83" s="23" t="s">
        <v>1849</v>
      </c>
      <c r="G83" s="23" t="s">
        <v>46</v>
      </c>
      <c r="H83" s="23" t="s">
        <v>44</v>
      </c>
      <c r="I83" s="23" t="s">
        <v>45</v>
      </c>
    </row>
    <row r="84" spans="1:9" x14ac:dyDescent="0.25">
      <c r="A84" s="23" t="s">
        <v>351</v>
      </c>
      <c r="B84" s="23" t="s">
        <v>352</v>
      </c>
      <c r="C84" s="23" t="str">
        <f t="shared" si="1"/>
        <v>BINET VANESSA</v>
      </c>
      <c r="D84" s="23" t="s">
        <v>26</v>
      </c>
      <c r="E84" s="23" t="s">
        <v>27</v>
      </c>
      <c r="F84" s="23" t="s">
        <v>1847</v>
      </c>
      <c r="G84" s="23" t="s">
        <v>1852</v>
      </c>
      <c r="H84" s="23" t="s">
        <v>21</v>
      </c>
      <c r="I84" s="23" t="s">
        <v>22</v>
      </c>
    </row>
    <row r="85" spans="1:9" x14ac:dyDescent="0.25">
      <c r="A85" s="23" t="s">
        <v>500</v>
      </c>
      <c r="B85" s="23" t="s">
        <v>138</v>
      </c>
      <c r="C85" s="23" t="str">
        <f t="shared" si="1"/>
        <v>BLAINEAU LUDOVIC</v>
      </c>
      <c r="D85" s="23" t="s">
        <v>26</v>
      </c>
      <c r="E85" s="23" t="s">
        <v>63</v>
      </c>
      <c r="F85" s="23" t="s">
        <v>1847</v>
      </c>
      <c r="G85" s="23" t="s">
        <v>1851</v>
      </c>
      <c r="H85" s="23" t="s">
        <v>21</v>
      </c>
      <c r="I85" s="23" t="s">
        <v>22</v>
      </c>
    </row>
    <row r="86" spans="1:9" x14ac:dyDescent="0.25">
      <c r="A86" s="23" t="s">
        <v>415</v>
      </c>
      <c r="B86" s="23" t="s">
        <v>244</v>
      </c>
      <c r="C86" s="23" t="str">
        <f t="shared" si="1"/>
        <v>BLANCHARD MARTINE</v>
      </c>
      <c r="D86" s="23" t="s">
        <v>26</v>
      </c>
      <c r="E86" s="23" t="s">
        <v>27</v>
      </c>
      <c r="F86" s="23" t="s">
        <v>1847</v>
      </c>
      <c r="G86" s="23" t="s">
        <v>1872</v>
      </c>
      <c r="H86" s="23" t="s">
        <v>21</v>
      </c>
      <c r="I86" s="23" t="s">
        <v>22</v>
      </c>
    </row>
    <row r="87" spans="1:9" x14ac:dyDescent="0.25">
      <c r="A87" s="23" t="s">
        <v>415</v>
      </c>
      <c r="B87" s="23" t="s">
        <v>501</v>
      </c>
      <c r="C87" s="23" t="str">
        <f t="shared" si="1"/>
        <v>BLANCHARD SYLVAIN</v>
      </c>
      <c r="D87" s="23" t="s">
        <v>26</v>
      </c>
      <c r="E87" s="23" t="s">
        <v>63</v>
      </c>
      <c r="F87" s="23" t="s">
        <v>1847</v>
      </c>
      <c r="G87" s="23" t="s">
        <v>1861</v>
      </c>
      <c r="H87" s="23" t="s">
        <v>21</v>
      </c>
      <c r="I87" s="23" t="s">
        <v>22</v>
      </c>
    </row>
    <row r="88" spans="1:9" x14ac:dyDescent="0.25">
      <c r="A88" s="23" t="s">
        <v>455</v>
      </c>
      <c r="B88" s="23" t="s">
        <v>231</v>
      </c>
      <c r="C88" s="23" t="str">
        <f t="shared" si="1"/>
        <v>BLASIC FABRICE</v>
      </c>
      <c r="D88" s="23" t="s">
        <v>422</v>
      </c>
      <c r="E88" s="23" t="s">
        <v>423</v>
      </c>
      <c r="F88" s="23" t="s">
        <v>1847</v>
      </c>
      <c r="G88" s="23" t="s">
        <v>1850</v>
      </c>
      <c r="H88" s="23" t="s">
        <v>21</v>
      </c>
      <c r="I88" s="23" t="s">
        <v>22</v>
      </c>
    </row>
    <row r="89" spans="1:9" x14ac:dyDescent="0.25">
      <c r="A89" s="23" t="s">
        <v>650</v>
      </c>
      <c r="B89" s="23" t="s">
        <v>219</v>
      </c>
      <c r="C89" s="23" t="str">
        <f t="shared" si="1"/>
        <v>BODEREAU OLIVIER</v>
      </c>
      <c r="D89" s="23" t="s">
        <v>651</v>
      </c>
      <c r="E89" s="23" t="s">
        <v>652</v>
      </c>
      <c r="F89" s="23" t="s">
        <v>1849</v>
      </c>
      <c r="G89" s="23" t="s">
        <v>1878</v>
      </c>
      <c r="H89" s="23" t="s">
        <v>31</v>
      </c>
      <c r="I89" s="23" t="s">
        <v>39</v>
      </c>
    </row>
    <row r="90" spans="1:9" x14ac:dyDescent="0.25">
      <c r="A90" s="23" t="s">
        <v>239</v>
      </c>
      <c r="B90" s="23" t="s">
        <v>89</v>
      </c>
      <c r="C90" s="23" t="str">
        <f t="shared" si="1"/>
        <v>BOINEAU FRANCOISE</v>
      </c>
      <c r="D90" s="23" t="s">
        <v>26</v>
      </c>
      <c r="E90" s="23" t="s">
        <v>27</v>
      </c>
      <c r="F90" s="23" t="s">
        <v>1847</v>
      </c>
      <c r="G90" s="23" t="s">
        <v>1852</v>
      </c>
      <c r="H90" s="23" t="s">
        <v>21</v>
      </c>
      <c r="I90" s="23" t="s">
        <v>22</v>
      </c>
    </row>
    <row r="91" spans="1:9" x14ac:dyDescent="0.25">
      <c r="A91" s="23" t="s">
        <v>407</v>
      </c>
      <c r="B91" s="23" t="s">
        <v>408</v>
      </c>
      <c r="C91" s="23" t="str">
        <f t="shared" si="1"/>
        <v>BOINIER MIE FRANCE</v>
      </c>
      <c r="D91" s="23" t="s">
        <v>26</v>
      </c>
      <c r="E91" s="23" t="s">
        <v>27</v>
      </c>
      <c r="F91" s="23" t="s">
        <v>1847</v>
      </c>
      <c r="G91" s="23" t="s">
        <v>1875</v>
      </c>
      <c r="H91" s="23" t="s">
        <v>21</v>
      </c>
      <c r="I91" s="23" t="s">
        <v>22</v>
      </c>
    </row>
    <row r="92" spans="1:9" x14ac:dyDescent="0.25">
      <c r="A92" s="23" t="s">
        <v>407</v>
      </c>
      <c r="B92" s="23" t="s">
        <v>312</v>
      </c>
      <c r="C92" s="23" t="str">
        <f t="shared" si="1"/>
        <v>BOINIER BRIGITTE</v>
      </c>
      <c r="D92" s="23" t="s">
        <v>26</v>
      </c>
      <c r="E92" s="23" t="s">
        <v>27</v>
      </c>
      <c r="F92" s="23" t="s">
        <v>1847</v>
      </c>
      <c r="G92" s="23" t="s">
        <v>1856</v>
      </c>
      <c r="H92" s="23" t="s">
        <v>21</v>
      </c>
      <c r="I92" s="23" t="s">
        <v>22</v>
      </c>
    </row>
    <row r="93" spans="1:9" x14ac:dyDescent="0.25">
      <c r="A93" s="23" t="s">
        <v>819</v>
      </c>
      <c r="B93" s="23" t="s">
        <v>691</v>
      </c>
      <c r="C93" s="23" t="str">
        <f t="shared" si="1"/>
        <v>BOISSART FREDERIC</v>
      </c>
      <c r="D93" s="23" t="s">
        <v>820</v>
      </c>
      <c r="E93" s="23" t="s">
        <v>652</v>
      </c>
      <c r="F93" s="23" t="s">
        <v>1849</v>
      </c>
      <c r="G93" s="23" t="s">
        <v>769</v>
      </c>
      <c r="H93" s="23" t="s">
        <v>44</v>
      </c>
      <c r="I93" s="23" t="s">
        <v>682</v>
      </c>
    </row>
    <row r="94" spans="1:9" x14ac:dyDescent="0.25">
      <c r="A94" s="23" t="s">
        <v>439</v>
      </c>
      <c r="B94" s="23" t="s">
        <v>250</v>
      </c>
      <c r="C94" s="23" t="str">
        <f t="shared" si="1"/>
        <v>BOISSON KATIA</v>
      </c>
      <c r="D94" s="23" t="s">
        <v>26</v>
      </c>
      <c r="E94" s="23" t="s">
        <v>27</v>
      </c>
      <c r="F94" s="23" t="s">
        <v>1847</v>
      </c>
      <c r="G94" s="23" t="s">
        <v>1872</v>
      </c>
      <c r="H94" s="23" t="s">
        <v>21</v>
      </c>
      <c r="I94" s="23" t="s">
        <v>22</v>
      </c>
    </row>
    <row r="95" spans="1:9" x14ac:dyDescent="0.25">
      <c r="A95" s="23" t="s">
        <v>374</v>
      </c>
      <c r="B95" s="23" t="s">
        <v>343</v>
      </c>
      <c r="C95" s="23" t="str">
        <f t="shared" si="1"/>
        <v>BOISTAULT VALERIE</v>
      </c>
      <c r="D95" s="23" t="s">
        <v>26</v>
      </c>
      <c r="E95" s="23" t="s">
        <v>27</v>
      </c>
      <c r="F95" s="23" t="s">
        <v>1847</v>
      </c>
      <c r="G95" s="23" t="s">
        <v>1852</v>
      </c>
      <c r="H95" s="23" t="s">
        <v>21</v>
      </c>
      <c r="I95" s="23" t="s">
        <v>22</v>
      </c>
    </row>
    <row r="96" spans="1:9" x14ac:dyDescent="0.25">
      <c r="A96" s="23" t="s">
        <v>506</v>
      </c>
      <c r="B96" s="23" t="s">
        <v>608</v>
      </c>
      <c r="C96" s="23" t="str">
        <f t="shared" si="1"/>
        <v>BONNET CELINE</v>
      </c>
      <c r="D96" s="23" t="s">
        <v>609</v>
      </c>
      <c r="E96" s="23" t="s">
        <v>77</v>
      </c>
      <c r="F96" s="23" t="s">
        <v>1849</v>
      </c>
      <c r="G96" s="23" t="s">
        <v>73</v>
      </c>
      <c r="H96" s="23" t="s">
        <v>21</v>
      </c>
      <c r="I96" s="23" t="s">
        <v>72</v>
      </c>
    </row>
    <row r="97" spans="1:9" x14ac:dyDescent="0.25">
      <c r="A97" s="23" t="s">
        <v>506</v>
      </c>
      <c r="B97" s="23" t="s">
        <v>507</v>
      </c>
      <c r="C97" s="23" t="str">
        <f t="shared" si="1"/>
        <v>BONNET ANNIE</v>
      </c>
      <c r="D97" s="23" t="s">
        <v>26</v>
      </c>
      <c r="E97" s="23" t="s">
        <v>27</v>
      </c>
      <c r="F97" s="23" t="s">
        <v>1847</v>
      </c>
      <c r="G97" s="23" t="s">
        <v>1856</v>
      </c>
      <c r="H97" s="23" t="s">
        <v>21</v>
      </c>
      <c r="I97" s="23" t="s">
        <v>22</v>
      </c>
    </row>
    <row r="98" spans="1:9" x14ac:dyDescent="0.25">
      <c r="A98" s="23" t="s">
        <v>521</v>
      </c>
      <c r="B98" s="23" t="s">
        <v>241</v>
      </c>
      <c r="C98" s="23" t="str">
        <f t="shared" si="1"/>
        <v>BONNIN CATHERINE</v>
      </c>
      <c r="D98" s="23" t="s">
        <v>26</v>
      </c>
      <c r="E98" s="23" t="s">
        <v>63</v>
      </c>
      <c r="F98" s="23" t="s">
        <v>1847</v>
      </c>
      <c r="G98" s="23" t="s">
        <v>1859</v>
      </c>
      <c r="H98" s="23" t="s">
        <v>21</v>
      </c>
      <c r="I98" s="23" t="s">
        <v>22</v>
      </c>
    </row>
    <row r="99" spans="1:9" x14ac:dyDescent="0.25">
      <c r="A99" s="23" t="s">
        <v>383</v>
      </c>
      <c r="B99" s="23" t="s">
        <v>384</v>
      </c>
      <c r="C99" s="23" t="str">
        <f t="shared" si="1"/>
        <v>BOQUERA BENOIT</v>
      </c>
      <c r="D99" s="23" t="s">
        <v>26</v>
      </c>
      <c r="E99" s="23" t="s">
        <v>27</v>
      </c>
      <c r="F99" s="23" t="s">
        <v>1847</v>
      </c>
      <c r="G99" s="23" t="s">
        <v>1871</v>
      </c>
      <c r="H99" s="23" t="s">
        <v>21</v>
      </c>
      <c r="I99" s="23" t="s">
        <v>22</v>
      </c>
    </row>
    <row r="100" spans="1:9" x14ac:dyDescent="0.25">
      <c r="A100" s="23" t="s">
        <v>1887</v>
      </c>
      <c r="B100" s="23" t="s">
        <v>1695</v>
      </c>
      <c r="C100" s="23" t="str">
        <f t="shared" si="1"/>
        <v>BOUCHET ELODIE</v>
      </c>
      <c r="D100" s="23" t="s">
        <v>161</v>
      </c>
      <c r="E100" s="23" t="s">
        <v>162</v>
      </c>
      <c r="F100" s="23" t="s">
        <v>38</v>
      </c>
      <c r="G100" s="23" t="s">
        <v>158</v>
      </c>
      <c r="H100" s="23" t="s">
        <v>21</v>
      </c>
      <c r="I100" s="23" t="s">
        <v>135</v>
      </c>
    </row>
    <row r="101" spans="1:9" x14ac:dyDescent="0.25">
      <c r="A101" s="23" t="s">
        <v>215</v>
      </c>
      <c r="B101" s="23" t="s">
        <v>216</v>
      </c>
      <c r="C101" s="23" t="str">
        <f t="shared" si="1"/>
        <v>BOUFFETEAU JEAN FRANCOIS</v>
      </c>
      <c r="D101" s="23" t="s">
        <v>200</v>
      </c>
      <c r="E101" s="23" t="s">
        <v>129</v>
      </c>
      <c r="F101" s="23" t="s">
        <v>38</v>
      </c>
      <c r="G101" s="23" t="s">
        <v>197</v>
      </c>
      <c r="H101" s="23" t="s">
        <v>21</v>
      </c>
      <c r="I101" s="23" t="s">
        <v>81</v>
      </c>
    </row>
    <row r="102" spans="1:9" x14ac:dyDescent="0.25">
      <c r="A102" s="23" t="s">
        <v>232</v>
      </c>
      <c r="B102" s="23" t="s">
        <v>124</v>
      </c>
      <c r="C102" s="23" t="str">
        <f t="shared" si="1"/>
        <v>BOULOUX MATHIEU</v>
      </c>
      <c r="D102" s="23" t="s">
        <v>233</v>
      </c>
      <c r="E102" s="23" t="s">
        <v>129</v>
      </c>
      <c r="F102" s="23" t="s">
        <v>38</v>
      </c>
      <c r="G102" s="23" t="s">
        <v>201</v>
      </c>
      <c r="H102" s="23" t="s">
        <v>21</v>
      </c>
      <c r="I102" s="23" t="s">
        <v>81</v>
      </c>
    </row>
    <row r="103" spans="1:9" x14ac:dyDescent="0.25">
      <c r="A103" s="23" t="s">
        <v>369</v>
      </c>
      <c r="B103" s="23" t="s">
        <v>370</v>
      </c>
      <c r="C103" s="23" t="str">
        <f t="shared" si="1"/>
        <v>BOURAS MARINA</v>
      </c>
      <c r="D103" s="23" t="s">
        <v>26</v>
      </c>
      <c r="E103" s="23" t="s">
        <v>242</v>
      </c>
      <c r="F103" s="23" t="s">
        <v>1847</v>
      </c>
      <c r="G103" s="23" t="s">
        <v>1848</v>
      </c>
      <c r="H103" s="23" t="s">
        <v>21</v>
      </c>
      <c r="I103" s="23" t="s">
        <v>22</v>
      </c>
    </row>
    <row r="104" spans="1:9" x14ac:dyDescent="0.25">
      <c r="A104" s="23" t="s">
        <v>1382</v>
      </c>
      <c r="B104" s="23" t="s">
        <v>1383</v>
      </c>
      <c r="C104" s="23" t="str">
        <f t="shared" si="1"/>
        <v>BOURGUIGNON MANUELLA</v>
      </c>
      <c r="D104" s="23" t="s">
        <v>26</v>
      </c>
      <c r="E104" s="23" t="s">
        <v>27</v>
      </c>
      <c r="F104" s="23" t="s">
        <v>1847</v>
      </c>
      <c r="G104" s="23" t="s">
        <v>1872</v>
      </c>
      <c r="H104" s="23" t="s">
        <v>21</v>
      </c>
      <c r="I104" s="23" t="s">
        <v>22</v>
      </c>
    </row>
    <row r="105" spans="1:9" x14ac:dyDescent="0.25">
      <c r="A105" s="23" t="s">
        <v>460</v>
      </c>
      <c r="B105" s="23" t="s">
        <v>461</v>
      </c>
      <c r="C105" s="23" t="str">
        <f t="shared" si="1"/>
        <v>BOURINEAU JEAN MICHEL</v>
      </c>
      <c r="D105" s="23" t="s">
        <v>26</v>
      </c>
      <c r="E105" s="23" t="s">
        <v>27</v>
      </c>
      <c r="F105" s="23" t="s">
        <v>1847</v>
      </c>
      <c r="G105" s="23" t="s">
        <v>23</v>
      </c>
      <c r="H105" s="23" t="s">
        <v>21</v>
      </c>
      <c r="I105" s="23" t="s">
        <v>22</v>
      </c>
    </row>
    <row r="106" spans="1:9" x14ac:dyDescent="0.25">
      <c r="A106" s="23" t="s">
        <v>899</v>
      </c>
      <c r="B106" s="23" t="s">
        <v>691</v>
      </c>
      <c r="C106" s="23" t="str">
        <f t="shared" si="1"/>
        <v>BOURSE FREDERIC</v>
      </c>
      <c r="D106" s="23" t="s">
        <v>900</v>
      </c>
      <c r="E106" s="23" t="s">
        <v>626</v>
      </c>
      <c r="F106" s="23" t="s">
        <v>1849</v>
      </c>
      <c r="G106" s="23" t="s">
        <v>898</v>
      </c>
      <c r="H106" s="23" t="s">
        <v>44</v>
      </c>
      <c r="I106" s="23" t="s">
        <v>32</v>
      </c>
    </row>
    <row r="107" spans="1:9" x14ac:dyDescent="0.25">
      <c r="A107" s="23" t="s">
        <v>358</v>
      </c>
      <c r="B107" s="23" t="s">
        <v>359</v>
      </c>
      <c r="C107" s="23" t="str">
        <f t="shared" si="1"/>
        <v>BOUTET MAGGY</v>
      </c>
      <c r="D107" s="23" t="s">
        <v>26</v>
      </c>
      <c r="E107" s="23" t="s">
        <v>242</v>
      </c>
      <c r="F107" s="23" t="s">
        <v>1847</v>
      </c>
      <c r="G107" s="23" t="s">
        <v>1850</v>
      </c>
      <c r="H107" s="23" t="s">
        <v>21</v>
      </c>
      <c r="I107" s="23" t="s">
        <v>22</v>
      </c>
    </row>
    <row r="108" spans="1:9" x14ac:dyDescent="0.25">
      <c r="A108" s="23" t="s">
        <v>358</v>
      </c>
      <c r="B108" s="23" t="s">
        <v>390</v>
      </c>
      <c r="C108" s="23" t="str">
        <f t="shared" si="1"/>
        <v>BOUTET ISABELLE</v>
      </c>
      <c r="D108" s="23" t="s">
        <v>26</v>
      </c>
      <c r="E108" s="23" t="s">
        <v>27</v>
      </c>
      <c r="F108" s="23" t="s">
        <v>1847</v>
      </c>
      <c r="G108" s="23" t="s">
        <v>1852</v>
      </c>
      <c r="H108" s="23" t="s">
        <v>21</v>
      </c>
      <c r="I108" s="23" t="s">
        <v>22</v>
      </c>
    </row>
    <row r="109" spans="1:9" x14ac:dyDescent="0.25">
      <c r="A109" s="23" t="s">
        <v>674</v>
      </c>
      <c r="B109" s="23" t="s">
        <v>528</v>
      </c>
      <c r="C109" s="23" t="str">
        <f t="shared" si="1"/>
        <v>BOUTIN FREDDY</v>
      </c>
      <c r="D109" s="23" t="s">
        <v>640</v>
      </c>
      <c r="E109" s="23" t="s">
        <v>638</v>
      </c>
      <c r="F109" s="23" t="s">
        <v>1849</v>
      </c>
      <c r="G109" s="23" t="s">
        <v>1888</v>
      </c>
      <c r="H109" s="23" t="s">
        <v>31</v>
      </c>
      <c r="I109" s="23" t="s">
        <v>39</v>
      </c>
    </row>
    <row r="110" spans="1:9" x14ac:dyDescent="0.25">
      <c r="A110" s="23" t="s">
        <v>1397</v>
      </c>
      <c r="B110" s="23" t="s">
        <v>514</v>
      </c>
      <c r="C110" s="23" t="str">
        <f t="shared" si="1"/>
        <v>BOUVET MANUELA</v>
      </c>
      <c r="D110" s="23" t="s">
        <v>26</v>
      </c>
      <c r="E110" s="23" t="s">
        <v>27</v>
      </c>
      <c r="F110" s="23" t="s">
        <v>1847</v>
      </c>
      <c r="G110" s="23" t="s">
        <v>1852</v>
      </c>
      <c r="H110" s="23" t="s">
        <v>21</v>
      </c>
      <c r="I110" s="23" t="s">
        <v>22</v>
      </c>
    </row>
    <row r="111" spans="1:9" x14ac:dyDescent="0.25">
      <c r="A111" s="23" t="s">
        <v>355</v>
      </c>
      <c r="B111" s="23" t="s">
        <v>354</v>
      </c>
      <c r="C111" s="23" t="str">
        <f t="shared" si="1"/>
        <v>BOUZIER LAETITIA</v>
      </c>
      <c r="D111" s="23" t="s">
        <v>26</v>
      </c>
      <c r="E111" s="23" t="s">
        <v>63</v>
      </c>
      <c r="F111" s="23" t="s">
        <v>1847</v>
      </c>
      <c r="G111" s="23" t="s">
        <v>1851</v>
      </c>
      <c r="H111" s="23" t="s">
        <v>21</v>
      </c>
      <c r="I111" s="23" t="s">
        <v>22</v>
      </c>
    </row>
    <row r="112" spans="1:9" x14ac:dyDescent="0.25">
      <c r="A112" s="23" t="s">
        <v>548</v>
      </c>
      <c r="B112" s="23" t="s">
        <v>219</v>
      </c>
      <c r="C112" s="23" t="str">
        <f t="shared" si="1"/>
        <v>BOZIER OLIVIER</v>
      </c>
      <c r="D112" s="23" t="s">
        <v>26</v>
      </c>
      <c r="E112" s="23" t="s">
        <v>63</v>
      </c>
      <c r="F112" s="23" t="s">
        <v>1847</v>
      </c>
      <c r="G112" s="23" t="s">
        <v>1889</v>
      </c>
      <c r="H112" s="23" t="s">
        <v>21</v>
      </c>
      <c r="I112" s="23" t="s">
        <v>22</v>
      </c>
    </row>
    <row r="113" spans="1:9" x14ac:dyDescent="0.25">
      <c r="A113" s="23" t="s">
        <v>1247</v>
      </c>
      <c r="B113" s="23" t="s">
        <v>1248</v>
      </c>
      <c r="C113" s="23" t="str">
        <f t="shared" si="1"/>
        <v>BRAUD JESSICA</v>
      </c>
      <c r="D113" s="23" t="s">
        <v>26</v>
      </c>
      <c r="E113" s="23" t="s">
        <v>27</v>
      </c>
      <c r="F113" s="23" t="s">
        <v>1847</v>
      </c>
      <c r="G113" s="23" t="s">
        <v>1852</v>
      </c>
      <c r="H113" s="23" t="s">
        <v>21</v>
      </c>
      <c r="I113" s="23" t="s">
        <v>22</v>
      </c>
    </row>
    <row r="114" spans="1:9" x14ac:dyDescent="0.25">
      <c r="A114" s="23" t="s">
        <v>419</v>
      </c>
      <c r="B114" s="23" t="s">
        <v>117</v>
      </c>
      <c r="C114" s="23" t="str">
        <f t="shared" si="1"/>
        <v>BRAULT ALAIN</v>
      </c>
      <c r="D114" s="23" t="s">
        <v>985</v>
      </c>
      <c r="E114" s="23" t="s">
        <v>986</v>
      </c>
      <c r="F114" s="23" t="s">
        <v>38</v>
      </c>
      <c r="G114" s="23" t="s">
        <v>898</v>
      </c>
      <c r="H114" s="23" t="s">
        <v>44</v>
      </c>
      <c r="I114" s="23" t="s">
        <v>32</v>
      </c>
    </row>
    <row r="115" spans="1:9" x14ac:dyDescent="0.25">
      <c r="A115" s="23" t="s">
        <v>419</v>
      </c>
      <c r="B115" s="23" t="s">
        <v>420</v>
      </c>
      <c r="C115" s="23" t="str">
        <f t="shared" si="1"/>
        <v>BRAULT DANIELE</v>
      </c>
      <c r="D115" s="23" t="s">
        <v>26</v>
      </c>
      <c r="E115" s="23" t="s">
        <v>27</v>
      </c>
      <c r="F115" s="23" t="s">
        <v>1847</v>
      </c>
      <c r="G115" s="23" t="s">
        <v>1848</v>
      </c>
      <c r="H115" s="23" t="s">
        <v>21</v>
      </c>
      <c r="I115" s="23" t="s">
        <v>22</v>
      </c>
    </row>
    <row r="116" spans="1:9" x14ac:dyDescent="0.25">
      <c r="A116" s="23" t="s">
        <v>1001</v>
      </c>
      <c r="B116" s="23" t="s">
        <v>199</v>
      </c>
      <c r="C116" s="23" t="str">
        <f t="shared" si="1"/>
        <v>BREGEOT SERGE</v>
      </c>
      <c r="D116" s="23" t="s">
        <v>965</v>
      </c>
      <c r="E116" s="23" t="s">
        <v>966</v>
      </c>
      <c r="F116" s="23" t="s">
        <v>38</v>
      </c>
      <c r="G116" s="23" t="s">
        <v>136</v>
      </c>
      <c r="H116" s="23" t="s">
        <v>21</v>
      </c>
      <c r="I116" s="23" t="s">
        <v>135</v>
      </c>
    </row>
    <row r="117" spans="1:9" x14ac:dyDescent="0.25">
      <c r="A117" s="23" t="s">
        <v>1004</v>
      </c>
      <c r="B117" s="23" t="s">
        <v>747</v>
      </c>
      <c r="C117" s="23" t="str">
        <f t="shared" si="1"/>
        <v>BREGIER JULIEN</v>
      </c>
      <c r="D117" s="23" t="s">
        <v>1890</v>
      </c>
      <c r="E117" s="23" t="s">
        <v>1005</v>
      </c>
      <c r="F117" s="23" t="s">
        <v>38</v>
      </c>
      <c r="G117" s="23" t="s">
        <v>136</v>
      </c>
      <c r="H117" s="23" t="s">
        <v>21</v>
      </c>
      <c r="I117" s="23" t="s">
        <v>135</v>
      </c>
    </row>
    <row r="118" spans="1:9" x14ac:dyDescent="0.25">
      <c r="A118" s="23" t="s">
        <v>425</v>
      </c>
      <c r="B118" s="23" t="s">
        <v>312</v>
      </c>
      <c r="C118" s="23" t="str">
        <f t="shared" si="1"/>
        <v>BREJARD BRIGITTE</v>
      </c>
      <c r="D118" s="23" t="s">
        <v>26</v>
      </c>
      <c r="E118" s="23" t="s">
        <v>30</v>
      </c>
      <c r="F118" s="23" t="s">
        <v>1847</v>
      </c>
      <c r="G118" s="23" t="s">
        <v>1851</v>
      </c>
      <c r="H118" s="23" t="s">
        <v>21</v>
      </c>
      <c r="I118" s="23" t="s">
        <v>22</v>
      </c>
    </row>
    <row r="119" spans="1:9" x14ac:dyDescent="0.25">
      <c r="A119" s="23" t="s">
        <v>1891</v>
      </c>
      <c r="B119" s="23" t="s">
        <v>380</v>
      </c>
      <c r="C119" s="23" t="str">
        <f t="shared" si="1"/>
        <v>BREUIL SEBASTIEN</v>
      </c>
      <c r="D119" s="23" t="s">
        <v>776</v>
      </c>
      <c r="E119" s="23"/>
      <c r="F119" s="23" t="s">
        <v>1849</v>
      </c>
      <c r="G119" s="23" t="s">
        <v>1892</v>
      </c>
      <c r="H119" s="23" t="s">
        <v>68</v>
      </c>
      <c r="I119" s="23" t="str">
        <f>+H121</f>
        <v>ELM</v>
      </c>
    </row>
    <row r="120" spans="1:9" x14ac:dyDescent="0.25">
      <c r="A120" s="23" t="s">
        <v>753</v>
      </c>
      <c r="B120" s="23" t="s">
        <v>754</v>
      </c>
      <c r="C120" s="23" t="str">
        <f t="shared" si="1"/>
        <v>BRIAND FLORENCE</v>
      </c>
      <c r="D120" s="23" t="s">
        <v>735</v>
      </c>
      <c r="E120" s="23" t="s">
        <v>736</v>
      </c>
      <c r="F120" s="23" t="s">
        <v>1849</v>
      </c>
      <c r="G120" s="23" t="s">
        <v>46</v>
      </c>
      <c r="H120" s="23" t="s">
        <v>44</v>
      </c>
      <c r="I120" s="23" t="s">
        <v>45</v>
      </c>
    </row>
    <row r="121" spans="1:9" x14ac:dyDescent="0.25">
      <c r="A121" s="23" t="s">
        <v>1893</v>
      </c>
      <c r="B121" s="23" t="s">
        <v>1828</v>
      </c>
      <c r="C121" s="23" t="str">
        <f t="shared" si="1"/>
        <v>BRUANDET MARIE ALISON</v>
      </c>
      <c r="D121" s="23" t="s">
        <v>1894</v>
      </c>
      <c r="E121" s="23" t="s">
        <v>94</v>
      </c>
      <c r="F121" s="23" t="s">
        <v>1847</v>
      </c>
      <c r="G121" s="23" t="s">
        <v>158</v>
      </c>
      <c r="H121" s="23" t="s">
        <v>21</v>
      </c>
      <c r="I121" s="23" t="s">
        <v>135</v>
      </c>
    </row>
    <row r="122" spans="1:9" x14ac:dyDescent="0.25">
      <c r="A122" s="23" t="s">
        <v>600</v>
      </c>
      <c r="B122" s="23" t="s">
        <v>601</v>
      </c>
      <c r="C122" s="23" t="str">
        <f t="shared" si="1"/>
        <v>BRULE JACKIE</v>
      </c>
      <c r="D122" s="23" t="s">
        <v>602</v>
      </c>
      <c r="E122" s="23" t="s">
        <v>91</v>
      </c>
      <c r="F122" s="23" t="s">
        <v>87</v>
      </c>
      <c r="G122" s="23" t="s">
        <v>457</v>
      </c>
      <c r="H122" s="23" t="s">
        <v>44</v>
      </c>
      <c r="I122" s="23" t="s">
        <v>456</v>
      </c>
    </row>
    <row r="123" spans="1:9" x14ac:dyDescent="0.25">
      <c r="A123" s="23" t="s">
        <v>559</v>
      </c>
      <c r="B123" s="23" t="s">
        <v>499</v>
      </c>
      <c r="C123" s="23" t="str">
        <f t="shared" si="1"/>
        <v>BRUNIER DAVID</v>
      </c>
      <c r="D123" s="23" t="s">
        <v>26</v>
      </c>
      <c r="E123" s="23" t="s">
        <v>63</v>
      </c>
      <c r="F123" s="23" t="s">
        <v>1847</v>
      </c>
      <c r="G123" s="23" t="s">
        <v>1851</v>
      </c>
      <c r="H123" s="23" t="s">
        <v>21</v>
      </c>
      <c r="I123" s="23" t="s">
        <v>22</v>
      </c>
    </row>
    <row r="124" spans="1:9" x14ac:dyDescent="0.25">
      <c r="A124" s="23" t="s">
        <v>375</v>
      </c>
      <c r="B124" s="23" t="s">
        <v>376</v>
      </c>
      <c r="C124" s="23" t="str">
        <f t="shared" si="1"/>
        <v>BUSSEREAU MARIE CHRISTINE</v>
      </c>
      <c r="D124" s="23" t="s">
        <v>26</v>
      </c>
      <c r="E124" s="23" t="s">
        <v>27</v>
      </c>
      <c r="F124" s="23" t="s">
        <v>1847</v>
      </c>
      <c r="G124" s="23" t="s">
        <v>1872</v>
      </c>
      <c r="H124" s="23" t="s">
        <v>21</v>
      </c>
      <c r="I124" s="23" t="s">
        <v>22</v>
      </c>
    </row>
    <row r="125" spans="1:9" x14ac:dyDescent="0.25">
      <c r="A125" s="23" t="s">
        <v>957</v>
      </c>
      <c r="B125" s="23" t="s">
        <v>608</v>
      </c>
      <c r="C125" s="23" t="str">
        <f t="shared" si="1"/>
        <v>CADU CELINE</v>
      </c>
      <c r="D125" s="23" t="s">
        <v>954</v>
      </c>
      <c r="E125" s="23" t="s">
        <v>71</v>
      </c>
      <c r="F125" s="23" t="s">
        <v>38</v>
      </c>
      <c r="G125" s="23" t="s">
        <v>1895</v>
      </c>
      <c r="H125" s="23" t="s">
        <v>31</v>
      </c>
      <c r="I125" s="23" t="s">
        <v>39</v>
      </c>
    </row>
    <row r="126" spans="1:9" x14ac:dyDescent="0.25">
      <c r="A126" s="23" t="s">
        <v>944</v>
      </c>
      <c r="B126" s="23" t="s">
        <v>214</v>
      </c>
      <c r="C126" s="23" t="str">
        <f t="shared" si="1"/>
        <v>CAICOYA PASCAL</v>
      </c>
      <c r="D126" s="23" t="s">
        <v>862</v>
      </c>
      <c r="E126" s="23" t="s">
        <v>696</v>
      </c>
      <c r="F126" s="23" t="s">
        <v>1849</v>
      </c>
      <c r="G126" s="23" t="s">
        <v>860</v>
      </c>
      <c r="H126" s="23" t="s">
        <v>21</v>
      </c>
      <c r="I126" s="23" t="s">
        <v>81</v>
      </c>
    </row>
    <row r="127" spans="1:9" x14ac:dyDescent="0.25">
      <c r="A127" s="23" t="s">
        <v>1379</v>
      </c>
      <c r="B127" s="23" t="s">
        <v>1380</v>
      </c>
      <c r="C127" s="23" t="str">
        <f t="shared" si="1"/>
        <v>CALIGNY AMANDA</v>
      </c>
      <c r="D127" s="23" t="s">
        <v>26</v>
      </c>
      <c r="E127" s="23" t="s">
        <v>27</v>
      </c>
      <c r="F127" s="23" t="s">
        <v>1847</v>
      </c>
      <c r="G127" s="23" t="s">
        <v>1872</v>
      </c>
      <c r="H127" s="23" t="s">
        <v>21</v>
      </c>
      <c r="I127" s="23" t="s">
        <v>22</v>
      </c>
    </row>
    <row r="128" spans="1:9" x14ac:dyDescent="0.25">
      <c r="A128" s="23" t="s">
        <v>667</v>
      </c>
      <c r="B128" s="23" t="s">
        <v>48</v>
      </c>
      <c r="C128" s="23" t="str">
        <f t="shared" si="1"/>
        <v>CALZOLAI ERIC</v>
      </c>
      <c r="D128" s="23" t="s">
        <v>668</v>
      </c>
      <c r="E128" s="23" t="s">
        <v>626</v>
      </c>
      <c r="F128" s="23" t="s">
        <v>1849</v>
      </c>
      <c r="G128" s="23" t="s">
        <v>1888</v>
      </c>
      <c r="H128" s="23" t="s">
        <v>31</v>
      </c>
      <c r="I128" s="23" t="s">
        <v>39</v>
      </c>
    </row>
    <row r="129" spans="1:9" x14ac:dyDescent="0.25">
      <c r="A129" s="23" t="s">
        <v>859</v>
      </c>
      <c r="B129" s="23" t="s">
        <v>590</v>
      </c>
      <c r="C129" s="23" t="str">
        <f t="shared" si="1"/>
        <v>CANAL ROBERT</v>
      </c>
      <c r="D129" s="23" t="s">
        <v>695</v>
      </c>
      <c r="E129" s="23" t="s">
        <v>696</v>
      </c>
      <c r="F129" s="23" t="s">
        <v>1849</v>
      </c>
      <c r="G129" s="23" t="s">
        <v>260</v>
      </c>
      <c r="H129" s="23" t="s">
        <v>21</v>
      </c>
      <c r="I129" s="23" t="s">
        <v>81</v>
      </c>
    </row>
    <row r="130" spans="1:9" x14ac:dyDescent="0.25">
      <c r="A130" s="23" t="s">
        <v>805</v>
      </c>
      <c r="B130" s="23" t="s">
        <v>219</v>
      </c>
      <c r="C130" s="23" t="str">
        <f t="shared" si="1"/>
        <v>CAPIAUX OLIVIER</v>
      </c>
      <c r="D130" s="23" t="s">
        <v>806</v>
      </c>
      <c r="E130" s="23" t="s">
        <v>626</v>
      </c>
      <c r="F130" s="23" t="s">
        <v>1849</v>
      </c>
      <c r="G130" s="23" t="s">
        <v>82</v>
      </c>
      <c r="H130" s="23" t="s">
        <v>21</v>
      </c>
      <c r="I130" s="23" t="s">
        <v>81</v>
      </c>
    </row>
    <row r="131" spans="1:9" x14ac:dyDescent="0.25">
      <c r="A131" s="23" t="s">
        <v>799</v>
      </c>
      <c r="B131" s="23" t="s">
        <v>461</v>
      </c>
      <c r="C131" s="23" t="str">
        <f t="shared" si="1"/>
        <v>CARLE JEAN MICHEL</v>
      </c>
      <c r="D131" s="23" t="s">
        <v>800</v>
      </c>
      <c r="E131" s="23" t="s">
        <v>626</v>
      </c>
      <c r="F131" s="23" t="s">
        <v>1849</v>
      </c>
      <c r="G131" s="23" t="s">
        <v>646</v>
      </c>
      <c r="H131" s="23" t="s">
        <v>31</v>
      </c>
      <c r="I131" s="23" t="s">
        <v>39</v>
      </c>
    </row>
    <row r="132" spans="1:9" x14ac:dyDescent="0.25">
      <c r="A132" s="23" t="s">
        <v>464</v>
      </c>
      <c r="B132" s="23" t="s">
        <v>465</v>
      </c>
      <c r="C132" s="23" t="str">
        <f t="shared" ref="C132:C195" si="3">A132&amp;" "&amp;B132</f>
        <v>CARLIER JEAN LUC</v>
      </c>
      <c r="D132" s="23" t="s">
        <v>26</v>
      </c>
      <c r="E132" s="23" t="s">
        <v>27</v>
      </c>
      <c r="F132" s="23" t="s">
        <v>1847</v>
      </c>
      <c r="G132" s="23" t="s">
        <v>1848</v>
      </c>
      <c r="H132" s="23" t="s">
        <v>21</v>
      </c>
      <c r="I132" s="23" t="s">
        <v>22</v>
      </c>
    </row>
    <row r="133" spans="1:9" x14ac:dyDescent="0.25">
      <c r="A133" s="23" t="s">
        <v>534</v>
      </c>
      <c r="B133" s="23" t="s">
        <v>535</v>
      </c>
      <c r="C133" s="23" t="str">
        <f t="shared" si="3"/>
        <v>CARPIO DIDIER</v>
      </c>
      <c r="D133" s="23" t="s">
        <v>26</v>
      </c>
      <c r="E133" s="23" t="s">
        <v>63</v>
      </c>
      <c r="F133" s="23" t="s">
        <v>1847</v>
      </c>
      <c r="G133" s="23" t="s">
        <v>1889</v>
      </c>
      <c r="H133" s="23" t="s">
        <v>21</v>
      </c>
      <c r="I133" s="23" t="s">
        <v>22</v>
      </c>
    </row>
    <row r="134" spans="1:9" x14ac:dyDescent="0.25">
      <c r="A134" s="23" t="s">
        <v>64</v>
      </c>
      <c r="B134" s="23" t="s">
        <v>48</v>
      </c>
      <c r="C134" s="23" t="str">
        <f t="shared" si="3"/>
        <v>CAUMARTIN ERIC</v>
      </c>
      <c r="D134" s="23" t="s">
        <v>49</v>
      </c>
      <c r="E134" s="23" t="s">
        <v>50</v>
      </c>
      <c r="F134" s="23" t="s">
        <v>1849</v>
      </c>
      <c r="G134" s="23" t="s">
        <v>46</v>
      </c>
      <c r="H134" s="23" t="s">
        <v>44</v>
      </c>
      <c r="I134" s="23" t="s">
        <v>45</v>
      </c>
    </row>
    <row r="135" spans="1:9" x14ac:dyDescent="0.25">
      <c r="A135" s="23" t="s">
        <v>842</v>
      </c>
      <c r="B135" s="23" t="s">
        <v>133</v>
      </c>
      <c r="C135" s="23" t="str">
        <f t="shared" si="3"/>
        <v>CEFA FLORIAN</v>
      </c>
      <c r="D135" s="23" t="s">
        <v>843</v>
      </c>
      <c r="E135" s="23" t="s">
        <v>626</v>
      </c>
      <c r="F135" s="23" t="s">
        <v>1849</v>
      </c>
      <c r="G135" s="23" t="s">
        <v>841</v>
      </c>
      <c r="H135" s="23" t="s">
        <v>44</v>
      </c>
      <c r="I135" s="23" t="s">
        <v>247</v>
      </c>
    </row>
    <row r="136" spans="1:9" x14ac:dyDescent="0.25">
      <c r="A136" s="23" t="s">
        <v>546</v>
      </c>
      <c r="B136" s="23" t="s">
        <v>547</v>
      </c>
      <c r="C136" s="23" t="str">
        <f t="shared" si="3"/>
        <v>CEGARRA FRANTZ</v>
      </c>
      <c r="D136" s="23" t="s">
        <v>26</v>
      </c>
      <c r="E136" s="23" t="s">
        <v>63</v>
      </c>
      <c r="F136" s="23" t="s">
        <v>1847</v>
      </c>
      <c r="G136" s="23" t="s">
        <v>1896</v>
      </c>
      <c r="H136" s="23" t="s">
        <v>21</v>
      </c>
      <c r="I136" s="23" t="s">
        <v>22</v>
      </c>
    </row>
    <row r="137" spans="1:9" x14ac:dyDescent="0.25">
      <c r="A137" s="23" t="s">
        <v>1897</v>
      </c>
      <c r="B137" s="23" t="s">
        <v>821</v>
      </c>
      <c r="C137" s="23" t="str">
        <f t="shared" si="3"/>
        <v>CERVAIN THIERRY</v>
      </c>
      <c r="D137" s="23" t="s">
        <v>686</v>
      </c>
      <c r="E137" s="23" t="s">
        <v>652</v>
      </c>
      <c r="F137" s="23" t="s">
        <v>1849</v>
      </c>
      <c r="G137" s="23" t="s">
        <v>769</v>
      </c>
      <c r="H137" s="23" t="s">
        <v>44</v>
      </c>
      <c r="I137" s="23" t="s">
        <v>682</v>
      </c>
    </row>
    <row r="138" spans="1:9" x14ac:dyDescent="0.25">
      <c r="A138" s="23" t="s">
        <v>224</v>
      </c>
      <c r="B138" s="23" t="s">
        <v>225</v>
      </c>
      <c r="C138" s="23" t="str">
        <f t="shared" si="3"/>
        <v>CHABLAT CYRIL</v>
      </c>
      <c r="D138" s="23" t="s">
        <v>200</v>
      </c>
      <c r="E138" s="23" t="s">
        <v>129</v>
      </c>
      <c r="F138" s="23" t="s">
        <v>38</v>
      </c>
      <c r="G138" s="23" t="s">
        <v>197</v>
      </c>
      <c r="H138" s="23" t="s">
        <v>21</v>
      </c>
      <c r="I138" s="23" t="s">
        <v>81</v>
      </c>
    </row>
    <row r="139" spans="1:9" x14ac:dyDescent="0.25">
      <c r="A139" s="23" t="s">
        <v>320</v>
      </c>
      <c r="B139" s="23" t="s">
        <v>321</v>
      </c>
      <c r="C139" s="23" t="str">
        <f t="shared" si="3"/>
        <v>CHAINET JOSIANE</v>
      </c>
      <c r="D139" s="23" t="s">
        <v>26</v>
      </c>
      <c r="E139" s="23" t="s">
        <v>27</v>
      </c>
      <c r="F139" s="23" t="s">
        <v>1847</v>
      </c>
      <c r="G139" s="23" t="s">
        <v>1856</v>
      </c>
      <c r="H139" s="23" t="s">
        <v>21</v>
      </c>
      <c r="I139" s="23" t="s">
        <v>22</v>
      </c>
    </row>
    <row r="140" spans="1:9" x14ac:dyDescent="0.25">
      <c r="A140" s="23" t="s">
        <v>604</v>
      </c>
      <c r="B140" s="23" t="s">
        <v>241</v>
      </c>
      <c r="C140" s="23" t="str">
        <f t="shared" si="3"/>
        <v>CHAMAILLARD CATHERINE</v>
      </c>
      <c r="D140" s="23" t="s">
        <v>422</v>
      </c>
      <c r="E140" s="23" t="s">
        <v>423</v>
      </c>
      <c r="F140" s="23" t="s">
        <v>1847</v>
      </c>
      <c r="G140" s="23" t="s">
        <v>1872</v>
      </c>
      <c r="H140" s="23" t="s">
        <v>21</v>
      </c>
      <c r="I140" s="23" t="s">
        <v>22</v>
      </c>
    </row>
    <row r="141" spans="1:9" x14ac:dyDescent="0.25">
      <c r="A141" s="23" t="s">
        <v>639</v>
      </c>
      <c r="B141" s="23" t="s">
        <v>48</v>
      </c>
      <c r="C141" s="23" t="str">
        <f t="shared" si="3"/>
        <v>CHAMBARET ERIC</v>
      </c>
      <c r="D141" s="23" t="s">
        <v>640</v>
      </c>
      <c r="E141" s="23" t="s">
        <v>638</v>
      </c>
      <c r="F141" s="23" t="s">
        <v>1849</v>
      </c>
      <c r="G141" s="23" t="s">
        <v>1888</v>
      </c>
      <c r="H141" s="23" t="s">
        <v>31</v>
      </c>
      <c r="I141" s="23" t="s">
        <v>39</v>
      </c>
    </row>
    <row r="142" spans="1:9" x14ac:dyDescent="0.25">
      <c r="A142" s="23" t="s">
        <v>835</v>
      </c>
      <c r="B142" s="23" t="s">
        <v>797</v>
      </c>
      <c r="C142" s="23" t="str">
        <f t="shared" si="3"/>
        <v>CHAMBRE JEAN PIERRE</v>
      </c>
      <c r="D142" s="23" t="s">
        <v>695</v>
      </c>
      <c r="E142" s="23" t="s">
        <v>696</v>
      </c>
      <c r="F142" s="23" t="s">
        <v>1849</v>
      </c>
      <c r="G142" s="23" t="s">
        <v>260</v>
      </c>
      <c r="H142" s="23" t="s">
        <v>21</v>
      </c>
      <c r="I142" s="23" t="s">
        <v>81</v>
      </c>
    </row>
    <row r="143" spans="1:9" x14ac:dyDescent="0.25">
      <c r="A143" s="23" t="s">
        <v>61</v>
      </c>
      <c r="B143" s="23" t="s">
        <v>62</v>
      </c>
      <c r="C143" s="23" t="str">
        <f t="shared" si="3"/>
        <v>CHAMPIGNY SYLVETTE</v>
      </c>
      <c r="D143" s="23" t="s">
        <v>26</v>
      </c>
      <c r="E143" s="23" t="s">
        <v>63</v>
      </c>
      <c r="F143" s="23" t="s">
        <v>1847</v>
      </c>
      <c r="G143" s="23" t="s">
        <v>1886</v>
      </c>
      <c r="H143" s="23" t="s">
        <v>21</v>
      </c>
      <c r="I143" s="23" t="s">
        <v>22</v>
      </c>
    </row>
    <row r="144" spans="1:9" x14ac:dyDescent="0.25">
      <c r="A144" s="23" t="s">
        <v>189</v>
      </c>
      <c r="B144" s="23" t="s">
        <v>190</v>
      </c>
      <c r="C144" s="23" t="str">
        <f t="shared" si="3"/>
        <v>CHANTELOT LISE</v>
      </c>
      <c r="D144" s="23" t="s">
        <v>187</v>
      </c>
      <c r="E144" s="23" t="s">
        <v>188</v>
      </c>
      <c r="F144" s="23" t="s">
        <v>38</v>
      </c>
      <c r="G144" s="23" t="s">
        <v>181</v>
      </c>
      <c r="H144" s="23" t="s">
        <v>21</v>
      </c>
      <c r="I144" s="23" t="s">
        <v>180</v>
      </c>
    </row>
    <row r="145" spans="1:9" x14ac:dyDescent="0.25">
      <c r="A145" s="23" t="s">
        <v>756</v>
      </c>
      <c r="B145" s="23" t="s">
        <v>142</v>
      </c>
      <c r="C145" s="23" t="str">
        <f t="shared" si="3"/>
        <v>CHAPELET PHILIPPE</v>
      </c>
      <c r="D145" s="23" t="s">
        <v>49</v>
      </c>
      <c r="E145" s="23" t="s">
        <v>50</v>
      </c>
      <c r="F145" s="23" t="s">
        <v>1849</v>
      </c>
      <c r="G145" s="23" t="s">
        <v>46</v>
      </c>
      <c r="H145" s="23" t="s">
        <v>44</v>
      </c>
      <c r="I145" s="23" t="s">
        <v>45</v>
      </c>
    </row>
    <row r="146" spans="1:9" x14ac:dyDescent="0.25">
      <c r="A146" s="23" t="s">
        <v>759</v>
      </c>
      <c r="B146" s="23" t="s">
        <v>516</v>
      </c>
      <c r="C146" s="23" t="str">
        <f t="shared" si="3"/>
        <v>CHAPRON PATRICK</v>
      </c>
      <c r="D146" s="23" t="s">
        <v>627</v>
      </c>
      <c r="E146" s="23" t="s">
        <v>628</v>
      </c>
      <c r="F146" s="23" t="s">
        <v>1849</v>
      </c>
      <c r="G146" s="23" t="s">
        <v>738</v>
      </c>
      <c r="H146" s="23" t="s">
        <v>44</v>
      </c>
      <c r="I146" s="23" t="s">
        <v>758</v>
      </c>
    </row>
    <row r="147" spans="1:9" x14ac:dyDescent="0.25">
      <c r="A147" s="23" t="s">
        <v>717</v>
      </c>
      <c r="B147" s="23" t="s">
        <v>542</v>
      </c>
      <c r="C147" s="23" t="str">
        <f t="shared" si="3"/>
        <v>CHARBONNEL FRANCOIS</v>
      </c>
      <c r="D147" s="23" t="s">
        <v>718</v>
      </c>
      <c r="E147" s="23"/>
      <c r="F147" s="23" t="s">
        <v>1849</v>
      </c>
      <c r="G147" s="23" t="s">
        <v>46</v>
      </c>
      <c r="H147" s="23" t="s">
        <v>44</v>
      </c>
      <c r="I147" s="23" t="s">
        <v>45</v>
      </c>
    </row>
    <row r="148" spans="1:9" x14ac:dyDescent="0.25">
      <c r="A148" s="23" t="s">
        <v>228</v>
      </c>
      <c r="B148" s="23" t="s">
        <v>149</v>
      </c>
      <c r="C148" s="23" t="str">
        <f t="shared" si="3"/>
        <v>CHARDAT GREGORY</v>
      </c>
      <c r="D148" s="23" t="s">
        <v>223</v>
      </c>
      <c r="E148" s="23" t="s">
        <v>129</v>
      </c>
      <c r="F148" s="23" t="s">
        <v>38</v>
      </c>
      <c r="G148" s="23" t="s">
        <v>197</v>
      </c>
      <c r="H148" s="23" t="s">
        <v>21</v>
      </c>
      <c r="I148" s="23" t="s">
        <v>81</v>
      </c>
    </row>
    <row r="149" spans="1:9" x14ac:dyDescent="0.25">
      <c r="A149" s="23" t="s">
        <v>996</v>
      </c>
      <c r="B149" s="23" t="s">
        <v>142</v>
      </c>
      <c r="C149" s="23" t="str">
        <f t="shared" si="3"/>
        <v>CHARLET PHILIPPE</v>
      </c>
      <c r="D149" s="23" t="s">
        <v>36</v>
      </c>
      <c r="E149" s="23" t="s">
        <v>37</v>
      </c>
      <c r="F149" s="23" t="s">
        <v>38</v>
      </c>
      <c r="G149" s="23" t="s">
        <v>33</v>
      </c>
      <c r="H149" s="23" t="s">
        <v>31</v>
      </c>
      <c r="I149" s="23" t="s">
        <v>32</v>
      </c>
    </row>
    <row r="150" spans="1:9" x14ac:dyDescent="0.25">
      <c r="A150" s="23" t="s">
        <v>991</v>
      </c>
      <c r="B150" s="23" t="s">
        <v>219</v>
      </c>
      <c r="C150" s="23" t="str">
        <f t="shared" si="3"/>
        <v>CHARNACE OLIVIER</v>
      </c>
      <c r="D150" s="23" t="s">
        <v>85</v>
      </c>
      <c r="E150" s="23" t="s">
        <v>86</v>
      </c>
      <c r="F150" s="23" t="s">
        <v>38</v>
      </c>
      <c r="G150" s="23" t="s">
        <v>769</v>
      </c>
      <c r="H150" s="23" t="s">
        <v>44</v>
      </c>
      <c r="I150" s="23" t="s">
        <v>682</v>
      </c>
    </row>
    <row r="151" spans="1:9" x14ac:dyDescent="0.25">
      <c r="A151" s="23" t="s">
        <v>1898</v>
      </c>
      <c r="B151" s="23" t="s">
        <v>1899</v>
      </c>
      <c r="C151" s="23" t="str">
        <f t="shared" si="3"/>
        <v>CHARVET YOHANN</v>
      </c>
      <c r="D151" s="23" t="s">
        <v>776</v>
      </c>
      <c r="E151" s="23"/>
      <c r="F151" s="23" t="s">
        <v>1849</v>
      </c>
      <c r="G151" s="23" t="s">
        <v>1892</v>
      </c>
      <c r="H151" s="23" t="s">
        <v>68</v>
      </c>
      <c r="I151" s="23" t="str">
        <f>+H153</f>
        <v>ELM</v>
      </c>
    </row>
    <row r="152" spans="1:9" x14ac:dyDescent="0.25">
      <c r="A152" s="23" t="s">
        <v>137</v>
      </c>
      <c r="B152" s="23" t="s">
        <v>138</v>
      </c>
      <c r="C152" s="23" t="str">
        <f t="shared" si="3"/>
        <v>CHASTANG LUDOVIC</v>
      </c>
      <c r="D152" s="23" t="s">
        <v>139</v>
      </c>
      <c r="E152" s="23" t="s">
        <v>140</v>
      </c>
      <c r="F152" s="23" t="s">
        <v>38</v>
      </c>
      <c r="G152" s="23" t="s">
        <v>136</v>
      </c>
      <c r="H152" s="23" t="s">
        <v>21</v>
      </c>
      <c r="I152" s="23" t="s">
        <v>135</v>
      </c>
    </row>
    <row r="153" spans="1:9" x14ac:dyDescent="0.25">
      <c r="A153" s="23" t="s">
        <v>593</v>
      </c>
      <c r="B153" s="23" t="s">
        <v>323</v>
      </c>
      <c r="C153" s="23" t="str">
        <f t="shared" si="3"/>
        <v>CHASTENET ARLETTE</v>
      </c>
      <c r="D153" s="23" t="s">
        <v>422</v>
      </c>
      <c r="E153" s="23" t="s">
        <v>423</v>
      </c>
      <c r="F153" s="23" t="s">
        <v>1847</v>
      </c>
      <c r="G153" s="23" t="s">
        <v>1872</v>
      </c>
      <c r="H153" s="23" t="s">
        <v>21</v>
      </c>
      <c r="I153" s="23" t="s">
        <v>22</v>
      </c>
    </row>
    <row r="154" spans="1:9" x14ac:dyDescent="0.25">
      <c r="A154" s="23" t="s">
        <v>845</v>
      </c>
      <c r="B154" s="23" t="s">
        <v>168</v>
      </c>
      <c r="C154" s="23" t="str">
        <f t="shared" si="3"/>
        <v>CHATAIN STEPHANE</v>
      </c>
      <c r="D154" s="23" t="s">
        <v>846</v>
      </c>
      <c r="E154" s="23" t="s">
        <v>626</v>
      </c>
      <c r="F154" s="23" t="s">
        <v>1849</v>
      </c>
      <c r="G154" s="23" t="s">
        <v>844</v>
      </c>
      <c r="H154" s="23" t="s">
        <v>31</v>
      </c>
      <c r="I154" s="23" t="s">
        <v>247</v>
      </c>
    </row>
    <row r="155" spans="1:9" x14ac:dyDescent="0.25">
      <c r="A155" s="23" t="s">
        <v>255</v>
      </c>
      <c r="B155" s="23" t="s">
        <v>256</v>
      </c>
      <c r="C155" s="23" t="str">
        <f t="shared" si="3"/>
        <v>CHATELIER EMILIEN</v>
      </c>
      <c r="D155" s="23" t="s">
        <v>257</v>
      </c>
      <c r="E155" s="23" t="s">
        <v>94</v>
      </c>
      <c r="F155" s="23" t="s">
        <v>1847</v>
      </c>
      <c r="G155" s="23" t="s">
        <v>33</v>
      </c>
      <c r="H155" s="23" t="s">
        <v>31</v>
      </c>
      <c r="I155" s="23" t="s">
        <v>32</v>
      </c>
    </row>
    <row r="156" spans="1:9" x14ac:dyDescent="0.25">
      <c r="A156" s="23" t="s">
        <v>768</v>
      </c>
      <c r="B156" s="23" t="s">
        <v>556</v>
      </c>
      <c r="C156" s="23" t="str">
        <f t="shared" si="3"/>
        <v>CHATIGNOUX BRUNO</v>
      </c>
      <c r="D156" s="23" t="s">
        <v>49</v>
      </c>
      <c r="E156" s="23" t="s">
        <v>50</v>
      </c>
      <c r="F156" s="23" t="s">
        <v>1849</v>
      </c>
      <c r="G156" s="23" t="s">
        <v>46</v>
      </c>
      <c r="H156" s="23" t="s">
        <v>44</v>
      </c>
      <c r="I156" s="23" t="s">
        <v>758</v>
      </c>
    </row>
    <row r="157" spans="1:9" x14ac:dyDescent="0.25">
      <c r="A157" s="23" t="s">
        <v>306</v>
      </c>
      <c r="B157" s="23" t="s">
        <v>396</v>
      </c>
      <c r="C157" s="23" t="str">
        <f t="shared" si="3"/>
        <v>CHAUMET RICHARD</v>
      </c>
      <c r="D157" s="23" t="s">
        <v>686</v>
      </c>
      <c r="E157" s="23" t="s">
        <v>652</v>
      </c>
      <c r="F157" s="23" t="s">
        <v>1849</v>
      </c>
      <c r="G157" s="23" t="s">
        <v>82</v>
      </c>
      <c r="H157" s="23" t="s">
        <v>21</v>
      </c>
      <c r="I157" s="23" t="s">
        <v>81</v>
      </c>
    </row>
    <row r="158" spans="1:9" x14ac:dyDescent="0.25">
      <c r="A158" s="23" t="s">
        <v>306</v>
      </c>
      <c r="B158" s="23" t="s">
        <v>203</v>
      </c>
      <c r="C158" s="23" t="str">
        <f t="shared" si="3"/>
        <v>CHAUMET DOMINIQUE</v>
      </c>
      <c r="D158" s="23" t="s">
        <v>26</v>
      </c>
      <c r="E158" s="23" t="s">
        <v>27</v>
      </c>
      <c r="F158" s="23" t="s">
        <v>1847</v>
      </c>
      <c r="G158" s="23" t="s">
        <v>1856</v>
      </c>
      <c r="H158" s="23" t="s">
        <v>21</v>
      </c>
      <c r="I158" s="23" t="s">
        <v>22</v>
      </c>
    </row>
    <row r="159" spans="1:9" x14ac:dyDescent="0.25">
      <c r="A159" s="23" t="s">
        <v>477</v>
      </c>
      <c r="B159" s="23" t="s">
        <v>478</v>
      </c>
      <c r="C159" s="23" t="str">
        <f t="shared" si="3"/>
        <v>CHAUVEAU MAURICE</v>
      </c>
      <c r="D159" s="23" t="s">
        <v>479</v>
      </c>
      <c r="E159" s="23" t="s">
        <v>210</v>
      </c>
      <c r="F159" s="23" t="s">
        <v>87</v>
      </c>
      <c r="G159" s="23" t="s">
        <v>201</v>
      </c>
      <c r="H159" s="23" t="s">
        <v>21</v>
      </c>
      <c r="I159" s="23" t="s">
        <v>81</v>
      </c>
    </row>
    <row r="160" spans="1:9" x14ac:dyDescent="0.25">
      <c r="A160" s="23" t="s">
        <v>377</v>
      </c>
      <c r="B160" s="23" t="s">
        <v>378</v>
      </c>
      <c r="C160" s="23" t="str">
        <f t="shared" si="3"/>
        <v>CHAUVIN FANNY</v>
      </c>
      <c r="D160" s="23" t="s">
        <v>26</v>
      </c>
      <c r="E160" s="23" t="s">
        <v>27</v>
      </c>
      <c r="F160" s="23" t="s">
        <v>1847</v>
      </c>
      <c r="G160" s="23" t="s">
        <v>1875</v>
      </c>
      <c r="H160" s="23" t="s">
        <v>21</v>
      </c>
      <c r="I160" s="23" t="s">
        <v>22</v>
      </c>
    </row>
    <row r="161" spans="1:9" x14ac:dyDescent="0.25">
      <c r="A161" s="23" t="s">
        <v>371</v>
      </c>
      <c r="B161" s="23" t="s">
        <v>142</v>
      </c>
      <c r="C161" s="23" t="str">
        <f t="shared" si="3"/>
        <v>CHEVALLIER PHILIPPE</v>
      </c>
      <c r="D161" s="23" t="s">
        <v>26</v>
      </c>
      <c r="E161" s="23" t="s">
        <v>242</v>
      </c>
      <c r="F161" s="23" t="s">
        <v>1847</v>
      </c>
      <c r="G161" s="23" t="s">
        <v>1850</v>
      </c>
      <c r="H161" s="23" t="s">
        <v>21</v>
      </c>
      <c r="I161" s="23" t="s">
        <v>22</v>
      </c>
    </row>
    <row r="162" spans="1:9" x14ac:dyDescent="0.25">
      <c r="A162" s="23" t="s">
        <v>964</v>
      </c>
      <c r="B162" s="23" t="s">
        <v>384</v>
      </c>
      <c r="C162" s="23" t="str">
        <f t="shared" si="3"/>
        <v>CHEVREUX BENOIT</v>
      </c>
      <c r="D162" s="23" t="s">
        <v>965</v>
      </c>
      <c r="E162" s="23" t="s">
        <v>966</v>
      </c>
      <c r="F162" s="23" t="s">
        <v>38</v>
      </c>
      <c r="G162" s="23" t="s">
        <v>963</v>
      </c>
      <c r="H162" s="23" t="s">
        <v>31</v>
      </c>
      <c r="I162" s="23" t="s">
        <v>32</v>
      </c>
    </row>
    <row r="163" spans="1:9" x14ac:dyDescent="0.25">
      <c r="A163" s="23" t="s">
        <v>888</v>
      </c>
      <c r="B163" s="23" t="s">
        <v>545</v>
      </c>
      <c r="C163" s="23" t="str">
        <f t="shared" si="3"/>
        <v>CHRETIEN DENIS</v>
      </c>
      <c r="D163" s="23" t="s">
        <v>686</v>
      </c>
      <c r="E163" s="23" t="s">
        <v>652</v>
      </c>
      <c r="F163" s="23" t="s">
        <v>1849</v>
      </c>
      <c r="G163" s="23" t="s">
        <v>683</v>
      </c>
      <c r="H163" s="23" t="s">
        <v>31</v>
      </c>
      <c r="I163" s="23" t="s">
        <v>682</v>
      </c>
    </row>
    <row r="164" spans="1:9" x14ac:dyDescent="0.25">
      <c r="A164" s="23" t="s">
        <v>873</v>
      </c>
      <c r="B164" s="23" t="s">
        <v>630</v>
      </c>
      <c r="C164" s="23" t="str">
        <f t="shared" si="3"/>
        <v>CHUDY LOIC</v>
      </c>
      <c r="D164" s="23" t="s">
        <v>874</v>
      </c>
      <c r="E164" s="23" t="s">
        <v>795</v>
      </c>
      <c r="F164" s="23" t="s">
        <v>1849</v>
      </c>
      <c r="G164" s="23" t="s">
        <v>872</v>
      </c>
      <c r="H164" s="23" t="s">
        <v>21</v>
      </c>
      <c r="I164" s="23" t="s">
        <v>870</v>
      </c>
    </row>
    <row r="165" spans="1:9" x14ac:dyDescent="0.25">
      <c r="A165" s="23" t="s">
        <v>810</v>
      </c>
      <c r="B165" s="23" t="s">
        <v>562</v>
      </c>
      <c r="C165" s="23" t="str">
        <f t="shared" si="3"/>
        <v>CLEMENCEAU YVAN</v>
      </c>
      <c r="D165" s="23" t="s">
        <v>49</v>
      </c>
      <c r="E165" s="23" t="s">
        <v>50</v>
      </c>
      <c r="F165" s="23" t="s">
        <v>1849</v>
      </c>
      <c r="G165" s="23" t="s">
        <v>46</v>
      </c>
      <c r="H165" s="23" t="s">
        <v>44</v>
      </c>
      <c r="I165" s="23" t="s">
        <v>45</v>
      </c>
    </row>
    <row r="166" spans="1:9" x14ac:dyDescent="0.25">
      <c r="A166" s="23" t="s">
        <v>235</v>
      </c>
      <c r="B166" s="23" t="s">
        <v>447</v>
      </c>
      <c r="C166" s="23" t="str">
        <f t="shared" si="3"/>
        <v>CLEMENT STEPHANIE</v>
      </c>
      <c r="D166" s="23" t="s">
        <v>676</v>
      </c>
      <c r="E166" s="23" t="s">
        <v>626</v>
      </c>
      <c r="F166" s="23" t="s">
        <v>1849</v>
      </c>
      <c r="G166" s="23" t="s">
        <v>1882</v>
      </c>
      <c r="H166" s="23" t="s">
        <v>31</v>
      </c>
      <c r="I166" s="23" t="s">
        <v>39</v>
      </c>
    </row>
    <row r="167" spans="1:9" x14ac:dyDescent="0.25">
      <c r="A167" s="23" t="s">
        <v>960</v>
      </c>
      <c r="B167" s="23" t="s">
        <v>331</v>
      </c>
      <c r="C167" s="23" t="str">
        <f t="shared" si="3"/>
        <v>COINTAT MONIQUE</v>
      </c>
      <c r="D167" s="23" t="s">
        <v>961</v>
      </c>
      <c r="E167" s="23" t="s">
        <v>59</v>
      </c>
      <c r="F167" s="23" t="s">
        <v>38</v>
      </c>
      <c r="G167" s="23" t="s">
        <v>55</v>
      </c>
      <c r="H167" s="23" t="s">
        <v>21</v>
      </c>
      <c r="I167" s="23" t="s">
        <v>54</v>
      </c>
    </row>
    <row r="168" spans="1:9" x14ac:dyDescent="0.25">
      <c r="A168" s="23" t="s">
        <v>564</v>
      </c>
      <c r="B168" s="23" t="s">
        <v>565</v>
      </c>
      <c r="C168" s="23" t="str">
        <f t="shared" si="3"/>
        <v>COLIN JEAN NOEL</v>
      </c>
      <c r="D168" s="23" t="s">
        <v>26</v>
      </c>
      <c r="E168" s="23" t="s">
        <v>63</v>
      </c>
      <c r="F168" s="23" t="s">
        <v>1847</v>
      </c>
      <c r="G168" s="23" t="s">
        <v>1861</v>
      </c>
      <c r="H168" s="23" t="s">
        <v>21</v>
      </c>
      <c r="I168" s="23" t="s">
        <v>22</v>
      </c>
    </row>
    <row r="169" spans="1:9" x14ac:dyDescent="0.25">
      <c r="A169" s="23" t="s">
        <v>194</v>
      </c>
      <c r="B169" s="23" t="s">
        <v>195</v>
      </c>
      <c r="C169" s="23" t="str">
        <f t="shared" si="3"/>
        <v>COLLAS MAGALI</v>
      </c>
      <c r="D169" s="23" t="s">
        <v>196</v>
      </c>
      <c r="E169" s="23" t="s">
        <v>184</v>
      </c>
      <c r="F169" s="23" t="s">
        <v>38</v>
      </c>
      <c r="G169" s="23" t="s">
        <v>181</v>
      </c>
      <c r="H169" s="23" t="s">
        <v>21</v>
      </c>
      <c r="I169" s="23" t="s">
        <v>180</v>
      </c>
    </row>
    <row r="170" spans="1:9" x14ac:dyDescent="0.25">
      <c r="A170" s="23" t="s">
        <v>217</v>
      </c>
      <c r="B170" s="23" t="s">
        <v>216</v>
      </c>
      <c r="C170" s="23" t="str">
        <f t="shared" si="3"/>
        <v>COLLIN JEAN FRANCOIS</v>
      </c>
      <c r="D170" s="23" t="s">
        <v>107</v>
      </c>
      <c r="E170" s="23" t="s">
        <v>108</v>
      </c>
      <c r="F170" s="23" t="s">
        <v>38</v>
      </c>
      <c r="G170" s="23" t="s">
        <v>104</v>
      </c>
      <c r="H170" s="23" t="s">
        <v>21</v>
      </c>
      <c r="I170" s="23" t="s">
        <v>81</v>
      </c>
    </row>
    <row r="171" spans="1:9" x14ac:dyDescent="0.25">
      <c r="A171" s="23" t="s">
        <v>202</v>
      </c>
      <c r="B171" s="23" t="s">
        <v>203</v>
      </c>
      <c r="C171" s="23" t="str">
        <f t="shared" si="3"/>
        <v>COLLIOT DOMINIQUE</v>
      </c>
      <c r="D171" s="23" t="s">
        <v>204</v>
      </c>
      <c r="E171" s="23" t="s">
        <v>205</v>
      </c>
      <c r="F171" s="23" t="s">
        <v>38</v>
      </c>
      <c r="G171" s="23" t="s">
        <v>201</v>
      </c>
      <c r="H171" s="23" t="s">
        <v>21</v>
      </c>
      <c r="I171" s="23" t="s">
        <v>81</v>
      </c>
    </row>
    <row r="172" spans="1:9" x14ac:dyDescent="0.25">
      <c r="A172" s="23" t="s">
        <v>202</v>
      </c>
      <c r="B172" s="23" t="s">
        <v>335</v>
      </c>
      <c r="C172" s="23" t="str">
        <f t="shared" si="3"/>
        <v>COLLIOT MARYLINE</v>
      </c>
      <c r="D172" s="23" t="s">
        <v>26</v>
      </c>
      <c r="E172" s="23" t="s">
        <v>27</v>
      </c>
      <c r="F172" s="23" t="s">
        <v>1847</v>
      </c>
      <c r="G172" s="23" t="s">
        <v>1900</v>
      </c>
      <c r="H172" s="23" t="s">
        <v>21</v>
      </c>
      <c r="I172" s="23" t="s">
        <v>22</v>
      </c>
    </row>
    <row r="173" spans="1:9" x14ac:dyDescent="0.25">
      <c r="A173" s="23" t="s">
        <v>504</v>
      </c>
      <c r="B173" s="23" t="s">
        <v>505</v>
      </c>
      <c r="C173" s="23" t="str">
        <f t="shared" si="3"/>
        <v>COLOMBIER ROSELYNE</v>
      </c>
      <c r="D173" s="23" t="s">
        <v>26</v>
      </c>
      <c r="E173" s="23" t="s">
        <v>63</v>
      </c>
      <c r="F173" s="23" t="s">
        <v>1847</v>
      </c>
      <c r="G173" s="23" t="s">
        <v>1858</v>
      </c>
      <c r="H173" s="23" t="s">
        <v>21</v>
      </c>
      <c r="I173" s="23" t="s">
        <v>22</v>
      </c>
    </row>
    <row r="174" spans="1:9" x14ac:dyDescent="0.25">
      <c r="A174" s="23" t="s">
        <v>678</v>
      </c>
      <c r="B174" s="23" t="s">
        <v>380</v>
      </c>
      <c r="C174" s="23" t="str">
        <f t="shared" si="3"/>
        <v>CONSTANTIN SEBASTIEN</v>
      </c>
      <c r="D174" s="23" t="s">
        <v>640</v>
      </c>
      <c r="E174" s="23" t="s">
        <v>638</v>
      </c>
      <c r="F174" s="23" t="s">
        <v>1849</v>
      </c>
      <c r="G174" s="23" t="s">
        <v>1888</v>
      </c>
      <c r="H174" s="23" t="s">
        <v>31</v>
      </c>
      <c r="I174" s="23" t="s">
        <v>39</v>
      </c>
    </row>
    <row r="175" spans="1:9" x14ac:dyDescent="0.25">
      <c r="A175" s="23" t="s">
        <v>649</v>
      </c>
      <c r="B175" s="23" t="s">
        <v>227</v>
      </c>
      <c r="C175" s="23" t="str">
        <f t="shared" si="3"/>
        <v>CORNUAUD TONY</v>
      </c>
      <c r="D175" s="23" t="s">
        <v>640</v>
      </c>
      <c r="E175" s="23" t="s">
        <v>638</v>
      </c>
      <c r="F175" s="23" t="s">
        <v>1849</v>
      </c>
      <c r="G175" s="23" t="s">
        <v>1030</v>
      </c>
      <c r="H175" s="23" t="s">
        <v>31</v>
      </c>
      <c r="I175" s="23" t="s">
        <v>39</v>
      </c>
    </row>
    <row r="176" spans="1:9" x14ac:dyDescent="0.25">
      <c r="A176" s="23" t="s">
        <v>263</v>
      </c>
      <c r="B176" s="23" t="s">
        <v>264</v>
      </c>
      <c r="C176" s="23" t="str">
        <f t="shared" si="3"/>
        <v>COSTIL XAVIER</v>
      </c>
      <c r="D176" s="23" t="s">
        <v>262</v>
      </c>
      <c r="E176" s="23" t="s">
        <v>94</v>
      </c>
      <c r="F176" s="23" t="s">
        <v>1847</v>
      </c>
      <c r="G176" s="23" t="s">
        <v>260</v>
      </c>
      <c r="H176" s="23" t="s">
        <v>21</v>
      </c>
      <c r="I176" s="23" t="s">
        <v>81</v>
      </c>
    </row>
    <row r="177" spans="1:9" x14ac:dyDescent="0.25">
      <c r="A177" s="23" t="s">
        <v>218</v>
      </c>
      <c r="B177" s="23" t="s">
        <v>219</v>
      </c>
      <c r="C177" s="23" t="str">
        <f t="shared" si="3"/>
        <v>COTTIN OLIVIER</v>
      </c>
      <c r="D177" s="23" t="s">
        <v>200</v>
      </c>
      <c r="E177" s="23" t="s">
        <v>129</v>
      </c>
      <c r="F177" s="23" t="s">
        <v>38</v>
      </c>
      <c r="G177" s="23" t="s">
        <v>197</v>
      </c>
      <c r="H177" s="23" t="s">
        <v>21</v>
      </c>
      <c r="I177" s="23" t="s">
        <v>81</v>
      </c>
    </row>
    <row r="178" spans="1:9" x14ac:dyDescent="0.25">
      <c r="A178" s="23" t="s">
        <v>522</v>
      </c>
      <c r="B178" s="23" t="s">
        <v>497</v>
      </c>
      <c r="C178" s="23" t="str">
        <f t="shared" si="3"/>
        <v>COUIC NICOLAS</v>
      </c>
      <c r="D178" s="23" t="s">
        <v>26</v>
      </c>
      <c r="E178" s="23" t="s">
        <v>63</v>
      </c>
      <c r="F178" s="23" t="s">
        <v>1847</v>
      </c>
      <c r="G178" s="23" t="s">
        <v>1851</v>
      </c>
      <c r="H178" s="23" t="s">
        <v>21</v>
      </c>
      <c r="I178" s="23" t="s">
        <v>22</v>
      </c>
    </row>
    <row r="179" spans="1:9" x14ac:dyDescent="0.25">
      <c r="A179" s="23" t="s">
        <v>644</v>
      </c>
      <c r="B179" s="23" t="s">
        <v>142</v>
      </c>
      <c r="C179" s="23" t="str">
        <f t="shared" si="3"/>
        <v>COUILLAUD PHILIPPE</v>
      </c>
      <c r="D179" s="23" t="s">
        <v>645</v>
      </c>
      <c r="E179" s="23" t="s">
        <v>643</v>
      </c>
      <c r="F179" s="23" t="s">
        <v>1849</v>
      </c>
      <c r="G179" s="23" t="s">
        <v>1879</v>
      </c>
      <c r="H179" s="23" t="s">
        <v>31</v>
      </c>
      <c r="I179" s="23" t="s">
        <v>39</v>
      </c>
    </row>
    <row r="180" spans="1:9" x14ac:dyDescent="0.25">
      <c r="A180" s="23" t="s">
        <v>739</v>
      </c>
      <c r="B180" s="23" t="s">
        <v>214</v>
      </c>
      <c r="C180" s="23" t="str">
        <f t="shared" si="3"/>
        <v>COUSINEAU PASCAL</v>
      </c>
      <c r="D180" s="23" t="s">
        <v>640</v>
      </c>
      <c r="E180" s="23" t="s">
        <v>638</v>
      </c>
      <c r="F180" s="23" t="s">
        <v>1849</v>
      </c>
      <c r="G180" s="23" t="s">
        <v>738</v>
      </c>
      <c r="H180" s="23" t="s">
        <v>44</v>
      </c>
      <c r="I180" s="23" t="s">
        <v>45</v>
      </c>
    </row>
    <row r="181" spans="1:9" x14ac:dyDescent="0.25">
      <c r="A181" s="23" t="s">
        <v>851</v>
      </c>
      <c r="B181" s="23" t="s">
        <v>103</v>
      </c>
      <c r="C181" s="23" t="str">
        <f t="shared" si="3"/>
        <v>COUSOT CHRISTOPHE</v>
      </c>
      <c r="D181" s="23" t="s">
        <v>852</v>
      </c>
      <c r="E181" s="23" t="s">
        <v>617</v>
      </c>
      <c r="F181" s="23" t="s">
        <v>1849</v>
      </c>
      <c r="G181" s="23" t="s">
        <v>707</v>
      </c>
      <c r="H181" s="23" t="s">
        <v>44</v>
      </c>
      <c r="I181" s="23" t="s">
        <v>32</v>
      </c>
    </row>
    <row r="182" spans="1:9" x14ac:dyDescent="0.25">
      <c r="A182" s="23" t="s">
        <v>148</v>
      </c>
      <c r="B182" s="23" t="s">
        <v>149</v>
      </c>
      <c r="C182" s="23" t="str">
        <f t="shared" si="3"/>
        <v>COUSSOT GREGORY</v>
      </c>
      <c r="D182" s="23" t="s">
        <v>139</v>
      </c>
      <c r="E182" s="23" t="s">
        <v>140</v>
      </c>
      <c r="F182" s="23" t="s">
        <v>38</v>
      </c>
      <c r="G182" s="23" t="s">
        <v>136</v>
      </c>
      <c r="H182" s="23" t="s">
        <v>21</v>
      </c>
      <c r="I182" s="23" t="s">
        <v>135</v>
      </c>
    </row>
    <row r="183" spans="1:9" x14ac:dyDescent="0.25">
      <c r="A183" s="23" t="s">
        <v>338</v>
      </c>
      <c r="B183" s="23" t="s">
        <v>339</v>
      </c>
      <c r="C183" s="23" t="str">
        <f t="shared" si="3"/>
        <v>COUTOUX ANDREE</v>
      </c>
      <c r="D183" s="23" t="s">
        <v>26</v>
      </c>
      <c r="E183" s="23" t="s">
        <v>27</v>
      </c>
      <c r="F183" s="23" t="s">
        <v>1847</v>
      </c>
      <c r="G183" s="23" t="s">
        <v>1871</v>
      </c>
      <c r="H183" s="23" t="s">
        <v>21</v>
      </c>
      <c r="I183" s="23" t="s">
        <v>22</v>
      </c>
    </row>
    <row r="184" spans="1:9" x14ac:dyDescent="0.25">
      <c r="A184" s="23" t="s">
        <v>826</v>
      </c>
      <c r="B184" s="23" t="s">
        <v>824</v>
      </c>
      <c r="C184" s="23" t="str">
        <f t="shared" si="3"/>
        <v>COUTURIER CLAUDE</v>
      </c>
      <c r="D184" s="23" t="s">
        <v>640</v>
      </c>
      <c r="E184" s="23" t="s">
        <v>638</v>
      </c>
      <c r="F184" s="23" t="s">
        <v>1849</v>
      </c>
      <c r="G184" s="23" t="s">
        <v>46</v>
      </c>
      <c r="H184" s="23" t="s">
        <v>44</v>
      </c>
      <c r="I184" s="23" t="s">
        <v>45</v>
      </c>
    </row>
    <row r="185" spans="1:9" x14ac:dyDescent="0.25">
      <c r="A185" s="23" t="s">
        <v>997</v>
      </c>
      <c r="B185" s="23" t="s">
        <v>219</v>
      </c>
      <c r="C185" s="23" t="str">
        <f t="shared" si="3"/>
        <v>CREPIN OLIVIER</v>
      </c>
      <c r="D185" s="23" t="s">
        <v>998</v>
      </c>
      <c r="E185" s="23" t="s">
        <v>37</v>
      </c>
      <c r="F185" s="23" t="s">
        <v>38</v>
      </c>
      <c r="G185" s="23" t="s">
        <v>33</v>
      </c>
      <c r="H185" s="23" t="s">
        <v>31</v>
      </c>
      <c r="I185" s="23" t="s">
        <v>32</v>
      </c>
    </row>
    <row r="186" spans="1:9" x14ac:dyDescent="0.25">
      <c r="A186" s="23" t="s">
        <v>586</v>
      </c>
      <c r="B186" s="23" t="s">
        <v>587</v>
      </c>
      <c r="C186" s="23" t="str">
        <f t="shared" si="3"/>
        <v>CREUZON NADEGE</v>
      </c>
      <c r="D186" s="23" t="s">
        <v>422</v>
      </c>
      <c r="E186" s="23" t="s">
        <v>423</v>
      </c>
      <c r="F186" s="23" t="s">
        <v>1847</v>
      </c>
      <c r="G186" s="23" t="s">
        <v>1872</v>
      </c>
      <c r="H186" s="23" t="s">
        <v>21</v>
      </c>
      <c r="I186" s="23" t="s">
        <v>22</v>
      </c>
    </row>
    <row r="187" spans="1:9" x14ac:dyDescent="0.25">
      <c r="A187" s="23" t="s">
        <v>867</v>
      </c>
      <c r="B187" s="23" t="s">
        <v>160</v>
      </c>
      <c r="C187" s="23" t="str">
        <f t="shared" si="3"/>
        <v>CROZAT ARNAUD</v>
      </c>
      <c r="D187" s="23" t="s">
        <v>695</v>
      </c>
      <c r="E187" s="23" t="s">
        <v>696</v>
      </c>
      <c r="F187" s="23" t="s">
        <v>1849</v>
      </c>
      <c r="G187" s="23" t="s">
        <v>260</v>
      </c>
      <c r="H187" s="23" t="s">
        <v>21</v>
      </c>
      <c r="I187" s="23" t="s">
        <v>81</v>
      </c>
    </row>
    <row r="188" spans="1:9" x14ac:dyDescent="0.25">
      <c r="A188" s="23" t="s">
        <v>1901</v>
      </c>
      <c r="B188" s="23" t="s">
        <v>1902</v>
      </c>
      <c r="C188" s="23" t="str">
        <f t="shared" si="3"/>
        <v>CROZON VICTOR</v>
      </c>
      <c r="D188" s="23" t="s">
        <v>273</v>
      </c>
      <c r="E188" s="23" t="s">
        <v>94</v>
      </c>
      <c r="F188" s="23" t="s">
        <v>1847</v>
      </c>
      <c r="G188" s="23" t="s">
        <v>33</v>
      </c>
      <c r="H188" s="23" t="s">
        <v>31</v>
      </c>
      <c r="I188" s="23" t="s">
        <v>32</v>
      </c>
    </row>
    <row r="189" spans="1:9" x14ac:dyDescent="0.25">
      <c r="A189" s="23" t="s">
        <v>836</v>
      </c>
      <c r="B189" s="23" t="s">
        <v>219</v>
      </c>
      <c r="C189" s="23" t="str">
        <f t="shared" si="3"/>
        <v>CUVERT OLIVIER</v>
      </c>
      <c r="D189" s="23" t="s">
        <v>49</v>
      </c>
      <c r="E189" s="23" t="s">
        <v>50</v>
      </c>
      <c r="F189" s="23" t="s">
        <v>1849</v>
      </c>
      <c r="G189" s="23" t="s">
        <v>738</v>
      </c>
      <c r="H189" s="23" t="s">
        <v>44</v>
      </c>
      <c r="I189" s="23" t="s">
        <v>45</v>
      </c>
    </row>
    <row r="190" spans="1:9" x14ac:dyDescent="0.25">
      <c r="A190" s="23" t="s">
        <v>340</v>
      </c>
      <c r="B190" s="23" t="s">
        <v>341</v>
      </c>
      <c r="C190" s="23" t="str">
        <f t="shared" si="3"/>
        <v>DA SILVA MASSABIELLE</v>
      </c>
      <c r="D190" s="23" t="s">
        <v>26</v>
      </c>
      <c r="E190" s="23" t="s">
        <v>27</v>
      </c>
      <c r="F190" s="23" t="s">
        <v>1847</v>
      </c>
      <c r="G190" s="23" t="s">
        <v>1871</v>
      </c>
      <c r="H190" s="23" t="s">
        <v>21</v>
      </c>
      <c r="I190" s="23" t="s">
        <v>22</v>
      </c>
    </row>
    <row r="191" spans="1:9" x14ac:dyDescent="0.25">
      <c r="A191" s="23" t="s">
        <v>515</v>
      </c>
      <c r="B191" s="23" t="s">
        <v>516</v>
      </c>
      <c r="C191" s="23" t="str">
        <f t="shared" si="3"/>
        <v>DANAIS PATRICK</v>
      </c>
      <c r="D191" s="23" t="s">
        <v>26</v>
      </c>
      <c r="E191" s="23" t="s">
        <v>63</v>
      </c>
      <c r="F191" s="23" t="s">
        <v>1847</v>
      </c>
      <c r="G191" s="23" t="s">
        <v>1886</v>
      </c>
      <c r="H191" s="23" t="s">
        <v>21</v>
      </c>
      <c r="I191" s="23" t="s">
        <v>22</v>
      </c>
    </row>
    <row r="192" spans="1:9" x14ac:dyDescent="0.25">
      <c r="A192" s="23" t="s">
        <v>815</v>
      </c>
      <c r="B192" s="23" t="s">
        <v>219</v>
      </c>
      <c r="C192" s="23" t="str">
        <f t="shared" si="3"/>
        <v>DAPREMONT OLIVIER</v>
      </c>
      <c r="D192" s="23" t="s">
        <v>627</v>
      </c>
      <c r="E192" s="23" t="s">
        <v>628</v>
      </c>
      <c r="F192" s="23" t="s">
        <v>1849</v>
      </c>
      <c r="G192" s="23" t="s">
        <v>738</v>
      </c>
      <c r="H192" s="23" t="s">
        <v>44</v>
      </c>
      <c r="I192" s="23" t="s">
        <v>758</v>
      </c>
    </row>
    <row r="193" spans="1:9" x14ac:dyDescent="0.25">
      <c r="A193" s="23" t="s">
        <v>563</v>
      </c>
      <c r="B193" s="23" t="s">
        <v>168</v>
      </c>
      <c r="C193" s="23" t="str">
        <f t="shared" si="3"/>
        <v>DAUTREME STEPHANE</v>
      </c>
      <c r="D193" s="23" t="s">
        <v>26</v>
      </c>
      <c r="E193" s="23" t="s">
        <v>63</v>
      </c>
      <c r="F193" s="23" t="s">
        <v>1847</v>
      </c>
      <c r="G193" s="23" t="s">
        <v>1886</v>
      </c>
      <c r="H193" s="23" t="s">
        <v>21</v>
      </c>
      <c r="I193" s="23" t="s">
        <v>22</v>
      </c>
    </row>
    <row r="194" spans="1:9" x14ac:dyDescent="0.25">
      <c r="A194" s="23" t="s">
        <v>814</v>
      </c>
      <c r="B194" s="23" t="s">
        <v>152</v>
      </c>
      <c r="C194" s="23" t="str">
        <f t="shared" si="3"/>
        <v>DAUTREMONT MICHAEL</v>
      </c>
      <c r="D194" s="23" t="s">
        <v>627</v>
      </c>
      <c r="E194" s="23" t="s">
        <v>628</v>
      </c>
      <c r="F194" s="23" t="s">
        <v>1849</v>
      </c>
      <c r="G194" s="23" t="s">
        <v>738</v>
      </c>
      <c r="H194" s="23" t="s">
        <v>44</v>
      </c>
      <c r="I194" s="23" t="s">
        <v>758</v>
      </c>
    </row>
    <row r="195" spans="1:9" x14ac:dyDescent="0.25">
      <c r="A195" s="23" t="s">
        <v>499</v>
      </c>
      <c r="B195" s="23" t="s">
        <v>750</v>
      </c>
      <c r="C195" s="23" t="str">
        <f t="shared" si="3"/>
        <v>DAVID BENJAMIN</v>
      </c>
      <c r="D195" s="23" t="s">
        <v>640</v>
      </c>
      <c r="E195" s="23" t="s">
        <v>638</v>
      </c>
      <c r="F195" s="23" t="s">
        <v>1849</v>
      </c>
      <c r="G195" s="23" t="s">
        <v>46</v>
      </c>
      <c r="H195" s="23" t="s">
        <v>44</v>
      </c>
      <c r="I195" s="23" t="s">
        <v>45</v>
      </c>
    </row>
    <row r="196" spans="1:9" x14ac:dyDescent="0.25">
      <c r="A196" s="23" t="s">
        <v>499</v>
      </c>
      <c r="B196" s="23" t="s">
        <v>545</v>
      </c>
      <c r="C196" s="23" t="str">
        <f t="shared" ref="C196:C259" si="4">A196&amp;" "&amp;B196</f>
        <v>DAVID DENIS</v>
      </c>
      <c r="D196" s="23" t="s">
        <v>49</v>
      </c>
      <c r="E196" s="23" t="s">
        <v>50</v>
      </c>
      <c r="F196" s="23" t="s">
        <v>1849</v>
      </c>
      <c r="G196" s="23" t="s">
        <v>1878</v>
      </c>
      <c r="H196" s="23" t="s">
        <v>31</v>
      </c>
      <c r="I196" s="23" t="s">
        <v>39</v>
      </c>
    </row>
    <row r="197" spans="1:9" x14ac:dyDescent="0.25">
      <c r="A197" s="23" t="s">
        <v>903</v>
      </c>
      <c r="B197" s="23" t="s">
        <v>142</v>
      </c>
      <c r="C197" s="23" t="str">
        <f t="shared" si="4"/>
        <v>DE GEA PHILIPPE</v>
      </c>
      <c r="D197" s="23" t="s">
        <v>904</v>
      </c>
      <c r="E197" s="23" t="s">
        <v>626</v>
      </c>
      <c r="F197" s="23" t="s">
        <v>1849</v>
      </c>
      <c r="G197" s="23" t="s">
        <v>33</v>
      </c>
      <c r="H197" s="23" t="s">
        <v>31</v>
      </c>
      <c r="I197" s="23" t="s">
        <v>32</v>
      </c>
    </row>
    <row r="198" spans="1:9" x14ac:dyDescent="0.25">
      <c r="A198" s="23" t="s">
        <v>620</v>
      </c>
      <c r="B198" s="23" t="s">
        <v>497</v>
      </c>
      <c r="C198" s="23" t="str">
        <f t="shared" si="4"/>
        <v>DE LABROUHE DE LABORDERIE NICOLAS</v>
      </c>
      <c r="D198" s="23" t="s">
        <v>49</v>
      </c>
      <c r="E198" s="23" t="s">
        <v>50</v>
      </c>
      <c r="F198" s="23" t="s">
        <v>1849</v>
      </c>
      <c r="G198" s="23" t="s">
        <v>46</v>
      </c>
      <c r="H198" s="23" t="s">
        <v>44</v>
      </c>
      <c r="I198" s="23" t="s">
        <v>45</v>
      </c>
    </row>
    <row r="199" spans="1:9" x14ac:dyDescent="0.25">
      <c r="A199" s="23" t="s">
        <v>69</v>
      </c>
      <c r="B199" s="23" t="s">
        <v>57</v>
      </c>
      <c r="C199" s="23" t="str">
        <f t="shared" si="4"/>
        <v>DEBOFFLE SANDRINE</v>
      </c>
      <c r="D199" s="23" t="s">
        <v>70</v>
      </c>
      <c r="E199" s="23" t="s">
        <v>71</v>
      </c>
      <c r="F199" s="23" t="s">
        <v>38</v>
      </c>
      <c r="G199" s="23" t="s">
        <v>1892</v>
      </c>
      <c r="H199" s="23" t="s">
        <v>68</v>
      </c>
      <c r="I199" s="23" t="str">
        <f>+H201</f>
        <v>ELM</v>
      </c>
    </row>
    <row r="200" spans="1:9" x14ac:dyDescent="0.25">
      <c r="A200" s="23" t="s">
        <v>318</v>
      </c>
      <c r="B200" s="23" t="s">
        <v>319</v>
      </c>
      <c r="C200" s="23" t="str">
        <f t="shared" si="4"/>
        <v>DEBRAY ANNETTE</v>
      </c>
      <c r="D200" s="23" t="s">
        <v>26</v>
      </c>
      <c r="E200" s="23" t="s">
        <v>27</v>
      </c>
      <c r="F200" s="23" t="s">
        <v>1847</v>
      </c>
      <c r="G200" s="23" t="s">
        <v>1852</v>
      </c>
      <c r="H200" s="23" t="s">
        <v>21</v>
      </c>
      <c r="I200" s="23" t="s">
        <v>22</v>
      </c>
    </row>
    <row r="201" spans="1:9" x14ac:dyDescent="0.25">
      <c r="A201" s="23" t="s">
        <v>1404</v>
      </c>
      <c r="B201" s="23" t="s">
        <v>1405</v>
      </c>
      <c r="C201" s="23" t="str">
        <f t="shared" si="4"/>
        <v>DECHEZELLE BARBARA</v>
      </c>
      <c r="D201" s="23" t="s">
        <v>26</v>
      </c>
      <c r="E201" s="23" t="s">
        <v>27</v>
      </c>
      <c r="F201" s="23" t="s">
        <v>1847</v>
      </c>
      <c r="G201" s="23" t="s">
        <v>1872</v>
      </c>
      <c r="H201" s="23" t="s">
        <v>21</v>
      </c>
      <c r="I201" s="23" t="s">
        <v>22</v>
      </c>
    </row>
    <row r="202" spans="1:9" x14ac:dyDescent="0.25">
      <c r="A202" s="23" t="s">
        <v>661</v>
      </c>
      <c r="B202" s="23" t="s">
        <v>149</v>
      </c>
      <c r="C202" s="23" t="str">
        <f t="shared" si="4"/>
        <v>DELAIRE GREGORY</v>
      </c>
      <c r="D202" s="23" t="s">
        <v>662</v>
      </c>
      <c r="E202" s="23" t="s">
        <v>663</v>
      </c>
      <c r="F202" s="23" t="s">
        <v>1849</v>
      </c>
      <c r="G202" s="23" t="s">
        <v>1895</v>
      </c>
      <c r="H202" s="23" t="s">
        <v>31</v>
      </c>
      <c r="I202" s="23" t="s">
        <v>39</v>
      </c>
    </row>
    <row r="203" spans="1:9" x14ac:dyDescent="0.25">
      <c r="A203" s="23" t="s">
        <v>130</v>
      </c>
      <c r="B203" s="23" t="s">
        <v>131</v>
      </c>
      <c r="C203" s="23" t="str">
        <f t="shared" si="4"/>
        <v>DELAPORTE KELLY</v>
      </c>
      <c r="D203" s="23" t="s">
        <v>120</v>
      </c>
      <c r="E203" s="23" t="s">
        <v>108</v>
      </c>
      <c r="F203" s="23" t="s">
        <v>38</v>
      </c>
      <c r="G203" s="23" t="s">
        <v>104</v>
      </c>
      <c r="H203" s="23" t="s">
        <v>21</v>
      </c>
      <c r="I203" s="23" t="s">
        <v>1903</v>
      </c>
    </row>
    <row r="204" spans="1:9" x14ac:dyDescent="0.25">
      <c r="A204" s="23" t="s">
        <v>1833</v>
      </c>
      <c r="B204" s="23" t="s">
        <v>497</v>
      </c>
      <c r="C204" s="23" t="str">
        <f t="shared" si="4"/>
        <v>DELAS NICOLAS</v>
      </c>
      <c r="D204" s="23" t="s">
        <v>1834</v>
      </c>
      <c r="E204" s="23" t="s">
        <v>94</v>
      </c>
      <c r="F204" s="23" t="s">
        <v>1847</v>
      </c>
      <c r="G204" s="23" t="s">
        <v>844</v>
      </c>
      <c r="H204" s="23" t="s">
        <v>31</v>
      </c>
      <c r="I204" s="23" t="s">
        <v>247</v>
      </c>
    </row>
    <row r="205" spans="1:9" x14ac:dyDescent="0.25">
      <c r="A205" s="23" t="s">
        <v>347</v>
      </c>
      <c r="B205" s="23" t="s">
        <v>348</v>
      </c>
      <c r="C205" s="23" t="str">
        <f t="shared" si="4"/>
        <v>DELAUNAY GLADYS</v>
      </c>
      <c r="D205" s="23" t="s">
        <v>26</v>
      </c>
      <c r="E205" s="23" t="s">
        <v>242</v>
      </c>
      <c r="F205" s="23" t="s">
        <v>1847</v>
      </c>
      <c r="G205" s="23" t="s">
        <v>1850</v>
      </c>
      <c r="H205" s="23" t="s">
        <v>21</v>
      </c>
      <c r="I205" s="23" t="s">
        <v>22</v>
      </c>
    </row>
    <row r="206" spans="1:9" x14ac:dyDescent="0.25">
      <c r="A206" s="23" t="s">
        <v>582</v>
      </c>
      <c r="B206" s="23" t="s">
        <v>203</v>
      </c>
      <c r="C206" s="23" t="str">
        <f t="shared" si="4"/>
        <v>DELEFFE DOMINIQUE</v>
      </c>
      <c r="D206" s="23" t="s">
        <v>26</v>
      </c>
      <c r="E206" s="23" t="s">
        <v>63</v>
      </c>
      <c r="F206" s="23" t="s">
        <v>1847</v>
      </c>
      <c r="G206" s="23" t="s">
        <v>1851</v>
      </c>
      <c r="H206" s="23" t="s">
        <v>21</v>
      </c>
      <c r="I206" s="23" t="s">
        <v>22</v>
      </c>
    </row>
    <row r="207" spans="1:9" x14ac:dyDescent="0.25">
      <c r="A207" s="23" t="s">
        <v>1362</v>
      </c>
      <c r="B207" s="23" t="s">
        <v>1363</v>
      </c>
      <c r="C207" s="23" t="str">
        <f t="shared" si="4"/>
        <v>DELERY CHRISTELLE</v>
      </c>
      <c r="D207" s="23" t="s">
        <v>26</v>
      </c>
      <c r="E207" s="23" t="s">
        <v>27</v>
      </c>
      <c r="F207" s="23" t="s">
        <v>1847</v>
      </c>
      <c r="G207" s="23" t="s">
        <v>1852</v>
      </c>
      <c r="H207" s="23" t="s">
        <v>21</v>
      </c>
      <c r="I207" s="23" t="s">
        <v>22</v>
      </c>
    </row>
    <row r="208" spans="1:9" x14ac:dyDescent="0.25">
      <c r="A208" s="23" t="s">
        <v>428</v>
      </c>
      <c r="B208" s="23" t="s">
        <v>429</v>
      </c>
      <c r="C208" s="23" t="str">
        <f t="shared" si="4"/>
        <v>DELPHIN MIE JOSE</v>
      </c>
      <c r="D208" s="23" t="s">
        <v>26</v>
      </c>
      <c r="E208" s="23" t="s">
        <v>27</v>
      </c>
      <c r="F208" s="23" t="s">
        <v>1847</v>
      </c>
      <c r="G208" s="23" t="s">
        <v>1872</v>
      </c>
      <c r="H208" s="23" t="s">
        <v>21</v>
      </c>
      <c r="I208" s="23" t="s">
        <v>22</v>
      </c>
    </row>
    <row r="209" spans="1:9" x14ac:dyDescent="0.25">
      <c r="A209" s="23" t="s">
        <v>328</v>
      </c>
      <c r="B209" s="23" t="s">
        <v>329</v>
      </c>
      <c r="C209" s="23" t="str">
        <f t="shared" si="4"/>
        <v>DEMARCONNAY CLAUDIE</v>
      </c>
      <c r="D209" s="23" t="s">
        <v>26</v>
      </c>
      <c r="E209" s="23" t="s">
        <v>27</v>
      </c>
      <c r="F209" s="23" t="s">
        <v>1847</v>
      </c>
      <c r="G209" s="23" t="s">
        <v>1871</v>
      </c>
      <c r="H209" s="23" t="s">
        <v>21</v>
      </c>
      <c r="I209" s="23" t="s">
        <v>22</v>
      </c>
    </row>
    <row r="210" spans="1:9" x14ac:dyDescent="0.25">
      <c r="A210" s="23" t="s">
        <v>931</v>
      </c>
      <c r="B210" s="23" t="s">
        <v>193</v>
      </c>
      <c r="C210" s="23" t="str">
        <f t="shared" si="4"/>
        <v>DENORMANDIE GUILLAUME</v>
      </c>
      <c r="D210" s="23" t="s">
        <v>932</v>
      </c>
      <c r="E210" s="23"/>
      <c r="F210" s="23" t="s">
        <v>1849</v>
      </c>
      <c r="G210" s="23" t="s">
        <v>930</v>
      </c>
      <c r="H210" s="23" t="s">
        <v>925</v>
      </c>
      <c r="I210" s="23" t="s">
        <v>925</v>
      </c>
    </row>
    <row r="211" spans="1:9" x14ac:dyDescent="0.25">
      <c r="A211" s="23" t="s">
        <v>719</v>
      </c>
      <c r="B211" s="23" t="s">
        <v>48</v>
      </c>
      <c r="C211" s="23" t="str">
        <f t="shared" si="4"/>
        <v>DERET ERIC</v>
      </c>
      <c r="D211" s="23" t="s">
        <v>645</v>
      </c>
      <c r="E211" s="23" t="s">
        <v>643</v>
      </c>
      <c r="F211" s="23" t="s">
        <v>1849</v>
      </c>
      <c r="G211" s="23" t="s">
        <v>46</v>
      </c>
      <c r="H211" s="23" t="s">
        <v>44</v>
      </c>
      <c r="I211" s="23" t="s">
        <v>45</v>
      </c>
    </row>
    <row r="212" spans="1:9" x14ac:dyDescent="0.25">
      <c r="A212" s="23" t="s">
        <v>1395</v>
      </c>
      <c r="B212" s="23" t="s">
        <v>1396</v>
      </c>
      <c r="C212" s="23" t="str">
        <f t="shared" si="4"/>
        <v>DESFONTAINES CLAIRE</v>
      </c>
      <c r="D212" s="23" t="s">
        <v>26</v>
      </c>
      <c r="E212" s="23" t="s">
        <v>27</v>
      </c>
      <c r="F212" s="23" t="s">
        <v>1847</v>
      </c>
      <c r="G212" s="23" t="s">
        <v>1872</v>
      </c>
      <c r="H212" s="23" t="s">
        <v>21</v>
      </c>
      <c r="I212" s="23" t="s">
        <v>22</v>
      </c>
    </row>
    <row r="213" spans="1:9" x14ac:dyDescent="0.25">
      <c r="A213" s="23" t="s">
        <v>484</v>
      </c>
      <c r="B213" s="23" t="s">
        <v>166</v>
      </c>
      <c r="C213" s="23" t="str">
        <f t="shared" si="4"/>
        <v>DESMARCHAIS LAURENT</v>
      </c>
      <c r="D213" s="23" t="s">
        <v>482</v>
      </c>
      <c r="E213" s="23" t="s">
        <v>210</v>
      </c>
      <c r="F213" s="23" t="s">
        <v>1847</v>
      </c>
      <c r="G213" s="23" t="s">
        <v>201</v>
      </c>
      <c r="H213" s="23" t="s">
        <v>21</v>
      </c>
      <c r="I213" s="23" t="s">
        <v>81</v>
      </c>
    </row>
    <row r="214" spans="1:9" x14ac:dyDescent="0.25">
      <c r="A214" s="23" t="s">
        <v>1401</v>
      </c>
      <c r="B214" s="23" t="s">
        <v>1402</v>
      </c>
      <c r="C214" s="23" t="str">
        <f t="shared" si="4"/>
        <v>DESREUMAUX YVES</v>
      </c>
      <c r="D214" s="23" t="s">
        <v>26</v>
      </c>
      <c r="E214" s="23" t="s">
        <v>63</v>
      </c>
      <c r="F214" s="23" t="s">
        <v>1847</v>
      </c>
      <c r="G214" s="23" t="s">
        <v>1889</v>
      </c>
      <c r="H214" s="23" t="s">
        <v>21</v>
      </c>
      <c r="I214" s="23" t="s">
        <v>22</v>
      </c>
    </row>
    <row r="215" spans="1:9" x14ac:dyDescent="0.25">
      <c r="A215" s="23" t="s">
        <v>1904</v>
      </c>
      <c r="B215" s="23" t="s">
        <v>1375</v>
      </c>
      <c r="C215" s="23" t="str">
        <f t="shared" si="4"/>
        <v>DESROCHE CAROLE</v>
      </c>
      <c r="D215" s="23" t="s">
        <v>26</v>
      </c>
      <c r="E215" s="23" t="s">
        <v>27</v>
      </c>
      <c r="F215" s="23" t="s">
        <v>1847</v>
      </c>
      <c r="G215" s="23" t="s">
        <v>1872</v>
      </c>
      <c r="H215" s="23" t="s">
        <v>21</v>
      </c>
      <c r="I215" s="23" t="s">
        <v>22</v>
      </c>
    </row>
    <row r="216" spans="1:9" x14ac:dyDescent="0.25">
      <c r="A216" s="23" t="s">
        <v>99</v>
      </c>
      <c r="B216" s="23" t="s">
        <v>555</v>
      </c>
      <c r="C216" s="23" t="str">
        <f t="shared" si="4"/>
        <v>DEVIJVER YANNICK</v>
      </c>
      <c r="D216" s="23" t="s">
        <v>26</v>
      </c>
      <c r="E216" s="23" t="s">
        <v>63</v>
      </c>
      <c r="F216" s="23" t="s">
        <v>1847</v>
      </c>
      <c r="G216" s="23" t="s">
        <v>1861</v>
      </c>
      <c r="H216" s="23" t="s">
        <v>21</v>
      </c>
      <c r="I216" s="23" t="s">
        <v>22</v>
      </c>
    </row>
    <row r="217" spans="1:9" x14ac:dyDescent="0.25">
      <c r="A217" s="23" t="s">
        <v>99</v>
      </c>
      <c r="B217" s="23" t="s">
        <v>100</v>
      </c>
      <c r="C217" s="23" t="str">
        <f t="shared" si="4"/>
        <v>DEVIJVER YANN</v>
      </c>
      <c r="D217" s="23" t="s">
        <v>101</v>
      </c>
      <c r="E217" s="23" t="s">
        <v>37</v>
      </c>
      <c r="F217" s="23" t="s">
        <v>38</v>
      </c>
      <c r="G217" s="23" t="s">
        <v>1878</v>
      </c>
      <c r="H217" s="23" t="s">
        <v>31</v>
      </c>
      <c r="I217" s="23" t="s">
        <v>39</v>
      </c>
    </row>
    <row r="218" spans="1:9" x14ac:dyDescent="0.25">
      <c r="A218" s="23" t="s">
        <v>1829</v>
      </c>
      <c r="B218" s="23" t="s">
        <v>1396</v>
      </c>
      <c r="C218" s="23" t="str">
        <f t="shared" si="4"/>
        <v>DHUEZ CLAIRE</v>
      </c>
      <c r="D218" s="23" t="s">
        <v>1905</v>
      </c>
      <c r="E218" s="23" t="s">
        <v>853</v>
      </c>
      <c r="F218" s="23" t="s">
        <v>38</v>
      </c>
      <c r="G218" s="23" t="s">
        <v>181</v>
      </c>
      <c r="H218" s="23" t="s">
        <v>21</v>
      </c>
      <c r="I218" s="23" t="s">
        <v>180</v>
      </c>
    </row>
    <row r="219" spans="1:9" x14ac:dyDescent="0.25">
      <c r="A219" s="23" t="s">
        <v>635</v>
      </c>
      <c r="B219" s="23" t="s">
        <v>525</v>
      </c>
      <c r="C219" s="23" t="str">
        <f t="shared" si="4"/>
        <v>DI MATTIA SALVATORE</v>
      </c>
      <c r="D219" s="23" t="s">
        <v>627</v>
      </c>
      <c r="E219" s="23" t="s">
        <v>628</v>
      </c>
      <c r="F219" s="23" t="s">
        <v>1849</v>
      </c>
      <c r="G219" s="23" t="s">
        <v>1895</v>
      </c>
      <c r="H219" s="23" t="s">
        <v>31</v>
      </c>
      <c r="I219" s="23" t="s">
        <v>39</v>
      </c>
    </row>
    <row r="220" spans="1:9" x14ac:dyDescent="0.25">
      <c r="A220" s="23" t="s">
        <v>636</v>
      </c>
      <c r="B220" s="23" t="s">
        <v>219</v>
      </c>
      <c r="C220" s="23" t="str">
        <f t="shared" si="4"/>
        <v>DIETLIN OLIVIER</v>
      </c>
      <c r="D220" s="23" t="s">
        <v>637</v>
      </c>
      <c r="E220" s="23" t="s">
        <v>638</v>
      </c>
      <c r="F220" s="23" t="s">
        <v>1849</v>
      </c>
      <c r="G220" s="23" t="s">
        <v>1888</v>
      </c>
      <c r="H220" s="23" t="s">
        <v>31</v>
      </c>
      <c r="I220" s="23" t="s">
        <v>39</v>
      </c>
    </row>
    <row r="221" spans="1:9" x14ac:dyDescent="0.25">
      <c r="A221" s="23" t="s">
        <v>102</v>
      </c>
      <c r="B221" s="23" t="s">
        <v>103</v>
      </c>
      <c r="C221" s="23" t="str">
        <f t="shared" si="4"/>
        <v>DILE CHRISTOPHE</v>
      </c>
      <c r="D221" s="23" t="s">
        <v>85</v>
      </c>
      <c r="E221" s="23" t="s">
        <v>86</v>
      </c>
      <c r="F221" s="23" t="s">
        <v>38</v>
      </c>
      <c r="G221" s="23" t="s">
        <v>82</v>
      </c>
      <c r="H221" s="23" t="s">
        <v>21</v>
      </c>
      <c r="I221" s="23" t="s">
        <v>81</v>
      </c>
    </row>
    <row r="222" spans="1:9" x14ac:dyDescent="0.25">
      <c r="A222" s="23" t="s">
        <v>279</v>
      </c>
      <c r="B222" s="23" t="s">
        <v>280</v>
      </c>
      <c r="C222" s="23" t="str">
        <f t="shared" si="4"/>
        <v>DISSAIS PAULINE</v>
      </c>
      <c r="D222" s="23" t="s">
        <v>281</v>
      </c>
      <c r="E222" s="23" t="s">
        <v>94</v>
      </c>
      <c r="F222" s="23" t="s">
        <v>1847</v>
      </c>
      <c r="G222" s="23" t="s">
        <v>278</v>
      </c>
      <c r="H222" s="23" t="s">
        <v>21</v>
      </c>
      <c r="I222" s="23" t="s">
        <v>81</v>
      </c>
    </row>
    <row r="223" spans="1:9" x14ac:dyDescent="0.25">
      <c r="A223" s="23" t="s">
        <v>405</v>
      </c>
      <c r="B223" s="23" t="s">
        <v>406</v>
      </c>
      <c r="C223" s="23" t="str">
        <f t="shared" si="4"/>
        <v>DJEDDOU MESSAOUD</v>
      </c>
      <c r="D223" s="23" t="s">
        <v>26</v>
      </c>
      <c r="E223" s="23" t="s">
        <v>63</v>
      </c>
      <c r="F223" s="23" t="s">
        <v>1847</v>
      </c>
      <c r="G223" s="23" t="s">
        <v>1896</v>
      </c>
      <c r="H223" s="23" t="s">
        <v>21</v>
      </c>
      <c r="I223" s="23" t="s">
        <v>22</v>
      </c>
    </row>
    <row r="224" spans="1:9" x14ac:dyDescent="0.25">
      <c r="A224" s="23" t="s">
        <v>1906</v>
      </c>
      <c r="B224" s="23" t="s">
        <v>1907</v>
      </c>
      <c r="C224" s="23" t="str">
        <f t="shared" si="4"/>
        <v>DJURIC BOJAN</v>
      </c>
      <c r="D224" s="23" t="s">
        <v>93</v>
      </c>
      <c r="E224" s="23"/>
      <c r="F224" s="23" t="s">
        <v>1847</v>
      </c>
      <c r="G224" s="23" t="s">
        <v>104</v>
      </c>
      <c r="H224" s="23" t="s">
        <v>21</v>
      </c>
      <c r="I224" s="23" t="s">
        <v>81</v>
      </c>
    </row>
    <row r="225" spans="1:9" x14ac:dyDescent="0.25">
      <c r="A225" s="23" t="s">
        <v>688</v>
      </c>
      <c r="B225" s="23" t="s">
        <v>556</v>
      </c>
      <c r="C225" s="23" t="str">
        <f t="shared" si="4"/>
        <v>DOIDY BRUNO</v>
      </c>
      <c r="D225" s="23" t="s">
        <v>686</v>
      </c>
      <c r="E225" s="23" t="s">
        <v>652</v>
      </c>
      <c r="F225" s="23" t="s">
        <v>1849</v>
      </c>
      <c r="G225" s="23" t="s">
        <v>683</v>
      </c>
      <c r="H225" s="23" t="s">
        <v>31</v>
      </c>
      <c r="I225" s="23" t="s">
        <v>682</v>
      </c>
    </row>
    <row r="226" spans="1:9" x14ac:dyDescent="0.25">
      <c r="A226" s="23" t="s">
        <v>1823</v>
      </c>
      <c r="B226" s="23" t="s">
        <v>1824</v>
      </c>
      <c r="C226" s="23" t="str">
        <f t="shared" si="4"/>
        <v>DOMINGO CAMPOS NURIA</v>
      </c>
      <c r="D226" s="23" t="s">
        <v>1908</v>
      </c>
      <c r="E226" s="23" t="s">
        <v>59</v>
      </c>
      <c r="F226" s="23" t="s">
        <v>38</v>
      </c>
      <c r="G226" s="23" t="s">
        <v>55</v>
      </c>
      <c r="H226" s="23" t="s">
        <v>21</v>
      </c>
      <c r="I226" s="23" t="s">
        <v>54</v>
      </c>
    </row>
    <row r="227" spans="1:9" x14ac:dyDescent="0.25">
      <c r="A227" s="23" t="s">
        <v>1819</v>
      </c>
      <c r="B227" s="23" t="s">
        <v>447</v>
      </c>
      <c r="C227" s="23" t="str">
        <f t="shared" si="4"/>
        <v>DOUMAS STEPHANIE</v>
      </c>
      <c r="D227" s="23" t="s">
        <v>26</v>
      </c>
      <c r="E227" s="23" t="s">
        <v>1909</v>
      </c>
      <c r="F227" s="23" t="s">
        <v>1847</v>
      </c>
      <c r="G227" s="23" t="s">
        <v>1872</v>
      </c>
      <c r="H227" s="23" t="s">
        <v>21</v>
      </c>
      <c r="I227" s="23" t="s">
        <v>22</v>
      </c>
    </row>
    <row r="228" spans="1:9" x14ac:dyDescent="0.25">
      <c r="A228" s="23" t="s">
        <v>1007</v>
      </c>
      <c r="B228" s="23" t="s">
        <v>199</v>
      </c>
      <c r="C228" s="23" t="str">
        <f t="shared" si="4"/>
        <v>DOURSOUX SERGE</v>
      </c>
      <c r="D228" s="23" t="s">
        <v>974</v>
      </c>
      <c r="E228" s="23" t="s">
        <v>658</v>
      </c>
      <c r="F228" s="23" t="s">
        <v>38</v>
      </c>
      <c r="G228" s="23" t="s">
        <v>46</v>
      </c>
      <c r="H228" s="23" t="s">
        <v>44</v>
      </c>
      <c r="I228" s="23" t="s">
        <v>45</v>
      </c>
    </row>
    <row r="229" spans="1:9" x14ac:dyDescent="0.25">
      <c r="A229" s="23" t="s">
        <v>198</v>
      </c>
      <c r="B229" s="23" t="s">
        <v>199</v>
      </c>
      <c r="C229" s="23" t="str">
        <f t="shared" si="4"/>
        <v>DOURY SERGE</v>
      </c>
      <c r="D229" s="23" t="s">
        <v>200</v>
      </c>
      <c r="E229" s="23" t="s">
        <v>129</v>
      </c>
      <c r="F229" s="23" t="s">
        <v>38</v>
      </c>
      <c r="G229" s="23" t="s">
        <v>197</v>
      </c>
      <c r="H229" s="23" t="s">
        <v>21</v>
      </c>
      <c r="I229" s="23" t="s">
        <v>81</v>
      </c>
    </row>
    <row r="230" spans="1:9" x14ac:dyDescent="0.25">
      <c r="A230" s="23" t="s">
        <v>798</v>
      </c>
      <c r="B230" s="23" t="s">
        <v>208</v>
      </c>
      <c r="C230" s="23" t="str">
        <f t="shared" si="4"/>
        <v>DUBIN MICHEL</v>
      </c>
      <c r="D230" s="23" t="s">
        <v>625</v>
      </c>
      <c r="E230" s="23" t="s">
        <v>626</v>
      </c>
      <c r="F230" s="23" t="s">
        <v>1849</v>
      </c>
      <c r="G230" s="23" t="s">
        <v>1879</v>
      </c>
      <c r="H230" s="23" t="s">
        <v>31</v>
      </c>
      <c r="I230" s="23" t="s">
        <v>39</v>
      </c>
    </row>
    <row r="231" spans="1:9" x14ac:dyDescent="0.25">
      <c r="A231" s="23" t="s">
        <v>24</v>
      </c>
      <c r="B231" s="23" t="s">
        <v>25</v>
      </c>
      <c r="C231" s="23" t="str">
        <f t="shared" si="4"/>
        <v>DUBOIS SYLVIANE</v>
      </c>
      <c r="D231" s="23" t="s">
        <v>26</v>
      </c>
      <c r="E231" s="23" t="s">
        <v>27</v>
      </c>
      <c r="F231" s="23" t="s">
        <v>1847</v>
      </c>
      <c r="G231" s="23" t="s">
        <v>23</v>
      </c>
      <c r="H231" s="23" t="s">
        <v>21</v>
      </c>
      <c r="I231" s="23" t="s">
        <v>22</v>
      </c>
    </row>
    <row r="232" spans="1:9" x14ac:dyDescent="0.25">
      <c r="A232" s="23" t="s">
        <v>24</v>
      </c>
      <c r="B232" s="23" t="s">
        <v>352</v>
      </c>
      <c r="C232" s="23" t="str">
        <f t="shared" si="4"/>
        <v>DUBOIS VANESSA</v>
      </c>
      <c r="D232" s="23" t="s">
        <v>26</v>
      </c>
      <c r="E232" s="23" t="s">
        <v>63</v>
      </c>
      <c r="F232" s="23" t="s">
        <v>1847</v>
      </c>
      <c r="G232" s="23" t="s">
        <v>1889</v>
      </c>
      <c r="H232" s="23" t="s">
        <v>21</v>
      </c>
      <c r="I232" s="23" t="s">
        <v>22</v>
      </c>
    </row>
    <row r="233" spans="1:9" x14ac:dyDescent="0.25">
      <c r="A233" s="23" t="s">
        <v>553</v>
      </c>
      <c r="B233" s="23" t="s">
        <v>214</v>
      </c>
      <c r="C233" s="23" t="str">
        <f t="shared" si="4"/>
        <v>DUBREUIL PASCAL</v>
      </c>
      <c r="D233" s="23" t="s">
        <v>26</v>
      </c>
      <c r="E233" s="23" t="s">
        <v>63</v>
      </c>
      <c r="F233" s="23" t="s">
        <v>1847</v>
      </c>
      <c r="G233" s="23" t="s">
        <v>1851</v>
      </c>
      <c r="H233" s="23" t="s">
        <v>21</v>
      </c>
      <c r="I233" s="23" t="s">
        <v>22</v>
      </c>
    </row>
    <row r="234" spans="1:9" x14ac:dyDescent="0.25">
      <c r="A234" s="23" t="s">
        <v>829</v>
      </c>
      <c r="B234" s="23" t="s">
        <v>219</v>
      </c>
      <c r="C234" s="23" t="str">
        <f t="shared" si="4"/>
        <v>DUNEZ OLIVIER</v>
      </c>
      <c r="D234" s="23" t="s">
        <v>640</v>
      </c>
      <c r="E234" s="23" t="s">
        <v>638</v>
      </c>
      <c r="F234" s="23" t="s">
        <v>1849</v>
      </c>
      <c r="G234" s="23" t="s">
        <v>1892</v>
      </c>
      <c r="H234" s="23" t="s">
        <v>68</v>
      </c>
      <c r="I234" s="23" t="str">
        <f>+H236</f>
        <v>ELM</v>
      </c>
    </row>
    <row r="235" spans="1:9" x14ac:dyDescent="0.25">
      <c r="A235" s="23" t="s">
        <v>720</v>
      </c>
      <c r="B235" s="23" t="s">
        <v>212</v>
      </c>
      <c r="C235" s="23" t="str">
        <f t="shared" si="4"/>
        <v>DUNON BLUTEAU FRANCIS</v>
      </c>
      <c r="D235" s="23" t="s">
        <v>645</v>
      </c>
      <c r="E235" s="23" t="s">
        <v>643</v>
      </c>
      <c r="F235" s="23" t="s">
        <v>1849</v>
      </c>
      <c r="G235" s="23" t="s">
        <v>46</v>
      </c>
      <c r="H235" s="23" t="s">
        <v>44</v>
      </c>
      <c r="I235" s="23" t="s">
        <v>45</v>
      </c>
    </row>
    <row r="236" spans="1:9" x14ac:dyDescent="0.25">
      <c r="A236" s="23" t="s">
        <v>697</v>
      </c>
      <c r="B236" s="23" t="s">
        <v>698</v>
      </c>
      <c r="C236" s="23" t="str">
        <f t="shared" si="4"/>
        <v>DUPUIS GAELLE</v>
      </c>
      <c r="D236" s="23" t="s">
        <v>686</v>
      </c>
      <c r="E236" s="23" t="s">
        <v>652</v>
      </c>
      <c r="F236" s="23" t="s">
        <v>1849</v>
      </c>
      <c r="G236" s="23" t="s">
        <v>82</v>
      </c>
      <c r="H236" s="23" t="s">
        <v>21</v>
      </c>
      <c r="I236" s="23" t="s">
        <v>81</v>
      </c>
    </row>
    <row r="237" spans="1:9" x14ac:dyDescent="0.25">
      <c r="A237" s="23" t="s">
        <v>324</v>
      </c>
      <c r="B237" s="23" t="s">
        <v>325</v>
      </c>
      <c r="C237" s="23" t="str">
        <f t="shared" si="4"/>
        <v>DURAND BERNADETTE</v>
      </c>
      <c r="D237" s="23" t="s">
        <v>26</v>
      </c>
      <c r="E237" s="23" t="s">
        <v>27</v>
      </c>
      <c r="F237" s="23" t="s">
        <v>1847</v>
      </c>
      <c r="G237" s="23" t="s">
        <v>1856</v>
      </c>
      <c r="H237" s="23" t="s">
        <v>21</v>
      </c>
      <c r="I237" s="23" t="s">
        <v>22</v>
      </c>
    </row>
    <row r="238" spans="1:9" x14ac:dyDescent="0.25">
      <c r="A238" s="23" t="s">
        <v>324</v>
      </c>
      <c r="B238" s="23" t="s">
        <v>468</v>
      </c>
      <c r="C238" s="23" t="str">
        <f t="shared" si="4"/>
        <v>DURAND JOCELYNE</v>
      </c>
      <c r="D238" s="23" t="s">
        <v>26</v>
      </c>
      <c r="E238" s="23" t="s">
        <v>27</v>
      </c>
      <c r="F238" s="23" t="s">
        <v>1847</v>
      </c>
      <c r="G238" s="23" t="s">
        <v>1852</v>
      </c>
      <c r="H238" s="23" t="s">
        <v>21</v>
      </c>
      <c r="I238" s="23" t="s">
        <v>22</v>
      </c>
    </row>
    <row r="239" spans="1:9" x14ac:dyDescent="0.25">
      <c r="A239" s="23" t="s">
        <v>362</v>
      </c>
      <c r="B239" s="23" t="s">
        <v>363</v>
      </c>
      <c r="C239" s="23" t="str">
        <f t="shared" si="4"/>
        <v>DUSSOUL DAVY</v>
      </c>
      <c r="D239" s="23" t="s">
        <v>26</v>
      </c>
      <c r="E239" s="23" t="s">
        <v>242</v>
      </c>
      <c r="F239" s="23" t="s">
        <v>1847</v>
      </c>
      <c r="G239" s="23" t="s">
        <v>1850</v>
      </c>
      <c r="H239" s="23" t="s">
        <v>21</v>
      </c>
      <c r="I239" s="23" t="s">
        <v>22</v>
      </c>
    </row>
    <row r="240" spans="1:9" x14ac:dyDescent="0.25">
      <c r="A240" s="23" t="s">
        <v>322</v>
      </c>
      <c r="B240" s="23" t="s">
        <v>323</v>
      </c>
      <c r="C240" s="23" t="str">
        <f t="shared" si="4"/>
        <v>DYNOWSKI ARLETTE</v>
      </c>
      <c r="D240" s="23" t="s">
        <v>26</v>
      </c>
      <c r="E240" s="23" t="s">
        <v>27</v>
      </c>
      <c r="F240" s="23" t="s">
        <v>1847</v>
      </c>
      <c r="G240" s="23" t="s">
        <v>1848</v>
      </c>
      <c r="H240" s="23" t="s">
        <v>21</v>
      </c>
      <c r="I240" s="23" t="s">
        <v>22</v>
      </c>
    </row>
    <row r="241" spans="1:9" x14ac:dyDescent="0.25">
      <c r="A241" s="23" t="s">
        <v>1048</v>
      </c>
      <c r="B241" s="23" t="s">
        <v>1049</v>
      </c>
      <c r="C241" s="23" t="str">
        <f t="shared" si="4"/>
        <v>ECHEVARD ANNE</v>
      </c>
      <c r="D241" s="23" t="s">
        <v>26</v>
      </c>
      <c r="E241" s="23" t="s">
        <v>63</v>
      </c>
      <c r="F241" s="23" t="s">
        <v>1847</v>
      </c>
      <c r="G241" s="23" t="s">
        <v>1880</v>
      </c>
      <c r="H241" s="23" t="s">
        <v>21</v>
      </c>
      <c r="I241" s="23" t="s">
        <v>22</v>
      </c>
    </row>
    <row r="242" spans="1:9" x14ac:dyDescent="0.25">
      <c r="A242" s="23" t="s">
        <v>78</v>
      </c>
      <c r="B242" s="23" t="s">
        <v>79</v>
      </c>
      <c r="C242" s="23" t="str">
        <f t="shared" si="4"/>
        <v>ESTARIA MIREILLE</v>
      </c>
      <c r="D242" s="23" t="s">
        <v>80</v>
      </c>
      <c r="E242" s="23" t="s">
        <v>59</v>
      </c>
      <c r="F242" s="23" t="s">
        <v>38</v>
      </c>
      <c r="G242" s="23" t="s">
        <v>55</v>
      </c>
      <c r="H242" s="23" t="s">
        <v>21</v>
      </c>
      <c r="I242" s="23" t="s">
        <v>54</v>
      </c>
    </row>
    <row r="243" spans="1:9" x14ac:dyDescent="0.25">
      <c r="A243" s="23" t="s">
        <v>1025</v>
      </c>
      <c r="B243" s="23" t="s">
        <v>990</v>
      </c>
      <c r="C243" s="23" t="str">
        <f t="shared" si="4"/>
        <v>FALZON GERARD</v>
      </c>
      <c r="D243" s="23" t="s">
        <v>1026</v>
      </c>
      <c r="E243" s="23"/>
      <c r="F243" s="23" t="s">
        <v>1849</v>
      </c>
      <c r="G243" s="23" t="s">
        <v>1874</v>
      </c>
      <c r="H243" s="23" t="s">
        <v>855</v>
      </c>
      <c r="I243" s="23" t="str">
        <f>+H245</f>
        <v>ELC</v>
      </c>
    </row>
    <row r="244" spans="1:9" x14ac:dyDescent="0.25">
      <c r="A244" s="23" t="s">
        <v>220</v>
      </c>
      <c r="B244" s="23" t="s">
        <v>48</v>
      </c>
      <c r="C244" s="23" t="str">
        <f t="shared" si="4"/>
        <v>FARINEAU ERIC</v>
      </c>
      <c r="D244" s="23" t="s">
        <v>200</v>
      </c>
      <c r="E244" s="23" t="s">
        <v>129</v>
      </c>
      <c r="F244" s="23" t="s">
        <v>38</v>
      </c>
      <c r="G244" s="23" t="s">
        <v>197</v>
      </c>
      <c r="H244" s="23" t="s">
        <v>21</v>
      </c>
      <c r="I244" s="23" t="s">
        <v>81</v>
      </c>
    </row>
    <row r="245" spans="1:9" x14ac:dyDescent="0.25">
      <c r="A245" s="23" t="s">
        <v>868</v>
      </c>
      <c r="B245" s="23" t="s">
        <v>516</v>
      </c>
      <c r="C245" s="23" t="str">
        <f t="shared" si="4"/>
        <v>FAURE PATRICK</v>
      </c>
      <c r="D245" s="23" t="s">
        <v>869</v>
      </c>
      <c r="E245" s="23" t="s">
        <v>626</v>
      </c>
      <c r="F245" s="23" t="s">
        <v>1849</v>
      </c>
      <c r="G245" s="23" t="s">
        <v>1882</v>
      </c>
      <c r="H245" s="23" t="s">
        <v>31</v>
      </c>
      <c r="I245" s="23" t="s">
        <v>39</v>
      </c>
    </row>
    <row r="246" spans="1:9" x14ac:dyDescent="0.25">
      <c r="A246" s="23" t="s">
        <v>1393</v>
      </c>
      <c r="B246" s="23" t="s">
        <v>1394</v>
      </c>
      <c r="C246" s="23" t="str">
        <f t="shared" si="4"/>
        <v>FAUSTIN LEYBACH STEVE</v>
      </c>
      <c r="D246" s="23" t="s">
        <v>26</v>
      </c>
      <c r="E246" s="23" t="s">
        <v>63</v>
      </c>
      <c r="F246" s="23" t="s">
        <v>1847</v>
      </c>
      <c r="G246" s="23" t="s">
        <v>1886</v>
      </c>
      <c r="H246" s="23" t="s">
        <v>21</v>
      </c>
      <c r="I246" s="23" t="s">
        <v>22</v>
      </c>
    </row>
    <row r="247" spans="1:9" x14ac:dyDescent="0.25">
      <c r="A247" s="23" t="s">
        <v>365</v>
      </c>
      <c r="B247" s="23" t="s">
        <v>366</v>
      </c>
      <c r="C247" s="23" t="str">
        <f t="shared" si="4"/>
        <v>FAYOL MICHELLE</v>
      </c>
      <c r="D247" s="23" t="s">
        <v>26</v>
      </c>
      <c r="E247" s="23" t="s">
        <v>242</v>
      </c>
      <c r="F247" s="23" t="s">
        <v>1847</v>
      </c>
      <c r="G247" s="23" t="s">
        <v>1850</v>
      </c>
      <c r="H247" s="23" t="s">
        <v>21</v>
      </c>
      <c r="I247" s="23" t="s">
        <v>22</v>
      </c>
    </row>
    <row r="248" spans="1:9" x14ac:dyDescent="0.25">
      <c r="A248" s="23" t="s">
        <v>450</v>
      </c>
      <c r="B248" s="23" t="s">
        <v>451</v>
      </c>
      <c r="C248" s="23" t="str">
        <f t="shared" si="4"/>
        <v>FETIS SANDRA</v>
      </c>
      <c r="D248" s="23" t="s">
        <v>26</v>
      </c>
      <c r="E248" s="23" t="s">
        <v>63</v>
      </c>
      <c r="F248" s="23" t="s">
        <v>1847</v>
      </c>
      <c r="G248" s="23" t="s">
        <v>1851</v>
      </c>
      <c r="H248" s="23" t="s">
        <v>21</v>
      </c>
      <c r="I248" s="23" t="s">
        <v>22</v>
      </c>
    </row>
    <row r="249" spans="1:9" x14ac:dyDescent="0.25">
      <c r="A249" s="23" t="s">
        <v>529</v>
      </c>
      <c r="B249" s="23" t="s">
        <v>530</v>
      </c>
      <c r="C249" s="23" t="str">
        <f t="shared" si="4"/>
        <v>FILLEUL JACQUES</v>
      </c>
      <c r="D249" s="23" t="s">
        <v>26</v>
      </c>
      <c r="E249" s="23" t="s">
        <v>63</v>
      </c>
      <c r="F249" s="23" t="s">
        <v>1847</v>
      </c>
      <c r="G249" s="23" t="s">
        <v>1851</v>
      </c>
      <c r="H249" s="23" t="s">
        <v>21</v>
      </c>
      <c r="I249" s="23" t="s">
        <v>22</v>
      </c>
    </row>
    <row r="250" spans="1:9" x14ac:dyDescent="0.25">
      <c r="A250" s="23" t="s">
        <v>132</v>
      </c>
      <c r="B250" s="23" t="s">
        <v>133</v>
      </c>
      <c r="C250" s="23" t="str">
        <f t="shared" si="4"/>
        <v>FILLON FLORIAN</v>
      </c>
      <c r="D250" s="23" t="s">
        <v>85</v>
      </c>
      <c r="E250" s="23" t="s">
        <v>86</v>
      </c>
      <c r="F250" s="23" t="s">
        <v>38</v>
      </c>
      <c r="G250" s="23" t="s">
        <v>82</v>
      </c>
      <c r="H250" s="23" t="s">
        <v>21</v>
      </c>
      <c r="I250" s="23" t="s">
        <v>81</v>
      </c>
    </row>
    <row r="251" spans="1:9" x14ac:dyDescent="0.25">
      <c r="A251" s="23" t="s">
        <v>791</v>
      </c>
      <c r="B251" s="23" t="s">
        <v>570</v>
      </c>
      <c r="C251" s="23" t="str">
        <f t="shared" si="4"/>
        <v>FLEURY THOMAS</v>
      </c>
      <c r="D251" s="23" t="s">
        <v>792</v>
      </c>
      <c r="E251" s="23" t="s">
        <v>53</v>
      </c>
      <c r="F251" s="23" t="s">
        <v>1849</v>
      </c>
      <c r="G251" s="23" t="s">
        <v>33</v>
      </c>
      <c r="H251" s="23" t="s">
        <v>31</v>
      </c>
      <c r="I251" s="23" t="s">
        <v>32</v>
      </c>
    </row>
    <row r="252" spans="1:9" x14ac:dyDescent="0.25">
      <c r="A252" s="23" t="s">
        <v>901</v>
      </c>
      <c r="B252" s="23" t="s">
        <v>670</v>
      </c>
      <c r="C252" s="23" t="str">
        <f t="shared" si="4"/>
        <v>FOLJAN GABRIEL</v>
      </c>
      <c r="D252" s="23" t="s">
        <v>902</v>
      </c>
      <c r="E252" s="23" t="s">
        <v>53</v>
      </c>
      <c r="F252" s="23" t="s">
        <v>1849</v>
      </c>
      <c r="G252" s="23" t="s">
        <v>707</v>
      </c>
      <c r="H252" s="23" t="s">
        <v>44</v>
      </c>
      <c r="I252" s="23" t="s">
        <v>32</v>
      </c>
    </row>
    <row r="253" spans="1:9" x14ac:dyDescent="0.25">
      <c r="A253" s="23" t="s">
        <v>830</v>
      </c>
      <c r="B253" s="23" t="s">
        <v>96</v>
      </c>
      <c r="C253" s="23" t="str">
        <f t="shared" si="4"/>
        <v>FOREST JEROME</v>
      </c>
      <c r="D253" s="23" t="s">
        <v>831</v>
      </c>
      <c r="E253" s="23" t="s">
        <v>626</v>
      </c>
      <c r="F253" s="23" t="s">
        <v>1849</v>
      </c>
      <c r="G253" s="23" t="s">
        <v>1910</v>
      </c>
      <c r="H253" s="23" t="s">
        <v>31</v>
      </c>
      <c r="I253" s="23" t="s">
        <v>39</v>
      </c>
    </row>
    <row r="254" spans="1:9" x14ac:dyDescent="0.25">
      <c r="A254" s="23" t="s">
        <v>702</v>
      </c>
      <c r="B254" s="23" t="s">
        <v>606</v>
      </c>
      <c r="C254" s="23" t="str">
        <f t="shared" si="4"/>
        <v>FORET CEDRIC</v>
      </c>
      <c r="D254" s="23" t="s">
        <v>703</v>
      </c>
      <c r="E254" s="23" t="s">
        <v>626</v>
      </c>
      <c r="F254" s="23" t="s">
        <v>1849</v>
      </c>
      <c r="G254" s="23" t="s">
        <v>136</v>
      </c>
      <c r="H254" s="23" t="s">
        <v>21</v>
      </c>
      <c r="I254" s="23" t="s">
        <v>135</v>
      </c>
    </row>
    <row r="255" spans="1:9" x14ac:dyDescent="0.25">
      <c r="A255" s="23" t="s">
        <v>740</v>
      </c>
      <c r="B255" s="23" t="s">
        <v>691</v>
      </c>
      <c r="C255" s="23" t="str">
        <f t="shared" si="4"/>
        <v>FORTIN FREDERIC</v>
      </c>
      <c r="D255" s="23" t="s">
        <v>627</v>
      </c>
      <c r="E255" s="23" t="s">
        <v>628</v>
      </c>
      <c r="F255" s="23" t="s">
        <v>1849</v>
      </c>
      <c r="G255" s="23" t="s">
        <v>738</v>
      </c>
      <c r="H255" s="23" t="s">
        <v>44</v>
      </c>
      <c r="I255" s="23" t="s">
        <v>45</v>
      </c>
    </row>
    <row r="256" spans="1:9" x14ac:dyDescent="0.25">
      <c r="A256" s="23" t="s">
        <v>299</v>
      </c>
      <c r="B256" s="23" t="s">
        <v>397</v>
      </c>
      <c r="C256" s="23" t="str">
        <f t="shared" si="4"/>
        <v>FOUCAUD MELANIE</v>
      </c>
      <c r="D256" s="23" t="s">
        <v>26</v>
      </c>
      <c r="E256" s="23" t="s">
        <v>27</v>
      </c>
      <c r="F256" s="23" t="s">
        <v>1847</v>
      </c>
      <c r="G256" s="23" t="s">
        <v>1875</v>
      </c>
      <c r="H256" s="23" t="s">
        <v>21</v>
      </c>
      <c r="I256" s="23" t="s">
        <v>22</v>
      </c>
    </row>
    <row r="257" spans="1:9" x14ac:dyDescent="0.25">
      <c r="A257" s="23" t="s">
        <v>812</v>
      </c>
      <c r="B257" s="23" t="s">
        <v>96</v>
      </c>
      <c r="C257" s="23" t="str">
        <f t="shared" si="4"/>
        <v>FOUCHIER JEROME</v>
      </c>
      <c r="D257" s="23" t="s">
        <v>813</v>
      </c>
      <c r="E257" s="23" t="s">
        <v>626</v>
      </c>
      <c r="F257" s="23" t="s">
        <v>1849</v>
      </c>
      <c r="G257" s="23" t="s">
        <v>46</v>
      </c>
      <c r="H257" s="23" t="s">
        <v>44</v>
      </c>
      <c r="I257" s="23" t="s">
        <v>45</v>
      </c>
    </row>
    <row r="258" spans="1:9" x14ac:dyDescent="0.25">
      <c r="A258" s="23" t="s">
        <v>971</v>
      </c>
      <c r="B258" s="23" t="s">
        <v>84</v>
      </c>
      <c r="C258" s="23" t="str">
        <f t="shared" si="4"/>
        <v>FOURTEAU JEAN CHARLES</v>
      </c>
      <c r="D258" s="23" t="s">
        <v>972</v>
      </c>
      <c r="E258" s="23" t="s">
        <v>832</v>
      </c>
      <c r="F258" s="23" t="s">
        <v>38</v>
      </c>
      <c r="G258" s="23" t="s">
        <v>46</v>
      </c>
      <c r="H258" s="23" t="s">
        <v>44</v>
      </c>
      <c r="I258" s="23" t="s">
        <v>45</v>
      </c>
    </row>
    <row r="259" spans="1:9" x14ac:dyDescent="0.25">
      <c r="A259" s="23" t="s">
        <v>561</v>
      </c>
      <c r="B259" s="23" t="s">
        <v>562</v>
      </c>
      <c r="C259" s="23" t="str">
        <f t="shared" si="4"/>
        <v>FRANCO YVAN</v>
      </c>
      <c r="D259" s="23" t="s">
        <v>26</v>
      </c>
      <c r="E259" s="23" t="s">
        <v>63</v>
      </c>
      <c r="F259" s="23" t="s">
        <v>1847</v>
      </c>
      <c r="G259" s="23" t="s">
        <v>1886</v>
      </c>
      <c r="H259" s="23" t="s">
        <v>21</v>
      </c>
      <c r="I259" s="23" t="s">
        <v>22</v>
      </c>
    </row>
    <row r="260" spans="1:9" x14ac:dyDescent="0.25">
      <c r="A260" s="23" t="s">
        <v>1014</v>
      </c>
      <c r="B260" s="23" t="s">
        <v>821</v>
      </c>
      <c r="C260" s="23" t="str">
        <f t="shared" ref="C260:C323" si="5">A260&amp;" "&amp;B260</f>
        <v>FREDON THIERRY</v>
      </c>
      <c r="D260" s="23" t="s">
        <v>1015</v>
      </c>
      <c r="E260" s="23" t="s">
        <v>626</v>
      </c>
      <c r="F260" s="23" t="s">
        <v>38</v>
      </c>
      <c r="G260" s="23" t="s">
        <v>197</v>
      </c>
      <c r="H260" s="23" t="s">
        <v>21</v>
      </c>
      <c r="I260" s="23" t="s">
        <v>81</v>
      </c>
    </row>
    <row r="261" spans="1:9" x14ac:dyDescent="0.25">
      <c r="A261" s="23" t="s">
        <v>34</v>
      </c>
      <c r="B261" s="23" t="s">
        <v>35</v>
      </c>
      <c r="C261" s="23" t="str">
        <f t="shared" si="5"/>
        <v>FRILLEY HELENE</v>
      </c>
      <c r="D261" s="23" t="s">
        <v>36</v>
      </c>
      <c r="E261" s="23" t="s">
        <v>37</v>
      </c>
      <c r="F261" s="23" t="s">
        <v>38</v>
      </c>
      <c r="G261" s="23" t="s">
        <v>33</v>
      </c>
      <c r="H261" s="23" t="s">
        <v>31</v>
      </c>
      <c r="I261" s="23" t="s">
        <v>32</v>
      </c>
    </row>
    <row r="262" spans="1:9" x14ac:dyDescent="0.25">
      <c r="A262" s="23" t="s">
        <v>309</v>
      </c>
      <c r="B262" s="23" t="s">
        <v>203</v>
      </c>
      <c r="C262" s="23" t="str">
        <f t="shared" si="5"/>
        <v>FROIDURE DOMINIQUE</v>
      </c>
      <c r="D262" s="23" t="s">
        <v>26</v>
      </c>
      <c r="E262" s="23" t="s">
        <v>27</v>
      </c>
      <c r="F262" s="23" t="s">
        <v>1847</v>
      </c>
      <c r="G262" s="23" t="s">
        <v>1852</v>
      </c>
      <c r="H262" s="23" t="s">
        <v>21</v>
      </c>
      <c r="I262" s="23" t="s">
        <v>22</v>
      </c>
    </row>
    <row r="263" spans="1:9" x14ac:dyDescent="0.25">
      <c r="A263" s="23" t="s">
        <v>782</v>
      </c>
      <c r="B263" s="23" t="s">
        <v>780</v>
      </c>
      <c r="C263" s="23" t="str">
        <f t="shared" si="5"/>
        <v>FROMENT GILLES</v>
      </c>
      <c r="D263" s="23" t="s">
        <v>783</v>
      </c>
      <c r="E263" s="23"/>
      <c r="F263" s="23" t="s">
        <v>1849</v>
      </c>
      <c r="G263" s="23" t="s">
        <v>1892</v>
      </c>
      <c r="H263" s="23" t="s">
        <v>68</v>
      </c>
      <c r="I263" s="23" t="str">
        <f>+H265</f>
        <v>ELM</v>
      </c>
    </row>
    <row r="264" spans="1:9" x14ac:dyDescent="0.25">
      <c r="A264" s="23" t="s">
        <v>496</v>
      </c>
      <c r="B264" s="23" t="s">
        <v>497</v>
      </c>
      <c r="C264" s="23" t="str">
        <f t="shared" si="5"/>
        <v>FUMERON NICOLAS</v>
      </c>
      <c r="D264" s="23" t="s">
        <v>26</v>
      </c>
      <c r="E264" s="23" t="s">
        <v>1962</v>
      </c>
      <c r="F264" s="23" t="s">
        <v>1847</v>
      </c>
      <c r="G264" s="23" t="s">
        <v>1886</v>
      </c>
      <c r="H264" s="23" t="s">
        <v>21</v>
      </c>
      <c r="I264" s="23" t="s">
        <v>22</v>
      </c>
    </row>
    <row r="265" spans="1:9" x14ac:dyDescent="0.25">
      <c r="A265" s="23" t="s">
        <v>1911</v>
      </c>
      <c r="B265" s="23" t="s">
        <v>608</v>
      </c>
      <c r="C265" s="23" t="str">
        <f t="shared" si="5"/>
        <v>GACHET CELINE</v>
      </c>
      <c r="D265" s="23" t="s">
        <v>286</v>
      </c>
      <c r="E265" s="23" t="s">
        <v>94</v>
      </c>
      <c r="F265" s="23" t="s">
        <v>1847</v>
      </c>
      <c r="G265" s="23" t="s">
        <v>55</v>
      </c>
      <c r="H265" s="23" t="s">
        <v>21</v>
      </c>
      <c r="I265" s="23" t="s">
        <v>54</v>
      </c>
    </row>
    <row r="266" spans="1:9" x14ac:dyDescent="0.25">
      <c r="A266" s="23" t="s">
        <v>948</v>
      </c>
      <c r="B266" s="23" t="s">
        <v>545</v>
      </c>
      <c r="C266" s="23" t="str">
        <f t="shared" si="5"/>
        <v>GADIOUX DENIS</v>
      </c>
      <c r="D266" s="23" t="s">
        <v>1853</v>
      </c>
      <c r="E266" s="23" t="s">
        <v>1854</v>
      </c>
      <c r="F266" s="23" t="s">
        <v>38</v>
      </c>
      <c r="G266" s="23" t="s">
        <v>1855</v>
      </c>
      <c r="H266" s="23" t="s">
        <v>21</v>
      </c>
      <c r="I266" s="23" t="s">
        <v>22</v>
      </c>
    </row>
    <row r="267" spans="1:9" x14ac:dyDescent="0.25">
      <c r="A267" s="23" t="s">
        <v>483</v>
      </c>
      <c r="B267" s="23" t="s">
        <v>212</v>
      </c>
      <c r="C267" s="23" t="str">
        <f t="shared" si="5"/>
        <v>GAILLARD FRANCIS</v>
      </c>
      <c r="D267" s="23" t="s">
        <v>482</v>
      </c>
      <c r="E267" s="23" t="s">
        <v>210</v>
      </c>
      <c r="F267" s="23" t="s">
        <v>1847</v>
      </c>
      <c r="G267" s="23" t="s">
        <v>201</v>
      </c>
      <c r="H267" s="23" t="s">
        <v>21</v>
      </c>
      <c r="I267" s="23" t="s">
        <v>81</v>
      </c>
    </row>
    <row r="268" spans="1:9" x14ac:dyDescent="0.25">
      <c r="A268" s="23" t="s">
        <v>364</v>
      </c>
      <c r="B268" s="23" t="s">
        <v>138</v>
      </c>
      <c r="C268" s="23" t="str">
        <f t="shared" si="5"/>
        <v>GAILLEDRAT LUDOVIC</v>
      </c>
      <c r="D268" s="23" t="s">
        <v>26</v>
      </c>
      <c r="E268" s="23" t="s">
        <v>242</v>
      </c>
      <c r="F268" s="23" t="s">
        <v>1847</v>
      </c>
      <c r="G268" s="23" t="s">
        <v>1850</v>
      </c>
      <c r="H268" s="23" t="s">
        <v>21</v>
      </c>
      <c r="I268" s="23" t="s">
        <v>22</v>
      </c>
    </row>
    <row r="269" spans="1:9" x14ac:dyDescent="0.25">
      <c r="A269" s="23" t="s">
        <v>865</v>
      </c>
      <c r="B269" s="23" t="s">
        <v>866</v>
      </c>
      <c r="C269" s="23" t="str">
        <f t="shared" si="5"/>
        <v>GARCON MALEAUD JEAN MARIE</v>
      </c>
      <c r="D269" s="23" t="s">
        <v>695</v>
      </c>
      <c r="E269" s="23" t="s">
        <v>696</v>
      </c>
      <c r="F269" s="23" t="s">
        <v>1849</v>
      </c>
      <c r="G269" s="23" t="s">
        <v>260</v>
      </c>
      <c r="H269" s="23" t="s">
        <v>21</v>
      </c>
      <c r="I269" s="23" t="s">
        <v>81</v>
      </c>
    </row>
    <row r="270" spans="1:9" x14ac:dyDescent="0.25">
      <c r="A270" s="23" t="s">
        <v>875</v>
      </c>
      <c r="B270" s="23" t="s">
        <v>876</v>
      </c>
      <c r="C270" s="23" t="str">
        <f t="shared" si="5"/>
        <v>GARNIER CHRISTIAN</v>
      </c>
      <c r="D270" s="23" t="s">
        <v>877</v>
      </c>
      <c r="E270" s="23" t="s">
        <v>617</v>
      </c>
      <c r="F270" s="23" t="s">
        <v>1849</v>
      </c>
      <c r="G270" s="23" t="s">
        <v>860</v>
      </c>
      <c r="H270" s="23" t="s">
        <v>21</v>
      </c>
      <c r="I270" s="23" t="s">
        <v>81</v>
      </c>
    </row>
    <row r="271" spans="1:9" x14ac:dyDescent="0.25">
      <c r="A271" s="23" t="s">
        <v>141</v>
      </c>
      <c r="B271" s="23" t="s">
        <v>142</v>
      </c>
      <c r="C271" s="23" t="str">
        <f t="shared" si="5"/>
        <v>GASTELLU ETCHEGORRY PHILIPPE</v>
      </c>
      <c r="D271" s="23" t="s">
        <v>26</v>
      </c>
      <c r="E271" s="23" t="s">
        <v>86</v>
      </c>
      <c r="F271" s="23" t="s">
        <v>1847</v>
      </c>
      <c r="G271" s="23" t="s">
        <v>1856</v>
      </c>
      <c r="H271" s="23" t="s">
        <v>21</v>
      </c>
      <c r="I271" s="23" t="s">
        <v>22</v>
      </c>
    </row>
    <row r="272" spans="1:9" x14ac:dyDescent="0.25">
      <c r="A272" s="23" t="s">
        <v>1912</v>
      </c>
      <c r="B272" s="23" t="s">
        <v>75</v>
      </c>
      <c r="C272" s="23" t="str">
        <f t="shared" si="5"/>
        <v>GATAULT VERONIQUE</v>
      </c>
      <c r="D272" s="23" t="s">
        <v>26</v>
      </c>
      <c r="E272" s="23" t="s">
        <v>63</v>
      </c>
      <c r="F272" s="23" t="s">
        <v>1847</v>
      </c>
      <c r="G272" s="23" t="s">
        <v>1859</v>
      </c>
      <c r="H272" s="23" t="s">
        <v>21</v>
      </c>
      <c r="I272" s="23" t="s">
        <v>22</v>
      </c>
    </row>
    <row r="273" spans="1:9" x14ac:dyDescent="0.25">
      <c r="A273" s="23" t="s">
        <v>360</v>
      </c>
      <c r="B273" s="23" t="s">
        <v>361</v>
      </c>
      <c r="C273" s="23" t="str">
        <f t="shared" si="5"/>
        <v>GAULTIER ASTRID</v>
      </c>
      <c r="D273" s="23" t="s">
        <v>26</v>
      </c>
      <c r="E273" s="23" t="s">
        <v>242</v>
      </c>
      <c r="F273" s="23" t="s">
        <v>1847</v>
      </c>
      <c r="G273" s="23" t="s">
        <v>1850</v>
      </c>
      <c r="H273" s="23" t="s">
        <v>21</v>
      </c>
      <c r="I273" s="23" t="s">
        <v>22</v>
      </c>
    </row>
    <row r="274" spans="1:9" x14ac:dyDescent="0.25">
      <c r="A274" s="23" t="s">
        <v>360</v>
      </c>
      <c r="B274" s="23" t="s">
        <v>103</v>
      </c>
      <c r="C274" s="23" t="str">
        <f t="shared" si="5"/>
        <v>GAULTIER CHRISTOPHE</v>
      </c>
      <c r="D274" s="23" t="s">
        <v>26</v>
      </c>
      <c r="E274" s="23" t="s">
        <v>63</v>
      </c>
      <c r="F274" s="23" t="s">
        <v>1847</v>
      </c>
      <c r="G274" s="23" t="s">
        <v>1851</v>
      </c>
      <c r="H274" s="23" t="s">
        <v>21</v>
      </c>
      <c r="I274" s="23" t="s">
        <v>22</v>
      </c>
    </row>
    <row r="275" spans="1:9" x14ac:dyDescent="0.25">
      <c r="A275" s="23" t="s">
        <v>827</v>
      </c>
      <c r="B275" s="23" t="s">
        <v>516</v>
      </c>
      <c r="C275" s="23" t="str">
        <f t="shared" si="5"/>
        <v>GAUTIER PATRICK</v>
      </c>
      <c r="D275" s="23" t="s">
        <v>828</v>
      </c>
      <c r="E275" s="23"/>
      <c r="F275" s="23" t="s">
        <v>1849</v>
      </c>
      <c r="G275" s="23" t="s">
        <v>1892</v>
      </c>
      <c r="H275" s="23" t="s">
        <v>68</v>
      </c>
      <c r="I275" s="23" t="str">
        <f>+H277</f>
        <v>ELM</v>
      </c>
    </row>
    <row r="276" spans="1:9" x14ac:dyDescent="0.25">
      <c r="A276" s="23" t="s">
        <v>896</v>
      </c>
      <c r="B276" s="23" t="s">
        <v>897</v>
      </c>
      <c r="C276" s="23" t="str">
        <f t="shared" si="5"/>
        <v>GAUVIN MARIE CHARLOTT</v>
      </c>
      <c r="D276" s="23" t="s">
        <v>893</v>
      </c>
      <c r="E276" s="23" t="s">
        <v>53</v>
      </c>
      <c r="F276" s="23" t="s">
        <v>1849</v>
      </c>
      <c r="G276" s="23" t="s">
        <v>841</v>
      </c>
      <c r="H276" s="23" t="s">
        <v>44</v>
      </c>
      <c r="I276" s="23" t="s">
        <v>247</v>
      </c>
    </row>
    <row r="277" spans="1:9" x14ac:dyDescent="0.25">
      <c r="A277" s="23" t="s">
        <v>265</v>
      </c>
      <c r="B277" s="23" t="s">
        <v>266</v>
      </c>
      <c r="C277" s="23" t="str">
        <f t="shared" si="5"/>
        <v>GEAY VALERY</v>
      </c>
      <c r="D277" s="23" t="s">
        <v>267</v>
      </c>
      <c r="E277" s="23" t="s">
        <v>94</v>
      </c>
      <c r="F277" s="23" t="s">
        <v>1847</v>
      </c>
      <c r="G277" s="23" t="s">
        <v>197</v>
      </c>
      <c r="H277" s="23" t="s">
        <v>21</v>
      </c>
      <c r="I277" s="23" t="s">
        <v>81</v>
      </c>
    </row>
    <row r="278" spans="1:9" x14ac:dyDescent="0.25">
      <c r="A278" s="23" t="s">
        <v>265</v>
      </c>
      <c r="B278" s="23" t="s">
        <v>476</v>
      </c>
      <c r="C278" s="23" t="str">
        <f t="shared" si="5"/>
        <v>GEAY PATRICE</v>
      </c>
      <c r="D278" s="23" t="s">
        <v>794</v>
      </c>
      <c r="E278" s="23" t="s">
        <v>795</v>
      </c>
      <c r="F278" s="23" t="s">
        <v>1849</v>
      </c>
      <c r="G278" s="23" t="s">
        <v>1895</v>
      </c>
      <c r="H278" s="23" t="s">
        <v>31</v>
      </c>
      <c r="I278" s="23" t="s">
        <v>39</v>
      </c>
    </row>
    <row r="279" spans="1:9" x14ac:dyDescent="0.25">
      <c r="A279" s="23" t="s">
        <v>973</v>
      </c>
      <c r="B279" s="23" t="s">
        <v>380</v>
      </c>
      <c r="C279" s="23" t="str">
        <f t="shared" si="5"/>
        <v>GELLUSSEAU SEBASTIEN</v>
      </c>
      <c r="D279" s="23" t="s">
        <v>974</v>
      </c>
      <c r="E279" s="23" t="s">
        <v>658</v>
      </c>
      <c r="F279" s="23" t="s">
        <v>38</v>
      </c>
      <c r="G279" s="23" t="s">
        <v>1910</v>
      </c>
      <c r="H279" s="23" t="s">
        <v>31</v>
      </c>
      <c r="I279" s="23" t="s">
        <v>39</v>
      </c>
    </row>
    <row r="280" spans="1:9" x14ac:dyDescent="0.25">
      <c r="A280" s="23" t="s">
        <v>591</v>
      </c>
      <c r="B280" s="23" t="s">
        <v>142</v>
      </c>
      <c r="C280" s="23" t="str">
        <f t="shared" si="5"/>
        <v>GENDRON PHILIPPE</v>
      </c>
      <c r="D280" s="23" t="s">
        <v>422</v>
      </c>
      <c r="E280" s="23" t="s">
        <v>423</v>
      </c>
      <c r="F280" s="23" t="s">
        <v>1847</v>
      </c>
      <c r="G280" s="23" t="s">
        <v>1889</v>
      </c>
      <c r="H280" s="23" t="s">
        <v>21</v>
      </c>
      <c r="I280" s="23" t="s">
        <v>22</v>
      </c>
    </row>
    <row r="281" spans="1:9" x14ac:dyDescent="0.25">
      <c r="A281" s="23" t="s">
        <v>699</v>
      </c>
      <c r="B281" s="23" t="s">
        <v>168</v>
      </c>
      <c r="C281" s="23" t="str">
        <f t="shared" si="5"/>
        <v>GENET STEPHANE</v>
      </c>
      <c r="D281" s="23" t="s">
        <v>686</v>
      </c>
      <c r="E281" s="23" t="s">
        <v>652</v>
      </c>
      <c r="F281" s="23" t="s">
        <v>1849</v>
      </c>
      <c r="G281" s="23" t="s">
        <v>82</v>
      </c>
      <c r="H281" s="23" t="s">
        <v>21</v>
      </c>
      <c r="I281" s="23" t="s">
        <v>81</v>
      </c>
    </row>
    <row r="282" spans="1:9" x14ac:dyDescent="0.25">
      <c r="A282" s="23" t="s">
        <v>134</v>
      </c>
      <c r="B282" s="23" t="s">
        <v>92</v>
      </c>
      <c r="C282" s="23" t="str">
        <f t="shared" si="5"/>
        <v>GEOFFROY ROMAIN</v>
      </c>
      <c r="D282" s="23" t="s">
        <v>85</v>
      </c>
      <c r="E282" s="23" t="s">
        <v>86</v>
      </c>
      <c r="F282" s="23" t="s">
        <v>38</v>
      </c>
      <c r="G282" s="23" t="s">
        <v>82</v>
      </c>
      <c r="H282" s="23" t="s">
        <v>21</v>
      </c>
      <c r="I282" s="23" t="s">
        <v>81</v>
      </c>
    </row>
    <row r="283" spans="1:9" x14ac:dyDescent="0.25">
      <c r="A283" s="23" t="s">
        <v>990</v>
      </c>
      <c r="B283" s="23" t="s">
        <v>516</v>
      </c>
      <c r="C283" s="23" t="str">
        <f t="shared" si="5"/>
        <v>GERARD PATRICK</v>
      </c>
      <c r="D283" s="23" t="s">
        <v>101</v>
      </c>
      <c r="E283" s="23" t="s">
        <v>37</v>
      </c>
      <c r="F283" s="23" t="s">
        <v>38</v>
      </c>
      <c r="G283" s="23" t="s">
        <v>46</v>
      </c>
      <c r="H283" s="23" t="s">
        <v>44</v>
      </c>
      <c r="I283" s="23" t="s">
        <v>45</v>
      </c>
    </row>
    <row r="284" spans="1:9" x14ac:dyDescent="0.25">
      <c r="A284" s="23" t="s">
        <v>430</v>
      </c>
      <c r="B284" s="23" t="s">
        <v>431</v>
      </c>
      <c r="C284" s="23" t="str">
        <f t="shared" si="5"/>
        <v>GERBIER GHISLAINE</v>
      </c>
      <c r="D284" s="23" t="s">
        <v>26</v>
      </c>
      <c r="E284" s="23" t="s">
        <v>30</v>
      </c>
      <c r="F284" s="23" t="s">
        <v>1847</v>
      </c>
      <c r="G284" s="23" t="s">
        <v>1861</v>
      </c>
      <c r="H284" s="23" t="s">
        <v>21</v>
      </c>
      <c r="I284" s="23" t="s">
        <v>22</v>
      </c>
    </row>
    <row r="285" spans="1:9" x14ac:dyDescent="0.25">
      <c r="A285" s="23" t="s">
        <v>550</v>
      </c>
      <c r="B285" s="23" t="s">
        <v>166</v>
      </c>
      <c r="C285" s="23" t="str">
        <f t="shared" si="5"/>
        <v>GERVAIS LAURENT</v>
      </c>
      <c r="D285" s="23" t="s">
        <v>26</v>
      </c>
      <c r="E285" s="23" t="s">
        <v>63</v>
      </c>
      <c r="F285" s="23" t="s">
        <v>1847</v>
      </c>
      <c r="G285" s="23" t="s">
        <v>1896</v>
      </c>
      <c r="H285" s="23" t="s">
        <v>21</v>
      </c>
      <c r="I285" s="23" t="s">
        <v>22</v>
      </c>
    </row>
    <row r="286" spans="1:9" x14ac:dyDescent="0.25">
      <c r="A286" s="23" t="s">
        <v>861</v>
      </c>
      <c r="B286" s="23" t="s">
        <v>821</v>
      </c>
      <c r="C286" s="23" t="str">
        <f t="shared" si="5"/>
        <v>GERZEAU THIERRY</v>
      </c>
      <c r="D286" s="23" t="s">
        <v>1913</v>
      </c>
      <c r="E286" s="23" t="s">
        <v>853</v>
      </c>
      <c r="F286" s="23" t="s">
        <v>1849</v>
      </c>
      <c r="G286" s="23" t="s">
        <v>181</v>
      </c>
      <c r="H286" s="23" t="s">
        <v>21</v>
      </c>
      <c r="I286" s="23" t="s">
        <v>180</v>
      </c>
    </row>
    <row r="287" spans="1:9" x14ac:dyDescent="0.25">
      <c r="A287" s="23" t="s">
        <v>1372</v>
      </c>
      <c r="B287" s="23" t="s">
        <v>1373</v>
      </c>
      <c r="C287" s="23" t="str">
        <f t="shared" si="5"/>
        <v>GEYLER CARINE</v>
      </c>
      <c r="D287" s="23" t="s">
        <v>26</v>
      </c>
      <c r="E287" s="23" t="s">
        <v>27</v>
      </c>
      <c r="F287" s="23" t="s">
        <v>1847</v>
      </c>
      <c r="G287" s="23" t="s">
        <v>1851</v>
      </c>
      <c r="H287" s="23" t="s">
        <v>21</v>
      </c>
      <c r="I287" s="23" t="s">
        <v>22</v>
      </c>
    </row>
    <row r="288" spans="1:9" x14ac:dyDescent="0.25">
      <c r="A288" s="23" t="s">
        <v>679</v>
      </c>
      <c r="B288" s="23" t="s">
        <v>680</v>
      </c>
      <c r="C288" s="23" t="str">
        <f t="shared" si="5"/>
        <v>GHIRINGHELLI DAMIANO</v>
      </c>
      <c r="D288" s="23" t="s">
        <v>681</v>
      </c>
      <c r="E288" s="23" t="s">
        <v>50</v>
      </c>
      <c r="F288" s="23" t="s">
        <v>1849</v>
      </c>
      <c r="G288" s="23" t="s">
        <v>1878</v>
      </c>
      <c r="H288" s="23" t="s">
        <v>31</v>
      </c>
      <c r="I288" s="23" t="s">
        <v>39</v>
      </c>
    </row>
    <row r="289" spans="1:9" x14ac:dyDescent="0.25">
      <c r="A289" s="23" t="s">
        <v>1914</v>
      </c>
      <c r="B289" s="23" t="s">
        <v>1915</v>
      </c>
      <c r="C289" s="23" t="str">
        <f t="shared" si="5"/>
        <v>GIBERT JOHANN</v>
      </c>
      <c r="D289" s="23" t="s">
        <v>619</v>
      </c>
      <c r="E289" s="23" t="s">
        <v>616</v>
      </c>
      <c r="F289" s="23" t="s">
        <v>1849</v>
      </c>
      <c r="G289" s="23" t="s">
        <v>614</v>
      </c>
      <c r="H289" s="23" t="s">
        <v>612</v>
      </c>
      <c r="I289" s="23" t="s">
        <v>1916</v>
      </c>
    </row>
    <row r="290" spans="1:9" x14ac:dyDescent="0.25">
      <c r="A290" s="23" t="s">
        <v>398</v>
      </c>
      <c r="B290" s="23" t="s">
        <v>399</v>
      </c>
      <c r="C290" s="23" t="str">
        <f t="shared" si="5"/>
        <v>GILBERT SABINE</v>
      </c>
      <c r="D290" s="23" t="s">
        <v>26</v>
      </c>
      <c r="E290" s="23" t="s">
        <v>27</v>
      </c>
      <c r="F290" s="23" t="s">
        <v>1847</v>
      </c>
      <c r="G290" s="23" t="s">
        <v>1872</v>
      </c>
      <c r="H290" s="23" t="s">
        <v>21</v>
      </c>
      <c r="I290" s="23" t="s">
        <v>22</v>
      </c>
    </row>
    <row r="291" spans="1:9" x14ac:dyDescent="0.25">
      <c r="A291" s="23" t="s">
        <v>725</v>
      </c>
      <c r="B291" s="23" t="s">
        <v>648</v>
      </c>
      <c r="C291" s="23" t="str">
        <f t="shared" si="5"/>
        <v>GIORDAN RAPHAEL</v>
      </c>
      <c r="D291" s="23" t="s">
        <v>637</v>
      </c>
      <c r="E291" s="23" t="s">
        <v>638</v>
      </c>
      <c r="F291" s="23" t="s">
        <v>1849</v>
      </c>
      <c r="G291" s="23" t="s">
        <v>46</v>
      </c>
      <c r="H291" s="23" t="s">
        <v>44</v>
      </c>
      <c r="I291" s="23" t="s">
        <v>45</v>
      </c>
    </row>
    <row r="292" spans="1:9" x14ac:dyDescent="0.25">
      <c r="A292" s="23" t="s">
        <v>911</v>
      </c>
      <c r="B292" s="23" t="s">
        <v>912</v>
      </c>
      <c r="C292" s="23" t="str">
        <f t="shared" si="5"/>
        <v>GIOT FRANCE</v>
      </c>
      <c r="D292" s="23" t="s">
        <v>913</v>
      </c>
      <c r="E292" s="23" t="s">
        <v>914</v>
      </c>
      <c r="F292" s="23" t="s">
        <v>1849</v>
      </c>
      <c r="G292" s="23" t="s">
        <v>278</v>
      </c>
      <c r="H292" s="23" t="s">
        <v>21</v>
      </c>
      <c r="I292" s="23" t="s">
        <v>81</v>
      </c>
    </row>
    <row r="293" spans="1:9" x14ac:dyDescent="0.25">
      <c r="A293" s="23" t="s">
        <v>737</v>
      </c>
      <c r="B293" s="23" t="s">
        <v>48</v>
      </c>
      <c r="C293" s="23" t="str">
        <f t="shared" si="5"/>
        <v>GIRARDEAU ERIC</v>
      </c>
      <c r="D293" s="23" t="s">
        <v>49</v>
      </c>
      <c r="E293" s="23" t="s">
        <v>50</v>
      </c>
      <c r="F293" s="23" t="s">
        <v>1849</v>
      </c>
      <c r="G293" s="23" t="s">
        <v>46</v>
      </c>
      <c r="H293" s="23" t="s">
        <v>44</v>
      </c>
      <c r="I293" s="23" t="s">
        <v>45</v>
      </c>
    </row>
    <row r="294" spans="1:9" x14ac:dyDescent="0.25">
      <c r="A294" s="23" t="s">
        <v>310</v>
      </c>
      <c r="B294" s="23" t="s">
        <v>311</v>
      </c>
      <c r="C294" s="23" t="str">
        <f t="shared" si="5"/>
        <v>GIRAULT ANITA</v>
      </c>
      <c r="D294" s="23" t="s">
        <v>26</v>
      </c>
      <c r="E294" s="23" t="s">
        <v>27</v>
      </c>
      <c r="F294" s="23" t="s">
        <v>1847</v>
      </c>
      <c r="G294" s="23" t="s">
        <v>1852</v>
      </c>
      <c r="H294" s="23" t="s">
        <v>21</v>
      </c>
      <c r="I294" s="23" t="s">
        <v>22</v>
      </c>
    </row>
    <row r="295" spans="1:9" x14ac:dyDescent="0.25">
      <c r="A295" s="23" t="s">
        <v>316</v>
      </c>
      <c r="B295" s="23" t="s">
        <v>317</v>
      </c>
      <c r="C295" s="23" t="str">
        <f t="shared" si="5"/>
        <v>GIRONT CHRISTINE</v>
      </c>
      <c r="D295" s="23" t="s">
        <v>26</v>
      </c>
      <c r="E295" s="23" t="s">
        <v>27</v>
      </c>
      <c r="F295" s="23" t="s">
        <v>1847</v>
      </c>
      <c r="G295" s="23" t="s">
        <v>1871</v>
      </c>
      <c r="H295" s="23" t="s">
        <v>21</v>
      </c>
      <c r="I295" s="23" t="s">
        <v>22</v>
      </c>
    </row>
    <row r="296" spans="1:9" x14ac:dyDescent="0.25">
      <c r="A296" s="23" t="s">
        <v>435</v>
      </c>
      <c r="B296" s="23" t="s">
        <v>436</v>
      </c>
      <c r="C296" s="23" t="str">
        <f t="shared" si="5"/>
        <v>GODEFROI SYLVIE</v>
      </c>
      <c r="D296" s="23" t="s">
        <v>26</v>
      </c>
      <c r="E296" s="23" t="s">
        <v>27</v>
      </c>
      <c r="F296" s="23" t="s">
        <v>1847</v>
      </c>
      <c r="G296" s="23" t="s">
        <v>1917</v>
      </c>
      <c r="H296" s="23" t="s">
        <v>21</v>
      </c>
      <c r="I296" s="23" t="s">
        <v>22</v>
      </c>
    </row>
    <row r="297" spans="1:9" x14ac:dyDescent="0.25">
      <c r="A297" s="23" t="s">
        <v>557</v>
      </c>
      <c r="B297" s="23" t="s">
        <v>380</v>
      </c>
      <c r="C297" s="23" t="str">
        <f t="shared" si="5"/>
        <v>GODIN SEBASTIEN</v>
      </c>
      <c r="D297" s="23" t="s">
        <v>26</v>
      </c>
      <c r="E297" s="23" t="s">
        <v>63</v>
      </c>
      <c r="F297" s="23" t="s">
        <v>1847</v>
      </c>
      <c r="G297" s="23" t="s">
        <v>1851</v>
      </c>
      <c r="H297" s="23" t="s">
        <v>21</v>
      </c>
      <c r="I297" s="23" t="s">
        <v>22</v>
      </c>
    </row>
    <row r="298" spans="1:9" x14ac:dyDescent="0.25">
      <c r="A298" s="23" t="s">
        <v>388</v>
      </c>
      <c r="B298" s="23" t="s">
        <v>389</v>
      </c>
      <c r="C298" s="23" t="str">
        <f t="shared" si="5"/>
        <v>GONORD FABIENNE</v>
      </c>
      <c r="D298" s="23" t="s">
        <v>26</v>
      </c>
      <c r="E298" s="23" t="s">
        <v>27</v>
      </c>
      <c r="F298" s="23" t="s">
        <v>1847</v>
      </c>
      <c r="G298" s="23" t="s">
        <v>1872</v>
      </c>
      <c r="H298" s="23" t="s">
        <v>21</v>
      </c>
      <c r="I298" s="23" t="s">
        <v>22</v>
      </c>
    </row>
    <row r="299" spans="1:9" x14ac:dyDescent="0.25">
      <c r="A299" s="23" t="s">
        <v>493</v>
      </c>
      <c r="B299" s="23" t="s">
        <v>146</v>
      </c>
      <c r="C299" s="23" t="str">
        <f t="shared" si="5"/>
        <v>GOUGEON VINCENT</v>
      </c>
      <c r="D299" s="23" t="s">
        <v>26</v>
      </c>
      <c r="E299" s="23" t="s">
        <v>63</v>
      </c>
      <c r="F299" s="23" t="s">
        <v>1847</v>
      </c>
      <c r="G299" s="23" t="s">
        <v>1866</v>
      </c>
      <c r="H299" s="23" t="s">
        <v>21</v>
      </c>
      <c r="I299" s="23" t="s">
        <v>22</v>
      </c>
    </row>
    <row r="300" spans="1:9" x14ac:dyDescent="0.25">
      <c r="A300" s="23" t="s">
        <v>538</v>
      </c>
      <c r="B300" s="23" t="s">
        <v>516</v>
      </c>
      <c r="C300" s="23" t="str">
        <f t="shared" si="5"/>
        <v>GOUILLET PATRICK</v>
      </c>
      <c r="D300" s="23" t="s">
        <v>26</v>
      </c>
      <c r="E300" s="23" t="s">
        <v>63</v>
      </c>
      <c r="F300" s="23" t="s">
        <v>1847</v>
      </c>
      <c r="G300" s="23" t="s">
        <v>1867</v>
      </c>
      <c r="H300" s="23" t="s">
        <v>21</v>
      </c>
      <c r="I300" s="23" t="s">
        <v>22</v>
      </c>
    </row>
    <row r="301" spans="1:9" x14ac:dyDescent="0.25">
      <c r="A301" s="23" t="s">
        <v>894</v>
      </c>
      <c r="B301" s="23" t="s">
        <v>96</v>
      </c>
      <c r="C301" s="23" t="str">
        <f t="shared" si="5"/>
        <v>GOUJET JEROME</v>
      </c>
      <c r="D301" s="23" t="s">
        <v>895</v>
      </c>
      <c r="E301" s="23" t="s">
        <v>880</v>
      </c>
      <c r="F301" s="23" t="s">
        <v>1849</v>
      </c>
      <c r="G301" s="23" t="s">
        <v>841</v>
      </c>
      <c r="H301" s="23" t="s">
        <v>44</v>
      </c>
      <c r="I301" s="23" t="s">
        <v>247</v>
      </c>
    </row>
    <row r="302" spans="1:9" x14ac:dyDescent="0.25">
      <c r="A302" s="23" t="s">
        <v>618</v>
      </c>
      <c r="B302" s="23" t="s">
        <v>208</v>
      </c>
      <c r="C302" s="23" t="str">
        <f t="shared" si="5"/>
        <v>GOULON SIGWALT MICHEL</v>
      </c>
      <c r="D302" s="23" t="s">
        <v>619</v>
      </c>
      <c r="E302" s="23" t="s">
        <v>616</v>
      </c>
      <c r="F302" s="23" t="s">
        <v>1849</v>
      </c>
      <c r="G302" s="23" t="s">
        <v>614</v>
      </c>
      <c r="H302" s="23" t="s">
        <v>612</v>
      </c>
      <c r="I302" s="23" t="s">
        <v>613</v>
      </c>
    </row>
    <row r="303" spans="1:9" x14ac:dyDescent="0.25">
      <c r="A303" s="23" t="s">
        <v>458</v>
      </c>
      <c r="B303" s="23" t="s">
        <v>25</v>
      </c>
      <c r="C303" s="23" t="str">
        <f t="shared" si="5"/>
        <v>GOURDON SYLVIANE</v>
      </c>
      <c r="D303" s="23" t="s">
        <v>26</v>
      </c>
      <c r="E303" s="23" t="s">
        <v>459</v>
      </c>
      <c r="F303" s="23" t="s">
        <v>87</v>
      </c>
      <c r="G303" s="23" t="s">
        <v>457</v>
      </c>
      <c r="H303" s="23" t="s">
        <v>44</v>
      </c>
      <c r="I303" s="23" t="s">
        <v>456</v>
      </c>
    </row>
    <row r="304" spans="1:9" x14ac:dyDescent="0.25">
      <c r="A304" s="23" t="s">
        <v>1011</v>
      </c>
      <c r="B304" s="23" t="s">
        <v>149</v>
      </c>
      <c r="C304" s="23" t="str">
        <f t="shared" si="5"/>
        <v>GRASSI GREGORY</v>
      </c>
      <c r="D304" s="23" t="s">
        <v>1853</v>
      </c>
      <c r="E304" s="23" t="s">
        <v>1854</v>
      </c>
      <c r="F304" s="23" t="s">
        <v>38</v>
      </c>
      <c r="G304" s="23" t="s">
        <v>1855</v>
      </c>
      <c r="H304" s="23" t="s">
        <v>21</v>
      </c>
      <c r="I304" s="23" t="s">
        <v>22</v>
      </c>
    </row>
    <row r="305" spans="1:9" x14ac:dyDescent="0.25">
      <c r="A305" s="23" t="s">
        <v>243</v>
      </c>
      <c r="B305" s="23" t="s">
        <v>244</v>
      </c>
      <c r="C305" s="23" t="str">
        <f t="shared" si="5"/>
        <v>GRELET MARTINE</v>
      </c>
      <c r="D305" s="23" t="s">
        <v>245</v>
      </c>
      <c r="E305" s="23" t="s">
        <v>246</v>
      </c>
      <c r="F305" s="23" t="s">
        <v>87</v>
      </c>
      <c r="G305" s="23" t="s">
        <v>197</v>
      </c>
      <c r="H305" s="23" t="s">
        <v>21</v>
      </c>
      <c r="I305" s="23" t="s">
        <v>81</v>
      </c>
    </row>
    <row r="306" spans="1:9" x14ac:dyDescent="0.25">
      <c r="A306" s="23" t="s">
        <v>816</v>
      </c>
      <c r="B306" s="23" t="s">
        <v>231</v>
      </c>
      <c r="C306" s="23" t="str">
        <f t="shared" si="5"/>
        <v>GRELLIER FABRICE</v>
      </c>
      <c r="D306" s="23" t="s">
        <v>794</v>
      </c>
      <c r="E306" s="23" t="s">
        <v>795</v>
      </c>
      <c r="F306" s="23" t="s">
        <v>1849</v>
      </c>
      <c r="G306" s="23" t="s">
        <v>738</v>
      </c>
      <c r="H306" s="23" t="s">
        <v>44</v>
      </c>
      <c r="I306" s="23" t="s">
        <v>758</v>
      </c>
    </row>
    <row r="307" spans="1:9" x14ac:dyDescent="0.25">
      <c r="A307" s="23" t="s">
        <v>234</v>
      </c>
      <c r="B307" s="23" t="s">
        <v>235</v>
      </c>
      <c r="C307" s="23" t="str">
        <f t="shared" si="5"/>
        <v>GRIGNON CLEMENT</v>
      </c>
      <c r="D307" s="23" t="s">
        <v>236</v>
      </c>
      <c r="E307" s="23" t="s">
        <v>94</v>
      </c>
      <c r="F307" s="23" t="s">
        <v>1847</v>
      </c>
      <c r="G307" s="23" t="s">
        <v>73</v>
      </c>
      <c r="H307" s="23" t="s">
        <v>21</v>
      </c>
      <c r="I307" s="23" t="s">
        <v>72</v>
      </c>
    </row>
    <row r="308" spans="1:9" x14ac:dyDescent="0.25">
      <c r="A308" s="23" t="s">
        <v>823</v>
      </c>
      <c r="B308" s="23" t="s">
        <v>824</v>
      </c>
      <c r="C308" s="23" t="str">
        <f t="shared" si="5"/>
        <v>GROHANDO CLAUDE</v>
      </c>
      <c r="D308" s="23" t="s">
        <v>825</v>
      </c>
      <c r="E308" s="23" t="s">
        <v>617</v>
      </c>
      <c r="F308" s="23" t="s">
        <v>1849</v>
      </c>
      <c r="G308" s="23" t="s">
        <v>104</v>
      </c>
      <c r="H308" s="23" t="s">
        <v>21</v>
      </c>
      <c r="I308" s="23" t="s">
        <v>81</v>
      </c>
    </row>
    <row r="309" spans="1:9" x14ac:dyDescent="0.25">
      <c r="A309" s="23" t="s">
        <v>444</v>
      </c>
      <c r="B309" s="23" t="s">
        <v>445</v>
      </c>
      <c r="C309" s="23" t="str">
        <f t="shared" si="5"/>
        <v>GUERIN SEVERINE</v>
      </c>
      <c r="D309" s="23" t="s">
        <v>169</v>
      </c>
      <c r="E309" s="23" t="s">
        <v>167</v>
      </c>
      <c r="F309" s="23" t="s">
        <v>1847</v>
      </c>
      <c r="G309" s="23" t="s">
        <v>1872</v>
      </c>
      <c r="H309" s="23" t="s">
        <v>21</v>
      </c>
      <c r="I309" s="23" t="s">
        <v>22</v>
      </c>
    </row>
    <row r="310" spans="1:9" x14ac:dyDescent="0.25">
      <c r="A310" s="23" t="s">
        <v>268</v>
      </c>
      <c r="B310" s="23" t="s">
        <v>269</v>
      </c>
      <c r="C310" s="23" t="str">
        <f t="shared" si="5"/>
        <v>GUERY AURELIEN</v>
      </c>
      <c r="D310" s="23" t="s">
        <v>270</v>
      </c>
      <c r="E310" s="23" t="s">
        <v>94</v>
      </c>
      <c r="F310" s="23" t="s">
        <v>1847</v>
      </c>
      <c r="G310" s="23" t="s">
        <v>260</v>
      </c>
      <c r="H310" s="23" t="s">
        <v>21</v>
      </c>
      <c r="I310" s="23" t="s">
        <v>81</v>
      </c>
    </row>
    <row r="311" spans="1:9" x14ac:dyDescent="0.25">
      <c r="A311" s="23" t="s">
        <v>1400</v>
      </c>
      <c r="B311" s="23" t="s">
        <v>238</v>
      </c>
      <c r="C311" s="23" t="str">
        <f t="shared" si="5"/>
        <v>GUILLARD EMMANUEL</v>
      </c>
      <c r="D311" s="23" t="s">
        <v>1918</v>
      </c>
      <c r="E311" s="23" t="s">
        <v>617</v>
      </c>
      <c r="F311" s="23" t="s">
        <v>1849</v>
      </c>
      <c r="G311" s="23" t="s">
        <v>136</v>
      </c>
      <c r="H311" s="23" t="s">
        <v>21</v>
      </c>
      <c r="I311" s="23" t="s">
        <v>135</v>
      </c>
    </row>
    <row r="312" spans="1:9" x14ac:dyDescent="0.25">
      <c r="A312" s="23" t="s">
        <v>74</v>
      </c>
      <c r="B312" s="23" t="s">
        <v>75</v>
      </c>
      <c r="C312" s="23" t="str">
        <f t="shared" si="5"/>
        <v>GUILLON VERONIQUE</v>
      </c>
      <c r="D312" s="23" t="s">
        <v>76</v>
      </c>
      <c r="E312" s="23" t="s">
        <v>77</v>
      </c>
      <c r="F312" s="23" t="s">
        <v>38</v>
      </c>
      <c r="G312" s="23" t="s">
        <v>73</v>
      </c>
      <c r="H312" s="23" t="s">
        <v>21</v>
      </c>
      <c r="I312" s="23" t="s">
        <v>72</v>
      </c>
    </row>
    <row r="313" spans="1:9" x14ac:dyDescent="0.25">
      <c r="A313" s="23" t="s">
        <v>74</v>
      </c>
      <c r="B313" s="23" t="s">
        <v>516</v>
      </c>
      <c r="C313" s="23" t="str">
        <f t="shared" si="5"/>
        <v>GUILLON PATRICK</v>
      </c>
      <c r="D313" s="23" t="s">
        <v>979</v>
      </c>
      <c r="E313" s="23" t="s">
        <v>980</v>
      </c>
      <c r="F313" s="23" t="s">
        <v>38</v>
      </c>
      <c r="G313" s="23" t="s">
        <v>933</v>
      </c>
      <c r="H313" s="23" t="s">
        <v>21</v>
      </c>
      <c r="I313" s="23" t="s">
        <v>81</v>
      </c>
    </row>
    <row r="314" spans="1:9" x14ac:dyDescent="0.25">
      <c r="A314" s="23" t="s">
        <v>74</v>
      </c>
      <c r="B314" s="23" t="s">
        <v>839</v>
      </c>
      <c r="C314" s="23" t="str">
        <f t="shared" si="5"/>
        <v>GUILLON MARC</v>
      </c>
      <c r="D314" s="23" t="s">
        <v>49</v>
      </c>
      <c r="E314" s="23" t="s">
        <v>50</v>
      </c>
      <c r="F314" s="23" t="s">
        <v>1849</v>
      </c>
      <c r="G314" s="23" t="s">
        <v>46</v>
      </c>
      <c r="H314" s="23" t="s">
        <v>44</v>
      </c>
      <c r="I314" s="23" t="s">
        <v>758</v>
      </c>
    </row>
    <row r="315" spans="1:9" x14ac:dyDescent="0.25">
      <c r="A315" s="23" t="s">
        <v>116</v>
      </c>
      <c r="B315" s="23" t="s">
        <v>117</v>
      </c>
      <c r="C315" s="23" t="str">
        <f t="shared" si="5"/>
        <v>GUILLOT ALAIN</v>
      </c>
      <c r="D315" s="23" t="s">
        <v>107</v>
      </c>
      <c r="E315" s="23" t="s">
        <v>108</v>
      </c>
      <c r="F315" s="23" t="s">
        <v>38</v>
      </c>
      <c r="G315" s="23" t="s">
        <v>104</v>
      </c>
      <c r="H315" s="23" t="s">
        <v>21</v>
      </c>
      <c r="I315" s="23" t="s">
        <v>81</v>
      </c>
    </row>
    <row r="316" spans="1:9" x14ac:dyDescent="0.25">
      <c r="A316" s="23" t="s">
        <v>672</v>
      </c>
      <c r="B316" s="23" t="s">
        <v>673</v>
      </c>
      <c r="C316" s="23" t="str">
        <f t="shared" si="5"/>
        <v>HAMARD ANTOINE</v>
      </c>
      <c r="D316" s="23" t="s">
        <v>640</v>
      </c>
      <c r="E316" s="23" t="s">
        <v>638</v>
      </c>
      <c r="F316" s="23" t="s">
        <v>1849</v>
      </c>
      <c r="G316" s="23" t="s">
        <v>1888</v>
      </c>
      <c r="H316" s="23" t="s">
        <v>31</v>
      </c>
      <c r="I316" s="23" t="s">
        <v>39</v>
      </c>
    </row>
    <row r="317" spans="1:9" x14ac:dyDescent="0.25">
      <c r="A317" s="23" t="s">
        <v>1045</v>
      </c>
      <c r="B317" s="23" t="s">
        <v>241</v>
      </c>
      <c r="C317" s="23" t="str">
        <f t="shared" si="5"/>
        <v>HASKO CATHERINE</v>
      </c>
      <c r="D317" s="23" t="s">
        <v>112</v>
      </c>
      <c r="E317" s="23" t="s">
        <v>113</v>
      </c>
      <c r="F317" s="23" t="s">
        <v>38</v>
      </c>
      <c r="G317" s="23" t="s">
        <v>109</v>
      </c>
      <c r="H317" s="23" t="s">
        <v>21</v>
      </c>
      <c r="I317" s="23" t="s">
        <v>81</v>
      </c>
    </row>
    <row r="318" spans="1:9" x14ac:dyDescent="0.25">
      <c r="A318" s="23" t="s">
        <v>891</v>
      </c>
      <c r="B318" s="23" t="s">
        <v>892</v>
      </c>
      <c r="C318" s="23" t="str">
        <f t="shared" si="5"/>
        <v>HAZMOUNE MOUSSA</v>
      </c>
      <c r="D318" s="23" t="s">
        <v>893</v>
      </c>
      <c r="E318" s="23" t="s">
        <v>53</v>
      </c>
      <c r="F318" s="23" t="s">
        <v>1849</v>
      </c>
      <c r="G318" s="23" t="s">
        <v>841</v>
      </c>
      <c r="H318" s="23" t="s">
        <v>44</v>
      </c>
      <c r="I318" s="23" t="s">
        <v>247</v>
      </c>
    </row>
    <row r="319" spans="1:9" x14ac:dyDescent="0.25">
      <c r="A319" s="23" t="s">
        <v>969</v>
      </c>
      <c r="B319" s="23" t="s">
        <v>142</v>
      </c>
      <c r="C319" s="23" t="str">
        <f t="shared" si="5"/>
        <v>HEBERT PHILIPPE</v>
      </c>
      <c r="D319" s="23" t="s">
        <v>970</v>
      </c>
      <c r="E319" s="23" t="s">
        <v>952</v>
      </c>
      <c r="F319" s="23" t="s">
        <v>38</v>
      </c>
      <c r="G319" s="23" t="s">
        <v>1879</v>
      </c>
      <c r="H319" s="23" t="s">
        <v>31</v>
      </c>
      <c r="I319" s="23" t="s">
        <v>39</v>
      </c>
    </row>
    <row r="320" spans="1:9" x14ac:dyDescent="0.25">
      <c r="A320" s="23" t="s">
        <v>811</v>
      </c>
      <c r="B320" s="23" t="s">
        <v>380</v>
      </c>
      <c r="C320" s="23" t="str">
        <f t="shared" si="5"/>
        <v>HEMARD SEBASTIEN</v>
      </c>
      <c r="D320" s="23" t="s">
        <v>794</v>
      </c>
      <c r="E320" s="23" t="s">
        <v>795</v>
      </c>
      <c r="F320" s="23" t="s">
        <v>1849</v>
      </c>
      <c r="G320" s="23" t="s">
        <v>760</v>
      </c>
      <c r="H320" s="23" t="s">
        <v>44</v>
      </c>
      <c r="I320" s="23" t="s">
        <v>45</v>
      </c>
    </row>
    <row r="321" spans="1:9" x14ac:dyDescent="0.25">
      <c r="A321" s="23" t="s">
        <v>330</v>
      </c>
      <c r="B321" s="23" t="s">
        <v>331</v>
      </c>
      <c r="C321" s="23" t="str">
        <f t="shared" si="5"/>
        <v>HENAULT MONIQUE</v>
      </c>
      <c r="D321" s="23" t="s">
        <v>26</v>
      </c>
      <c r="E321" s="23" t="s">
        <v>27</v>
      </c>
      <c r="F321" s="23" t="s">
        <v>1847</v>
      </c>
      <c r="G321" s="23" t="s">
        <v>1872</v>
      </c>
      <c r="H321" s="23" t="s">
        <v>21</v>
      </c>
      <c r="I321" s="23" t="s">
        <v>22</v>
      </c>
    </row>
    <row r="322" spans="1:9" x14ac:dyDescent="0.25">
      <c r="A322" s="23" t="s">
        <v>909</v>
      </c>
      <c r="B322" s="23" t="s">
        <v>910</v>
      </c>
      <c r="C322" s="23" t="str">
        <f t="shared" si="5"/>
        <v>HERBACH SVEN</v>
      </c>
      <c r="D322" s="23" t="s">
        <v>786</v>
      </c>
      <c r="E322" s="23" t="s">
        <v>616</v>
      </c>
      <c r="F322" s="23" t="s">
        <v>1849</v>
      </c>
      <c r="G322" s="23" t="s">
        <v>614</v>
      </c>
      <c r="H322" s="23" t="s">
        <v>612</v>
      </c>
      <c r="I322" s="23" t="s">
        <v>908</v>
      </c>
    </row>
    <row r="323" spans="1:9" x14ac:dyDescent="0.25">
      <c r="A323" s="23" t="s">
        <v>367</v>
      </c>
      <c r="B323" s="23" t="s">
        <v>168</v>
      </c>
      <c r="C323" s="23" t="str">
        <f t="shared" si="5"/>
        <v>HERNANDEZ STEPHANE</v>
      </c>
      <c r="D323" s="23" t="s">
        <v>26</v>
      </c>
      <c r="E323" s="23" t="s">
        <v>242</v>
      </c>
      <c r="F323" s="23" t="s">
        <v>1847</v>
      </c>
      <c r="G323" s="23" t="s">
        <v>1850</v>
      </c>
      <c r="H323" s="23" t="s">
        <v>21</v>
      </c>
      <c r="I323" s="23" t="s">
        <v>22</v>
      </c>
    </row>
    <row r="324" spans="1:9" x14ac:dyDescent="0.25">
      <c r="A324" s="23" t="s">
        <v>379</v>
      </c>
      <c r="B324" s="23" t="s">
        <v>380</v>
      </c>
      <c r="C324" s="23" t="str">
        <f t="shared" ref="C324:C387" si="6">A324&amp;" "&amp;B324</f>
        <v>HERPAILLER SEBASTIEN</v>
      </c>
      <c r="D324" s="23" t="s">
        <v>26</v>
      </c>
      <c r="E324" s="23" t="s">
        <v>242</v>
      </c>
      <c r="F324" s="23" t="s">
        <v>1847</v>
      </c>
      <c r="G324" s="23" t="s">
        <v>1850</v>
      </c>
      <c r="H324" s="23" t="s">
        <v>21</v>
      </c>
      <c r="I324" s="23" t="s">
        <v>22</v>
      </c>
    </row>
    <row r="325" spans="1:9" x14ac:dyDescent="0.25">
      <c r="A325" s="23" t="s">
        <v>576</v>
      </c>
      <c r="B325" s="23" t="s">
        <v>577</v>
      </c>
      <c r="C325" s="23" t="str">
        <f t="shared" si="6"/>
        <v>HERSANT MICHELE</v>
      </c>
      <c r="D325" s="23" t="s">
        <v>26</v>
      </c>
      <c r="E325" s="23" t="s">
        <v>63</v>
      </c>
      <c r="F325" s="23" t="s">
        <v>1847</v>
      </c>
      <c r="G325" s="23" t="s">
        <v>23</v>
      </c>
      <c r="H325" s="23" t="s">
        <v>21</v>
      </c>
      <c r="I325" s="23" t="s">
        <v>22</v>
      </c>
    </row>
    <row r="326" spans="1:9" x14ac:dyDescent="0.25">
      <c r="A326" s="23" t="s">
        <v>1376</v>
      </c>
      <c r="B326" s="23" t="s">
        <v>1377</v>
      </c>
      <c r="C326" s="23" t="str">
        <f t="shared" si="6"/>
        <v>HEVENER ANNAIK</v>
      </c>
      <c r="D326" s="23" t="s">
        <v>26</v>
      </c>
      <c r="E326" s="23" t="s">
        <v>27</v>
      </c>
      <c r="F326" s="23" t="s">
        <v>1847</v>
      </c>
      <c r="G326" s="23" t="s">
        <v>1875</v>
      </c>
      <c r="H326" s="23" t="s">
        <v>21</v>
      </c>
      <c r="I326" s="23" t="s">
        <v>22</v>
      </c>
    </row>
    <row r="327" spans="1:9" x14ac:dyDescent="0.25">
      <c r="A327" s="23" t="s">
        <v>584</v>
      </c>
      <c r="B327" s="23" t="s">
        <v>212</v>
      </c>
      <c r="C327" s="23" t="str">
        <f t="shared" si="6"/>
        <v>HOARAU FRANCIS</v>
      </c>
      <c r="D327" s="23" t="s">
        <v>26</v>
      </c>
      <c r="E327" s="23" t="s">
        <v>63</v>
      </c>
      <c r="F327" s="23" t="s">
        <v>1847</v>
      </c>
      <c r="G327" s="23" t="s">
        <v>1886</v>
      </c>
      <c r="H327" s="23" t="s">
        <v>21</v>
      </c>
      <c r="I327" s="23" t="s">
        <v>22</v>
      </c>
    </row>
    <row r="328" spans="1:9" x14ac:dyDescent="0.25">
      <c r="A328" s="23" t="s">
        <v>297</v>
      </c>
      <c r="B328" s="23" t="s">
        <v>298</v>
      </c>
      <c r="C328" s="23" t="str">
        <f t="shared" si="6"/>
        <v>HOUEIX ANNICK</v>
      </c>
      <c r="D328" s="23" t="s">
        <v>26</v>
      </c>
      <c r="E328" s="23" t="s">
        <v>27</v>
      </c>
      <c r="F328" s="23" t="s">
        <v>1847</v>
      </c>
      <c r="G328" s="23" t="s">
        <v>1880</v>
      </c>
      <c r="H328" s="23" t="s">
        <v>21</v>
      </c>
      <c r="I328" s="23" t="s">
        <v>22</v>
      </c>
    </row>
    <row r="329" spans="1:9" x14ac:dyDescent="0.25">
      <c r="A329" s="23" t="s">
        <v>533</v>
      </c>
      <c r="B329" s="23" t="s">
        <v>214</v>
      </c>
      <c r="C329" s="23" t="str">
        <f t="shared" si="6"/>
        <v>HOUTCHENS PASCAL</v>
      </c>
      <c r="D329" s="23" t="s">
        <v>26</v>
      </c>
      <c r="E329" s="23" t="s">
        <v>63</v>
      </c>
      <c r="F329" s="23" t="s">
        <v>1847</v>
      </c>
      <c r="G329" s="23" t="s">
        <v>1861</v>
      </c>
      <c r="H329" s="23" t="s">
        <v>21</v>
      </c>
      <c r="I329" s="23" t="s">
        <v>22</v>
      </c>
    </row>
    <row r="330" spans="1:9" x14ac:dyDescent="0.25">
      <c r="A330" s="23" t="s">
        <v>817</v>
      </c>
      <c r="B330" s="23" t="s">
        <v>555</v>
      </c>
      <c r="C330" s="23" t="str">
        <f t="shared" si="6"/>
        <v>HOYAU YANNICK</v>
      </c>
      <c r="D330" s="23" t="s">
        <v>818</v>
      </c>
      <c r="E330" s="23" t="s">
        <v>795</v>
      </c>
      <c r="F330" s="23" t="s">
        <v>1849</v>
      </c>
      <c r="G330" s="23" t="s">
        <v>760</v>
      </c>
      <c r="H330" s="23" t="s">
        <v>44</v>
      </c>
      <c r="I330" s="23" t="s">
        <v>758</v>
      </c>
    </row>
    <row r="331" spans="1:9" x14ac:dyDescent="0.25">
      <c r="A331" s="23" t="s">
        <v>987</v>
      </c>
      <c r="B331" s="23" t="s">
        <v>214</v>
      </c>
      <c r="C331" s="23" t="str">
        <f t="shared" si="6"/>
        <v>HURAUX PASCAL</v>
      </c>
      <c r="D331" s="23" t="s">
        <v>985</v>
      </c>
      <c r="E331" s="23" t="s">
        <v>986</v>
      </c>
      <c r="F331" s="23" t="s">
        <v>38</v>
      </c>
      <c r="G331" s="23" t="s">
        <v>898</v>
      </c>
      <c r="H331" s="23" t="s">
        <v>44</v>
      </c>
      <c r="I331" s="23" t="s">
        <v>32</v>
      </c>
    </row>
    <row r="332" spans="1:9" x14ac:dyDescent="0.25">
      <c r="A332" s="23" t="s">
        <v>1919</v>
      </c>
      <c r="B332" s="23" t="s">
        <v>1403</v>
      </c>
      <c r="C332" s="23" t="str">
        <f t="shared" si="6"/>
        <v>IBRIR KARIM</v>
      </c>
      <c r="D332" s="23" t="s">
        <v>26</v>
      </c>
      <c r="E332" s="23" t="s">
        <v>242</v>
      </c>
      <c r="F332" s="23" t="s">
        <v>1847</v>
      </c>
      <c r="G332" s="23" t="s">
        <v>1850</v>
      </c>
      <c r="H332" s="23" t="s">
        <v>21</v>
      </c>
      <c r="I332" s="23" t="s">
        <v>22</v>
      </c>
    </row>
    <row r="333" spans="1:9" x14ac:dyDescent="0.25">
      <c r="A333" s="23" t="s">
        <v>915</v>
      </c>
      <c r="B333" s="23" t="s">
        <v>516</v>
      </c>
      <c r="C333" s="23" t="str">
        <f t="shared" si="6"/>
        <v>IGOUNET PATRICK</v>
      </c>
      <c r="D333" s="23" t="s">
        <v>916</v>
      </c>
      <c r="E333" s="23" t="s">
        <v>617</v>
      </c>
      <c r="F333" s="23" t="s">
        <v>1849</v>
      </c>
      <c r="G333" s="23" t="s">
        <v>288</v>
      </c>
      <c r="H333" s="23" t="s">
        <v>21</v>
      </c>
      <c r="I333" s="23" t="s">
        <v>287</v>
      </c>
    </row>
    <row r="334" spans="1:9" x14ac:dyDescent="0.25">
      <c r="A334" s="23" t="s">
        <v>632</v>
      </c>
      <c r="B334" s="23" t="s">
        <v>633</v>
      </c>
      <c r="C334" s="23" t="str">
        <f t="shared" si="6"/>
        <v>JAMAIN ANTONY BORIS</v>
      </c>
      <c r="D334" s="23" t="s">
        <v>634</v>
      </c>
      <c r="E334" s="23" t="s">
        <v>53</v>
      </c>
      <c r="F334" s="23" t="s">
        <v>1849</v>
      </c>
      <c r="G334" s="23" t="s">
        <v>33</v>
      </c>
      <c r="H334" s="23" t="s">
        <v>31</v>
      </c>
      <c r="I334" s="23" t="s">
        <v>32</v>
      </c>
    </row>
    <row r="335" spans="1:9" x14ac:dyDescent="0.25">
      <c r="A335" s="23" t="s">
        <v>115</v>
      </c>
      <c r="B335" s="23" t="s">
        <v>168</v>
      </c>
      <c r="C335" s="23" t="str">
        <f t="shared" si="6"/>
        <v>JEAN STEPHANE</v>
      </c>
      <c r="D335" s="23" t="s">
        <v>169</v>
      </c>
      <c r="E335" s="23" t="s">
        <v>167</v>
      </c>
      <c r="F335" s="23" t="s">
        <v>1847</v>
      </c>
      <c r="G335" s="23" t="s">
        <v>1875</v>
      </c>
      <c r="H335" s="23" t="s">
        <v>21</v>
      </c>
      <c r="I335" s="23" t="s">
        <v>22</v>
      </c>
    </row>
    <row r="336" spans="1:9" x14ac:dyDescent="0.25">
      <c r="A336" s="23" t="s">
        <v>115</v>
      </c>
      <c r="B336" s="23" t="s">
        <v>497</v>
      </c>
      <c r="C336" s="23" t="str">
        <f t="shared" si="6"/>
        <v>JEAN NICOLAS</v>
      </c>
      <c r="D336" s="23" t="s">
        <v>26</v>
      </c>
      <c r="E336" s="23" t="s">
        <v>63</v>
      </c>
      <c r="F336" s="23" t="s">
        <v>1847</v>
      </c>
      <c r="G336" s="23" t="s">
        <v>1867</v>
      </c>
      <c r="H336" s="23" t="s">
        <v>21</v>
      </c>
      <c r="I336" s="23" t="s">
        <v>22</v>
      </c>
    </row>
    <row r="337" spans="1:9" x14ac:dyDescent="0.25">
      <c r="A337" s="23" t="s">
        <v>962</v>
      </c>
      <c r="B337" s="23" t="s">
        <v>516</v>
      </c>
      <c r="C337" s="23" t="str">
        <f t="shared" si="6"/>
        <v>JOUBERT PATRICK</v>
      </c>
      <c r="D337" s="23" t="s">
        <v>36</v>
      </c>
      <c r="E337" s="23" t="s">
        <v>37</v>
      </c>
      <c r="F337" s="23" t="s">
        <v>38</v>
      </c>
      <c r="G337" s="23" t="s">
        <v>33</v>
      </c>
      <c r="H337" s="23" t="s">
        <v>31</v>
      </c>
      <c r="I337" s="23" t="s">
        <v>32</v>
      </c>
    </row>
    <row r="338" spans="1:9" x14ac:dyDescent="0.25">
      <c r="A338" s="23" t="s">
        <v>1039</v>
      </c>
      <c r="B338" s="23" t="s">
        <v>380</v>
      </c>
      <c r="C338" s="23" t="str">
        <f t="shared" si="6"/>
        <v>JULLIOT SEBASTIEN</v>
      </c>
      <c r="D338" s="23" t="s">
        <v>1040</v>
      </c>
      <c r="E338" s="23" t="s">
        <v>795</v>
      </c>
      <c r="F338" s="23" t="s">
        <v>1849</v>
      </c>
      <c r="G338" s="23" t="s">
        <v>760</v>
      </c>
      <c r="H338" s="23" t="s">
        <v>44</v>
      </c>
      <c r="I338" s="23" t="s">
        <v>45</v>
      </c>
    </row>
    <row r="339" spans="1:9" x14ac:dyDescent="0.25">
      <c r="A339" s="23" t="s">
        <v>527</v>
      </c>
      <c r="B339" s="23" t="s">
        <v>528</v>
      </c>
      <c r="C339" s="23" t="str">
        <f t="shared" si="6"/>
        <v>KAPIEBE FREDDY</v>
      </c>
      <c r="D339" s="23" t="s">
        <v>26</v>
      </c>
      <c r="E339" s="23" t="s">
        <v>63</v>
      </c>
      <c r="F339" s="23" t="s">
        <v>1847</v>
      </c>
      <c r="G339" s="23" t="s">
        <v>1886</v>
      </c>
      <c r="H339" s="23" t="s">
        <v>21</v>
      </c>
      <c r="I339" s="23" t="s">
        <v>22</v>
      </c>
    </row>
    <row r="340" spans="1:9" x14ac:dyDescent="0.25">
      <c r="A340" s="23" t="s">
        <v>427</v>
      </c>
      <c r="B340" s="23" t="s">
        <v>327</v>
      </c>
      <c r="C340" s="23" t="str">
        <f t="shared" si="6"/>
        <v>KOZIMOR BEATRICE</v>
      </c>
      <c r="D340" s="23" t="s">
        <v>26</v>
      </c>
      <c r="E340" s="23" t="s">
        <v>27</v>
      </c>
      <c r="F340" s="23" t="s">
        <v>1847</v>
      </c>
      <c r="G340" s="23" t="s">
        <v>1872</v>
      </c>
      <c r="H340" s="23" t="s">
        <v>21</v>
      </c>
      <c r="I340" s="23" t="s">
        <v>22</v>
      </c>
    </row>
    <row r="341" spans="1:9" x14ac:dyDescent="0.25">
      <c r="A341" s="23" t="s">
        <v>771</v>
      </c>
      <c r="B341" s="23" t="s">
        <v>166</v>
      </c>
      <c r="C341" s="23" t="str">
        <f t="shared" si="6"/>
        <v>LAC LAURENT</v>
      </c>
      <c r="D341" s="23" t="s">
        <v>686</v>
      </c>
      <c r="E341" s="23" t="s">
        <v>652</v>
      </c>
      <c r="F341" s="23" t="s">
        <v>1849</v>
      </c>
      <c r="G341" s="23" t="s">
        <v>769</v>
      </c>
      <c r="H341" s="23" t="s">
        <v>44</v>
      </c>
      <c r="I341" s="23" t="s">
        <v>682</v>
      </c>
    </row>
    <row r="342" spans="1:9" x14ac:dyDescent="0.25">
      <c r="A342" s="23" t="s">
        <v>784</v>
      </c>
      <c r="B342" s="23" t="s">
        <v>166</v>
      </c>
      <c r="C342" s="23" t="str">
        <f t="shared" si="6"/>
        <v>LACOSTAZ LAURENT</v>
      </c>
      <c r="D342" s="23" t="s">
        <v>776</v>
      </c>
      <c r="E342" s="23"/>
      <c r="F342" s="23" t="s">
        <v>1849</v>
      </c>
      <c r="G342" s="23" t="s">
        <v>1892</v>
      </c>
      <c r="H342" s="23" t="s">
        <v>68</v>
      </c>
      <c r="I342" s="23" t="str">
        <f>+H344</f>
        <v>ELC</v>
      </c>
    </row>
    <row r="343" spans="1:9" x14ac:dyDescent="0.25">
      <c r="A343" s="23" t="s">
        <v>1786</v>
      </c>
      <c r="B343" s="23" t="s">
        <v>1787</v>
      </c>
      <c r="C343" s="23" t="str">
        <f t="shared" si="6"/>
        <v>LACOUE BENEDICTE</v>
      </c>
      <c r="D343" s="23" t="s">
        <v>26</v>
      </c>
      <c r="E343" s="23" t="s">
        <v>27</v>
      </c>
      <c r="F343" s="23" t="s">
        <v>1847</v>
      </c>
      <c r="G343" s="23" t="s">
        <v>1870</v>
      </c>
      <c r="H343" s="23" t="s">
        <v>21</v>
      </c>
      <c r="I343" s="23" t="s">
        <v>22</v>
      </c>
    </row>
    <row r="344" spans="1:9" x14ac:dyDescent="0.25">
      <c r="A344" s="23" t="s">
        <v>796</v>
      </c>
      <c r="B344" s="23" t="s">
        <v>797</v>
      </c>
      <c r="C344" s="23" t="str">
        <f t="shared" si="6"/>
        <v>LACROIX JEAN PIERRE</v>
      </c>
      <c r="D344" s="23" t="s">
        <v>627</v>
      </c>
      <c r="E344" s="23" t="s">
        <v>628</v>
      </c>
      <c r="F344" s="23" t="s">
        <v>1849</v>
      </c>
      <c r="G344" s="23" t="s">
        <v>1895</v>
      </c>
      <c r="H344" s="23" t="s">
        <v>31</v>
      </c>
      <c r="I344" s="23" t="s">
        <v>39</v>
      </c>
    </row>
    <row r="345" spans="1:9" x14ac:dyDescent="0.25">
      <c r="A345" s="23" t="s">
        <v>314</v>
      </c>
      <c r="B345" s="23" t="s">
        <v>315</v>
      </c>
      <c r="C345" s="23" t="str">
        <f t="shared" si="6"/>
        <v>LAFAY ANNE MARIE</v>
      </c>
      <c r="D345" s="23" t="s">
        <v>26</v>
      </c>
      <c r="E345" s="23" t="s">
        <v>27</v>
      </c>
      <c r="F345" s="23" t="s">
        <v>1847</v>
      </c>
      <c r="G345" s="23" t="s">
        <v>1856</v>
      </c>
      <c r="H345" s="23" t="s">
        <v>21</v>
      </c>
      <c r="I345" s="23" t="s">
        <v>22</v>
      </c>
    </row>
    <row r="346" spans="1:9" x14ac:dyDescent="0.25">
      <c r="A346" s="23" t="s">
        <v>237</v>
      </c>
      <c r="B346" s="23" t="s">
        <v>238</v>
      </c>
      <c r="C346" s="23" t="str">
        <f t="shared" si="6"/>
        <v>LAGEON EMMANUEL</v>
      </c>
      <c r="D346" s="23" t="s">
        <v>26</v>
      </c>
      <c r="E346" s="23" t="s">
        <v>63</v>
      </c>
      <c r="F346" s="23" t="s">
        <v>1847</v>
      </c>
      <c r="G346" s="23" t="s">
        <v>1859</v>
      </c>
      <c r="H346" s="23" t="s">
        <v>21</v>
      </c>
      <c r="I346" s="23" t="s">
        <v>22</v>
      </c>
    </row>
    <row r="347" spans="1:9" x14ac:dyDescent="0.25">
      <c r="A347" s="23" t="s">
        <v>1046</v>
      </c>
      <c r="B347" s="23" t="s">
        <v>670</v>
      </c>
      <c r="C347" s="23" t="str">
        <f t="shared" si="6"/>
        <v>LAHOREAU GABRIEL</v>
      </c>
      <c r="D347" s="23" t="s">
        <v>977</v>
      </c>
      <c r="E347" s="23" t="s">
        <v>98</v>
      </c>
      <c r="F347" s="23" t="s">
        <v>38</v>
      </c>
      <c r="G347" s="23" t="s">
        <v>1879</v>
      </c>
      <c r="H347" s="23" t="s">
        <v>31</v>
      </c>
      <c r="I347" s="23" t="s">
        <v>39</v>
      </c>
    </row>
    <row r="348" spans="1:9" x14ac:dyDescent="0.25">
      <c r="A348" s="23" t="s">
        <v>934</v>
      </c>
      <c r="B348" s="23" t="s">
        <v>48</v>
      </c>
      <c r="C348" s="23" t="str">
        <f t="shared" si="6"/>
        <v>LANCEREAU ERIC</v>
      </c>
      <c r="D348" s="23" t="s">
        <v>935</v>
      </c>
      <c r="E348" s="23" t="s">
        <v>246</v>
      </c>
      <c r="F348" s="23" t="s">
        <v>1849</v>
      </c>
      <c r="G348" s="23" t="s">
        <v>933</v>
      </c>
      <c r="H348" s="23" t="s">
        <v>21</v>
      </c>
      <c r="I348" s="23" t="s">
        <v>81</v>
      </c>
    </row>
    <row r="349" spans="1:9" x14ac:dyDescent="0.25">
      <c r="A349" s="23" t="s">
        <v>917</v>
      </c>
      <c r="B349" s="23" t="s">
        <v>918</v>
      </c>
      <c r="C349" s="23" t="str">
        <f t="shared" si="6"/>
        <v>LANDINI DANILO</v>
      </c>
      <c r="D349" s="23" t="s">
        <v>695</v>
      </c>
      <c r="E349" s="23" t="s">
        <v>21</v>
      </c>
      <c r="F349" s="23" t="s">
        <v>1849</v>
      </c>
      <c r="G349" s="23" t="s">
        <v>260</v>
      </c>
      <c r="H349" s="23" t="s">
        <v>21</v>
      </c>
      <c r="I349" s="23" t="s">
        <v>81</v>
      </c>
    </row>
    <row r="350" spans="1:9" x14ac:dyDescent="0.25">
      <c r="A350" s="23" t="s">
        <v>28</v>
      </c>
      <c r="B350" s="23" t="s">
        <v>29</v>
      </c>
      <c r="C350" s="23" t="str">
        <f t="shared" si="6"/>
        <v>LAROCHE DANY</v>
      </c>
      <c r="D350" s="23" t="s">
        <v>26</v>
      </c>
      <c r="E350" s="23" t="s">
        <v>30</v>
      </c>
      <c r="F350" s="23" t="s">
        <v>1847</v>
      </c>
      <c r="G350" s="23" t="s">
        <v>1889</v>
      </c>
      <c r="H350" s="23" t="s">
        <v>21</v>
      </c>
      <c r="I350" s="23" t="s">
        <v>22</v>
      </c>
    </row>
    <row r="351" spans="1:9" x14ac:dyDescent="0.25">
      <c r="A351" s="23" t="s">
        <v>659</v>
      </c>
      <c r="B351" s="23" t="s">
        <v>117</v>
      </c>
      <c r="C351" s="23" t="str">
        <f t="shared" si="6"/>
        <v>LASSAULZAIS ALAIN</v>
      </c>
      <c r="D351" s="23" t="s">
        <v>660</v>
      </c>
      <c r="E351" s="23" t="s">
        <v>50</v>
      </c>
      <c r="F351" s="23" t="s">
        <v>1849</v>
      </c>
      <c r="G351" s="23" t="s">
        <v>1878</v>
      </c>
      <c r="H351" s="23" t="s">
        <v>31</v>
      </c>
      <c r="I351" s="23" t="s">
        <v>39</v>
      </c>
    </row>
    <row r="352" spans="1:9" x14ac:dyDescent="0.25">
      <c r="A352" s="23" t="s">
        <v>166</v>
      </c>
      <c r="B352" s="23" t="s">
        <v>244</v>
      </c>
      <c r="C352" s="23" t="str">
        <f t="shared" si="6"/>
        <v>LAURENT MARTINE</v>
      </c>
      <c r="D352" s="23" t="s">
        <v>26</v>
      </c>
      <c r="E352" s="23" t="s">
        <v>63</v>
      </c>
      <c r="F352" s="23" t="s">
        <v>1847</v>
      </c>
      <c r="G352" s="23" t="s">
        <v>1861</v>
      </c>
      <c r="H352" s="23" t="s">
        <v>21</v>
      </c>
      <c r="I352" s="23" t="s">
        <v>22</v>
      </c>
    </row>
    <row r="353" spans="1:9" x14ac:dyDescent="0.25">
      <c r="A353" s="23" t="s">
        <v>751</v>
      </c>
      <c r="B353" s="23" t="s">
        <v>752</v>
      </c>
      <c r="C353" s="23" t="str">
        <f t="shared" si="6"/>
        <v>LAVIGNE JEAN-RENE</v>
      </c>
      <c r="D353" s="23" t="s">
        <v>645</v>
      </c>
      <c r="E353" s="23" t="s">
        <v>643</v>
      </c>
      <c r="F353" s="23" t="s">
        <v>1849</v>
      </c>
      <c r="G353" s="23" t="s">
        <v>46</v>
      </c>
      <c r="H353" s="23" t="s">
        <v>44</v>
      </c>
      <c r="I353" s="23" t="s">
        <v>45</v>
      </c>
    </row>
    <row r="354" spans="1:9" x14ac:dyDescent="0.25">
      <c r="A354" s="23" t="s">
        <v>763</v>
      </c>
      <c r="B354" s="23" t="s">
        <v>497</v>
      </c>
      <c r="C354" s="23" t="str">
        <f t="shared" si="6"/>
        <v>LAVOCAT NICOLAS</v>
      </c>
      <c r="D354" s="23" t="s">
        <v>640</v>
      </c>
      <c r="E354" s="23" t="s">
        <v>638</v>
      </c>
      <c r="F354" s="23" t="s">
        <v>1849</v>
      </c>
      <c r="G354" s="23" t="s">
        <v>46</v>
      </c>
      <c r="H354" s="23" t="s">
        <v>44</v>
      </c>
      <c r="I354" s="23" t="s">
        <v>758</v>
      </c>
    </row>
    <row r="355" spans="1:9" x14ac:dyDescent="0.25">
      <c r="A355" s="23" t="s">
        <v>775</v>
      </c>
      <c r="B355" s="23" t="s">
        <v>166</v>
      </c>
      <c r="C355" s="23" t="str">
        <f t="shared" si="6"/>
        <v>LE BASTARD LAURENT</v>
      </c>
      <c r="D355" s="23" t="s">
        <v>776</v>
      </c>
      <c r="E355" s="23"/>
      <c r="F355" s="23" t="s">
        <v>1849</v>
      </c>
      <c r="G355" s="23" t="s">
        <v>1892</v>
      </c>
      <c r="H355" s="23" t="s">
        <v>68</v>
      </c>
      <c r="I355" s="23" t="str">
        <f>+H357</f>
        <v>ELM</v>
      </c>
    </row>
    <row r="356" spans="1:9" x14ac:dyDescent="0.25">
      <c r="A356" s="23" t="s">
        <v>1037</v>
      </c>
      <c r="B356" s="23" t="s">
        <v>48</v>
      </c>
      <c r="C356" s="23" t="str">
        <f t="shared" si="6"/>
        <v>LE BAYON ERIC</v>
      </c>
      <c r="D356" s="23" t="s">
        <v>1038</v>
      </c>
      <c r="E356" s="23"/>
      <c r="F356" s="23" t="s">
        <v>1849</v>
      </c>
      <c r="G356" s="23" t="s">
        <v>871</v>
      </c>
      <c r="H356" s="23" t="s">
        <v>21</v>
      </c>
      <c r="I356" s="23" t="s">
        <v>870</v>
      </c>
    </row>
    <row r="357" spans="1:9" x14ac:dyDescent="0.25">
      <c r="A357" s="23" t="s">
        <v>302</v>
      </c>
      <c r="B357" s="23" t="s">
        <v>303</v>
      </c>
      <c r="C357" s="23" t="str">
        <f t="shared" si="6"/>
        <v>LE CAM LUCETTE</v>
      </c>
      <c r="D357" s="23" t="s">
        <v>26</v>
      </c>
      <c r="E357" s="23" t="s">
        <v>27</v>
      </c>
      <c r="F357" s="23" t="s">
        <v>1847</v>
      </c>
      <c r="G357" s="23" t="s">
        <v>1872</v>
      </c>
      <c r="H357" s="23" t="s">
        <v>21</v>
      </c>
      <c r="I357" s="23" t="s">
        <v>22</v>
      </c>
    </row>
    <row r="358" spans="1:9" x14ac:dyDescent="0.25">
      <c r="A358" s="23" t="s">
        <v>1821</v>
      </c>
      <c r="B358" s="23" t="s">
        <v>193</v>
      </c>
      <c r="C358" s="23" t="str">
        <f t="shared" si="6"/>
        <v>LE CLECH GUILLAUME</v>
      </c>
      <c r="D358" s="23" t="s">
        <v>273</v>
      </c>
      <c r="E358" s="23" t="s">
        <v>94</v>
      </c>
      <c r="F358" s="23" t="s">
        <v>1847</v>
      </c>
      <c r="G358" s="23" t="s">
        <v>136</v>
      </c>
      <c r="H358" s="23" t="s">
        <v>21</v>
      </c>
      <c r="I358" s="23" t="s">
        <v>135</v>
      </c>
    </row>
    <row r="359" spans="1:9" x14ac:dyDescent="0.25">
      <c r="A359" s="23" t="s">
        <v>159</v>
      </c>
      <c r="B359" s="23" t="s">
        <v>160</v>
      </c>
      <c r="C359" s="23" t="str">
        <f t="shared" si="6"/>
        <v>LE HARZIC ARNAUD</v>
      </c>
      <c r="D359" s="23" t="s">
        <v>161</v>
      </c>
      <c r="E359" s="23" t="s">
        <v>162</v>
      </c>
      <c r="F359" s="23" t="s">
        <v>38</v>
      </c>
      <c r="G359" s="23" t="s">
        <v>158</v>
      </c>
      <c r="H359" s="23" t="s">
        <v>21</v>
      </c>
      <c r="I359" s="23" t="s">
        <v>135</v>
      </c>
    </row>
    <row r="360" spans="1:9" x14ac:dyDescent="0.25">
      <c r="A360" s="23" t="s">
        <v>1920</v>
      </c>
      <c r="B360" s="23" t="s">
        <v>570</v>
      </c>
      <c r="C360" s="23" t="str">
        <f t="shared" si="6"/>
        <v>LE PUIL THOMAS</v>
      </c>
      <c r="D360" s="23" t="s">
        <v>93</v>
      </c>
      <c r="E360" s="23" t="s">
        <v>94</v>
      </c>
      <c r="F360" s="23" t="s">
        <v>1847</v>
      </c>
      <c r="G360" s="23" t="s">
        <v>46</v>
      </c>
      <c r="H360" s="23" t="s">
        <v>44</v>
      </c>
      <c r="I360" s="23" t="s">
        <v>1921</v>
      </c>
    </row>
    <row r="361" spans="1:9" x14ac:dyDescent="0.25">
      <c r="A361" s="23" t="s">
        <v>723</v>
      </c>
      <c r="B361" s="23" t="s">
        <v>454</v>
      </c>
      <c r="C361" s="23" t="str">
        <f t="shared" si="6"/>
        <v>LECOMTE CAROLINE</v>
      </c>
      <c r="D361" s="23" t="s">
        <v>187</v>
      </c>
      <c r="E361" s="23" t="s">
        <v>188</v>
      </c>
      <c r="F361" s="23" t="s">
        <v>1849</v>
      </c>
      <c r="G361" s="23" t="s">
        <v>181</v>
      </c>
      <c r="H361" s="23" t="s">
        <v>21</v>
      </c>
      <c r="I361" s="23" t="s">
        <v>180</v>
      </c>
    </row>
    <row r="362" spans="1:9" x14ac:dyDescent="0.25">
      <c r="A362" s="23" t="s">
        <v>723</v>
      </c>
      <c r="B362" s="23" t="s">
        <v>724</v>
      </c>
      <c r="C362" s="23" t="str">
        <f t="shared" si="6"/>
        <v>LECOMTE JEAN-PIERRE</v>
      </c>
      <c r="D362" s="23" t="s">
        <v>49</v>
      </c>
      <c r="E362" s="23" t="s">
        <v>50</v>
      </c>
      <c r="F362" s="23" t="s">
        <v>1849</v>
      </c>
      <c r="G362" s="23" t="s">
        <v>46</v>
      </c>
      <c r="H362" s="23" t="s">
        <v>44</v>
      </c>
      <c r="I362" s="23" t="s">
        <v>45</v>
      </c>
    </row>
    <row r="363" spans="1:9" x14ac:dyDescent="0.25">
      <c r="A363" s="23" t="s">
        <v>700</v>
      </c>
      <c r="B363" s="23" t="s">
        <v>606</v>
      </c>
      <c r="C363" s="23" t="str">
        <f t="shared" si="6"/>
        <v>LECROART CEDRIC</v>
      </c>
      <c r="D363" s="23" t="s">
        <v>701</v>
      </c>
      <c r="E363" s="23" t="s">
        <v>53</v>
      </c>
      <c r="F363" s="23" t="s">
        <v>1849</v>
      </c>
      <c r="G363" s="23" t="s">
        <v>158</v>
      </c>
      <c r="H363" s="23" t="s">
        <v>21</v>
      </c>
      <c r="I363" s="23" t="s">
        <v>135</v>
      </c>
    </row>
    <row r="364" spans="1:9" x14ac:dyDescent="0.25">
      <c r="A364" s="23" t="s">
        <v>110</v>
      </c>
      <c r="B364" s="23" t="s">
        <v>111</v>
      </c>
      <c r="C364" s="23" t="str">
        <f t="shared" si="6"/>
        <v>LECUYER JEAN PAUL</v>
      </c>
      <c r="D364" s="23" t="s">
        <v>112</v>
      </c>
      <c r="E364" s="23" t="s">
        <v>113</v>
      </c>
      <c r="F364" s="23" t="s">
        <v>38</v>
      </c>
      <c r="G364" s="23" t="s">
        <v>109</v>
      </c>
      <c r="H364" s="23" t="s">
        <v>21</v>
      </c>
      <c r="I364" s="23" t="s">
        <v>81</v>
      </c>
    </row>
    <row r="365" spans="1:9" x14ac:dyDescent="0.25">
      <c r="A365" s="23" t="s">
        <v>807</v>
      </c>
      <c r="B365" s="23" t="s">
        <v>396</v>
      </c>
      <c r="C365" s="23" t="str">
        <f t="shared" si="6"/>
        <v>LEJEUNE RICHARD</v>
      </c>
      <c r="D365" s="23" t="s">
        <v>808</v>
      </c>
      <c r="E365" s="23" t="s">
        <v>626</v>
      </c>
      <c r="F365" s="23" t="s">
        <v>1849</v>
      </c>
      <c r="G365" s="23" t="s">
        <v>760</v>
      </c>
      <c r="H365" s="23" t="s">
        <v>44</v>
      </c>
      <c r="I365" s="23" t="s">
        <v>710</v>
      </c>
    </row>
    <row r="366" spans="1:9" x14ac:dyDescent="0.25">
      <c r="A366" s="23" t="s">
        <v>174</v>
      </c>
      <c r="B366" s="23" t="s">
        <v>175</v>
      </c>
      <c r="C366" s="23" t="str">
        <f t="shared" si="6"/>
        <v>LEMOINE DANIELLE</v>
      </c>
      <c r="D366" s="23" t="s">
        <v>169</v>
      </c>
      <c r="E366" s="23" t="s">
        <v>167</v>
      </c>
      <c r="F366" s="23" t="s">
        <v>1847</v>
      </c>
      <c r="G366" s="23" t="s">
        <v>1875</v>
      </c>
      <c r="H366" s="23" t="s">
        <v>21</v>
      </c>
      <c r="I366" s="23" t="s">
        <v>22</v>
      </c>
    </row>
    <row r="367" spans="1:9" x14ac:dyDescent="0.25">
      <c r="A367" s="23" t="s">
        <v>446</v>
      </c>
      <c r="B367" s="23" t="s">
        <v>447</v>
      </c>
      <c r="C367" s="23" t="str">
        <f t="shared" si="6"/>
        <v>LENFANT STEPHANIE</v>
      </c>
      <c r="D367" s="23" t="s">
        <v>26</v>
      </c>
      <c r="E367" s="23" t="s">
        <v>27</v>
      </c>
      <c r="F367" s="23" t="s">
        <v>1847</v>
      </c>
      <c r="G367" s="23" t="s">
        <v>1872</v>
      </c>
      <c r="H367" s="23" t="s">
        <v>21</v>
      </c>
      <c r="I367" s="23" t="s">
        <v>22</v>
      </c>
    </row>
    <row r="368" spans="1:9" x14ac:dyDescent="0.25">
      <c r="A368" s="23" t="s">
        <v>743</v>
      </c>
      <c r="B368" s="23" t="s">
        <v>138</v>
      </c>
      <c r="C368" s="23" t="str">
        <f t="shared" si="6"/>
        <v>LENOIR LUDOVIC</v>
      </c>
      <c r="D368" s="23" t="s">
        <v>744</v>
      </c>
      <c r="E368" s="23" t="s">
        <v>628</v>
      </c>
      <c r="F368" s="23" t="s">
        <v>1849</v>
      </c>
      <c r="G368" s="23" t="s">
        <v>46</v>
      </c>
      <c r="H368" s="23" t="s">
        <v>44</v>
      </c>
      <c r="I368" s="23" t="s">
        <v>45</v>
      </c>
    </row>
    <row r="369" spans="1:9" x14ac:dyDescent="0.25">
      <c r="A369" s="23" t="s">
        <v>664</v>
      </c>
      <c r="B369" s="23" t="s">
        <v>272</v>
      </c>
      <c r="C369" s="23" t="str">
        <f t="shared" si="6"/>
        <v>LESTER FABIEN</v>
      </c>
      <c r="D369" s="23" t="s">
        <v>668</v>
      </c>
      <c r="E369" s="23" t="s">
        <v>626</v>
      </c>
      <c r="F369" s="23" t="s">
        <v>1849</v>
      </c>
      <c r="G369" s="23" t="s">
        <v>1888</v>
      </c>
      <c r="H369" s="23" t="s">
        <v>31</v>
      </c>
      <c r="I369" s="23" t="s">
        <v>39</v>
      </c>
    </row>
    <row r="370" spans="1:9" x14ac:dyDescent="0.25">
      <c r="A370" s="23" t="s">
        <v>498</v>
      </c>
      <c r="B370" s="23" t="s">
        <v>499</v>
      </c>
      <c r="C370" s="23" t="str">
        <f t="shared" si="6"/>
        <v>LEVITE DAVID</v>
      </c>
      <c r="D370" s="23" t="s">
        <v>26</v>
      </c>
      <c r="E370" s="23" t="s">
        <v>63</v>
      </c>
      <c r="F370" s="23" t="s">
        <v>1847</v>
      </c>
      <c r="G370" s="23" t="s">
        <v>1886</v>
      </c>
      <c r="H370" s="23" t="s">
        <v>21</v>
      </c>
      <c r="I370" s="23" t="s">
        <v>22</v>
      </c>
    </row>
    <row r="371" spans="1:9" x14ac:dyDescent="0.25">
      <c r="A371" s="23" t="s">
        <v>412</v>
      </c>
      <c r="B371" s="23" t="s">
        <v>312</v>
      </c>
      <c r="C371" s="23" t="str">
        <f t="shared" si="6"/>
        <v>LIMONT BRIGITTE</v>
      </c>
      <c r="D371" s="23" t="s">
        <v>26</v>
      </c>
      <c r="E371" s="23" t="s">
        <v>30</v>
      </c>
      <c r="F371" s="23" t="s">
        <v>1847</v>
      </c>
      <c r="G371" s="23" t="s">
        <v>1889</v>
      </c>
      <c r="H371" s="23" t="s">
        <v>21</v>
      </c>
      <c r="I371" s="23" t="s">
        <v>22</v>
      </c>
    </row>
    <row r="372" spans="1:9" x14ac:dyDescent="0.25">
      <c r="A372" s="23" t="s">
        <v>466</v>
      </c>
      <c r="B372" s="23" t="s">
        <v>103</v>
      </c>
      <c r="C372" s="23" t="str">
        <f t="shared" si="6"/>
        <v>LOCHON CHRISTOPHE</v>
      </c>
      <c r="D372" s="23" t="s">
        <v>924</v>
      </c>
      <c r="E372" s="23" t="s">
        <v>706</v>
      </c>
      <c r="F372" s="23" t="s">
        <v>1849</v>
      </c>
      <c r="G372" s="23" t="s">
        <v>288</v>
      </c>
      <c r="H372" s="23" t="s">
        <v>21</v>
      </c>
      <c r="I372" s="23" t="s">
        <v>287</v>
      </c>
    </row>
    <row r="373" spans="1:9" x14ac:dyDescent="0.25">
      <c r="A373" s="23" t="s">
        <v>466</v>
      </c>
      <c r="B373" s="23" t="s">
        <v>585</v>
      </c>
      <c r="C373" s="23" t="str">
        <f t="shared" si="6"/>
        <v>LOCHON DOLORES</v>
      </c>
      <c r="D373" s="23" t="s">
        <v>422</v>
      </c>
      <c r="E373" s="23" t="s">
        <v>423</v>
      </c>
      <c r="F373" s="23" t="s">
        <v>1847</v>
      </c>
      <c r="G373" s="23" t="s">
        <v>1867</v>
      </c>
      <c r="H373" s="23" t="s">
        <v>21</v>
      </c>
      <c r="I373" s="23" t="s">
        <v>22</v>
      </c>
    </row>
    <row r="374" spans="1:9" x14ac:dyDescent="0.25">
      <c r="A374" s="23" t="s">
        <v>466</v>
      </c>
      <c r="B374" s="23" t="s">
        <v>219</v>
      </c>
      <c r="C374" s="23" t="str">
        <f t="shared" si="6"/>
        <v>LOCHON OLIVIER</v>
      </c>
      <c r="D374" s="23" t="s">
        <v>26</v>
      </c>
      <c r="E374" s="23" t="s">
        <v>27</v>
      </c>
      <c r="F374" s="23" t="s">
        <v>1847</v>
      </c>
      <c r="G374" s="23" t="s">
        <v>1858</v>
      </c>
      <c r="H374" s="23" t="s">
        <v>21</v>
      </c>
      <c r="I374" s="23" t="s">
        <v>22</v>
      </c>
    </row>
    <row r="375" spans="1:9" x14ac:dyDescent="0.25">
      <c r="A375" s="23" t="s">
        <v>837</v>
      </c>
      <c r="B375" s="23" t="s">
        <v>838</v>
      </c>
      <c r="C375" s="23" t="str">
        <f t="shared" si="6"/>
        <v>LOISEAU MATTHIEU</v>
      </c>
      <c r="D375" s="23" t="s">
        <v>49</v>
      </c>
      <c r="E375" s="23" t="s">
        <v>50</v>
      </c>
      <c r="F375" s="23" t="s">
        <v>1849</v>
      </c>
      <c r="G375" s="23" t="s">
        <v>46</v>
      </c>
      <c r="H375" s="23" t="s">
        <v>44</v>
      </c>
      <c r="I375" s="23" t="s">
        <v>45</v>
      </c>
    </row>
    <row r="376" spans="1:9" x14ac:dyDescent="0.25">
      <c r="A376" s="23" t="s">
        <v>467</v>
      </c>
      <c r="B376" s="23" t="s">
        <v>366</v>
      </c>
      <c r="C376" s="23" t="str">
        <f t="shared" si="6"/>
        <v>LOPEZ MICHELLE</v>
      </c>
      <c r="D376" s="23" t="s">
        <v>26</v>
      </c>
      <c r="E376" s="23" t="s">
        <v>27</v>
      </c>
      <c r="F376" s="23" t="s">
        <v>1847</v>
      </c>
      <c r="G376" s="23" t="s">
        <v>1880</v>
      </c>
      <c r="H376" s="23" t="s">
        <v>21</v>
      </c>
      <c r="I376" s="23" t="s">
        <v>22</v>
      </c>
    </row>
    <row r="377" spans="1:9" x14ac:dyDescent="0.25">
      <c r="A377" s="23" t="s">
        <v>467</v>
      </c>
      <c r="B377" s="23" t="s">
        <v>103</v>
      </c>
      <c r="C377" s="23" t="str">
        <f t="shared" si="6"/>
        <v>LOPEZ CHRISTOPHE</v>
      </c>
      <c r="D377" s="23" t="s">
        <v>26</v>
      </c>
      <c r="E377" s="23" t="s">
        <v>63</v>
      </c>
      <c r="F377" s="23" t="s">
        <v>1847</v>
      </c>
      <c r="G377" s="23" t="s">
        <v>1867</v>
      </c>
      <c r="H377" s="23" t="s">
        <v>21</v>
      </c>
      <c r="I377" s="23" t="s">
        <v>22</v>
      </c>
    </row>
    <row r="378" spans="1:9" x14ac:dyDescent="0.25">
      <c r="A378" s="23" t="s">
        <v>1035</v>
      </c>
      <c r="B378" s="23" t="s">
        <v>115</v>
      </c>
      <c r="C378" s="23" t="str">
        <f t="shared" si="6"/>
        <v>LOPEZ NAVARRO JEAN</v>
      </c>
      <c r="D378" s="23" t="s">
        <v>1036</v>
      </c>
      <c r="E378" s="23" t="s">
        <v>617</v>
      </c>
      <c r="F378" s="23" t="s">
        <v>1849</v>
      </c>
      <c r="G378" s="23" t="s">
        <v>872</v>
      </c>
      <c r="H378" s="23" t="s">
        <v>21</v>
      </c>
      <c r="I378" s="23" t="s">
        <v>870</v>
      </c>
    </row>
    <row r="379" spans="1:9" x14ac:dyDescent="0.25">
      <c r="A379" s="23" t="s">
        <v>154</v>
      </c>
      <c r="B379" s="23" t="s">
        <v>155</v>
      </c>
      <c r="C379" s="23" t="str">
        <f t="shared" si="6"/>
        <v>LOPEZ Y LASO MANUEL</v>
      </c>
      <c r="D379" s="23" t="s">
        <v>156</v>
      </c>
      <c r="E379" s="23" t="s">
        <v>157</v>
      </c>
      <c r="F379" s="23" t="s">
        <v>38</v>
      </c>
      <c r="G379" s="23" t="s">
        <v>136</v>
      </c>
      <c r="H379" s="23" t="s">
        <v>21</v>
      </c>
      <c r="I379" s="23" t="s">
        <v>135</v>
      </c>
    </row>
    <row r="380" spans="1:9" x14ac:dyDescent="0.25">
      <c r="A380" s="23" t="s">
        <v>508</v>
      </c>
      <c r="B380" s="23" t="s">
        <v>292</v>
      </c>
      <c r="C380" s="23" t="str">
        <f t="shared" si="6"/>
        <v>LORAIN PASQUERAULT PATRICIA</v>
      </c>
      <c r="D380" s="23" t="s">
        <v>422</v>
      </c>
      <c r="E380" s="23" t="s">
        <v>423</v>
      </c>
      <c r="F380" s="23" t="s">
        <v>1847</v>
      </c>
      <c r="G380" s="23" t="s">
        <v>1852</v>
      </c>
      <c r="H380" s="23" t="s">
        <v>21</v>
      </c>
      <c r="I380" s="23" t="s">
        <v>22</v>
      </c>
    </row>
    <row r="381" spans="1:9" x14ac:dyDescent="0.25">
      <c r="A381" s="23" t="s">
        <v>729</v>
      </c>
      <c r="B381" s="23" t="s">
        <v>691</v>
      </c>
      <c r="C381" s="23" t="str">
        <f t="shared" si="6"/>
        <v>LORRAIN FREDERIC</v>
      </c>
      <c r="D381" s="23" t="s">
        <v>637</v>
      </c>
      <c r="E381" s="23" t="s">
        <v>638</v>
      </c>
      <c r="F381" s="23" t="s">
        <v>1849</v>
      </c>
      <c r="G381" s="23" t="s">
        <v>46</v>
      </c>
      <c r="H381" s="23" t="s">
        <v>44</v>
      </c>
      <c r="I381" s="23" t="s">
        <v>45</v>
      </c>
    </row>
    <row r="382" spans="1:9" x14ac:dyDescent="0.25">
      <c r="A382" s="23" t="s">
        <v>47</v>
      </c>
      <c r="B382" s="23" t="s">
        <v>48</v>
      </c>
      <c r="C382" s="23" t="str">
        <f t="shared" si="6"/>
        <v>LOSEGO ERIC</v>
      </c>
      <c r="D382" s="23" t="s">
        <v>49</v>
      </c>
      <c r="E382" s="23" t="s">
        <v>50</v>
      </c>
      <c r="F382" s="23" t="s">
        <v>1849</v>
      </c>
      <c r="G382" s="23" t="s">
        <v>46</v>
      </c>
      <c r="H382" s="23" t="s">
        <v>44</v>
      </c>
      <c r="I382" s="23" t="s">
        <v>45</v>
      </c>
    </row>
    <row r="383" spans="1:9" x14ac:dyDescent="0.25">
      <c r="A383" s="23" t="s">
        <v>785</v>
      </c>
      <c r="B383" s="23" t="s">
        <v>570</v>
      </c>
      <c r="C383" s="23" t="str">
        <f t="shared" si="6"/>
        <v>LUCHINI THOMAS</v>
      </c>
      <c r="D383" s="23" t="s">
        <v>786</v>
      </c>
      <c r="E383" s="23" t="s">
        <v>616</v>
      </c>
      <c r="F383" s="23" t="s">
        <v>1849</v>
      </c>
      <c r="G383" s="23" t="s">
        <v>614</v>
      </c>
      <c r="H383" s="23" t="s">
        <v>612</v>
      </c>
      <c r="I383" s="23" t="s">
        <v>613</v>
      </c>
    </row>
    <row r="384" spans="1:9" x14ac:dyDescent="0.25">
      <c r="A384" s="23" t="s">
        <v>346</v>
      </c>
      <c r="B384" s="23" t="s">
        <v>311</v>
      </c>
      <c r="C384" s="23" t="str">
        <f t="shared" si="6"/>
        <v>MAILLET ANITA</v>
      </c>
      <c r="D384" s="23" t="s">
        <v>26</v>
      </c>
      <c r="E384" s="23" t="s">
        <v>27</v>
      </c>
      <c r="F384" s="23" t="s">
        <v>1847</v>
      </c>
      <c r="G384" s="23" t="s">
        <v>1852</v>
      </c>
      <c r="H384" s="23" t="s">
        <v>21</v>
      </c>
      <c r="I384" s="23" t="s">
        <v>22</v>
      </c>
    </row>
    <row r="385" spans="1:9" x14ac:dyDescent="0.25">
      <c r="A385" s="23" t="s">
        <v>594</v>
      </c>
      <c r="B385" s="23" t="s">
        <v>317</v>
      </c>
      <c r="C385" s="23" t="str">
        <f t="shared" si="6"/>
        <v>MAINGAULT CHRISTINE</v>
      </c>
      <c r="D385" s="23" t="s">
        <v>26</v>
      </c>
      <c r="E385" s="23" t="s">
        <v>27</v>
      </c>
      <c r="F385" s="23" t="s">
        <v>1847</v>
      </c>
      <c r="G385" s="23" t="s">
        <v>1848</v>
      </c>
      <c r="H385" s="23" t="s">
        <v>21</v>
      </c>
      <c r="I385" s="23" t="s">
        <v>22</v>
      </c>
    </row>
    <row r="386" spans="1:9" x14ac:dyDescent="0.25">
      <c r="A386" s="23" t="s">
        <v>307</v>
      </c>
      <c r="B386" s="23" t="s">
        <v>308</v>
      </c>
      <c r="C386" s="23" t="str">
        <f t="shared" si="6"/>
        <v>MAISY GUYLAINE</v>
      </c>
      <c r="D386" s="23" t="s">
        <v>26</v>
      </c>
      <c r="E386" s="23" t="s">
        <v>27</v>
      </c>
      <c r="F386" s="23" t="s">
        <v>1847</v>
      </c>
      <c r="G386" s="23" t="s">
        <v>1852</v>
      </c>
      <c r="H386" s="23" t="s">
        <v>21</v>
      </c>
      <c r="I386" s="23" t="s">
        <v>22</v>
      </c>
    </row>
    <row r="387" spans="1:9" x14ac:dyDescent="0.25">
      <c r="A387" s="23" t="s">
        <v>307</v>
      </c>
      <c r="B387" s="23" t="s">
        <v>152</v>
      </c>
      <c r="C387" s="23" t="str">
        <f t="shared" si="6"/>
        <v>MAISY MICHAEL</v>
      </c>
      <c r="D387" s="23" t="s">
        <v>26</v>
      </c>
      <c r="E387" s="23" t="s">
        <v>63</v>
      </c>
      <c r="F387" s="23" t="s">
        <v>1847</v>
      </c>
      <c r="G387" s="23" t="s">
        <v>1851</v>
      </c>
      <c r="H387" s="23" t="s">
        <v>21</v>
      </c>
      <c r="I387" s="23" t="s">
        <v>22</v>
      </c>
    </row>
    <row r="388" spans="1:9" x14ac:dyDescent="0.25">
      <c r="A388" s="23" t="s">
        <v>222</v>
      </c>
      <c r="B388" s="23" t="s">
        <v>208</v>
      </c>
      <c r="C388" s="23" t="str">
        <f t="shared" ref="C388:C451" si="7">A388&amp;" "&amp;B388</f>
        <v>MALLET MICHEL</v>
      </c>
      <c r="D388" s="23" t="s">
        <v>223</v>
      </c>
      <c r="E388" s="23" t="s">
        <v>129</v>
      </c>
      <c r="F388" s="23" t="s">
        <v>38</v>
      </c>
      <c r="G388" s="23" t="s">
        <v>197</v>
      </c>
      <c r="H388" s="23" t="s">
        <v>21</v>
      </c>
      <c r="I388" s="23" t="s">
        <v>81</v>
      </c>
    </row>
    <row r="389" spans="1:9" x14ac:dyDescent="0.25">
      <c r="A389" s="23" t="s">
        <v>953</v>
      </c>
      <c r="B389" s="23" t="s">
        <v>343</v>
      </c>
      <c r="C389" s="23" t="str">
        <f t="shared" si="7"/>
        <v>MANNAT VALERIE</v>
      </c>
      <c r="D389" s="23" t="s">
        <v>954</v>
      </c>
      <c r="E389" s="23" t="s">
        <v>71</v>
      </c>
      <c r="F389" s="23" t="s">
        <v>38</v>
      </c>
      <c r="G389" s="23" t="s">
        <v>847</v>
      </c>
      <c r="H389" s="23" t="s">
        <v>21</v>
      </c>
      <c r="I389" s="23" t="s">
        <v>22</v>
      </c>
    </row>
    <row r="390" spans="1:9" x14ac:dyDescent="0.25">
      <c r="A390" s="23" t="s">
        <v>653</v>
      </c>
      <c r="B390" s="23" t="s">
        <v>535</v>
      </c>
      <c r="C390" s="23" t="str">
        <f t="shared" si="7"/>
        <v>MARECHAL DIDIER</v>
      </c>
      <c r="D390" s="23" t="s">
        <v>1922</v>
      </c>
      <c r="E390" s="23" t="s">
        <v>53</v>
      </c>
      <c r="F390" s="23" t="s">
        <v>1849</v>
      </c>
      <c r="G390" s="23" t="s">
        <v>46</v>
      </c>
      <c r="H390" s="23" t="s">
        <v>44</v>
      </c>
      <c r="I390" s="23" t="s">
        <v>45</v>
      </c>
    </row>
    <row r="391" spans="1:9" x14ac:dyDescent="0.25">
      <c r="A391" s="23" t="s">
        <v>671</v>
      </c>
      <c r="B391" s="23" t="s">
        <v>193</v>
      </c>
      <c r="C391" s="23" t="str">
        <f t="shared" si="7"/>
        <v>MARIE GUILLAUME</v>
      </c>
      <c r="D391" s="23" t="s">
        <v>49</v>
      </c>
      <c r="E391" s="23" t="s">
        <v>50</v>
      </c>
      <c r="F391" s="23" t="s">
        <v>1849</v>
      </c>
      <c r="G391" s="23" t="s">
        <v>1895</v>
      </c>
      <c r="H391" s="23" t="s">
        <v>31</v>
      </c>
      <c r="I391" s="23" t="s">
        <v>39</v>
      </c>
    </row>
    <row r="392" spans="1:9" x14ac:dyDescent="0.25">
      <c r="A392" s="23" t="s">
        <v>344</v>
      </c>
      <c r="B392" s="23" t="s">
        <v>345</v>
      </c>
      <c r="C392" s="23" t="str">
        <f t="shared" si="7"/>
        <v>MARIONNEAU EVELYNE</v>
      </c>
      <c r="D392" s="23" t="s">
        <v>26</v>
      </c>
      <c r="E392" s="23" t="s">
        <v>27</v>
      </c>
      <c r="F392" s="23" t="s">
        <v>1847</v>
      </c>
      <c r="G392" s="23" t="s">
        <v>1852</v>
      </c>
      <c r="H392" s="23" t="s">
        <v>21</v>
      </c>
      <c r="I392" s="23" t="s">
        <v>22</v>
      </c>
    </row>
    <row r="393" spans="1:9" x14ac:dyDescent="0.25">
      <c r="A393" s="23" t="s">
        <v>599</v>
      </c>
      <c r="B393" s="23" t="s">
        <v>214</v>
      </c>
      <c r="C393" s="23" t="str">
        <f t="shared" si="7"/>
        <v>MAROLLEAU PASCAL</v>
      </c>
      <c r="D393" s="23" t="s">
        <v>422</v>
      </c>
      <c r="E393" s="23" t="s">
        <v>423</v>
      </c>
      <c r="F393" s="23" t="s">
        <v>1847</v>
      </c>
      <c r="G393" s="23" t="s">
        <v>1850</v>
      </c>
      <c r="H393" s="23" t="s">
        <v>21</v>
      </c>
      <c r="I393" s="23" t="s">
        <v>22</v>
      </c>
    </row>
    <row r="394" spans="1:9" x14ac:dyDescent="0.25">
      <c r="A394" s="23" t="s">
        <v>400</v>
      </c>
      <c r="B394" s="23" t="s">
        <v>175</v>
      </c>
      <c r="C394" s="23" t="str">
        <f t="shared" si="7"/>
        <v>MARQUET DANIELLE</v>
      </c>
      <c r="D394" s="23" t="s">
        <v>26</v>
      </c>
      <c r="E394" s="23" t="s">
        <v>27</v>
      </c>
      <c r="F394" s="23" t="s">
        <v>1847</v>
      </c>
      <c r="G394" s="23" t="s">
        <v>1870</v>
      </c>
      <c r="H394" s="23" t="s">
        <v>21</v>
      </c>
      <c r="I394" s="23" t="s">
        <v>22</v>
      </c>
    </row>
    <row r="395" spans="1:9" x14ac:dyDescent="0.25">
      <c r="A395" s="23" t="s">
        <v>114</v>
      </c>
      <c r="B395" s="23" t="s">
        <v>115</v>
      </c>
      <c r="C395" s="23" t="str">
        <f t="shared" si="7"/>
        <v>MARQUOIS JEAN</v>
      </c>
      <c r="D395" s="23" t="s">
        <v>107</v>
      </c>
      <c r="E395" s="23" t="s">
        <v>108</v>
      </c>
      <c r="F395" s="23" t="s">
        <v>38</v>
      </c>
      <c r="G395" s="23" t="s">
        <v>104</v>
      </c>
      <c r="H395" s="23" t="s">
        <v>21</v>
      </c>
      <c r="I395" s="23" t="s">
        <v>81</v>
      </c>
    </row>
    <row r="396" spans="1:9" x14ac:dyDescent="0.25">
      <c r="A396" s="23" t="s">
        <v>793</v>
      </c>
      <c r="B396" s="23" t="s">
        <v>465</v>
      </c>
      <c r="C396" s="23" t="str">
        <f t="shared" si="7"/>
        <v>MARTIGNON JEAN LUC</v>
      </c>
      <c r="D396" s="23" t="s">
        <v>794</v>
      </c>
      <c r="E396" s="23" t="s">
        <v>795</v>
      </c>
      <c r="F396" s="23" t="s">
        <v>1849</v>
      </c>
      <c r="G396" s="23" t="s">
        <v>1895</v>
      </c>
      <c r="H396" s="23" t="s">
        <v>31</v>
      </c>
      <c r="I396" s="23" t="s">
        <v>39</v>
      </c>
    </row>
    <row r="397" spans="1:9" x14ac:dyDescent="0.25">
      <c r="A397" s="23" t="s">
        <v>336</v>
      </c>
      <c r="B397" s="23" t="s">
        <v>606</v>
      </c>
      <c r="C397" s="23" t="str">
        <f t="shared" si="7"/>
        <v>MARTIN CEDRIC</v>
      </c>
      <c r="D397" s="23" t="s">
        <v>607</v>
      </c>
      <c r="E397" s="23" t="s">
        <v>77</v>
      </c>
      <c r="F397" s="23" t="s">
        <v>1849</v>
      </c>
      <c r="G397" s="23" t="s">
        <v>605</v>
      </c>
      <c r="H397" s="23" t="s">
        <v>21</v>
      </c>
      <c r="I397" s="23" t="s">
        <v>72</v>
      </c>
    </row>
    <row r="398" spans="1:9" x14ac:dyDescent="0.25">
      <c r="A398" s="23" t="s">
        <v>336</v>
      </c>
      <c r="B398" s="23" t="s">
        <v>337</v>
      </c>
      <c r="C398" s="23" t="str">
        <f t="shared" si="7"/>
        <v>MARTIN LYDIA</v>
      </c>
      <c r="D398" s="23" t="s">
        <v>26</v>
      </c>
      <c r="E398" s="23" t="s">
        <v>27</v>
      </c>
      <c r="F398" s="23" t="s">
        <v>1847</v>
      </c>
      <c r="G398" s="23" t="s">
        <v>1875</v>
      </c>
      <c r="H398" s="23" t="s">
        <v>21</v>
      </c>
      <c r="I398" s="23" t="s">
        <v>22</v>
      </c>
    </row>
    <row r="399" spans="1:9" x14ac:dyDescent="0.25">
      <c r="A399" s="23" t="s">
        <v>336</v>
      </c>
      <c r="B399" s="23" t="s">
        <v>225</v>
      </c>
      <c r="C399" s="23" t="str">
        <f t="shared" si="7"/>
        <v>MARTIN CYRIL</v>
      </c>
      <c r="D399" s="23" t="s">
        <v>26</v>
      </c>
      <c r="E399" s="23" t="s">
        <v>63</v>
      </c>
      <c r="F399" s="23" t="s">
        <v>1847</v>
      </c>
      <c r="G399" s="23" t="s">
        <v>1872</v>
      </c>
      <c r="H399" s="23" t="s">
        <v>21</v>
      </c>
      <c r="I399" s="23" t="s">
        <v>22</v>
      </c>
    </row>
    <row r="400" spans="1:9" x14ac:dyDescent="0.25">
      <c r="A400" s="23" t="s">
        <v>336</v>
      </c>
      <c r="B400" s="23" t="s">
        <v>142</v>
      </c>
      <c r="C400" s="23" t="str">
        <f t="shared" si="7"/>
        <v>MARTIN PHILIPPE</v>
      </c>
      <c r="D400" s="23" t="s">
        <v>422</v>
      </c>
      <c r="E400" s="23" t="s">
        <v>423</v>
      </c>
      <c r="F400" s="23" t="s">
        <v>1847</v>
      </c>
      <c r="G400" s="23" t="s">
        <v>1850</v>
      </c>
      <c r="H400" s="23" t="s">
        <v>21</v>
      </c>
      <c r="I400" s="23" t="s">
        <v>22</v>
      </c>
    </row>
    <row r="401" spans="1:9" x14ac:dyDescent="0.25">
      <c r="A401" s="23" t="s">
        <v>764</v>
      </c>
      <c r="B401" s="23" t="s">
        <v>765</v>
      </c>
      <c r="C401" s="23" t="str">
        <f t="shared" si="7"/>
        <v>MARTINI FABIO</v>
      </c>
      <c r="D401" s="23" t="s">
        <v>49</v>
      </c>
      <c r="E401" s="23" t="s">
        <v>50</v>
      </c>
      <c r="F401" s="23" t="s">
        <v>1849</v>
      </c>
      <c r="G401" s="23" t="s">
        <v>46</v>
      </c>
      <c r="H401" s="23" t="s">
        <v>44</v>
      </c>
      <c r="I401" s="23" t="s">
        <v>758</v>
      </c>
    </row>
    <row r="402" spans="1:9" x14ac:dyDescent="0.25">
      <c r="A402" s="23" t="s">
        <v>416</v>
      </c>
      <c r="B402" s="23" t="s">
        <v>417</v>
      </c>
      <c r="C402" s="23" t="str">
        <f t="shared" si="7"/>
        <v>MARTINIERE MARINETTE</v>
      </c>
      <c r="D402" s="23" t="s">
        <v>26</v>
      </c>
      <c r="E402" s="23" t="s">
        <v>27</v>
      </c>
      <c r="F402" s="23" t="s">
        <v>1847</v>
      </c>
      <c r="G402" s="23" t="s">
        <v>1848</v>
      </c>
      <c r="H402" s="23" t="s">
        <v>21</v>
      </c>
      <c r="I402" s="23" t="s">
        <v>22</v>
      </c>
    </row>
    <row r="403" spans="1:9" x14ac:dyDescent="0.25">
      <c r="A403" s="23" t="s">
        <v>176</v>
      </c>
      <c r="B403" s="23" t="s">
        <v>177</v>
      </c>
      <c r="C403" s="23" t="str">
        <f t="shared" si="7"/>
        <v>MARTINS JEREMY</v>
      </c>
      <c r="D403" s="23" t="s">
        <v>169</v>
      </c>
      <c r="E403" s="23" t="s">
        <v>167</v>
      </c>
      <c r="F403" s="23" t="s">
        <v>1847</v>
      </c>
      <c r="G403" s="23" t="s">
        <v>1851</v>
      </c>
      <c r="H403" s="23" t="s">
        <v>21</v>
      </c>
      <c r="I403" s="23" t="s">
        <v>22</v>
      </c>
    </row>
    <row r="404" spans="1:9" x14ac:dyDescent="0.25">
      <c r="A404" s="23" t="s">
        <v>748</v>
      </c>
      <c r="B404" s="23" t="s">
        <v>138</v>
      </c>
      <c r="C404" s="23" t="str">
        <f t="shared" si="7"/>
        <v>MARTORELL LUDOVIC</v>
      </c>
      <c r="D404" s="23" t="s">
        <v>749</v>
      </c>
      <c r="E404" s="23" t="s">
        <v>626</v>
      </c>
      <c r="F404" s="23" t="s">
        <v>1849</v>
      </c>
      <c r="G404" s="23" t="s">
        <v>46</v>
      </c>
      <c r="H404" s="23" t="s">
        <v>44</v>
      </c>
      <c r="I404" s="23" t="s">
        <v>45</v>
      </c>
    </row>
    <row r="405" spans="1:9" x14ac:dyDescent="0.25">
      <c r="A405" s="23" t="s">
        <v>567</v>
      </c>
      <c r="B405" s="23" t="s">
        <v>96</v>
      </c>
      <c r="C405" s="23" t="str">
        <f t="shared" si="7"/>
        <v>MARTY JEROME</v>
      </c>
      <c r="D405" s="23" t="s">
        <v>26</v>
      </c>
      <c r="E405" s="23" t="s">
        <v>63</v>
      </c>
      <c r="F405" s="23" t="s">
        <v>1847</v>
      </c>
      <c r="G405" s="23" t="s">
        <v>1861</v>
      </c>
      <c r="H405" s="23" t="s">
        <v>21</v>
      </c>
      <c r="I405" s="23" t="s">
        <v>22</v>
      </c>
    </row>
    <row r="406" spans="1:9" x14ac:dyDescent="0.25">
      <c r="A406" s="23" t="s">
        <v>712</v>
      </c>
      <c r="B406" s="23" t="s">
        <v>713</v>
      </c>
      <c r="C406" s="23" t="str">
        <f t="shared" si="7"/>
        <v>MASSARD REGIS</v>
      </c>
      <c r="D406" s="23" t="s">
        <v>705</v>
      </c>
      <c r="E406" s="23" t="s">
        <v>714</v>
      </c>
      <c r="F406" s="23" t="s">
        <v>1849</v>
      </c>
      <c r="G406" s="23" t="s">
        <v>711</v>
      </c>
      <c r="H406" s="23" t="s">
        <v>44</v>
      </c>
      <c r="I406" s="23" t="s">
        <v>710</v>
      </c>
    </row>
    <row r="407" spans="1:9" x14ac:dyDescent="0.25">
      <c r="A407" s="23" t="s">
        <v>554</v>
      </c>
      <c r="B407" s="23" t="s">
        <v>555</v>
      </c>
      <c r="C407" s="23" t="str">
        <f t="shared" si="7"/>
        <v>MASSE YANNICK</v>
      </c>
      <c r="D407" s="23" t="s">
        <v>26</v>
      </c>
      <c r="E407" s="23" t="s">
        <v>63</v>
      </c>
      <c r="F407" s="23" t="s">
        <v>1847</v>
      </c>
      <c r="G407" s="23" t="s">
        <v>1858</v>
      </c>
      <c r="H407" s="23" t="s">
        <v>21</v>
      </c>
      <c r="I407" s="23" t="s">
        <v>22</v>
      </c>
    </row>
    <row r="408" spans="1:9" x14ac:dyDescent="0.25">
      <c r="A408" s="23" t="s">
        <v>615</v>
      </c>
      <c r="B408" s="23" t="s">
        <v>142</v>
      </c>
      <c r="C408" s="23" t="str">
        <f t="shared" si="7"/>
        <v>MATHAS PHILIPPE</v>
      </c>
      <c r="D408" s="23" t="s">
        <v>619</v>
      </c>
      <c r="E408" s="23" t="s">
        <v>616</v>
      </c>
      <c r="F408" s="23" t="s">
        <v>1849</v>
      </c>
      <c r="G408" s="23" t="s">
        <v>614</v>
      </c>
      <c r="H408" s="23" t="s">
        <v>612</v>
      </c>
      <c r="I408" s="23" t="s">
        <v>613</v>
      </c>
    </row>
    <row r="409" spans="1:9" x14ac:dyDescent="0.25">
      <c r="A409" s="23" t="s">
        <v>474</v>
      </c>
      <c r="B409" s="23" t="s">
        <v>339</v>
      </c>
      <c r="C409" s="23" t="str">
        <f t="shared" si="7"/>
        <v>MAUSSERVEY ANDREE</v>
      </c>
      <c r="D409" s="23" t="s">
        <v>26</v>
      </c>
      <c r="E409" s="23" t="s">
        <v>459</v>
      </c>
      <c r="F409" s="23" t="s">
        <v>87</v>
      </c>
      <c r="G409" s="23" t="s">
        <v>457</v>
      </c>
      <c r="H409" s="23" t="s">
        <v>44</v>
      </c>
      <c r="I409" s="23" t="s">
        <v>456</v>
      </c>
    </row>
    <row r="410" spans="1:9" x14ac:dyDescent="0.25">
      <c r="A410" s="23" t="s">
        <v>881</v>
      </c>
      <c r="B410" s="23" t="s">
        <v>882</v>
      </c>
      <c r="C410" s="23" t="str">
        <f t="shared" si="7"/>
        <v>MEJIA JOSE ALVARO</v>
      </c>
      <c r="D410" s="23" t="s">
        <v>631</v>
      </c>
      <c r="E410" s="23" t="s">
        <v>53</v>
      </c>
      <c r="F410" s="23" t="s">
        <v>1849</v>
      </c>
      <c r="G410" s="23" t="s">
        <v>33</v>
      </c>
      <c r="H410" s="23" t="s">
        <v>31</v>
      </c>
      <c r="I410" s="23" t="s">
        <v>32</v>
      </c>
    </row>
    <row r="411" spans="1:9" x14ac:dyDescent="0.25">
      <c r="A411" s="23" t="s">
        <v>381</v>
      </c>
      <c r="B411" s="23" t="s">
        <v>382</v>
      </c>
      <c r="C411" s="23" t="str">
        <f t="shared" si="7"/>
        <v>MENANT MURIEL</v>
      </c>
      <c r="D411" s="23" t="s">
        <v>26</v>
      </c>
      <c r="E411" s="23" t="s">
        <v>63</v>
      </c>
      <c r="F411" s="23" t="s">
        <v>1847</v>
      </c>
      <c r="G411" s="23" t="s">
        <v>1886</v>
      </c>
      <c r="H411" s="23" t="s">
        <v>21</v>
      </c>
      <c r="I411" s="23" t="s">
        <v>22</v>
      </c>
    </row>
    <row r="412" spans="1:9" x14ac:dyDescent="0.25">
      <c r="A412" s="23" t="s">
        <v>921</v>
      </c>
      <c r="B412" s="23" t="s">
        <v>922</v>
      </c>
      <c r="C412" s="23" t="str">
        <f t="shared" si="7"/>
        <v>MENARD WILFRIED</v>
      </c>
      <c r="D412" s="23" t="s">
        <v>923</v>
      </c>
      <c r="E412" s="23" t="s">
        <v>706</v>
      </c>
      <c r="F412" s="23" t="s">
        <v>1849</v>
      </c>
      <c r="G412" s="23" t="s">
        <v>288</v>
      </c>
      <c r="H412" s="23" t="s">
        <v>21</v>
      </c>
      <c r="I412" s="23" t="s">
        <v>287</v>
      </c>
    </row>
    <row r="413" spans="1:9" x14ac:dyDescent="0.25">
      <c r="A413" s="23" t="s">
        <v>848</v>
      </c>
      <c r="B413" s="23" t="s">
        <v>849</v>
      </c>
      <c r="C413" s="23" t="str">
        <f t="shared" si="7"/>
        <v>MEOT JEAN-MICHEL</v>
      </c>
      <c r="D413" s="23" t="s">
        <v>850</v>
      </c>
      <c r="E413" s="23" t="s">
        <v>617</v>
      </c>
      <c r="F413" s="23" t="s">
        <v>1849</v>
      </c>
      <c r="G413" s="23" t="s">
        <v>847</v>
      </c>
      <c r="H413" s="23" t="s">
        <v>21</v>
      </c>
      <c r="I413" s="23" t="s">
        <v>22</v>
      </c>
    </row>
    <row r="414" spans="1:9" x14ac:dyDescent="0.25">
      <c r="A414" s="23" t="s">
        <v>1012</v>
      </c>
      <c r="B414" s="23" t="s">
        <v>219</v>
      </c>
      <c r="C414" s="23" t="str">
        <f t="shared" si="7"/>
        <v>MEREL OLIVIER</v>
      </c>
      <c r="D414" s="23" t="s">
        <v>1013</v>
      </c>
      <c r="E414" s="23" t="s">
        <v>459</v>
      </c>
      <c r="F414" s="23" t="s">
        <v>38</v>
      </c>
      <c r="G414" s="23" t="s">
        <v>457</v>
      </c>
      <c r="H414" s="23" t="s">
        <v>44</v>
      </c>
      <c r="I414" s="23" t="s">
        <v>456</v>
      </c>
    </row>
    <row r="415" spans="1:9" x14ac:dyDescent="0.25">
      <c r="A415" s="23" t="s">
        <v>125</v>
      </c>
      <c r="B415" s="23" t="s">
        <v>126</v>
      </c>
      <c r="C415" s="23" t="str">
        <f t="shared" si="7"/>
        <v>MERIC MARIE CHARLOTTE</v>
      </c>
      <c r="D415" s="23" t="s">
        <v>107</v>
      </c>
      <c r="E415" s="23" t="s">
        <v>108</v>
      </c>
      <c r="F415" s="23" t="s">
        <v>38</v>
      </c>
      <c r="G415" s="23" t="s">
        <v>104</v>
      </c>
      <c r="H415" s="23" t="s">
        <v>21</v>
      </c>
      <c r="I415" s="23" t="s">
        <v>81</v>
      </c>
    </row>
    <row r="416" spans="1:9" x14ac:dyDescent="0.25">
      <c r="A416" s="23" t="s">
        <v>509</v>
      </c>
      <c r="B416" s="23" t="s">
        <v>510</v>
      </c>
      <c r="C416" s="23" t="str">
        <f t="shared" si="7"/>
        <v>MERIGARD ANGELIQUE</v>
      </c>
      <c r="D416" s="23" t="s">
        <v>26</v>
      </c>
      <c r="E416" s="23" t="s">
        <v>63</v>
      </c>
      <c r="F416" s="23" t="s">
        <v>1847</v>
      </c>
      <c r="G416" s="23" t="s">
        <v>1896</v>
      </c>
      <c r="H416" s="23" t="s">
        <v>21</v>
      </c>
      <c r="I416" s="23" t="s">
        <v>22</v>
      </c>
    </row>
    <row r="417" spans="1:9" x14ac:dyDescent="0.25">
      <c r="A417" s="23" t="s">
        <v>65</v>
      </c>
      <c r="B417" s="23" t="s">
        <v>66</v>
      </c>
      <c r="C417" s="23" t="str">
        <f t="shared" si="7"/>
        <v>MEUNIER LAURENCE</v>
      </c>
      <c r="D417" s="23" t="s">
        <v>67</v>
      </c>
      <c r="E417" s="23" t="s">
        <v>59</v>
      </c>
      <c r="F417" s="23" t="s">
        <v>1849</v>
      </c>
      <c r="G417" s="23" t="s">
        <v>55</v>
      </c>
      <c r="H417" s="23" t="s">
        <v>21</v>
      </c>
      <c r="I417" s="23" t="s">
        <v>54</v>
      </c>
    </row>
    <row r="418" spans="1:9" x14ac:dyDescent="0.25">
      <c r="A418" s="23" t="s">
        <v>596</v>
      </c>
      <c r="B418" s="23" t="s">
        <v>366</v>
      </c>
      <c r="C418" s="23" t="str">
        <f t="shared" si="7"/>
        <v>MICHILSEN MICHELLE</v>
      </c>
      <c r="D418" s="23" t="s">
        <v>422</v>
      </c>
      <c r="E418" s="23" t="s">
        <v>423</v>
      </c>
      <c r="F418" s="23" t="s">
        <v>1847</v>
      </c>
      <c r="G418" s="23" t="s">
        <v>1852</v>
      </c>
      <c r="H418" s="23" t="s">
        <v>21</v>
      </c>
      <c r="I418" s="23" t="s">
        <v>22</v>
      </c>
    </row>
    <row r="419" spans="1:9" x14ac:dyDescent="0.25">
      <c r="A419" s="23" t="s">
        <v>988</v>
      </c>
      <c r="B419" s="23" t="s">
        <v>989</v>
      </c>
      <c r="C419" s="23" t="str">
        <f t="shared" si="7"/>
        <v>MICHO ALEX</v>
      </c>
      <c r="D419" s="23" t="s">
        <v>977</v>
      </c>
      <c r="E419" s="23" t="s">
        <v>98</v>
      </c>
      <c r="F419" s="23" t="s">
        <v>38</v>
      </c>
      <c r="G419" s="23" t="s">
        <v>46</v>
      </c>
      <c r="H419" s="23" t="s">
        <v>44</v>
      </c>
      <c r="I419" s="23" t="s">
        <v>45</v>
      </c>
    </row>
    <row r="420" spans="1:9" x14ac:dyDescent="0.25">
      <c r="A420" s="23" t="s">
        <v>571</v>
      </c>
      <c r="B420" s="23" t="s">
        <v>572</v>
      </c>
      <c r="C420" s="23" t="str">
        <f t="shared" si="7"/>
        <v>MILLET FRANCINE</v>
      </c>
      <c r="D420" s="23" t="s">
        <v>26</v>
      </c>
      <c r="E420" s="23" t="s">
        <v>63</v>
      </c>
      <c r="F420" s="23" t="s">
        <v>1847</v>
      </c>
      <c r="G420" s="23" t="s">
        <v>1889</v>
      </c>
      <c r="H420" s="23" t="s">
        <v>21</v>
      </c>
      <c r="I420" s="23" t="s">
        <v>22</v>
      </c>
    </row>
    <row r="421" spans="1:9" x14ac:dyDescent="0.25">
      <c r="A421" s="23" t="s">
        <v>442</v>
      </c>
      <c r="B421" s="23" t="s">
        <v>443</v>
      </c>
      <c r="C421" s="23" t="str">
        <f t="shared" si="7"/>
        <v>MILLON CRISTINA</v>
      </c>
      <c r="D421" s="23" t="s">
        <v>422</v>
      </c>
      <c r="E421" s="23" t="s">
        <v>423</v>
      </c>
      <c r="F421" s="23" t="s">
        <v>1847</v>
      </c>
      <c r="G421" s="23" t="s">
        <v>1852</v>
      </c>
      <c r="H421" s="23" t="s">
        <v>21</v>
      </c>
      <c r="I421" s="23" t="s">
        <v>22</v>
      </c>
    </row>
    <row r="422" spans="1:9" x14ac:dyDescent="0.25">
      <c r="A422" s="23" t="s">
        <v>432</v>
      </c>
      <c r="B422" s="23" t="s">
        <v>433</v>
      </c>
      <c r="C422" s="23" t="str">
        <f t="shared" si="7"/>
        <v>MIRBEAUX MURIELLE</v>
      </c>
      <c r="D422" s="23" t="s">
        <v>26</v>
      </c>
      <c r="E422" s="23" t="s">
        <v>30</v>
      </c>
      <c r="F422" s="23" t="s">
        <v>1847</v>
      </c>
      <c r="G422" s="23" t="s">
        <v>1851</v>
      </c>
      <c r="H422" s="23" t="s">
        <v>21</v>
      </c>
      <c r="I422" s="23" t="s">
        <v>22</v>
      </c>
    </row>
    <row r="423" spans="1:9" x14ac:dyDescent="0.25">
      <c r="A423" s="23" t="s">
        <v>549</v>
      </c>
      <c r="B423" s="23" t="s">
        <v>166</v>
      </c>
      <c r="C423" s="23" t="str">
        <f t="shared" si="7"/>
        <v>MISSONNIER LAURENT</v>
      </c>
      <c r="D423" s="23" t="s">
        <v>26</v>
      </c>
      <c r="E423" s="23" t="s">
        <v>63</v>
      </c>
      <c r="F423" s="23" t="s">
        <v>1847</v>
      </c>
      <c r="G423" s="23" t="s">
        <v>1858</v>
      </c>
      <c r="H423" s="23" t="s">
        <v>21</v>
      </c>
      <c r="I423" s="23" t="s">
        <v>22</v>
      </c>
    </row>
    <row r="424" spans="1:9" x14ac:dyDescent="0.25">
      <c r="A424" s="23" t="s">
        <v>1009</v>
      </c>
      <c r="B424" s="23" t="s">
        <v>399</v>
      </c>
      <c r="C424" s="23" t="str">
        <f t="shared" si="7"/>
        <v>MONCEAUX SABINE</v>
      </c>
      <c r="D424" s="23" t="s">
        <v>1010</v>
      </c>
      <c r="E424" s="23" t="s">
        <v>77</v>
      </c>
      <c r="F424" s="23" t="s">
        <v>38</v>
      </c>
      <c r="G424" s="23" t="s">
        <v>605</v>
      </c>
      <c r="H424" s="23" t="s">
        <v>21</v>
      </c>
      <c r="I424" s="23" t="s">
        <v>72</v>
      </c>
    </row>
    <row r="425" spans="1:9" x14ac:dyDescent="0.25">
      <c r="A425" s="23" t="s">
        <v>787</v>
      </c>
      <c r="B425" s="23" t="s">
        <v>212</v>
      </c>
      <c r="C425" s="23" t="str">
        <f t="shared" si="7"/>
        <v>MONTEIL FRANCIS</v>
      </c>
      <c r="D425" s="23" t="s">
        <v>788</v>
      </c>
      <c r="E425" s="23" t="s">
        <v>626</v>
      </c>
      <c r="F425" s="23" t="s">
        <v>1849</v>
      </c>
      <c r="G425" s="23" t="s">
        <v>33</v>
      </c>
      <c r="H425" s="23" t="s">
        <v>31</v>
      </c>
      <c r="I425" s="23" t="s">
        <v>32</v>
      </c>
    </row>
    <row r="426" spans="1:9" x14ac:dyDescent="0.25">
      <c r="A426" s="23" t="s">
        <v>734</v>
      </c>
      <c r="B426" s="23" t="s">
        <v>193</v>
      </c>
      <c r="C426" s="23" t="str">
        <f t="shared" si="7"/>
        <v>MONTUORI GUILLAUME</v>
      </c>
      <c r="D426" s="23" t="s">
        <v>735</v>
      </c>
      <c r="E426" s="23" t="s">
        <v>736</v>
      </c>
      <c r="F426" s="23" t="s">
        <v>1849</v>
      </c>
      <c r="G426" s="23" t="s">
        <v>46</v>
      </c>
      <c r="H426" s="23" t="s">
        <v>44</v>
      </c>
      <c r="I426" s="23" t="s">
        <v>45</v>
      </c>
    </row>
    <row r="427" spans="1:9" x14ac:dyDescent="0.25">
      <c r="A427" s="23" t="s">
        <v>772</v>
      </c>
      <c r="B427" s="23" t="s">
        <v>499</v>
      </c>
      <c r="C427" s="23" t="str">
        <f t="shared" si="7"/>
        <v>MORAIS DAVID</v>
      </c>
      <c r="D427" s="23" t="s">
        <v>686</v>
      </c>
      <c r="E427" s="23" t="s">
        <v>652</v>
      </c>
      <c r="F427" s="23" t="s">
        <v>1849</v>
      </c>
      <c r="G427" s="23" t="s">
        <v>769</v>
      </c>
      <c r="H427" s="23" t="s">
        <v>44</v>
      </c>
      <c r="I427" s="23" t="s">
        <v>682</v>
      </c>
    </row>
    <row r="428" spans="1:9" x14ac:dyDescent="0.25">
      <c r="A428" s="23" t="s">
        <v>856</v>
      </c>
      <c r="B428" s="23" t="s">
        <v>857</v>
      </c>
      <c r="C428" s="23" t="str">
        <f t="shared" si="7"/>
        <v>MORARA PAOLO</v>
      </c>
      <c r="D428" s="23" t="s">
        <v>858</v>
      </c>
      <c r="E428" s="23" t="s">
        <v>853</v>
      </c>
      <c r="F428" s="23" t="s">
        <v>1849</v>
      </c>
      <c r="G428" s="23" t="s">
        <v>1874</v>
      </c>
      <c r="H428" s="23" t="s">
        <v>855</v>
      </c>
      <c r="I428" s="23" t="str">
        <f>+H430</f>
        <v>ELM</v>
      </c>
    </row>
    <row r="429" spans="1:9" x14ac:dyDescent="0.25">
      <c r="A429" s="23" t="s">
        <v>118</v>
      </c>
      <c r="B429" s="23" t="s">
        <v>119</v>
      </c>
      <c r="C429" s="23" t="str">
        <f t="shared" si="7"/>
        <v>MOREAU JEAN NICOLAS</v>
      </c>
      <c r="D429" s="23" t="s">
        <v>120</v>
      </c>
      <c r="E429" s="23" t="s">
        <v>108</v>
      </c>
      <c r="F429" s="23" t="s">
        <v>38</v>
      </c>
      <c r="G429" s="23" t="s">
        <v>104</v>
      </c>
      <c r="H429" s="23" t="s">
        <v>21</v>
      </c>
      <c r="I429" s="23" t="s">
        <v>81</v>
      </c>
    </row>
    <row r="430" spans="1:9" x14ac:dyDescent="0.25">
      <c r="A430" s="23" t="s">
        <v>118</v>
      </c>
      <c r="B430" s="23" t="s">
        <v>335</v>
      </c>
      <c r="C430" s="23" t="str">
        <f t="shared" si="7"/>
        <v>MOREAU MARYLINE</v>
      </c>
      <c r="D430" s="23" t="s">
        <v>26</v>
      </c>
      <c r="E430" s="23" t="s">
        <v>27</v>
      </c>
      <c r="F430" s="23" t="s">
        <v>1847</v>
      </c>
      <c r="G430" s="23" t="s">
        <v>1917</v>
      </c>
      <c r="H430" s="23" t="s">
        <v>21</v>
      </c>
      <c r="I430" s="23" t="s">
        <v>22</v>
      </c>
    </row>
    <row r="431" spans="1:9" x14ac:dyDescent="0.25">
      <c r="A431" s="23" t="s">
        <v>118</v>
      </c>
      <c r="B431" s="23" t="s">
        <v>312</v>
      </c>
      <c r="C431" s="23" t="str">
        <f t="shared" si="7"/>
        <v>MOREAU BRIGITTE</v>
      </c>
      <c r="D431" s="23" t="s">
        <v>26</v>
      </c>
      <c r="E431" s="23" t="s">
        <v>27</v>
      </c>
      <c r="F431" s="23" t="s">
        <v>1847</v>
      </c>
      <c r="G431" s="23" t="s">
        <v>1852</v>
      </c>
      <c r="H431" s="23" t="s">
        <v>21</v>
      </c>
      <c r="I431" s="23" t="s">
        <v>22</v>
      </c>
    </row>
    <row r="432" spans="1:9" x14ac:dyDescent="0.25">
      <c r="A432" s="23" t="s">
        <v>313</v>
      </c>
      <c r="B432" s="23" t="s">
        <v>79</v>
      </c>
      <c r="C432" s="23" t="str">
        <f t="shared" si="7"/>
        <v>MOREL MIREILLE</v>
      </c>
      <c r="D432" s="23" t="s">
        <v>26</v>
      </c>
      <c r="E432" s="23" t="s">
        <v>27</v>
      </c>
      <c r="F432" s="23" t="s">
        <v>1847</v>
      </c>
      <c r="G432" s="23" t="s">
        <v>1852</v>
      </c>
      <c r="H432" s="23" t="s">
        <v>21</v>
      </c>
      <c r="I432" s="23" t="s">
        <v>22</v>
      </c>
    </row>
    <row r="433" spans="1:9" x14ac:dyDescent="0.25">
      <c r="A433" s="23" t="s">
        <v>603</v>
      </c>
      <c r="B433" s="23" t="s">
        <v>516</v>
      </c>
      <c r="C433" s="23" t="str">
        <f t="shared" si="7"/>
        <v>MORGEAU PATRICK</v>
      </c>
      <c r="D433" s="23" t="s">
        <v>422</v>
      </c>
      <c r="E433" s="23" t="s">
        <v>423</v>
      </c>
      <c r="F433" s="23" t="s">
        <v>1847</v>
      </c>
      <c r="G433" s="23" t="s">
        <v>1872</v>
      </c>
      <c r="H433" s="23" t="s">
        <v>21</v>
      </c>
      <c r="I433" s="23" t="s">
        <v>22</v>
      </c>
    </row>
    <row r="434" spans="1:9" x14ac:dyDescent="0.25">
      <c r="A434" s="23" t="s">
        <v>666</v>
      </c>
      <c r="B434" s="23" t="s">
        <v>839</v>
      </c>
      <c r="C434" s="23" t="str">
        <f t="shared" si="7"/>
        <v>MORIN MARC</v>
      </c>
      <c r="D434" s="23" t="s">
        <v>251</v>
      </c>
      <c r="E434" s="23" t="s">
        <v>252</v>
      </c>
      <c r="F434" s="23" t="s">
        <v>1849</v>
      </c>
      <c r="G434" s="23" t="s">
        <v>248</v>
      </c>
      <c r="H434" s="23" t="s">
        <v>21</v>
      </c>
      <c r="I434" s="23" t="s">
        <v>247</v>
      </c>
    </row>
    <row r="435" spans="1:9" x14ac:dyDescent="0.25">
      <c r="A435" s="23" t="s">
        <v>666</v>
      </c>
      <c r="B435" s="23" t="s">
        <v>214</v>
      </c>
      <c r="C435" s="23" t="str">
        <f t="shared" si="7"/>
        <v>MORIN PASCAL</v>
      </c>
      <c r="D435" s="23" t="s">
        <v>627</v>
      </c>
      <c r="E435" s="23" t="s">
        <v>628</v>
      </c>
      <c r="F435" s="23" t="s">
        <v>1849</v>
      </c>
      <c r="G435" s="23" t="s">
        <v>1030</v>
      </c>
      <c r="H435" s="23" t="s">
        <v>31</v>
      </c>
      <c r="I435" s="23" t="s">
        <v>39</v>
      </c>
    </row>
    <row r="436" spans="1:9" x14ac:dyDescent="0.25">
      <c r="A436" s="23" t="s">
        <v>1003</v>
      </c>
      <c r="B436" s="23" t="s">
        <v>396</v>
      </c>
      <c r="C436" s="23" t="str">
        <f t="shared" si="7"/>
        <v>MORTREUIL RICHARD</v>
      </c>
      <c r="D436" s="23" t="s">
        <v>965</v>
      </c>
      <c r="E436" s="23" t="s">
        <v>966</v>
      </c>
      <c r="F436" s="23" t="s">
        <v>38</v>
      </c>
      <c r="G436" s="23" t="s">
        <v>136</v>
      </c>
      <c r="H436" s="23" t="s">
        <v>21</v>
      </c>
      <c r="I436" s="23" t="s">
        <v>135</v>
      </c>
    </row>
    <row r="437" spans="1:9" x14ac:dyDescent="0.25">
      <c r="A437" s="23" t="s">
        <v>240</v>
      </c>
      <c r="B437" s="23" t="s">
        <v>241</v>
      </c>
      <c r="C437" s="23" t="str">
        <f t="shared" si="7"/>
        <v>MOSCHINI CATHERINE</v>
      </c>
      <c r="D437" s="23" t="s">
        <v>26</v>
      </c>
      <c r="E437" s="23" t="s">
        <v>242</v>
      </c>
      <c r="F437" s="23" t="s">
        <v>1847</v>
      </c>
      <c r="G437" s="23" t="s">
        <v>1850</v>
      </c>
      <c r="H437" s="23" t="s">
        <v>21</v>
      </c>
      <c r="I437" s="23" t="s">
        <v>22</v>
      </c>
    </row>
    <row r="438" spans="1:9" x14ac:dyDescent="0.25">
      <c r="A438" s="23" t="s">
        <v>261</v>
      </c>
      <c r="B438" s="23" t="s">
        <v>146</v>
      </c>
      <c r="C438" s="23" t="str">
        <f t="shared" si="7"/>
        <v>MOUTON VINCENT</v>
      </c>
      <c r="D438" s="23" t="s">
        <v>262</v>
      </c>
      <c r="E438" s="23" t="s">
        <v>94</v>
      </c>
      <c r="F438" s="23" t="s">
        <v>1847</v>
      </c>
      <c r="G438" s="23" t="s">
        <v>260</v>
      </c>
      <c r="H438" s="23" t="s">
        <v>21</v>
      </c>
      <c r="I438" s="23" t="s">
        <v>81</v>
      </c>
    </row>
    <row r="439" spans="1:9" x14ac:dyDescent="0.25">
      <c r="A439" s="23" t="s">
        <v>492</v>
      </c>
      <c r="B439" s="23" t="s">
        <v>470</v>
      </c>
      <c r="C439" s="23" t="str">
        <f t="shared" si="7"/>
        <v>MULLER CORINNE</v>
      </c>
      <c r="D439" s="23" t="s">
        <v>26</v>
      </c>
      <c r="E439" s="23" t="s">
        <v>63</v>
      </c>
      <c r="F439" s="23" t="s">
        <v>1847</v>
      </c>
      <c r="G439" s="23" t="s">
        <v>1866</v>
      </c>
      <c r="H439" s="23" t="s">
        <v>21</v>
      </c>
      <c r="I439" s="23" t="s">
        <v>22</v>
      </c>
    </row>
    <row r="440" spans="1:9" x14ac:dyDescent="0.25">
      <c r="A440" s="23" t="s">
        <v>356</v>
      </c>
      <c r="B440" s="23" t="s">
        <v>357</v>
      </c>
      <c r="C440" s="23" t="str">
        <f t="shared" si="7"/>
        <v>NABOULET LUCIE</v>
      </c>
      <c r="D440" s="23" t="s">
        <v>26</v>
      </c>
      <c r="E440" s="23" t="s">
        <v>27</v>
      </c>
      <c r="F440" s="23" t="s">
        <v>1847</v>
      </c>
      <c r="G440" s="23" t="s">
        <v>1852</v>
      </c>
      <c r="H440" s="23" t="s">
        <v>21</v>
      </c>
      <c r="I440" s="23" t="s">
        <v>22</v>
      </c>
    </row>
    <row r="441" spans="1:9" x14ac:dyDescent="0.25">
      <c r="A441" s="23" t="s">
        <v>123</v>
      </c>
      <c r="B441" s="23" t="s">
        <v>124</v>
      </c>
      <c r="C441" s="23" t="str">
        <f t="shared" si="7"/>
        <v>NAOUR MATHIEU</v>
      </c>
      <c r="D441" s="23" t="s">
        <v>85</v>
      </c>
      <c r="E441" s="23" t="s">
        <v>86</v>
      </c>
      <c r="F441" s="23" t="s">
        <v>38</v>
      </c>
      <c r="G441" s="23" t="s">
        <v>82</v>
      </c>
      <c r="H441" s="23" t="s">
        <v>21</v>
      </c>
      <c r="I441" s="23" t="s">
        <v>81</v>
      </c>
    </row>
    <row r="442" spans="1:9" x14ac:dyDescent="0.25">
      <c r="A442" s="23" t="s">
        <v>448</v>
      </c>
      <c r="B442" s="23" t="s">
        <v>449</v>
      </c>
      <c r="C442" s="23" t="str">
        <f t="shared" si="7"/>
        <v>NAULEAU SONIA</v>
      </c>
      <c r="D442" s="23" t="s">
        <v>422</v>
      </c>
      <c r="E442" s="23" t="s">
        <v>423</v>
      </c>
      <c r="F442" s="23" t="s">
        <v>1847</v>
      </c>
      <c r="G442" s="23" t="s">
        <v>1848</v>
      </c>
      <c r="H442" s="23" t="s">
        <v>21</v>
      </c>
      <c r="I442" s="23" t="s">
        <v>22</v>
      </c>
    </row>
    <row r="443" spans="1:9" x14ac:dyDescent="0.25">
      <c r="A443" s="23" t="s">
        <v>777</v>
      </c>
      <c r="B443" s="23" t="s">
        <v>219</v>
      </c>
      <c r="C443" s="23" t="str">
        <f t="shared" si="7"/>
        <v>NAZOREK OLIVIER</v>
      </c>
      <c r="D443" s="23" t="s">
        <v>778</v>
      </c>
      <c r="E443" s="23"/>
      <c r="F443" s="23" t="s">
        <v>1849</v>
      </c>
      <c r="G443" s="23" t="s">
        <v>1892</v>
      </c>
      <c r="H443" s="23" t="s">
        <v>68</v>
      </c>
      <c r="I443" s="23" t="str">
        <f>+H445</f>
        <v>ELM</v>
      </c>
    </row>
    <row r="444" spans="1:9" x14ac:dyDescent="0.25">
      <c r="A444" s="23" t="s">
        <v>211</v>
      </c>
      <c r="B444" s="23" t="s">
        <v>212</v>
      </c>
      <c r="C444" s="23" t="str">
        <f t="shared" si="7"/>
        <v>NEAU FRANCIS</v>
      </c>
      <c r="D444" s="23" t="s">
        <v>200</v>
      </c>
      <c r="E444" s="23" t="s">
        <v>129</v>
      </c>
      <c r="F444" s="23" t="s">
        <v>38</v>
      </c>
      <c r="G444" s="23" t="s">
        <v>197</v>
      </c>
      <c r="H444" s="23" t="s">
        <v>21</v>
      </c>
      <c r="I444" s="23" t="s">
        <v>81</v>
      </c>
    </row>
    <row r="445" spans="1:9" x14ac:dyDescent="0.25">
      <c r="A445" s="23" t="s">
        <v>409</v>
      </c>
      <c r="B445" s="23" t="s">
        <v>410</v>
      </c>
      <c r="C445" s="23" t="str">
        <f t="shared" si="7"/>
        <v>NESIC JACQUELINE</v>
      </c>
      <c r="D445" s="23" t="s">
        <v>26</v>
      </c>
      <c r="E445" s="23" t="s">
        <v>27</v>
      </c>
      <c r="F445" s="23" t="s">
        <v>1847</v>
      </c>
      <c r="G445" s="23" t="s">
        <v>1852</v>
      </c>
      <c r="H445" s="23" t="s">
        <v>21</v>
      </c>
      <c r="I445" s="23" t="s">
        <v>22</v>
      </c>
    </row>
    <row r="446" spans="1:9" x14ac:dyDescent="0.25">
      <c r="A446" s="23" t="s">
        <v>641</v>
      </c>
      <c r="B446" s="23" t="s">
        <v>535</v>
      </c>
      <c r="C446" s="23" t="str">
        <f t="shared" si="7"/>
        <v>NEVE DIDIER</v>
      </c>
      <c r="D446" s="23" t="s">
        <v>642</v>
      </c>
      <c r="E446" s="23" t="s">
        <v>643</v>
      </c>
      <c r="F446" s="23" t="s">
        <v>1849</v>
      </c>
      <c r="G446" s="23" t="s">
        <v>1030</v>
      </c>
      <c r="H446" s="23" t="s">
        <v>31</v>
      </c>
      <c r="I446" s="23" t="s">
        <v>39</v>
      </c>
    </row>
    <row r="447" spans="1:9" x14ac:dyDescent="0.25">
      <c r="A447" s="23" t="s">
        <v>1023</v>
      </c>
      <c r="B447" s="23" t="s">
        <v>1024</v>
      </c>
      <c r="C447" s="23" t="str">
        <f t="shared" si="7"/>
        <v>NICAISE MIE NOELLE</v>
      </c>
      <c r="D447" s="23" t="s">
        <v>26</v>
      </c>
      <c r="E447" s="23" t="s">
        <v>27</v>
      </c>
      <c r="F447" s="23" t="s">
        <v>1847</v>
      </c>
      <c r="G447" s="23" t="s">
        <v>1856</v>
      </c>
      <c r="H447" s="23" t="s">
        <v>21</v>
      </c>
      <c r="I447" s="23" t="s">
        <v>22</v>
      </c>
    </row>
    <row r="448" spans="1:9" x14ac:dyDescent="0.25">
      <c r="A448" s="23" t="s">
        <v>746</v>
      </c>
      <c r="B448" s="23" t="s">
        <v>747</v>
      </c>
      <c r="C448" s="23" t="str">
        <f t="shared" si="7"/>
        <v>NIVELLE JULIEN</v>
      </c>
      <c r="D448" s="23" t="s">
        <v>49</v>
      </c>
      <c r="E448" s="23" t="s">
        <v>50</v>
      </c>
      <c r="F448" s="23" t="s">
        <v>1849</v>
      </c>
      <c r="G448" s="23" t="s">
        <v>738</v>
      </c>
      <c r="H448" s="23" t="s">
        <v>44</v>
      </c>
      <c r="I448" s="23" t="s">
        <v>45</v>
      </c>
    </row>
    <row r="449" spans="1:9" x14ac:dyDescent="0.25">
      <c r="A449" s="23" t="s">
        <v>746</v>
      </c>
      <c r="B449" s="23" t="s">
        <v>542</v>
      </c>
      <c r="C449" s="23" t="str">
        <f t="shared" si="7"/>
        <v>NIVELLE FRANCOIS</v>
      </c>
      <c r="D449" s="23" t="s">
        <v>1031</v>
      </c>
      <c r="E449" s="23" t="s">
        <v>617</v>
      </c>
      <c r="F449" s="23" t="s">
        <v>1849</v>
      </c>
      <c r="G449" s="23" t="s">
        <v>1030</v>
      </c>
      <c r="H449" s="23" t="s">
        <v>31</v>
      </c>
      <c r="I449" s="23" t="s">
        <v>39</v>
      </c>
    </row>
    <row r="450" spans="1:9" x14ac:dyDescent="0.25">
      <c r="A450" s="23" t="s">
        <v>421</v>
      </c>
      <c r="B450" s="23" t="s">
        <v>312</v>
      </c>
      <c r="C450" s="23" t="str">
        <f t="shared" si="7"/>
        <v>NOUHAUD BRIGITTE</v>
      </c>
      <c r="D450" s="23" t="s">
        <v>26</v>
      </c>
      <c r="E450" s="23" t="s">
        <v>27</v>
      </c>
      <c r="F450" s="23" t="s">
        <v>1847</v>
      </c>
      <c r="G450" s="23" t="s">
        <v>1917</v>
      </c>
      <c r="H450" s="23" t="s">
        <v>21</v>
      </c>
      <c r="I450" s="23" t="s">
        <v>22</v>
      </c>
    </row>
    <row r="451" spans="1:9" x14ac:dyDescent="0.25">
      <c r="A451" s="23" t="s">
        <v>741</v>
      </c>
      <c r="B451" s="23" t="s">
        <v>103</v>
      </c>
      <c r="C451" s="23" t="str">
        <f t="shared" si="7"/>
        <v>OGIER CHRISTOPHE</v>
      </c>
      <c r="D451" s="23" t="s">
        <v>49</v>
      </c>
      <c r="E451" s="23" t="s">
        <v>50</v>
      </c>
      <c r="F451" s="23" t="s">
        <v>1849</v>
      </c>
      <c r="G451" s="23" t="s">
        <v>46</v>
      </c>
      <c r="H451" s="23" t="s">
        <v>44</v>
      </c>
      <c r="I451" s="23" t="s">
        <v>45</v>
      </c>
    </row>
    <row r="452" spans="1:9" x14ac:dyDescent="0.25">
      <c r="A452" s="23" t="s">
        <v>654</v>
      </c>
      <c r="B452" s="23" t="s">
        <v>655</v>
      </c>
      <c r="C452" s="23" t="str">
        <f t="shared" ref="C452:C515" si="8">A452&amp;" "&amp;B452</f>
        <v>OLIVEIRA DANIEL</v>
      </c>
      <c r="D452" s="23" t="s">
        <v>1923</v>
      </c>
      <c r="E452" s="23" t="s">
        <v>626</v>
      </c>
      <c r="F452" s="23" t="s">
        <v>1849</v>
      </c>
      <c r="G452" s="23" t="s">
        <v>646</v>
      </c>
      <c r="H452" s="23" t="s">
        <v>31</v>
      </c>
      <c r="I452" s="23" t="s">
        <v>39</v>
      </c>
    </row>
    <row r="453" spans="1:9" x14ac:dyDescent="0.25">
      <c r="A453" s="23" t="s">
        <v>418</v>
      </c>
      <c r="B453" s="23" t="s">
        <v>780</v>
      </c>
      <c r="C453" s="23" t="str">
        <f t="shared" si="8"/>
        <v>ORLU GILLES</v>
      </c>
      <c r="D453" s="23" t="s">
        <v>984</v>
      </c>
      <c r="E453" s="23" t="s">
        <v>706</v>
      </c>
      <c r="F453" s="23" t="s">
        <v>38</v>
      </c>
      <c r="G453" s="23" t="s">
        <v>288</v>
      </c>
      <c r="H453" s="23" t="s">
        <v>21</v>
      </c>
      <c r="I453" s="23" t="s">
        <v>287</v>
      </c>
    </row>
    <row r="454" spans="1:9" x14ac:dyDescent="0.25">
      <c r="A454" s="23" t="s">
        <v>418</v>
      </c>
      <c r="B454" s="23" t="s">
        <v>366</v>
      </c>
      <c r="C454" s="23" t="str">
        <f t="shared" si="8"/>
        <v>ORLU MICHELLE</v>
      </c>
      <c r="D454" s="23" t="s">
        <v>26</v>
      </c>
      <c r="E454" s="23" t="s">
        <v>27</v>
      </c>
      <c r="F454" s="23" t="s">
        <v>1847</v>
      </c>
      <c r="G454" s="23" t="s">
        <v>1870</v>
      </c>
      <c r="H454" s="23" t="s">
        <v>21</v>
      </c>
      <c r="I454" s="23" t="s">
        <v>22</v>
      </c>
    </row>
    <row r="455" spans="1:9" x14ac:dyDescent="0.25">
      <c r="A455" s="23" t="s">
        <v>531</v>
      </c>
      <c r="B455" s="23" t="s">
        <v>111</v>
      </c>
      <c r="C455" s="23" t="str">
        <f t="shared" si="8"/>
        <v>PAGEARD JEAN PAUL</v>
      </c>
      <c r="D455" s="23" t="s">
        <v>26</v>
      </c>
      <c r="E455" s="23" t="s">
        <v>63</v>
      </c>
      <c r="F455" s="23" t="s">
        <v>1847</v>
      </c>
      <c r="G455" s="23" t="s">
        <v>1858</v>
      </c>
      <c r="H455" s="23" t="s">
        <v>21</v>
      </c>
      <c r="I455" s="23" t="s">
        <v>22</v>
      </c>
    </row>
    <row r="456" spans="1:9" x14ac:dyDescent="0.25">
      <c r="A456" s="23" t="s">
        <v>304</v>
      </c>
      <c r="B456" s="23" t="s">
        <v>305</v>
      </c>
      <c r="C456" s="23" t="str">
        <f t="shared" si="8"/>
        <v>PAGENAUD YAMINA</v>
      </c>
      <c r="D456" s="23" t="s">
        <v>26</v>
      </c>
      <c r="E456" s="23" t="s">
        <v>27</v>
      </c>
      <c r="F456" s="23" t="s">
        <v>1847</v>
      </c>
      <c r="G456" s="23" t="s">
        <v>23</v>
      </c>
      <c r="H456" s="23" t="s">
        <v>21</v>
      </c>
      <c r="I456" s="23" t="s">
        <v>22</v>
      </c>
    </row>
    <row r="457" spans="1:9" x14ac:dyDescent="0.25">
      <c r="A457" s="23" t="s">
        <v>721</v>
      </c>
      <c r="B457" s="23" t="s">
        <v>556</v>
      </c>
      <c r="C457" s="23" t="str">
        <f t="shared" si="8"/>
        <v>PAILLARD BRUNO</v>
      </c>
      <c r="D457" s="23" t="s">
        <v>722</v>
      </c>
      <c r="E457" s="23"/>
      <c r="F457" s="23" t="s">
        <v>1849</v>
      </c>
      <c r="G457" s="23" t="s">
        <v>46</v>
      </c>
      <c r="H457" s="23" t="s">
        <v>44</v>
      </c>
      <c r="I457" s="23" t="s">
        <v>45</v>
      </c>
    </row>
    <row r="458" spans="1:9" x14ac:dyDescent="0.25">
      <c r="A458" s="23" t="s">
        <v>647</v>
      </c>
      <c r="B458" s="23" t="s">
        <v>648</v>
      </c>
      <c r="C458" s="23" t="str">
        <f t="shared" si="8"/>
        <v>PAIN RAPHAEL</v>
      </c>
      <c r="D458" s="23" t="s">
        <v>1924</v>
      </c>
      <c r="E458" s="23" t="s">
        <v>626</v>
      </c>
      <c r="F458" s="23" t="s">
        <v>1849</v>
      </c>
      <c r="G458" s="23" t="s">
        <v>646</v>
      </c>
      <c r="H458" s="23" t="s">
        <v>31</v>
      </c>
      <c r="I458" s="23" t="s">
        <v>39</v>
      </c>
    </row>
    <row r="459" spans="1:9" x14ac:dyDescent="0.25">
      <c r="A459" s="23" t="s">
        <v>452</v>
      </c>
      <c r="B459" s="23" t="s">
        <v>352</v>
      </c>
      <c r="C459" s="23" t="str">
        <f t="shared" si="8"/>
        <v>PAPIN VANESSA</v>
      </c>
      <c r="D459" s="23" t="s">
        <v>26</v>
      </c>
      <c r="E459" s="23" t="s">
        <v>27</v>
      </c>
      <c r="F459" s="23" t="s">
        <v>1847</v>
      </c>
      <c r="G459" s="23" t="s">
        <v>1852</v>
      </c>
      <c r="H459" s="23" t="s">
        <v>21</v>
      </c>
      <c r="I459" s="23" t="s">
        <v>22</v>
      </c>
    </row>
    <row r="460" spans="1:9" x14ac:dyDescent="0.25">
      <c r="A460" s="23" t="s">
        <v>221</v>
      </c>
      <c r="B460" s="23" t="s">
        <v>166</v>
      </c>
      <c r="C460" s="23" t="str">
        <f t="shared" si="8"/>
        <v>PARAY LAURENT</v>
      </c>
      <c r="D460" s="23" t="s">
        <v>200</v>
      </c>
      <c r="E460" s="23" t="s">
        <v>129</v>
      </c>
      <c r="F460" s="23" t="s">
        <v>38</v>
      </c>
      <c r="G460" s="23" t="s">
        <v>197</v>
      </c>
      <c r="H460" s="23" t="s">
        <v>21</v>
      </c>
      <c r="I460" s="23" t="s">
        <v>81</v>
      </c>
    </row>
    <row r="461" spans="1:9" x14ac:dyDescent="0.25">
      <c r="A461" s="23" t="s">
        <v>840</v>
      </c>
      <c r="B461" s="23" t="s">
        <v>491</v>
      </c>
      <c r="C461" s="23" t="str">
        <f t="shared" si="8"/>
        <v>PARENTEAU BENOIST</v>
      </c>
      <c r="D461" s="23" t="s">
        <v>627</v>
      </c>
      <c r="E461" s="23" t="s">
        <v>628</v>
      </c>
      <c r="F461" s="23" t="s">
        <v>1849</v>
      </c>
      <c r="G461" s="23" t="s">
        <v>738</v>
      </c>
      <c r="H461" s="23" t="s">
        <v>44</v>
      </c>
      <c r="I461" s="23" t="s">
        <v>758</v>
      </c>
    </row>
    <row r="462" spans="1:9" x14ac:dyDescent="0.25">
      <c r="A462" s="23" t="s">
        <v>560</v>
      </c>
      <c r="B462" s="23" t="s">
        <v>499</v>
      </c>
      <c r="C462" s="23" t="str">
        <f t="shared" si="8"/>
        <v>PARTAUX DAVID</v>
      </c>
      <c r="D462" s="23" t="s">
        <v>26</v>
      </c>
      <c r="E462" s="23" t="s">
        <v>63</v>
      </c>
      <c r="F462" s="23" t="s">
        <v>1847</v>
      </c>
      <c r="G462" s="23" t="s">
        <v>1889</v>
      </c>
      <c r="H462" s="23" t="s">
        <v>21</v>
      </c>
      <c r="I462" s="23" t="s">
        <v>22</v>
      </c>
    </row>
    <row r="463" spans="1:9" x14ac:dyDescent="0.25">
      <c r="A463" s="23" t="s">
        <v>95</v>
      </c>
      <c r="B463" s="23" t="s">
        <v>96</v>
      </c>
      <c r="C463" s="23" t="str">
        <f t="shared" si="8"/>
        <v>PASCREAU JEROME</v>
      </c>
      <c r="D463" s="23" t="s">
        <v>97</v>
      </c>
      <c r="E463" s="23" t="s">
        <v>98</v>
      </c>
      <c r="F463" s="23" t="s">
        <v>38</v>
      </c>
      <c r="G463" s="23" t="s">
        <v>1879</v>
      </c>
      <c r="H463" s="23" t="s">
        <v>31</v>
      </c>
      <c r="I463" s="23" t="s">
        <v>39</v>
      </c>
    </row>
    <row r="464" spans="1:9" x14ac:dyDescent="0.25">
      <c r="A464" s="23" t="s">
        <v>883</v>
      </c>
      <c r="B464" s="23" t="s">
        <v>884</v>
      </c>
      <c r="C464" s="23" t="str">
        <f t="shared" si="8"/>
        <v>PATRY MAXENCE</v>
      </c>
      <c r="D464" s="23" t="s">
        <v>885</v>
      </c>
      <c r="E464" s="23" t="s">
        <v>886</v>
      </c>
      <c r="F464" s="23" t="s">
        <v>1849</v>
      </c>
      <c r="G464" s="23" t="s">
        <v>33</v>
      </c>
      <c r="H464" s="23" t="s">
        <v>31</v>
      </c>
      <c r="I464" s="23" t="s">
        <v>32</v>
      </c>
    </row>
    <row r="465" spans="1:9" x14ac:dyDescent="0.25">
      <c r="A465" s="23" t="s">
        <v>727</v>
      </c>
      <c r="B465" s="23" t="s">
        <v>168</v>
      </c>
      <c r="C465" s="23" t="str">
        <f t="shared" si="8"/>
        <v>PELTREAU STEPHANE</v>
      </c>
      <c r="D465" s="23" t="s">
        <v>645</v>
      </c>
      <c r="E465" s="23" t="s">
        <v>643</v>
      </c>
      <c r="F465" s="23" t="s">
        <v>1849</v>
      </c>
      <c r="G465" s="23" t="s">
        <v>46</v>
      </c>
      <c r="H465" s="23" t="s">
        <v>44</v>
      </c>
      <c r="I465" s="23" t="s">
        <v>45</v>
      </c>
    </row>
    <row r="466" spans="1:9" x14ac:dyDescent="0.25">
      <c r="A466" s="23" t="s">
        <v>519</v>
      </c>
      <c r="B466" s="23" t="s">
        <v>537</v>
      </c>
      <c r="C466" s="23" t="str">
        <f t="shared" si="8"/>
        <v>PEREIRA JOSE</v>
      </c>
      <c r="D466" s="23" t="s">
        <v>26</v>
      </c>
      <c r="E466" s="23" t="s">
        <v>63</v>
      </c>
      <c r="F466" s="23" t="s">
        <v>1847</v>
      </c>
      <c r="G466" s="23" t="s">
        <v>1861</v>
      </c>
      <c r="H466" s="23" t="s">
        <v>21</v>
      </c>
      <c r="I466" s="23" t="s">
        <v>22</v>
      </c>
    </row>
    <row r="467" spans="1:9" x14ac:dyDescent="0.25">
      <c r="A467" s="23" t="s">
        <v>519</v>
      </c>
      <c r="B467" s="23" t="s">
        <v>520</v>
      </c>
      <c r="C467" s="23" t="str">
        <f t="shared" si="8"/>
        <v>PEREIRA CLARICE</v>
      </c>
      <c r="D467" s="23" t="s">
        <v>26</v>
      </c>
      <c r="E467" s="23" t="s">
        <v>63</v>
      </c>
      <c r="F467" s="23" t="s">
        <v>1847</v>
      </c>
      <c r="G467" s="23" t="s">
        <v>1858</v>
      </c>
      <c r="H467" s="23" t="s">
        <v>21</v>
      </c>
      <c r="I467" s="23" t="s">
        <v>22</v>
      </c>
    </row>
    <row r="468" spans="1:9" x14ac:dyDescent="0.25">
      <c r="A468" s="23" t="s">
        <v>689</v>
      </c>
      <c r="B468" s="23" t="s">
        <v>219</v>
      </c>
      <c r="C468" s="23" t="str">
        <f t="shared" si="8"/>
        <v>PERRIN OLIVIER</v>
      </c>
      <c r="D468" s="23" t="s">
        <v>686</v>
      </c>
      <c r="E468" s="23" t="s">
        <v>652</v>
      </c>
      <c r="F468" s="23" t="s">
        <v>1849</v>
      </c>
      <c r="G468" s="23" t="s">
        <v>683</v>
      </c>
      <c r="H468" s="23" t="s">
        <v>31</v>
      </c>
      <c r="I468" s="23" t="s">
        <v>682</v>
      </c>
    </row>
    <row r="469" spans="1:9" x14ac:dyDescent="0.25">
      <c r="A469" s="23" t="s">
        <v>253</v>
      </c>
      <c r="B469" s="23" t="s">
        <v>177</v>
      </c>
      <c r="C469" s="23" t="str">
        <f t="shared" si="8"/>
        <v>PESCHER JEREMY</v>
      </c>
      <c r="D469" s="23" t="s">
        <v>254</v>
      </c>
      <c r="E469" s="23" t="s">
        <v>94</v>
      </c>
      <c r="F469" s="23" t="s">
        <v>1847</v>
      </c>
      <c r="G469" s="23" t="s">
        <v>33</v>
      </c>
      <c r="H469" s="23" t="s">
        <v>31</v>
      </c>
      <c r="I469" s="23" t="s">
        <v>32</v>
      </c>
    </row>
    <row r="470" spans="1:9" x14ac:dyDescent="0.25">
      <c r="A470" s="23" t="s">
        <v>453</v>
      </c>
      <c r="B470" s="23" t="s">
        <v>454</v>
      </c>
      <c r="C470" s="23" t="str">
        <f t="shared" si="8"/>
        <v>PESSY CAROLINE</v>
      </c>
      <c r="D470" s="23" t="s">
        <v>26</v>
      </c>
      <c r="E470" s="23" t="s">
        <v>63</v>
      </c>
      <c r="F470" s="23" t="s">
        <v>1847</v>
      </c>
      <c r="G470" s="23" t="s">
        <v>1861</v>
      </c>
      <c r="H470" s="23" t="s">
        <v>21</v>
      </c>
      <c r="I470" s="23" t="s">
        <v>22</v>
      </c>
    </row>
    <row r="471" spans="1:9" x14ac:dyDescent="0.25">
      <c r="A471" s="23" t="s">
        <v>955</v>
      </c>
      <c r="B471" s="23" t="s">
        <v>60</v>
      </c>
      <c r="C471" s="23" t="str">
        <f t="shared" si="8"/>
        <v>PEUDUPIN CHANTAL</v>
      </c>
      <c r="D471" s="23" t="s">
        <v>956</v>
      </c>
      <c r="E471" s="23" t="s">
        <v>71</v>
      </c>
      <c r="F471" s="23" t="s">
        <v>38</v>
      </c>
      <c r="G471" s="23" t="s">
        <v>614</v>
      </c>
      <c r="H471" s="23" t="s">
        <v>612</v>
      </c>
      <c r="I471" s="23" t="s">
        <v>613</v>
      </c>
    </row>
    <row r="472" spans="1:9" x14ac:dyDescent="0.25">
      <c r="A472" s="23" t="s">
        <v>192</v>
      </c>
      <c r="B472" s="23" t="s">
        <v>193</v>
      </c>
      <c r="C472" s="23" t="str">
        <f t="shared" si="8"/>
        <v>PEYRELADE GUILLAUME</v>
      </c>
      <c r="D472" s="23" t="s">
        <v>187</v>
      </c>
      <c r="E472" s="23" t="s">
        <v>188</v>
      </c>
      <c r="F472" s="23" t="s">
        <v>38</v>
      </c>
      <c r="G472" s="23" t="s">
        <v>181</v>
      </c>
      <c r="H472" s="23" t="s">
        <v>21</v>
      </c>
      <c r="I472" s="23" t="s">
        <v>180</v>
      </c>
    </row>
    <row r="473" spans="1:9" x14ac:dyDescent="0.25">
      <c r="A473" s="23" t="s">
        <v>142</v>
      </c>
      <c r="B473" s="23" t="s">
        <v>146</v>
      </c>
      <c r="C473" s="23" t="str">
        <f t="shared" si="8"/>
        <v>PHILIPPE VINCENT</v>
      </c>
      <c r="D473" s="23" t="s">
        <v>794</v>
      </c>
      <c r="E473" s="23" t="s">
        <v>795</v>
      </c>
      <c r="F473" s="23" t="s">
        <v>1849</v>
      </c>
      <c r="G473" s="23" t="s">
        <v>738</v>
      </c>
      <c r="H473" s="23" t="s">
        <v>44</v>
      </c>
      <c r="I473" s="23" t="s">
        <v>758</v>
      </c>
    </row>
    <row r="474" spans="1:9" x14ac:dyDescent="0.25">
      <c r="A474" s="23" t="s">
        <v>229</v>
      </c>
      <c r="B474" s="23" t="s">
        <v>96</v>
      </c>
      <c r="C474" s="23" t="str">
        <f t="shared" si="8"/>
        <v>PHILIPPONNEAU JEROME</v>
      </c>
      <c r="D474" s="23" t="s">
        <v>223</v>
      </c>
      <c r="E474" s="23" t="s">
        <v>129</v>
      </c>
      <c r="F474" s="23" t="s">
        <v>38</v>
      </c>
      <c r="G474" s="23" t="s">
        <v>197</v>
      </c>
      <c r="H474" s="23" t="s">
        <v>21</v>
      </c>
      <c r="I474" s="23" t="s">
        <v>81</v>
      </c>
    </row>
    <row r="475" spans="1:9" x14ac:dyDescent="0.25">
      <c r="A475" s="23" t="s">
        <v>1041</v>
      </c>
      <c r="B475" s="23" t="s">
        <v>849</v>
      </c>
      <c r="C475" s="23" t="str">
        <f t="shared" si="8"/>
        <v>PIC JEAN-MICHEL</v>
      </c>
      <c r="D475" s="23" t="s">
        <v>1042</v>
      </c>
      <c r="E475" s="23" t="s">
        <v>617</v>
      </c>
      <c r="F475" s="23" t="s">
        <v>1849</v>
      </c>
      <c r="G475" s="23" t="s">
        <v>457</v>
      </c>
      <c r="H475" s="23" t="s">
        <v>44</v>
      </c>
      <c r="I475" s="23" t="s">
        <v>456</v>
      </c>
    </row>
    <row r="476" spans="1:9" x14ac:dyDescent="0.25">
      <c r="A476" s="23" t="s">
        <v>401</v>
      </c>
      <c r="B476" s="23" t="s">
        <v>757</v>
      </c>
      <c r="C476" s="23" t="str">
        <f t="shared" si="8"/>
        <v>PICHON MICKAEL</v>
      </c>
      <c r="D476" s="23" t="s">
        <v>49</v>
      </c>
      <c r="E476" s="23" t="s">
        <v>50</v>
      </c>
      <c r="F476" s="23" t="s">
        <v>1849</v>
      </c>
      <c r="G476" s="23" t="s">
        <v>46</v>
      </c>
      <c r="H476" s="23" t="s">
        <v>44</v>
      </c>
      <c r="I476" s="23" t="s">
        <v>45</v>
      </c>
    </row>
    <row r="477" spans="1:9" x14ac:dyDescent="0.25">
      <c r="A477" s="23" t="s">
        <v>401</v>
      </c>
      <c r="B477" s="23" t="s">
        <v>92</v>
      </c>
      <c r="C477" s="23" t="str">
        <f t="shared" si="8"/>
        <v>PICHON ROMAIN</v>
      </c>
      <c r="D477" s="23" t="s">
        <v>26</v>
      </c>
      <c r="E477" s="23" t="s">
        <v>242</v>
      </c>
      <c r="F477" s="23" t="s">
        <v>1847</v>
      </c>
      <c r="G477" s="23" t="s">
        <v>1850</v>
      </c>
      <c r="H477" s="23" t="s">
        <v>21</v>
      </c>
      <c r="I477" s="23" t="s">
        <v>22</v>
      </c>
    </row>
    <row r="478" spans="1:9" x14ac:dyDescent="0.25">
      <c r="A478" s="23" t="s">
        <v>569</v>
      </c>
      <c r="B478" s="23" t="s">
        <v>570</v>
      </c>
      <c r="C478" s="23" t="str">
        <f t="shared" si="8"/>
        <v>PIEL THOMAS</v>
      </c>
      <c r="D478" s="23" t="s">
        <v>26</v>
      </c>
      <c r="E478" s="23" t="s">
        <v>63</v>
      </c>
      <c r="F478" s="23" t="s">
        <v>1847</v>
      </c>
      <c r="G478" s="23" t="s">
        <v>1861</v>
      </c>
      <c r="H478" s="23" t="s">
        <v>21</v>
      </c>
      <c r="I478" s="23" t="s">
        <v>22</v>
      </c>
    </row>
    <row r="479" spans="1:9" x14ac:dyDescent="0.25">
      <c r="A479" s="23" t="s">
        <v>709</v>
      </c>
      <c r="B479" s="23" t="s">
        <v>100</v>
      </c>
      <c r="C479" s="23" t="str">
        <f t="shared" si="8"/>
        <v>PIERRE PIERRE YANN</v>
      </c>
      <c r="D479" s="23" t="s">
        <v>631</v>
      </c>
      <c r="E479" s="23" t="s">
        <v>53</v>
      </c>
      <c r="F479" s="23" t="s">
        <v>1849</v>
      </c>
      <c r="G479" s="23" t="s">
        <v>707</v>
      </c>
      <c r="H479" s="23" t="s">
        <v>44</v>
      </c>
      <c r="I479" s="23" t="s">
        <v>32</v>
      </c>
    </row>
    <row r="480" spans="1:9" x14ac:dyDescent="0.25">
      <c r="A480" s="23" t="s">
        <v>489</v>
      </c>
      <c r="B480" s="23" t="s">
        <v>490</v>
      </c>
      <c r="C480" s="23" t="str">
        <f t="shared" si="8"/>
        <v>PIGNON EDWIGE</v>
      </c>
      <c r="D480" s="23" t="s">
        <v>26</v>
      </c>
      <c r="E480" s="23" t="s">
        <v>27</v>
      </c>
      <c r="F480" s="23" t="s">
        <v>1847</v>
      </c>
      <c r="G480" s="23" t="s">
        <v>1852</v>
      </c>
      <c r="H480" s="23" t="s">
        <v>21</v>
      </c>
      <c r="I480" s="23" t="s">
        <v>22</v>
      </c>
    </row>
    <row r="481" spans="1:9" x14ac:dyDescent="0.25">
      <c r="A481" s="23" t="s">
        <v>402</v>
      </c>
      <c r="B481" s="23" t="s">
        <v>373</v>
      </c>
      <c r="C481" s="23" t="str">
        <f t="shared" si="8"/>
        <v>PILOT EMILIE</v>
      </c>
      <c r="D481" s="23" t="s">
        <v>26</v>
      </c>
      <c r="E481" s="23" t="s">
        <v>27</v>
      </c>
      <c r="F481" s="23" t="s">
        <v>1847</v>
      </c>
      <c r="G481" s="23" t="s">
        <v>1872</v>
      </c>
      <c r="H481" s="23" t="s">
        <v>21</v>
      </c>
      <c r="I481" s="23" t="s">
        <v>22</v>
      </c>
    </row>
    <row r="482" spans="1:9" x14ac:dyDescent="0.25">
      <c r="A482" s="23" t="s">
        <v>1018</v>
      </c>
      <c r="B482" s="23" t="s">
        <v>216</v>
      </c>
      <c r="C482" s="23" t="str">
        <f t="shared" si="8"/>
        <v>PINSON-CHAMBRIARD JEAN FRANCOIS</v>
      </c>
      <c r="D482" s="23" t="s">
        <v>1019</v>
      </c>
      <c r="E482" s="23" t="s">
        <v>706</v>
      </c>
      <c r="F482" s="23" t="s">
        <v>38</v>
      </c>
      <c r="G482" s="23" t="s">
        <v>288</v>
      </c>
      <c r="H482" s="23" t="s">
        <v>21</v>
      </c>
      <c r="I482" s="23" t="s">
        <v>287</v>
      </c>
    </row>
    <row r="483" spans="1:9" x14ac:dyDescent="0.25">
      <c r="A483" s="23" t="s">
        <v>127</v>
      </c>
      <c r="B483" s="23" t="s">
        <v>92</v>
      </c>
      <c r="C483" s="23" t="str">
        <f t="shared" si="8"/>
        <v>PIQUEUX ROMAIN</v>
      </c>
      <c r="D483" s="23" t="s">
        <v>128</v>
      </c>
      <c r="E483" s="23" t="s">
        <v>113</v>
      </c>
      <c r="F483" s="23" t="s">
        <v>38</v>
      </c>
      <c r="G483" s="23" t="s">
        <v>109</v>
      </c>
      <c r="H483" s="23" t="s">
        <v>21</v>
      </c>
      <c r="I483" s="23" t="s">
        <v>81</v>
      </c>
    </row>
    <row r="484" spans="1:9" x14ac:dyDescent="0.25">
      <c r="A484" s="23" t="s">
        <v>927</v>
      </c>
      <c r="B484" s="23" t="s">
        <v>928</v>
      </c>
      <c r="C484" s="23" t="str">
        <f t="shared" si="8"/>
        <v>PIROLLI FRANCA</v>
      </c>
      <c r="D484" s="23" t="s">
        <v>929</v>
      </c>
      <c r="E484" s="23"/>
      <c r="F484" s="23" t="s">
        <v>1849</v>
      </c>
      <c r="G484" s="23" t="s">
        <v>926</v>
      </c>
      <c r="H484" s="23" t="s">
        <v>925</v>
      </c>
      <c r="I484" s="23" t="s">
        <v>925</v>
      </c>
    </row>
    <row r="485" spans="1:9" x14ac:dyDescent="0.25">
      <c r="A485" s="23" t="s">
        <v>294</v>
      </c>
      <c r="B485" s="23" t="s">
        <v>60</v>
      </c>
      <c r="C485" s="23" t="str">
        <f t="shared" si="8"/>
        <v>PLAIRE CHANTAL</v>
      </c>
      <c r="D485" s="23" t="s">
        <v>26</v>
      </c>
      <c r="E485" s="23" t="s">
        <v>27</v>
      </c>
      <c r="F485" s="23" t="s">
        <v>1847</v>
      </c>
      <c r="G485" s="23" t="s">
        <v>1848</v>
      </c>
      <c r="H485" s="23" t="s">
        <v>21</v>
      </c>
      <c r="I485" s="23" t="s">
        <v>22</v>
      </c>
    </row>
    <row r="486" spans="1:9" x14ac:dyDescent="0.25">
      <c r="A486" s="23" t="s">
        <v>411</v>
      </c>
      <c r="B486" s="23" t="s">
        <v>447</v>
      </c>
      <c r="C486" s="23" t="str">
        <f t="shared" si="8"/>
        <v>PLAULT STEPHANIE</v>
      </c>
      <c r="D486" s="23" t="s">
        <v>1853</v>
      </c>
      <c r="E486" s="23" t="s">
        <v>1854</v>
      </c>
      <c r="F486" s="23" t="s">
        <v>87</v>
      </c>
      <c r="G486" s="23" t="s">
        <v>1855</v>
      </c>
      <c r="H486" s="23" t="s">
        <v>21</v>
      </c>
      <c r="I486" s="23" t="s">
        <v>22</v>
      </c>
    </row>
    <row r="487" spans="1:9" x14ac:dyDescent="0.25">
      <c r="A487" s="23" t="s">
        <v>472</v>
      </c>
      <c r="B487" s="23" t="s">
        <v>103</v>
      </c>
      <c r="C487" s="23" t="str">
        <f t="shared" si="8"/>
        <v>PLAZIAK CHRISTOPHE</v>
      </c>
      <c r="D487" s="23" t="s">
        <v>473</v>
      </c>
      <c r="E487" s="23" t="s">
        <v>459</v>
      </c>
      <c r="F487" s="23" t="s">
        <v>87</v>
      </c>
      <c r="G487" s="23" t="s">
        <v>457</v>
      </c>
      <c r="H487" s="23" t="s">
        <v>44</v>
      </c>
      <c r="I487" s="23" t="s">
        <v>456</v>
      </c>
    </row>
    <row r="488" spans="1:9" x14ac:dyDescent="0.25">
      <c r="A488" s="23" t="s">
        <v>532</v>
      </c>
      <c r="B488" s="23" t="s">
        <v>193</v>
      </c>
      <c r="C488" s="23" t="str">
        <f t="shared" si="8"/>
        <v>POIRIER GUILLAUME</v>
      </c>
      <c r="D488" s="23" t="s">
        <v>735</v>
      </c>
      <c r="E488" s="23" t="s">
        <v>736</v>
      </c>
      <c r="F488" s="23" t="s">
        <v>1849</v>
      </c>
      <c r="G488" s="23" t="s">
        <v>46</v>
      </c>
      <c r="H488" s="23" t="s">
        <v>44</v>
      </c>
      <c r="I488" s="23" t="s">
        <v>758</v>
      </c>
    </row>
    <row r="489" spans="1:9" x14ac:dyDescent="0.25">
      <c r="A489" s="23" t="s">
        <v>532</v>
      </c>
      <c r="B489" s="23" t="s">
        <v>214</v>
      </c>
      <c r="C489" s="23" t="str">
        <f t="shared" si="8"/>
        <v>POIRIER PASCAL</v>
      </c>
      <c r="D489" s="23" t="s">
        <v>26</v>
      </c>
      <c r="E489" s="23" t="s">
        <v>63</v>
      </c>
      <c r="F489" s="23" t="s">
        <v>1847</v>
      </c>
      <c r="G489" s="23" t="s">
        <v>1861</v>
      </c>
      <c r="H489" s="23" t="s">
        <v>21</v>
      </c>
      <c r="I489" s="23" t="s">
        <v>22</v>
      </c>
    </row>
    <row r="490" spans="1:9" x14ac:dyDescent="0.25">
      <c r="A490" s="23" t="s">
        <v>708</v>
      </c>
      <c r="B490" s="23" t="s">
        <v>285</v>
      </c>
      <c r="C490" s="23" t="str">
        <f t="shared" si="8"/>
        <v>POPOV VALENTIN</v>
      </c>
      <c r="D490" s="23" t="s">
        <v>631</v>
      </c>
      <c r="E490" s="23" t="s">
        <v>53</v>
      </c>
      <c r="F490" s="23" t="s">
        <v>1849</v>
      </c>
      <c r="G490" s="23" t="s">
        <v>707</v>
      </c>
      <c r="H490" s="23" t="s">
        <v>44</v>
      </c>
      <c r="I490" s="23" t="s">
        <v>32</v>
      </c>
    </row>
    <row r="491" spans="1:9" x14ac:dyDescent="0.25">
      <c r="A491" s="23" t="s">
        <v>207</v>
      </c>
      <c r="B491" s="23" t="s">
        <v>208</v>
      </c>
      <c r="C491" s="23" t="str">
        <f t="shared" si="8"/>
        <v>PORTA BENACHE MICHEL</v>
      </c>
      <c r="D491" s="23" t="s">
        <v>209</v>
      </c>
      <c r="E491" s="23" t="s">
        <v>210</v>
      </c>
      <c r="F491" s="23" t="s">
        <v>38</v>
      </c>
      <c r="G491" s="23" t="s">
        <v>206</v>
      </c>
      <c r="H491" s="23" t="s">
        <v>21</v>
      </c>
      <c r="I491" s="23" t="s">
        <v>81</v>
      </c>
    </row>
    <row r="492" spans="1:9" x14ac:dyDescent="0.25">
      <c r="A492" s="23" t="s">
        <v>404</v>
      </c>
      <c r="B492" s="23" t="s">
        <v>214</v>
      </c>
      <c r="C492" s="23" t="str">
        <f t="shared" si="8"/>
        <v>POULIN PASCAL</v>
      </c>
      <c r="D492" s="23" t="s">
        <v>26</v>
      </c>
      <c r="E492" s="23" t="s">
        <v>27</v>
      </c>
      <c r="F492" s="23" t="s">
        <v>1847</v>
      </c>
      <c r="G492" s="23" t="s">
        <v>1848</v>
      </c>
      <c r="H492" s="23" t="s">
        <v>21</v>
      </c>
      <c r="I492" s="23" t="s">
        <v>22</v>
      </c>
    </row>
    <row r="493" spans="1:9" x14ac:dyDescent="0.25">
      <c r="A493" s="23" t="s">
        <v>943</v>
      </c>
      <c r="B493" s="23" t="s">
        <v>507</v>
      </c>
      <c r="C493" s="23" t="str">
        <f t="shared" si="8"/>
        <v>POUPEAU ANNIE</v>
      </c>
      <c r="D493" s="23" t="s">
        <v>187</v>
      </c>
      <c r="E493" s="23" t="s">
        <v>188</v>
      </c>
      <c r="F493" s="23" t="s">
        <v>38</v>
      </c>
      <c r="G493" s="23" t="s">
        <v>181</v>
      </c>
      <c r="H493" s="23" t="s">
        <v>21</v>
      </c>
      <c r="I493" s="23" t="s">
        <v>180</v>
      </c>
    </row>
    <row r="494" spans="1:9" x14ac:dyDescent="0.25">
      <c r="A494" s="23" t="s">
        <v>943</v>
      </c>
      <c r="B494" s="23" t="s">
        <v>203</v>
      </c>
      <c r="C494" s="23" t="str">
        <f t="shared" si="8"/>
        <v>POUPEAU DOMINIQUE</v>
      </c>
      <c r="D494" s="23" t="s">
        <v>1925</v>
      </c>
      <c r="E494" s="23" t="s">
        <v>853</v>
      </c>
      <c r="F494" s="23" t="s">
        <v>1849</v>
      </c>
      <c r="G494" s="23" t="s">
        <v>283</v>
      </c>
      <c r="H494" s="23" t="s">
        <v>21</v>
      </c>
      <c r="I494" s="23" t="s">
        <v>180</v>
      </c>
    </row>
    <row r="495" spans="1:9" x14ac:dyDescent="0.25">
      <c r="A495" s="23" t="s">
        <v>919</v>
      </c>
      <c r="B495" s="23" t="s">
        <v>117</v>
      </c>
      <c r="C495" s="23" t="str">
        <f t="shared" si="8"/>
        <v>PRESTRELLE ALAIN</v>
      </c>
      <c r="D495" s="23" t="s">
        <v>920</v>
      </c>
      <c r="E495" s="23" t="s">
        <v>706</v>
      </c>
      <c r="F495" s="23" t="s">
        <v>1849</v>
      </c>
      <c r="G495" s="23" t="s">
        <v>288</v>
      </c>
      <c r="H495" s="23" t="s">
        <v>21</v>
      </c>
      <c r="I495" s="23" t="s">
        <v>287</v>
      </c>
    </row>
    <row r="496" spans="1:9" x14ac:dyDescent="0.25">
      <c r="A496" s="23" t="s">
        <v>690</v>
      </c>
      <c r="B496" s="23" t="s">
        <v>691</v>
      </c>
      <c r="C496" s="23" t="str">
        <f t="shared" si="8"/>
        <v>PRETESEILLE FREDERIC</v>
      </c>
      <c r="D496" s="23" t="s">
        <v>692</v>
      </c>
      <c r="E496" s="23" t="s">
        <v>108</v>
      </c>
      <c r="F496" s="23" t="s">
        <v>1849</v>
      </c>
      <c r="G496" s="23" t="s">
        <v>104</v>
      </c>
      <c r="H496" s="23" t="s">
        <v>21</v>
      </c>
      <c r="I496" s="23" t="s">
        <v>81</v>
      </c>
    </row>
    <row r="497" spans="1:9" x14ac:dyDescent="0.25">
      <c r="A497" s="23" t="s">
        <v>544</v>
      </c>
      <c r="B497" s="23" t="s">
        <v>545</v>
      </c>
      <c r="C497" s="23" t="str">
        <f t="shared" si="8"/>
        <v>PRINCET DENIS</v>
      </c>
      <c r="D497" s="23" t="s">
        <v>26</v>
      </c>
      <c r="E497" s="23" t="s">
        <v>63</v>
      </c>
      <c r="F497" s="23" t="s">
        <v>1847</v>
      </c>
      <c r="G497" s="23" t="s">
        <v>1851</v>
      </c>
      <c r="H497" s="23" t="s">
        <v>21</v>
      </c>
      <c r="I497" s="23" t="s">
        <v>22</v>
      </c>
    </row>
    <row r="498" spans="1:9" x14ac:dyDescent="0.25">
      <c r="A498" s="23" t="s">
        <v>773</v>
      </c>
      <c r="B498" s="23" t="s">
        <v>655</v>
      </c>
      <c r="C498" s="23" t="str">
        <f t="shared" si="8"/>
        <v>PRIOLLAUD DANIEL</v>
      </c>
      <c r="D498" s="23" t="s">
        <v>774</v>
      </c>
      <c r="E498" s="23"/>
      <c r="F498" s="23" t="s">
        <v>1849</v>
      </c>
      <c r="G498" s="23" t="s">
        <v>1892</v>
      </c>
      <c r="H498" s="23" t="s">
        <v>68</v>
      </c>
      <c r="I498" s="23" t="str">
        <f>+H500</f>
        <v>ELM</v>
      </c>
    </row>
    <row r="499" spans="1:9" x14ac:dyDescent="0.25">
      <c r="A499" s="23" t="s">
        <v>300</v>
      </c>
      <c r="B499" s="23" t="s">
        <v>214</v>
      </c>
      <c r="C499" s="23" t="str">
        <f t="shared" si="8"/>
        <v>PROUST PASCAL</v>
      </c>
      <c r="D499" s="23" t="s">
        <v>1881</v>
      </c>
      <c r="E499" s="23" t="s">
        <v>889</v>
      </c>
      <c r="F499" s="23" t="s">
        <v>1849</v>
      </c>
      <c r="G499" s="23" t="s">
        <v>1855</v>
      </c>
      <c r="H499" s="23" t="s">
        <v>21</v>
      </c>
      <c r="I499" s="23" t="s">
        <v>22</v>
      </c>
    </row>
    <row r="500" spans="1:9" x14ac:dyDescent="0.25">
      <c r="A500" s="23" t="s">
        <v>300</v>
      </c>
      <c r="B500" s="23" t="s">
        <v>301</v>
      </c>
      <c r="C500" s="23" t="str">
        <f t="shared" si="8"/>
        <v>PROUST CLAUDINE</v>
      </c>
      <c r="D500" s="23" t="s">
        <v>26</v>
      </c>
      <c r="E500" s="23" t="s">
        <v>27</v>
      </c>
      <c r="F500" s="23" t="s">
        <v>1847</v>
      </c>
      <c r="G500" s="23" t="s">
        <v>1852</v>
      </c>
      <c r="H500" s="23" t="s">
        <v>21</v>
      </c>
      <c r="I500" s="23" t="s">
        <v>22</v>
      </c>
    </row>
    <row r="501" spans="1:9" x14ac:dyDescent="0.25">
      <c r="A501" s="23" t="s">
        <v>539</v>
      </c>
      <c r="B501" s="23" t="s">
        <v>219</v>
      </c>
      <c r="C501" s="23" t="str">
        <f t="shared" si="8"/>
        <v>PROUT OLIVIER</v>
      </c>
      <c r="D501" s="23" t="s">
        <v>26</v>
      </c>
      <c r="E501" s="23" t="s">
        <v>63</v>
      </c>
      <c r="F501" s="23" t="s">
        <v>1847</v>
      </c>
      <c r="G501" s="23" t="s">
        <v>1900</v>
      </c>
      <c r="H501" s="23" t="s">
        <v>21</v>
      </c>
      <c r="I501" s="23" t="s">
        <v>22</v>
      </c>
    </row>
    <row r="502" spans="1:9" x14ac:dyDescent="0.25">
      <c r="A502" s="23" t="s">
        <v>992</v>
      </c>
      <c r="B502" s="23" t="s">
        <v>824</v>
      </c>
      <c r="C502" s="23" t="str">
        <f t="shared" si="8"/>
        <v>PROUTEAU CLAUDE</v>
      </c>
      <c r="D502" s="23" t="s">
        <v>153</v>
      </c>
      <c r="E502" s="23" t="s">
        <v>153</v>
      </c>
      <c r="F502" s="23" t="s">
        <v>38</v>
      </c>
      <c r="G502" s="23" t="s">
        <v>150</v>
      </c>
      <c r="H502" s="23" t="s">
        <v>21</v>
      </c>
      <c r="I502" s="23" t="s">
        <v>135</v>
      </c>
    </row>
    <row r="503" spans="1:9" x14ac:dyDescent="0.25">
      <c r="A503" s="23" t="s">
        <v>945</v>
      </c>
      <c r="B503" s="23" t="s">
        <v>946</v>
      </c>
      <c r="C503" s="23" t="str">
        <f t="shared" si="8"/>
        <v>PUPPYNCK MARC-ANTHONY</v>
      </c>
      <c r="D503" s="23" t="s">
        <v>1853</v>
      </c>
      <c r="E503" s="23" t="s">
        <v>1854</v>
      </c>
      <c r="F503" s="23" t="s">
        <v>1849</v>
      </c>
      <c r="G503" s="23" t="s">
        <v>1855</v>
      </c>
      <c r="H503" s="23" t="s">
        <v>21</v>
      </c>
      <c r="I503" s="23" t="s">
        <v>22</v>
      </c>
    </row>
    <row r="504" spans="1:9" x14ac:dyDescent="0.25">
      <c r="A504" s="23" t="s">
        <v>334</v>
      </c>
      <c r="B504" s="23" t="s">
        <v>241</v>
      </c>
      <c r="C504" s="23" t="str">
        <f t="shared" si="8"/>
        <v>QUARRE CATHERINE</v>
      </c>
      <c r="D504" s="23" t="s">
        <v>26</v>
      </c>
      <c r="E504" s="23" t="s">
        <v>27</v>
      </c>
      <c r="F504" s="23" t="s">
        <v>1847</v>
      </c>
      <c r="G504" s="23" t="s">
        <v>1880</v>
      </c>
      <c r="H504" s="23" t="s">
        <v>21</v>
      </c>
      <c r="I504" s="23" t="s">
        <v>22</v>
      </c>
    </row>
    <row r="505" spans="1:9" x14ac:dyDescent="0.25">
      <c r="A505" s="23" t="s">
        <v>543</v>
      </c>
      <c r="B505" s="23" t="s">
        <v>231</v>
      </c>
      <c r="C505" s="23" t="str">
        <f t="shared" si="8"/>
        <v>QUINTARD FABRICE</v>
      </c>
      <c r="D505" s="23" t="s">
        <v>26</v>
      </c>
      <c r="E505" s="23" t="s">
        <v>63</v>
      </c>
      <c r="F505" s="23" t="s">
        <v>1847</v>
      </c>
      <c r="G505" s="23" t="s">
        <v>1851</v>
      </c>
      <c r="H505" s="23" t="s">
        <v>21</v>
      </c>
      <c r="I505" s="23" t="s">
        <v>22</v>
      </c>
    </row>
    <row r="506" spans="1:9" x14ac:dyDescent="0.25">
      <c r="A506" s="23" t="s">
        <v>1032</v>
      </c>
      <c r="B506" s="23" t="s">
        <v>1033</v>
      </c>
      <c r="C506" s="23" t="str">
        <f t="shared" si="8"/>
        <v>RAHLI NABIL</v>
      </c>
      <c r="D506" s="23" t="s">
        <v>1034</v>
      </c>
      <c r="E506" s="23" t="s">
        <v>617</v>
      </c>
      <c r="F506" s="23" t="s">
        <v>1849</v>
      </c>
      <c r="G506" s="23" t="s">
        <v>760</v>
      </c>
      <c r="H506" s="23" t="s">
        <v>44</v>
      </c>
      <c r="I506" s="23" t="s">
        <v>1926</v>
      </c>
    </row>
    <row r="507" spans="1:9" x14ac:dyDescent="0.25">
      <c r="A507" s="23" t="s">
        <v>1927</v>
      </c>
      <c r="B507" s="23" t="s">
        <v>380</v>
      </c>
      <c r="C507" s="23" t="str">
        <f t="shared" si="8"/>
        <v>RAILLET SEBASTIEN</v>
      </c>
      <c r="D507" s="23" t="s">
        <v>93</v>
      </c>
      <c r="E507" s="23" t="s">
        <v>94</v>
      </c>
      <c r="F507" s="23" t="s">
        <v>1847</v>
      </c>
      <c r="G507" s="23" t="s">
        <v>46</v>
      </c>
      <c r="H507" s="23" t="s">
        <v>44</v>
      </c>
      <c r="I507" s="23" t="s">
        <v>758</v>
      </c>
    </row>
    <row r="508" spans="1:9" x14ac:dyDescent="0.25">
      <c r="A508" s="23" t="s">
        <v>579</v>
      </c>
      <c r="B508" s="23" t="s">
        <v>580</v>
      </c>
      <c r="C508" s="23" t="str">
        <f t="shared" si="8"/>
        <v>RAMDANE ZORHA</v>
      </c>
      <c r="D508" s="23" t="s">
        <v>422</v>
      </c>
      <c r="E508" s="23" t="s">
        <v>423</v>
      </c>
      <c r="F508" s="23" t="s">
        <v>1847</v>
      </c>
      <c r="G508" s="23" t="s">
        <v>1852</v>
      </c>
      <c r="H508" s="23" t="s">
        <v>21</v>
      </c>
      <c r="I508" s="23" t="s">
        <v>22</v>
      </c>
    </row>
    <row r="509" spans="1:9" x14ac:dyDescent="0.25">
      <c r="A509" s="23" t="s">
        <v>1928</v>
      </c>
      <c r="B509" s="23" t="s">
        <v>517</v>
      </c>
      <c r="C509" s="23" t="str">
        <f t="shared" si="8"/>
        <v>RAT GWENDOLINE</v>
      </c>
      <c r="D509" s="23" t="s">
        <v>26</v>
      </c>
      <c r="E509" s="23" t="s">
        <v>63</v>
      </c>
      <c r="F509" s="23" t="s">
        <v>1847</v>
      </c>
      <c r="G509" s="23" t="s">
        <v>1867</v>
      </c>
      <c r="H509" s="23" t="s">
        <v>21</v>
      </c>
      <c r="I509" s="23" t="s">
        <v>22</v>
      </c>
    </row>
    <row r="510" spans="1:9" x14ac:dyDescent="0.25">
      <c r="A510" s="23" t="s">
        <v>890</v>
      </c>
      <c r="B510" s="23" t="s">
        <v>219</v>
      </c>
      <c r="C510" s="23" t="str">
        <f t="shared" si="8"/>
        <v>RAYNARD OLIVIER</v>
      </c>
      <c r="D510" s="23" t="s">
        <v>1929</v>
      </c>
      <c r="E510" s="23" t="s">
        <v>617</v>
      </c>
      <c r="F510" s="23" t="s">
        <v>1849</v>
      </c>
      <c r="G510" s="23" t="s">
        <v>1855</v>
      </c>
      <c r="H510" s="23" t="s">
        <v>21</v>
      </c>
      <c r="I510" s="23" t="s">
        <v>22</v>
      </c>
    </row>
    <row r="511" spans="1:9" x14ac:dyDescent="0.25">
      <c r="A511" s="23" t="s">
        <v>804</v>
      </c>
      <c r="B511" s="23" t="s">
        <v>111</v>
      </c>
      <c r="C511" s="23" t="str">
        <f t="shared" si="8"/>
        <v>REAU JEAN PAUL</v>
      </c>
      <c r="D511" s="23" t="s">
        <v>692</v>
      </c>
      <c r="E511" s="23" t="s">
        <v>108</v>
      </c>
      <c r="F511" s="23" t="s">
        <v>1849</v>
      </c>
      <c r="G511" s="23" t="s">
        <v>104</v>
      </c>
      <c r="H511" s="23" t="s">
        <v>21</v>
      </c>
      <c r="I511" s="23" t="s">
        <v>81</v>
      </c>
    </row>
    <row r="512" spans="1:9" x14ac:dyDescent="0.25">
      <c r="A512" s="23" t="s">
        <v>1047</v>
      </c>
      <c r="B512" s="23" t="s">
        <v>507</v>
      </c>
      <c r="C512" s="23" t="str">
        <f t="shared" si="8"/>
        <v>REDON ANNIE</v>
      </c>
      <c r="D512" s="23" t="s">
        <v>26</v>
      </c>
      <c r="E512" s="23" t="s">
        <v>27</v>
      </c>
      <c r="F512" s="23" t="s">
        <v>1847</v>
      </c>
      <c r="G512" s="23" t="s">
        <v>1856</v>
      </c>
      <c r="H512" s="23" t="s">
        <v>21</v>
      </c>
      <c r="I512" s="23" t="s">
        <v>22</v>
      </c>
    </row>
    <row r="513" spans="1:9" x14ac:dyDescent="0.25">
      <c r="A513" s="23" t="s">
        <v>669</v>
      </c>
      <c r="B513" s="23" t="s">
        <v>670</v>
      </c>
      <c r="C513" s="23" t="str">
        <f t="shared" si="8"/>
        <v>REITZ GABRIEL</v>
      </c>
      <c r="D513" s="23" t="s">
        <v>640</v>
      </c>
      <c r="E513" s="23" t="s">
        <v>638</v>
      </c>
      <c r="F513" s="23" t="s">
        <v>1849</v>
      </c>
      <c r="G513" s="23" t="s">
        <v>46</v>
      </c>
      <c r="H513" s="23" t="s">
        <v>44</v>
      </c>
      <c r="I513" s="23" t="s">
        <v>45</v>
      </c>
    </row>
    <row r="514" spans="1:9" x14ac:dyDescent="0.25">
      <c r="A514" s="23" t="s">
        <v>950</v>
      </c>
      <c r="B514" s="23" t="s">
        <v>144</v>
      </c>
      <c r="C514" s="23" t="str">
        <f t="shared" si="8"/>
        <v>RENARD FRANCK</v>
      </c>
      <c r="D514" s="23" t="s">
        <v>951</v>
      </c>
      <c r="E514" s="23" t="s">
        <v>952</v>
      </c>
      <c r="F514" s="23" t="s">
        <v>38</v>
      </c>
      <c r="G514" s="23" t="s">
        <v>46</v>
      </c>
      <c r="H514" s="23" t="s">
        <v>44</v>
      </c>
      <c r="I514" s="23" t="s">
        <v>45</v>
      </c>
    </row>
    <row r="515" spans="1:9" x14ac:dyDescent="0.25">
      <c r="A515" s="23" t="s">
        <v>574</v>
      </c>
      <c r="B515" s="23" t="s">
        <v>89</v>
      </c>
      <c r="C515" s="23" t="str">
        <f t="shared" si="8"/>
        <v>RIBREAU FRANCOISE</v>
      </c>
      <c r="D515" s="23" t="s">
        <v>26</v>
      </c>
      <c r="E515" s="23" t="s">
        <v>30</v>
      </c>
      <c r="F515" s="23" t="s">
        <v>1847</v>
      </c>
      <c r="G515" s="23" t="s">
        <v>1859</v>
      </c>
      <c r="H515" s="23" t="s">
        <v>21</v>
      </c>
      <c r="I515" s="23" t="s">
        <v>22</v>
      </c>
    </row>
    <row r="516" spans="1:9" x14ac:dyDescent="0.25">
      <c r="A516" s="23" t="s">
        <v>396</v>
      </c>
      <c r="B516" s="23" t="s">
        <v>333</v>
      </c>
      <c r="C516" s="23" t="str">
        <f t="shared" ref="C516:C579" si="9">A516&amp;" "&amp;B516</f>
        <v>RICHARD ELISABETH</v>
      </c>
      <c r="D516" s="23" t="s">
        <v>26</v>
      </c>
      <c r="E516" s="23" t="s">
        <v>27</v>
      </c>
      <c r="F516" s="23" t="s">
        <v>1847</v>
      </c>
      <c r="G516" s="23" t="s">
        <v>1872</v>
      </c>
      <c r="H516" s="23" t="s">
        <v>21</v>
      </c>
      <c r="I516" s="23" t="s">
        <v>22</v>
      </c>
    </row>
    <row r="517" spans="1:9" x14ac:dyDescent="0.25">
      <c r="A517" s="23" t="s">
        <v>863</v>
      </c>
      <c r="B517" s="23" t="s">
        <v>864</v>
      </c>
      <c r="C517" s="23" t="str">
        <f t="shared" si="9"/>
        <v>RIDEAU ROGER</v>
      </c>
      <c r="D517" s="23" t="s">
        <v>695</v>
      </c>
      <c r="E517" s="23" t="s">
        <v>696</v>
      </c>
      <c r="F517" s="23" t="s">
        <v>1849</v>
      </c>
      <c r="G517" s="23" t="s">
        <v>260</v>
      </c>
      <c r="H517" s="23" t="s">
        <v>21</v>
      </c>
      <c r="I517" s="23" t="s">
        <v>81</v>
      </c>
    </row>
    <row r="518" spans="1:9" x14ac:dyDescent="0.25">
      <c r="A518" s="23" t="s">
        <v>469</v>
      </c>
      <c r="B518" s="23" t="s">
        <v>470</v>
      </c>
      <c r="C518" s="23" t="str">
        <f t="shared" si="9"/>
        <v>RING CORINNE</v>
      </c>
      <c r="D518" s="23" t="s">
        <v>26</v>
      </c>
      <c r="E518" s="23" t="s">
        <v>27</v>
      </c>
      <c r="F518" s="23" t="s">
        <v>1847</v>
      </c>
      <c r="G518" s="23" t="s">
        <v>1872</v>
      </c>
      <c r="H518" s="23" t="s">
        <v>21</v>
      </c>
      <c r="I518" s="23" t="s">
        <v>22</v>
      </c>
    </row>
    <row r="519" spans="1:9" x14ac:dyDescent="0.25">
      <c r="A519" s="23" t="s">
        <v>766</v>
      </c>
      <c r="B519" s="23" t="s">
        <v>767</v>
      </c>
      <c r="C519" s="23" t="str">
        <f t="shared" si="9"/>
        <v>RIO GWENDAL</v>
      </c>
      <c r="D519" s="23" t="s">
        <v>49</v>
      </c>
      <c r="E519" s="23" t="s">
        <v>50</v>
      </c>
      <c r="F519" s="23" t="s">
        <v>1849</v>
      </c>
      <c r="G519" s="23" t="s">
        <v>46</v>
      </c>
      <c r="H519" s="23" t="s">
        <v>44</v>
      </c>
      <c r="I519" s="23" t="s">
        <v>758</v>
      </c>
    </row>
    <row r="520" spans="1:9" x14ac:dyDescent="0.25">
      <c r="A520" s="23" t="s">
        <v>121</v>
      </c>
      <c r="B520" s="23" t="s">
        <v>122</v>
      </c>
      <c r="C520" s="23" t="str">
        <f t="shared" si="9"/>
        <v>RION DAMIEN</v>
      </c>
      <c r="D520" s="23" t="s">
        <v>85</v>
      </c>
      <c r="E520" s="23" t="s">
        <v>86</v>
      </c>
      <c r="F520" s="23" t="s">
        <v>38</v>
      </c>
      <c r="G520" s="23" t="s">
        <v>82</v>
      </c>
      <c r="H520" s="23" t="s">
        <v>21</v>
      </c>
      <c r="I520" s="23" t="s">
        <v>81</v>
      </c>
    </row>
    <row r="521" spans="1:9" x14ac:dyDescent="0.25">
      <c r="A521" s="23" t="s">
        <v>789</v>
      </c>
      <c r="B521" s="23" t="s">
        <v>146</v>
      </c>
      <c r="C521" s="23" t="str">
        <f t="shared" si="9"/>
        <v>RIOUAL VINCENT</v>
      </c>
      <c r="D521" s="23" t="s">
        <v>790</v>
      </c>
      <c r="E521" s="23" t="s">
        <v>626</v>
      </c>
      <c r="F521" s="23" t="s">
        <v>1849</v>
      </c>
      <c r="G521" s="23" t="s">
        <v>33</v>
      </c>
      <c r="H521" s="23" t="s">
        <v>31</v>
      </c>
      <c r="I521" s="23" t="s">
        <v>32</v>
      </c>
    </row>
    <row r="522" spans="1:9" x14ac:dyDescent="0.25">
      <c r="A522" s="23" t="s">
        <v>178</v>
      </c>
      <c r="B522" s="23" t="s">
        <v>133</v>
      </c>
      <c r="C522" s="23" t="str">
        <f t="shared" si="9"/>
        <v>RIPAULT FLORIAN</v>
      </c>
      <c r="D522" s="23" t="s">
        <v>169</v>
      </c>
      <c r="E522" s="23" t="s">
        <v>167</v>
      </c>
      <c r="F522" s="23" t="s">
        <v>1847</v>
      </c>
      <c r="G522" s="23" t="s">
        <v>1852</v>
      </c>
      <c r="H522" s="23" t="s">
        <v>21</v>
      </c>
      <c r="I522" s="23" t="s">
        <v>22</v>
      </c>
    </row>
    <row r="523" spans="1:9" x14ac:dyDescent="0.25">
      <c r="A523" s="23" t="s">
        <v>274</v>
      </c>
      <c r="B523" s="23" t="s">
        <v>1398</v>
      </c>
      <c r="C523" s="23" t="str">
        <f t="shared" si="9"/>
        <v>RIVIERE LUDIVINE</v>
      </c>
      <c r="D523" s="23" t="s">
        <v>26</v>
      </c>
      <c r="E523" s="23" t="s">
        <v>27</v>
      </c>
      <c r="F523" s="23" t="s">
        <v>1847</v>
      </c>
      <c r="G523" s="23" t="s">
        <v>1872</v>
      </c>
      <c r="H523" s="23" t="s">
        <v>21</v>
      </c>
      <c r="I523" s="23" t="s">
        <v>22</v>
      </c>
    </row>
    <row r="524" spans="1:9" x14ac:dyDescent="0.25">
      <c r="A524" s="23" t="s">
        <v>342</v>
      </c>
      <c r="B524" s="23" t="s">
        <v>343</v>
      </c>
      <c r="C524" s="23" t="str">
        <f t="shared" si="9"/>
        <v>ROBERT ROCHER VALERIE</v>
      </c>
      <c r="D524" s="23" t="s">
        <v>26</v>
      </c>
      <c r="E524" s="23" t="s">
        <v>27</v>
      </c>
      <c r="F524" s="23" t="s">
        <v>1847</v>
      </c>
      <c r="G524" s="23" t="s">
        <v>1852</v>
      </c>
      <c r="H524" s="23" t="s">
        <v>21</v>
      </c>
      <c r="I524" s="23" t="s">
        <v>22</v>
      </c>
    </row>
    <row r="525" spans="1:9" x14ac:dyDescent="0.25">
      <c r="A525" s="23" t="s">
        <v>88</v>
      </c>
      <c r="B525" s="23" t="s">
        <v>89</v>
      </c>
      <c r="C525" s="23" t="str">
        <f t="shared" si="9"/>
        <v>ROBIN FRANCOISE</v>
      </c>
      <c r="D525" s="23" t="s">
        <v>90</v>
      </c>
      <c r="E525" s="23" t="s">
        <v>91</v>
      </c>
      <c r="F525" s="23" t="s">
        <v>87</v>
      </c>
      <c r="G525" s="23" t="s">
        <v>82</v>
      </c>
      <c r="H525" s="23" t="s">
        <v>21</v>
      </c>
      <c r="I525" s="23" t="s">
        <v>81</v>
      </c>
    </row>
    <row r="526" spans="1:9" x14ac:dyDescent="0.25">
      <c r="A526" s="23" t="s">
        <v>88</v>
      </c>
      <c r="B526" s="23" t="s">
        <v>48</v>
      </c>
      <c r="C526" s="23" t="str">
        <f t="shared" si="9"/>
        <v>ROBIN ERIC</v>
      </c>
      <c r="D526" s="23" t="s">
        <v>26</v>
      </c>
      <c r="E526" s="23" t="s">
        <v>63</v>
      </c>
      <c r="F526" s="23" t="s">
        <v>1847</v>
      </c>
      <c r="G526" s="23" t="s">
        <v>1859</v>
      </c>
      <c r="H526" s="23" t="s">
        <v>21</v>
      </c>
      <c r="I526" s="23" t="s">
        <v>22</v>
      </c>
    </row>
    <row r="527" spans="1:9" x14ac:dyDescent="0.25">
      <c r="A527" s="23" t="s">
        <v>387</v>
      </c>
      <c r="B527" s="23" t="s">
        <v>166</v>
      </c>
      <c r="C527" s="23" t="str">
        <f t="shared" si="9"/>
        <v>ROBINEAU LAURENT</v>
      </c>
      <c r="D527" s="23" t="s">
        <v>26</v>
      </c>
      <c r="E527" s="23" t="s">
        <v>27</v>
      </c>
      <c r="F527" s="23" t="s">
        <v>1847</v>
      </c>
      <c r="G527" s="23" t="s">
        <v>1848</v>
      </c>
      <c r="H527" s="23" t="s">
        <v>21</v>
      </c>
      <c r="I527" s="23" t="s">
        <v>22</v>
      </c>
    </row>
    <row r="528" spans="1:9" x14ac:dyDescent="0.25">
      <c r="A528" s="23" t="s">
        <v>387</v>
      </c>
      <c r="B528" s="23" t="s">
        <v>391</v>
      </c>
      <c r="C528" s="23" t="str">
        <f t="shared" si="9"/>
        <v>ROBINEAU MAGUY</v>
      </c>
      <c r="D528" s="23" t="s">
        <v>26</v>
      </c>
      <c r="E528" s="23" t="s">
        <v>27</v>
      </c>
      <c r="F528" s="23" t="s">
        <v>1847</v>
      </c>
      <c r="G528" s="23" t="s">
        <v>1852</v>
      </c>
      <c r="H528" s="23" t="s">
        <v>21</v>
      </c>
      <c r="I528" s="23" t="s">
        <v>22</v>
      </c>
    </row>
    <row r="529" spans="1:9" x14ac:dyDescent="0.25">
      <c r="A529" s="23" t="s">
        <v>172</v>
      </c>
      <c r="B529" s="23" t="s">
        <v>173</v>
      </c>
      <c r="C529" s="23" t="str">
        <f t="shared" si="9"/>
        <v>ROCHER ALEXANDRE</v>
      </c>
      <c r="D529" s="23" t="s">
        <v>169</v>
      </c>
      <c r="E529" s="23" t="s">
        <v>167</v>
      </c>
      <c r="F529" s="23" t="s">
        <v>1847</v>
      </c>
      <c r="G529" s="23" t="s">
        <v>1852</v>
      </c>
      <c r="H529" s="23" t="s">
        <v>21</v>
      </c>
      <c r="I529" s="23" t="s">
        <v>22</v>
      </c>
    </row>
    <row r="530" spans="1:9" x14ac:dyDescent="0.25">
      <c r="A530" s="23" t="s">
        <v>105</v>
      </c>
      <c r="B530" s="23" t="s">
        <v>106</v>
      </c>
      <c r="C530" s="23" t="str">
        <f t="shared" si="9"/>
        <v>RODANGE HERVE</v>
      </c>
      <c r="D530" s="23" t="s">
        <v>107</v>
      </c>
      <c r="E530" s="23" t="s">
        <v>108</v>
      </c>
      <c r="F530" s="23" t="s">
        <v>38</v>
      </c>
      <c r="G530" s="23" t="s">
        <v>104</v>
      </c>
      <c r="H530" s="23" t="s">
        <v>21</v>
      </c>
      <c r="I530" s="23" t="s">
        <v>81</v>
      </c>
    </row>
    <row r="531" spans="1:9" x14ac:dyDescent="0.25">
      <c r="A531" s="23" t="s">
        <v>105</v>
      </c>
      <c r="B531" s="23" t="s">
        <v>434</v>
      </c>
      <c r="C531" s="23" t="str">
        <f t="shared" si="9"/>
        <v>RODANGE LINA</v>
      </c>
      <c r="D531" s="23" t="s">
        <v>26</v>
      </c>
      <c r="E531" s="23" t="s">
        <v>27</v>
      </c>
      <c r="F531" s="23" t="s">
        <v>1847</v>
      </c>
      <c r="G531" s="23" t="s">
        <v>1872</v>
      </c>
      <c r="H531" s="23" t="s">
        <v>21</v>
      </c>
      <c r="I531" s="23" t="s">
        <v>22</v>
      </c>
    </row>
    <row r="532" spans="1:9" x14ac:dyDescent="0.25">
      <c r="A532" s="23" t="s">
        <v>597</v>
      </c>
      <c r="B532" s="23" t="s">
        <v>598</v>
      </c>
      <c r="C532" s="23" t="str">
        <f t="shared" si="9"/>
        <v>ROUET MIE CLAUDE</v>
      </c>
      <c r="D532" s="23" t="s">
        <v>422</v>
      </c>
      <c r="E532" s="23" t="s">
        <v>423</v>
      </c>
      <c r="F532" s="23" t="s">
        <v>1847</v>
      </c>
      <c r="G532" s="23" t="s">
        <v>1848</v>
      </c>
      <c r="H532" s="23" t="s">
        <v>21</v>
      </c>
      <c r="I532" s="23" t="s">
        <v>22</v>
      </c>
    </row>
    <row r="533" spans="1:9" x14ac:dyDescent="0.25">
      <c r="A533" s="23" t="s">
        <v>1836</v>
      </c>
      <c r="B533" s="23" t="s">
        <v>1837</v>
      </c>
      <c r="C533" s="23" t="str">
        <f t="shared" si="9"/>
        <v>ROUSSEAU JEFFREY</v>
      </c>
      <c r="D533" s="23" t="s">
        <v>267</v>
      </c>
      <c r="E533" s="23" t="s">
        <v>94</v>
      </c>
      <c r="F533" s="23" t="s">
        <v>1847</v>
      </c>
      <c r="G533" s="23" t="s">
        <v>197</v>
      </c>
      <c r="H533" s="23" t="s">
        <v>21</v>
      </c>
      <c r="I533" s="23" t="s">
        <v>81</v>
      </c>
    </row>
    <row r="534" spans="1:9" x14ac:dyDescent="0.25">
      <c r="A534" s="23" t="s">
        <v>185</v>
      </c>
      <c r="B534" s="23" t="s">
        <v>186</v>
      </c>
      <c r="C534" s="23" t="str">
        <f t="shared" si="9"/>
        <v>ROY DELPHINE</v>
      </c>
      <c r="D534" s="23" t="s">
        <v>187</v>
      </c>
      <c r="E534" s="23" t="s">
        <v>188</v>
      </c>
      <c r="F534" s="23" t="s">
        <v>38</v>
      </c>
      <c r="G534" s="23" t="s">
        <v>181</v>
      </c>
      <c r="H534" s="23" t="s">
        <v>21</v>
      </c>
      <c r="I534" s="23" t="s">
        <v>180</v>
      </c>
    </row>
    <row r="535" spans="1:9" x14ac:dyDescent="0.25">
      <c r="A535" s="23" t="s">
        <v>185</v>
      </c>
      <c r="B535" s="23" t="s">
        <v>103</v>
      </c>
      <c r="C535" s="23" t="str">
        <f t="shared" si="9"/>
        <v>ROY CHRISTOPHE</v>
      </c>
      <c r="D535" s="23" t="s">
        <v>907</v>
      </c>
      <c r="E535" s="23" t="s">
        <v>617</v>
      </c>
      <c r="F535" s="23" t="s">
        <v>1849</v>
      </c>
      <c r="G535" s="23" t="s">
        <v>197</v>
      </c>
      <c r="H535" s="23" t="s">
        <v>21</v>
      </c>
      <c r="I535" s="23" t="s">
        <v>81</v>
      </c>
    </row>
    <row r="536" spans="1:9" x14ac:dyDescent="0.25">
      <c r="A536" s="23" t="s">
        <v>185</v>
      </c>
      <c r="B536" s="23" t="s">
        <v>84</v>
      </c>
      <c r="C536" s="23" t="str">
        <f t="shared" si="9"/>
        <v>ROY JEAN CHARLES</v>
      </c>
      <c r="D536" s="23" t="s">
        <v>783</v>
      </c>
      <c r="E536" s="23"/>
      <c r="F536" s="23" t="s">
        <v>1849</v>
      </c>
      <c r="G536" s="23" t="s">
        <v>1892</v>
      </c>
      <c r="H536" s="23" t="s">
        <v>68</v>
      </c>
      <c r="I536" s="23" t="str">
        <f>+H538</f>
        <v>ELM</v>
      </c>
    </row>
    <row r="537" spans="1:9" x14ac:dyDescent="0.25">
      <c r="A537" s="23" t="s">
        <v>392</v>
      </c>
      <c r="B537" s="23" t="s">
        <v>393</v>
      </c>
      <c r="C537" s="23" t="str">
        <f t="shared" si="9"/>
        <v>ROYER ANAIS</v>
      </c>
      <c r="D537" s="23" t="s">
        <v>26</v>
      </c>
      <c r="E537" s="23" t="s">
        <v>27</v>
      </c>
      <c r="F537" s="23" t="s">
        <v>1847</v>
      </c>
      <c r="G537" s="23" t="s">
        <v>1872</v>
      </c>
      <c r="H537" s="23" t="s">
        <v>21</v>
      </c>
      <c r="I537" s="23" t="s">
        <v>22</v>
      </c>
    </row>
    <row r="538" spans="1:9" x14ac:dyDescent="0.25">
      <c r="A538" s="23" t="s">
        <v>392</v>
      </c>
      <c r="B538" s="23" t="s">
        <v>499</v>
      </c>
      <c r="C538" s="23" t="str">
        <f t="shared" si="9"/>
        <v>ROYER DAVID</v>
      </c>
      <c r="D538" s="23" t="s">
        <v>26</v>
      </c>
      <c r="E538" s="23" t="s">
        <v>63</v>
      </c>
      <c r="F538" s="23" t="s">
        <v>1847</v>
      </c>
      <c r="G538" s="23" t="s">
        <v>1851</v>
      </c>
      <c r="H538" s="23" t="s">
        <v>21</v>
      </c>
      <c r="I538" s="23" t="s">
        <v>22</v>
      </c>
    </row>
    <row r="539" spans="1:9" x14ac:dyDescent="0.25">
      <c r="A539" s="23" t="s">
        <v>163</v>
      </c>
      <c r="B539" s="23" t="s">
        <v>164</v>
      </c>
      <c r="C539" s="23" t="str">
        <f t="shared" si="9"/>
        <v>RUSSEIL FLORENT</v>
      </c>
      <c r="D539" s="23" t="s">
        <v>139</v>
      </c>
      <c r="E539" s="23" t="s">
        <v>140</v>
      </c>
      <c r="F539" s="23" t="s">
        <v>38</v>
      </c>
      <c r="G539" s="23" t="s">
        <v>136</v>
      </c>
      <c r="H539" s="23" t="s">
        <v>21</v>
      </c>
      <c r="I539" s="23" t="s">
        <v>135</v>
      </c>
    </row>
    <row r="540" spans="1:9" x14ac:dyDescent="0.25">
      <c r="A540" s="23" t="s">
        <v>568</v>
      </c>
      <c r="B540" s="23" t="s">
        <v>380</v>
      </c>
      <c r="C540" s="23" t="str">
        <f t="shared" si="9"/>
        <v>SACHET SEBASTIEN</v>
      </c>
      <c r="D540" s="23" t="s">
        <v>26</v>
      </c>
      <c r="E540" s="23" t="s">
        <v>63</v>
      </c>
      <c r="F540" s="23" t="s">
        <v>1847</v>
      </c>
      <c r="G540" s="23" t="s">
        <v>1851</v>
      </c>
      <c r="H540" s="23" t="s">
        <v>21</v>
      </c>
      <c r="I540" s="23" t="s">
        <v>22</v>
      </c>
    </row>
    <row r="541" spans="1:9" x14ac:dyDescent="0.25">
      <c r="A541" s="23" t="s">
        <v>1027</v>
      </c>
      <c r="B541" s="23" t="s">
        <v>1028</v>
      </c>
      <c r="C541" s="23" t="str">
        <f t="shared" si="9"/>
        <v>SAILLARD LIONEL</v>
      </c>
      <c r="D541" s="23" t="s">
        <v>1029</v>
      </c>
      <c r="E541" s="23"/>
      <c r="F541" s="23" t="s">
        <v>1849</v>
      </c>
      <c r="G541" s="23" t="s">
        <v>930</v>
      </c>
      <c r="H541" s="23" t="s">
        <v>925</v>
      </c>
      <c r="I541" s="23" t="s">
        <v>925</v>
      </c>
    </row>
    <row r="542" spans="1:9" x14ac:dyDescent="0.25">
      <c r="A542" s="23" t="s">
        <v>487</v>
      </c>
      <c r="B542" s="23" t="s">
        <v>488</v>
      </c>
      <c r="C542" s="23" t="str">
        <f t="shared" si="9"/>
        <v>SALMERON KARINE</v>
      </c>
      <c r="D542" s="23" t="s">
        <v>26</v>
      </c>
      <c r="E542" s="23" t="s">
        <v>63</v>
      </c>
      <c r="F542" s="23" t="s">
        <v>1847</v>
      </c>
      <c r="G542" s="23" t="s">
        <v>1900</v>
      </c>
      <c r="H542" s="23" t="s">
        <v>21</v>
      </c>
      <c r="I542" s="23" t="s">
        <v>22</v>
      </c>
    </row>
    <row r="543" spans="1:9" x14ac:dyDescent="0.25">
      <c r="A543" s="23" t="s">
        <v>981</v>
      </c>
      <c r="B543" s="23" t="s">
        <v>501</v>
      </c>
      <c r="C543" s="23" t="str">
        <f t="shared" si="9"/>
        <v>SALMON SYLVAIN</v>
      </c>
      <c r="D543" s="23" t="s">
        <v>982</v>
      </c>
      <c r="E543" s="23" t="s">
        <v>113</v>
      </c>
      <c r="F543" s="23" t="s">
        <v>38</v>
      </c>
      <c r="G543" s="23" t="s">
        <v>860</v>
      </c>
      <c r="H543" s="23" t="s">
        <v>21</v>
      </c>
      <c r="I543" s="23" t="s">
        <v>81</v>
      </c>
    </row>
    <row r="544" spans="1:9" x14ac:dyDescent="0.25">
      <c r="A544" s="23" t="s">
        <v>525</v>
      </c>
      <c r="B544" s="23" t="s">
        <v>526</v>
      </c>
      <c r="C544" s="23" t="str">
        <f t="shared" si="9"/>
        <v>SALVATORE GEOFFREY</v>
      </c>
      <c r="D544" s="23" t="s">
        <v>26</v>
      </c>
      <c r="E544" s="23" t="s">
        <v>63</v>
      </c>
      <c r="F544" s="23" t="s">
        <v>1847</v>
      </c>
      <c r="G544" s="23" t="s">
        <v>1886</v>
      </c>
      <c r="H544" s="23" t="s">
        <v>21</v>
      </c>
      <c r="I544" s="23" t="s">
        <v>22</v>
      </c>
    </row>
    <row r="545" spans="1:9" x14ac:dyDescent="0.25">
      <c r="A545" s="23" t="s">
        <v>326</v>
      </c>
      <c r="B545" s="23" t="s">
        <v>327</v>
      </c>
      <c r="C545" s="23" t="str">
        <f t="shared" si="9"/>
        <v>SAMOYAU BEATRICE</v>
      </c>
      <c r="D545" s="23" t="s">
        <v>26</v>
      </c>
      <c r="E545" s="23" t="s">
        <v>27</v>
      </c>
      <c r="F545" s="23" t="s">
        <v>1847</v>
      </c>
      <c r="G545" s="23" t="s">
        <v>1852</v>
      </c>
      <c r="H545" s="23" t="s">
        <v>21</v>
      </c>
      <c r="I545" s="23" t="s">
        <v>22</v>
      </c>
    </row>
    <row r="546" spans="1:9" x14ac:dyDescent="0.25">
      <c r="A546" s="23" t="s">
        <v>295</v>
      </c>
      <c r="B546" s="23" t="s">
        <v>296</v>
      </c>
      <c r="C546" s="23" t="str">
        <f t="shared" si="9"/>
        <v>SAMRI COLETTE</v>
      </c>
      <c r="D546" s="23" t="s">
        <v>26</v>
      </c>
      <c r="E546" s="23" t="s">
        <v>27</v>
      </c>
      <c r="F546" s="23" t="s">
        <v>1847</v>
      </c>
      <c r="G546" s="23" t="s">
        <v>1852</v>
      </c>
      <c r="H546" s="23" t="s">
        <v>21</v>
      </c>
      <c r="I546" s="23" t="s">
        <v>22</v>
      </c>
    </row>
    <row r="547" spans="1:9" x14ac:dyDescent="0.25">
      <c r="A547" s="23" t="s">
        <v>1406</v>
      </c>
      <c r="B547" s="23" t="s">
        <v>1407</v>
      </c>
      <c r="C547" s="23" t="str">
        <f t="shared" si="9"/>
        <v>SANTIAGO HELENA</v>
      </c>
      <c r="D547" s="23" t="s">
        <v>26</v>
      </c>
      <c r="E547" s="23" t="s">
        <v>27</v>
      </c>
      <c r="F547" s="23" t="s">
        <v>1847</v>
      </c>
      <c r="G547" s="23" t="s">
        <v>1872</v>
      </c>
      <c r="H547" s="23" t="s">
        <v>21</v>
      </c>
      <c r="I547" s="23" t="s">
        <v>22</v>
      </c>
    </row>
    <row r="548" spans="1:9" x14ac:dyDescent="0.25">
      <c r="A548" s="23" t="s">
        <v>578</v>
      </c>
      <c r="B548" s="23" t="s">
        <v>1006</v>
      </c>
      <c r="C548" s="23" t="str">
        <f t="shared" si="9"/>
        <v>SARLAT JEAN-FREDERIC</v>
      </c>
      <c r="D548" s="23" t="s">
        <v>972</v>
      </c>
      <c r="E548" s="23" t="s">
        <v>832</v>
      </c>
      <c r="F548" s="23" t="s">
        <v>38</v>
      </c>
      <c r="G548" s="23" t="s">
        <v>46</v>
      </c>
      <c r="H548" s="23" t="s">
        <v>44</v>
      </c>
      <c r="I548" s="23" t="s">
        <v>45</v>
      </c>
    </row>
    <row r="549" spans="1:9" x14ac:dyDescent="0.25">
      <c r="A549" s="23" t="s">
        <v>578</v>
      </c>
      <c r="B549" s="23" t="s">
        <v>241</v>
      </c>
      <c r="C549" s="23" t="str">
        <f t="shared" si="9"/>
        <v>SARLAT CATHERINE</v>
      </c>
      <c r="D549" s="23" t="s">
        <v>26</v>
      </c>
      <c r="E549" s="23" t="s">
        <v>63</v>
      </c>
      <c r="F549" s="23" t="s">
        <v>1847</v>
      </c>
      <c r="G549" s="23" t="s">
        <v>1886</v>
      </c>
      <c r="H549" s="23" t="s">
        <v>21</v>
      </c>
      <c r="I549" s="23" t="s">
        <v>22</v>
      </c>
    </row>
    <row r="550" spans="1:9" x14ac:dyDescent="0.25">
      <c r="A550" s="23" t="s">
        <v>629</v>
      </c>
      <c r="B550" s="23" t="s">
        <v>630</v>
      </c>
      <c r="C550" s="23" t="str">
        <f t="shared" si="9"/>
        <v>SELLIN LOIC</v>
      </c>
      <c r="D550" s="23" t="s">
        <v>631</v>
      </c>
      <c r="E550" s="23" t="s">
        <v>53</v>
      </c>
      <c r="F550" s="23" t="s">
        <v>1849</v>
      </c>
      <c r="G550" s="23" t="s">
        <v>33</v>
      </c>
      <c r="H550" s="23" t="s">
        <v>31</v>
      </c>
      <c r="I550" s="23" t="s">
        <v>32</v>
      </c>
    </row>
    <row r="551" spans="1:9" x14ac:dyDescent="0.25">
      <c r="A551" s="23" t="s">
        <v>581</v>
      </c>
      <c r="B551" s="23" t="s">
        <v>103</v>
      </c>
      <c r="C551" s="23" t="str">
        <f t="shared" si="9"/>
        <v>SENELE CHRISTOPHE</v>
      </c>
      <c r="D551" s="23" t="s">
        <v>107</v>
      </c>
      <c r="E551" s="23" t="s">
        <v>108</v>
      </c>
      <c r="F551" s="23" t="s">
        <v>38</v>
      </c>
      <c r="G551" s="23" t="s">
        <v>104</v>
      </c>
      <c r="H551" s="23" t="s">
        <v>21</v>
      </c>
      <c r="I551" s="23" t="s">
        <v>81</v>
      </c>
    </row>
    <row r="552" spans="1:9" x14ac:dyDescent="0.25">
      <c r="A552" s="23" t="s">
        <v>536</v>
      </c>
      <c r="B552" s="23" t="s">
        <v>231</v>
      </c>
      <c r="C552" s="23" t="str">
        <f t="shared" si="9"/>
        <v>SERET FABRICE</v>
      </c>
      <c r="D552" s="23" t="s">
        <v>26</v>
      </c>
      <c r="E552" s="23" t="s">
        <v>63</v>
      </c>
      <c r="F552" s="23" t="s">
        <v>1847</v>
      </c>
      <c r="G552" s="23" t="s">
        <v>1851</v>
      </c>
      <c r="H552" s="23" t="s">
        <v>21</v>
      </c>
      <c r="I552" s="23" t="s">
        <v>22</v>
      </c>
    </row>
    <row r="553" spans="1:9" x14ac:dyDescent="0.25">
      <c r="A553" s="23" t="s">
        <v>403</v>
      </c>
      <c r="B553" s="23" t="s">
        <v>317</v>
      </c>
      <c r="C553" s="23" t="str">
        <f t="shared" si="9"/>
        <v>SERVANT CHRISTINE</v>
      </c>
      <c r="D553" s="23" t="s">
        <v>26</v>
      </c>
      <c r="E553" s="23" t="s">
        <v>63</v>
      </c>
      <c r="F553" s="23" t="s">
        <v>1847</v>
      </c>
      <c r="G553" s="23" t="s">
        <v>1872</v>
      </c>
      <c r="H553" s="23" t="s">
        <v>21</v>
      </c>
      <c r="I553" s="23" t="s">
        <v>22</v>
      </c>
    </row>
    <row r="554" spans="1:9" x14ac:dyDescent="0.25">
      <c r="A554" s="23" t="s">
        <v>403</v>
      </c>
      <c r="B554" s="23" t="s">
        <v>390</v>
      </c>
      <c r="C554" s="23" t="str">
        <f t="shared" si="9"/>
        <v>SERVANT ISABELLE</v>
      </c>
      <c r="D554" s="23" t="s">
        <v>26</v>
      </c>
      <c r="E554" s="23" t="s">
        <v>27</v>
      </c>
      <c r="F554" s="23" t="s">
        <v>1847</v>
      </c>
      <c r="G554" s="23" t="s">
        <v>1861</v>
      </c>
      <c r="H554" s="23" t="s">
        <v>21</v>
      </c>
      <c r="I554" s="23" t="s">
        <v>22</v>
      </c>
    </row>
    <row r="555" spans="1:9" x14ac:dyDescent="0.25">
      <c r="A555" s="23" t="s">
        <v>1831</v>
      </c>
      <c r="B555" s="23" t="s">
        <v>839</v>
      </c>
      <c r="C555" s="23" t="str">
        <f t="shared" si="9"/>
        <v>SIMON MARC</v>
      </c>
      <c r="D555" s="23" t="s">
        <v>267</v>
      </c>
      <c r="E555" s="23" t="s">
        <v>94</v>
      </c>
      <c r="F555" s="23" t="s">
        <v>1847</v>
      </c>
      <c r="G555" s="23" t="s">
        <v>197</v>
      </c>
      <c r="H555" s="23" t="s">
        <v>21</v>
      </c>
      <c r="I555" s="23" t="s">
        <v>81</v>
      </c>
    </row>
    <row r="556" spans="1:9" x14ac:dyDescent="0.25">
      <c r="A556" s="23" t="s">
        <v>687</v>
      </c>
      <c r="B556" s="23" t="s">
        <v>48</v>
      </c>
      <c r="C556" s="23" t="str">
        <f t="shared" si="9"/>
        <v>SIMONNET ERIC</v>
      </c>
      <c r="D556" s="23" t="s">
        <v>686</v>
      </c>
      <c r="E556" s="23" t="s">
        <v>652</v>
      </c>
      <c r="F556" s="23" t="s">
        <v>1849</v>
      </c>
      <c r="G556" s="23" t="s">
        <v>683</v>
      </c>
      <c r="H556" s="23" t="s">
        <v>31</v>
      </c>
      <c r="I556" s="23" t="s">
        <v>682</v>
      </c>
    </row>
    <row r="557" spans="1:9" x14ac:dyDescent="0.25">
      <c r="A557" s="23" t="s">
        <v>179</v>
      </c>
      <c r="B557" s="23" t="s">
        <v>168</v>
      </c>
      <c r="C557" s="23" t="str">
        <f t="shared" si="9"/>
        <v>SIVAULT STEPHANE</v>
      </c>
      <c r="D557" s="23" t="s">
        <v>161</v>
      </c>
      <c r="E557" s="23" t="s">
        <v>162</v>
      </c>
      <c r="F557" s="23" t="s">
        <v>38</v>
      </c>
      <c r="G557" s="23" t="s">
        <v>158</v>
      </c>
      <c r="H557" s="23" t="s">
        <v>21</v>
      </c>
      <c r="I557" s="23" t="s">
        <v>135</v>
      </c>
    </row>
    <row r="558" spans="1:9" x14ac:dyDescent="0.25">
      <c r="A558" s="23" t="s">
        <v>441</v>
      </c>
      <c r="B558" s="23" t="s">
        <v>389</v>
      </c>
      <c r="C558" s="23" t="str">
        <f t="shared" si="9"/>
        <v>SOULARD FABIENNE</v>
      </c>
      <c r="D558" s="23" t="s">
        <v>26</v>
      </c>
      <c r="E558" s="23" t="s">
        <v>27</v>
      </c>
      <c r="F558" s="23" t="s">
        <v>1847</v>
      </c>
      <c r="G558" s="23" t="s">
        <v>1848</v>
      </c>
      <c r="H558" s="23" t="s">
        <v>21</v>
      </c>
      <c r="I558" s="23" t="s">
        <v>22</v>
      </c>
    </row>
    <row r="559" spans="1:9" x14ac:dyDescent="0.25">
      <c r="A559" s="23" t="s">
        <v>258</v>
      </c>
      <c r="B559" s="23" t="s">
        <v>177</v>
      </c>
      <c r="C559" s="23" t="str">
        <f t="shared" si="9"/>
        <v>SOUSA CRAVINHO JEREMY</v>
      </c>
      <c r="D559" s="23" t="s">
        <v>259</v>
      </c>
      <c r="E559" s="23" t="s">
        <v>94</v>
      </c>
      <c r="F559" s="23" t="s">
        <v>1847</v>
      </c>
      <c r="G559" s="23" t="s">
        <v>1910</v>
      </c>
      <c r="H559" s="23" t="s">
        <v>31</v>
      </c>
      <c r="I559" s="23" t="s">
        <v>39</v>
      </c>
    </row>
    <row r="560" spans="1:9" x14ac:dyDescent="0.25">
      <c r="A560" s="23" t="s">
        <v>1779</v>
      </c>
      <c r="B560" s="23" t="s">
        <v>1780</v>
      </c>
      <c r="C560" s="23" t="str">
        <f t="shared" si="9"/>
        <v>SURAULT ESTELLE</v>
      </c>
      <c r="D560" s="23" t="s">
        <v>609</v>
      </c>
      <c r="E560" s="23" t="s">
        <v>77</v>
      </c>
      <c r="F560" s="23" t="s">
        <v>1849</v>
      </c>
      <c r="G560" s="23" t="s">
        <v>73</v>
      </c>
      <c r="H560" s="23" t="s">
        <v>21</v>
      </c>
      <c r="I560" s="23" t="s">
        <v>72</v>
      </c>
    </row>
    <row r="561" spans="1:9" x14ac:dyDescent="0.25">
      <c r="A561" s="23" t="s">
        <v>592</v>
      </c>
      <c r="B561" s="23" t="s">
        <v>499</v>
      </c>
      <c r="C561" s="23" t="str">
        <f t="shared" si="9"/>
        <v>TALBART DAVID</v>
      </c>
      <c r="D561" s="23" t="s">
        <v>422</v>
      </c>
      <c r="E561" s="23" t="s">
        <v>423</v>
      </c>
      <c r="F561" s="23" t="s">
        <v>1847</v>
      </c>
      <c r="G561" s="23" t="s">
        <v>1851</v>
      </c>
      <c r="H561" s="23" t="s">
        <v>21</v>
      </c>
      <c r="I561" s="23" t="s">
        <v>22</v>
      </c>
    </row>
    <row r="562" spans="1:9" x14ac:dyDescent="0.25">
      <c r="A562" s="23" t="s">
        <v>993</v>
      </c>
      <c r="B562" s="23" t="s">
        <v>994</v>
      </c>
      <c r="C562" s="23" t="str">
        <f t="shared" si="9"/>
        <v>TARPIN JEAN PHILIP</v>
      </c>
      <c r="D562" s="23" t="s">
        <v>995</v>
      </c>
      <c r="E562" s="23" t="s">
        <v>37</v>
      </c>
      <c r="F562" s="23" t="s">
        <v>38</v>
      </c>
      <c r="G562" s="23" t="s">
        <v>33</v>
      </c>
      <c r="H562" s="23" t="s">
        <v>31</v>
      </c>
      <c r="I562" s="23" t="s">
        <v>32</v>
      </c>
    </row>
    <row r="563" spans="1:9" x14ac:dyDescent="0.25">
      <c r="A563" s="23" t="s">
        <v>575</v>
      </c>
      <c r="B563" s="23" t="s">
        <v>41</v>
      </c>
      <c r="C563" s="23" t="str">
        <f t="shared" si="9"/>
        <v>TARTARIN ODILE</v>
      </c>
      <c r="D563" s="23" t="s">
        <v>26</v>
      </c>
      <c r="E563" s="23" t="s">
        <v>63</v>
      </c>
      <c r="F563" s="23" t="s">
        <v>1847</v>
      </c>
      <c r="G563" s="23" t="s">
        <v>1875</v>
      </c>
      <c r="H563" s="23" t="s">
        <v>21</v>
      </c>
      <c r="I563" s="23" t="s">
        <v>22</v>
      </c>
    </row>
    <row r="564" spans="1:9" x14ac:dyDescent="0.25">
      <c r="A564" s="23" t="s">
        <v>575</v>
      </c>
      <c r="B564" s="23" t="s">
        <v>331</v>
      </c>
      <c r="C564" s="23" t="str">
        <f t="shared" si="9"/>
        <v>TARTARIN MONIQUE</v>
      </c>
      <c r="D564" s="23" t="s">
        <v>26</v>
      </c>
      <c r="E564" s="23" t="s">
        <v>63</v>
      </c>
      <c r="F564" s="23" t="s">
        <v>1847</v>
      </c>
      <c r="G564" s="23" t="s">
        <v>1851</v>
      </c>
      <c r="H564" s="23" t="s">
        <v>21</v>
      </c>
      <c r="I564" s="23" t="s">
        <v>22</v>
      </c>
    </row>
    <row r="565" spans="1:9" x14ac:dyDescent="0.25">
      <c r="A565" s="23" t="s">
        <v>770</v>
      </c>
      <c r="B565" s="23" t="s">
        <v>103</v>
      </c>
      <c r="C565" s="23" t="str">
        <f t="shared" si="9"/>
        <v>TENAUD CHRISTOPHE</v>
      </c>
      <c r="D565" s="23" t="s">
        <v>686</v>
      </c>
      <c r="E565" s="23" t="s">
        <v>652</v>
      </c>
      <c r="F565" s="23" t="s">
        <v>1849</v>
      </c>
      <c r="G565" s="23" t="s">
        <v>769</v>
      </c>
      <c r="H565" s="23" t="s">
        <v>44</v>
      </c>
      <c r="I565" s="23" t="s">
        <v>682</v>
      </c>
    </row>
    <row r="566" spans="1:9" x14ac:dyDescent="0.25">
      <c r="A566" s="23" t="s">
        <v>809</v>
      </c>
      <c r="B566" s="23" t="s">
        <v>48</v>
      </c>
      <c r="C566" s="23" t="str">
        <f t="shared" si="9"/>
        <v>TERREE ERIC</v>
      </c>
      <c r="D566" s="23" t="s">
        <v>49</v>
      </c>
      <c r="E566" s="23" t="s">
        <v>50</v>
      </c>
      <c r="F566" s="23" t="s">
        <v>1849</v>
      </c>
      <c r="G566" s="23" t="s">
        <v>738</v>
      </c>
      <c r="H566" s="23" t="s">
        <v>44</v>
      </c>
      <c r="I566" s="23" t="s">
        <v>45</v>
      </c>
    </row>
    <row r="567" spans="1:9" x14ac:dyDescent="0.25">
      <c r="A567" s="23" t="s">
        <v>588</v>
      </c>
      <c r="B567" s="23" t="s">
        <v>501</v>
      </c>
      <c r="C567" s="23" t="str">
        <f t="shared" si="9"/>
        <v>TETTAMANTI SYLVAIN</v>
      </c>
      <c r="D567" s="23" t="s">
        <v>422</v>
      </c>
      <c r="E567" s="23" t="s">
        <v>423</v>
      </c>
      <c r="F567" s="23" t="s">
        <v>1847</v>
      </c>
      <c r="G567" s="23" t="s">
        <v>1850</v>
      </c>
      <c r="H567" s="23" t="s">
        <v>21</v>
      </c>
      <c r="I567" s="23" t="s">
        <v>22</v>
      </c>
    </row>
    <row r="568" spans="1:9" x14ac:dyDescent="0.25">
      <c r="A568" s="23" t="s">
        <v>437</v>
      </c>
      <c r="B568" s="23" t="s">
        <v>438</v>
      </c>
      <c r="C568" s="23" t="str">
        <f t="shared" si="9"/>
        <v>TEXIER FREDERIQUE</v>
      </c>
      <c r="D568" s="23" t="s">
        <v>26</v>
      </c>
      <c r="E568" s="23" t="s">
        <v>27</v>
      </c>
      <c r="F568" s="23" t="s">
        <v>1847</v>
      </c>
      <c r="G568" s="23" t="s">
        <v>1875</v>
      </c>
      <c r="H568" s="23" t="s">
        <v>21</v>
      </c>
      <c r="I568" s="23" t="s">
        <v>22</v>
      </c>
    </row>
    <row r="569" spans="1:9" x14ac:dyDescent="0.25">
      <c r="A569" s="23" t="s">
        <v>165</v>
      </c>
      <c r="B569" s="23" t="s">
        <v>166</v>
      </c>
      <c r="C569" s="23" t="str">
        <f t="shared" si="9"/>
        <v>THEBAULT LAURENT</v>
      </c>
      <c r="D569" s="23" t="s">
        <v>26</v>
      </c>
      <c r="E569" s="23" t="s">
        <v>167</v>
      </c>
      <c r="F569" s="23" t="s">
        <v>1847</v>
      </c>
      <c r="G569" s="23" t="s">
        <v>1917</v>
      </c>
      <c r="H569" s="23" t="s">
        <v>21</v>
      </c>
      <c r="I569" s="23" t="s">
        <v>22</v>
      </c>
    </row>
    <row r="570" spans="1:9" x14ac:dyDescent="0.25">
      <c r="A570" s="23" t="s">
        <v>143</v>
      </c>
      <c r="B570" s="23" t="s">
        <v>144</v>
      </c>
      <c r="C570" s="23" t="str">
        <f t="shared" si="9"/>
        <v>THIAUDIERE FRANCK</v>
      </c>
      <c r="D570" s="23" t="s">
        <v>145</v>
      </c>
      <c r="E570" s="23" t="s">
        <v>43</v>
      </c>
      <c r="F570" s="23" t="s">
        <v>38</v>
      </c>
      <c r="G570" s="23" t="s">
        <v>1882</v>
      </c>
      <c r="H570" s="23" t="s">
        <v>31</v>
      </c>
      <c r="I570" s="23" t="s">
        <v>39</v>
      </c>
    </row>
    <row r="571" spans="1:9" x14ac:dyDescent="0.25">
      <c r="A571" s="23" t="s">
        <v>821</v>
      </c>
      <c r="B571" s="23" t="s">
        <v>413</v>
      </c>
      <c r="C571" s="23" t="str">
        <f t="shared" si="9"/>
        <v>THIERRY ANDRE</v>
      </c>
      <c r="D571" s="23" t="s">
        <v>822</v>
      </c>
      <c r="E571" s="23" t="s">
        <v>617</v>
      </c>
      <c r="F571" s="23" t="s">
        <v>1849</v>
      </c>
      <c r="G571" s="23" t="s">
        <v>683</v>
      </c>
      <c r="H571" s="23" t="s">
        <v>31</v>
      </c>
      <c r="I571" s="23" t="s">
        <v>682</v>
      </c>
    </row>
    <row r="572" spans="1:9" x14ac:dyDescent="0.25">
      <c r="A572" s="23" t="s">
        <v>1016</v>
      </c>
      <c r="B572" s="23" t="s">
        <v>516</v>
      </c>
      <c r="C572" s="23" t="str">
        <f t="shared" si="9"/>
        <v>THIMONIER PATRICK</v>
      </c>
      <c r="D572" s="23" t="s">
        <v>1017</v>
      </c>
      <c r="E572" s="23" t="s">
        <v>246</v>
      </c>
      <c r="F572" s="23" t="s">
        <v>38</v>
      </c>
      <c r="G572" s="23" t="s">
        <v>933</v>
      </c>
      <c r="H572" s="23" t="s">
        <v>21</v>
      </c>
      <c r="I572" s="23" t="s">
        <v>81</v>
      </c>
    </row>
    <row r="573" spans="1:9" x14ac:dyDescent="0.25">
      <c r="A573" s="23" t="s">
        <v>726</v>
      </c>
      <c r="B573" s="23" t="s">
        <v>516</v>
      </c>
      <c r="C573" s="23" t="str">
        <f t="shared" si="9"/>
        <v>THIRE PATRICK</v>
      </c>
      <c r="D573" s="23" t="s">
        <v>645</v>
      </c>
      <c r="E573" s="23" t="s">
        <v>643</v>
      </c>
      <c r="F573" s="23" t="s">
        <v>1849</v>
      </c>
      <c r="G573" s="23" t="s">
        <v>46</v>
      </c>
      <c r="H573" s="23" t="s">
        <v>44</v>
      </c>
      <c r="I573" s="23" t="s">
        <v>45</v>
      </c>
    </row>
    <row r="574" spans="1:9" x14ac:dyDescent="0.25">
      <c r="A574" s="23" t="s">
        <v>1020</v>
      </c>
      <c r="B574" s="23" t="s">
        <v>1021</v>
      </c>
      <c r="C574" s="23" t="str">
        <f t="shared" si="9"/>
        <v>THIRIOT HUANG ZOE</v>
      </c>
      <c r="D574" s="23" t="s">
        <v>1022</v>
      </c>
      <c r="E574" s="23" t="s">
        <v>71</v>
      </c>
      <c r="F574" s="23" t="s">
        <v>38</v>
      </c>
      <c r="G574" s="23" t="s">
        <v>23</v>
      </c>
      <c r="H574" s="23" t="s">
        <v>44</v>
      </c>
      <c r="I574" s="23" t="s">
        <v>45</v>
      </c>
    </row>
    <row r="575" spans="1:9" x14ac:dyDescent="0.25">
      <c r="A575" s="23" t="s">
        <v>570</v>
      </c>
      <c r="B575" s="23" t="s">
        <v>762</v>
      </c>
      <c r="C575" s="23" t="str">
        <f t="shared" si="9"/>
        <v>THOMAS ANDRE-PIERRE</v>
      </c>
      <c r="D575" s="23" t="s">
        <v>640</v>
      </c>
      <c r="E575" s="23" t="s">
        <v>638</v>
      </c>
      <c r="F575" s="23" t="s">
        <v>1849</v>
      </c>
      <c r="G575" s="23" t="s">
        <v>46</v>
      </c>
      <c r="H575" s="23" t="s">
        <v>44</v>
      </c>
      <c r="I575" s="23" t="s">
        <v>758</v>
      </c>
    </row>
    <row r="576" spans="1:9" x14ac:dyDescent="0.25">
      <c r="A576" s="23" t="s">
        <v>552</v>
      </c>
      <c r="B576" s="23" t="s">
        <v>103</v>
      </c>
      <c r="C576" s="23" t="str">
        <f t="shared" si="9"/>
        <v>THOUVENIN CHRISTOPHE</v>
      </c>
      <c r="D576" s="23" t="s">
        <v>26</v>
      </c>
      <c r="E576" s="23" t="s">
        <v>63</v>
      </c>
      <c r="F576" s="23" t="s">
        <v>1847</v>
      </c>
      <c r="G576" s="23" t="s">
        <v>1848</v>
      </c>
      <c r="H576" s="23" t="s">
        <v>21</v>
      </c>
      <c r="I576" s="23" t="s">
        <v>22</v>
      </c>
    </row>
    <row r="577" spans="1:9" x14ac:dyDescent="0.25">
      <c r="A577" s="23" t="s">
        <v>552</v>
      </c>
      <c r="B577" s="23" t="s">
        <v>556</v>
      </c>
      <c r="C577" s="23" t="str">
        <f t="shared" si="9"/>
        <v>THOUVENIN BRUNO</v>
      </c>
      <c r="D577" s="23" t="s">
        <v>26</v>
      </c>
      <c r="E577" s="23" t="s">
        <v>63</v>
      </c>
      <c r="F577" s="23" t="s">
        <v>1847</v>
      </c>
      <c r="G577" s="23" t="s">
        <v>1861</v>
      </c>
      <c r="H577" s="23" t="s">
        <v>21</v>
      </c>
      <c r="I577" s="23" t="s">
        <v>22</v>
      </c>
    </row>
    <row r="578" spans="1:9" x14ac:dyDescent="0.25">
      <c r="A578" s="23" t="s">
        <v>1043</v>
      </c>
      <c r="B578" s="23" t="s">
        <v>499</v>
      </c>
      <c r="C578" s="23" t="str">
        <f t="shared" si="9"/>
        <v>TIERCERY DAVID</v>
      </c>
      <c r="D578" s="23" t="s">
        <v>1044</v>
      </c>
      <c r="E578" s="23" t="s">
        <v>617</v>
      </c>
      <c r="F578" s="23" t="s">
        <v>1849</v>
      </c>
      <c r="G578" s="23" t="s">
        <v>614</v>
      </c>
      <c r="H578" s="23" t="s">
        <v>612</v>
      </c>
      <c r="I578" s="23" t="s">
        <v>613</v>
      </c>
    </row>
    <row r="579" spans="1:9" x14ac:dyDescent="0.25">
      <c r="A579" s="23" t="s">
        <v>518</v>
      </c>
      <c r="B579" s="23" t="s">
        <v>380</v>
      </c>
      <c r="C579" s="23" t="str">
        <f t="shared" si="9"/>
        <v>TORRES FLORES SEBASTIEN</v>
      </c>
      <c r="D579" s="23" t="s">
        <v>26</v>
      </c>
      <c r="E579" s="23" t="s">
        <v>63</v>
      </c>
      <c r="F579" s="23" t="s">
        <v>1847</v>
      </c>
      <c r="G579" s="23" t="s">
        <v>1851</v>
      </c>
      <c r="H579" s="23" t="s">
        <v>21</v>
      </c>
      <c r="I579" s="23" t="s">
        <v>22</v>
      </c>
    </row>
    <row r="580" spans="1:9" x14ac:dyDescent="0.25">
      <c r="A580" s="23" t="s">
        <v>226</v>
      </c>
      <c r="B580" s="23" t="s">
        <v>227</v>
      </c>
      <c r="C580" s="23" t="str">
        <f t="shared" ref="C580:C609" si="10">A580&amp;" "&amp;B580</f>
        <v>TOUCHARD TONY</v>
      </c>
      <c r="D580" s="23" t="s">
        <v>200</v>
      </c>
      <c r="E580" s="23" t="s">
        <v>129</v>
      </c>
      <c r="F580" s="23" t="s">
        <v>38</v>
      </c>
      <c r="G580" s="23" t="s">
        <v>197</v>
      </c>
      <c r="H580" s="23" t="s">
        <v>21</v>
      </c>
      <c r="I580" s="23" t="s">
        <v>81</v>
      </c>
    </row>
    <row r="581" spans="1:9" x14ac:dyDescent="0.25">
      <c r="A581" s="23" t="s">
        <v>56</v>
      </c>
      <c r="B581" s="23" t="s">
        <v>57</v>
      </c>
      <c r="C581" s="23" t="str">
        <f t="shared" si="10"/>
        <v>TOUZE SANDRINE</v>
      </c>
      <c r="D581" s="23" t="s">
        <v>58</v>
      </c>
      <c r="E581" s="23" t="s">
        <v>59</v>
      </c>
      <c r="F581" s="23" t="s">
        <v>38</v>
      </c>
      <c r="G581" s="23" t="s">
        <v>55</v>
      </c>
      <c r="H581" s="23" t="s">
        <v>21</v>
      </c>
      <c r="I581" s="23" t="s">
        <v>54</v>
      </c>
    </row>
    <row r="582" spans="1:9" x14ac:dyDescent="0.25">
      <c r="A582" s="23" t="s">
        <v>511</v>
      </c>
      <c r="B582" s="23" t="s">
        <v>512</v>
      </c>
      <c r="C582" s="23" t="str">
        <f t="shared" si="10"/>
        <v>TRAVOUILLON NATHALIE</v>
      </c>
      <c r="D582" s="23" t="s">
        <v>26</v>
      </c>
      <c r="E582" s="23" t="s">
        <v>63</v>
      </c>
      <c r="F582" s="23" t="s">
        <v>1847</v>
      </c>
      <c r="G582" s="23" t="s">
        <v>1889</v>
      </c>
      <c r="H582" s="23" t="s">
        <v>21</v>
      </c>
      <c r="I582" s="23" t="s">
        <v>22</v>
      </c>
    </row>
    <row r="583" spans="1:9" x14ac:dyDescent="0.25">
      <c r="A583" s="23" t="s">
        <v>1930</v>
      </c>
      <c r="B583" s="23" t="s">
        <v>1931</v>
      </c>
      <c r="C583" s="23" t="str">
        <f t="shared" si="10"/>
        <v>TRAYNARD AURELE</v>
      </c>
      <c r="D583" s="23" t="s">
        <v>640</v>
      </c>
      <c r="E583" s="23" t="s">
        <v>638</v>
      </c>
      <c r="F583" s="23" t="s">
        <v>1849</v>
      </c>
      <c r="G583" s="23" t="s">
        <v>46</v>
      </c>
      <c r="H583" s="23" t="s">
        <v>44</v>
      </c>
      <c r="I583" s="23" t="s">
        <v>758</v>
      </c>
    </row>
    <row r="584" spans="1:9" x14ac:dyDescent="0.25">
      <c r="A584" s="23" t="s">
        <v>1932</v>
      </c>
      <c r="B584" s="23" t="s">
        <v>1933</v>
      </c>
      <c r="C584" s="23" t="str">
        <f t="shared" si="10"/>
        <v>TUGNOLI MARCEL</v>
      </c>
      <c r="D584" s="23" t="s">
        <v>1934</v>
      </c>
      <c r="E584" s="23" t="s">
        <v>706</v>
      </c>
      <c r="F584" s="23" t="s">
        <v>1849</v>
      </c>
      <c r="G584" s="23" t="s">
        <v>288</v>
      </c>
      <c r="H584" s="23" t="s">
        <v>21</v>
      </c>
      <c r="I584" s="23" t="s">
        <v>287</v>
      </c>
    </row>
    <row r="585" spans="1:9" x14ac:dyDescent="0.25">
      <c r="A585" s="23" t="s">
        <v>958</v>
      </c>
      <c r="B585" s="23" t="s">
        <v>382</v>
      </c>
      <c r="C585" s="23" t="str">
        <f t="shared" si="10"/>
        <v>TURCHETTI MURIEL</v>
      </c>
      <c r="D585" s="23" t="s">
        <v>70</v>
      </c>
      <c r="E585" s="23" t="s">
        <v>71</v>
      </c>
      <c r="F585" s="23" t="s">
        <v>38</v>
      </c>
      <c r="G585" s="23" t="s">
        <v>1874</v>
      </c>
      <c r="H585" s="23" t="s">
        <v>855</v>
      </c>
      <c r="I585" s="23" t="str">
        <f>+H587</f>
        <v>I&amp;T</v>
      </c>
    </row>
    <row r="586" spans="1:9" x14ac:dyDescent="0.25">
      <c r="A586" s="23" t="s">
        <v>937</v>
      </c>
      <c r="B586" s="23" t="s">
        <v>938</v>
      </c>
      <c r="C586" s="23" t="str">
        <f t="shared" si="10"/>
        <v>TURPAUD EDDY</v>
      </c>
      <c r="D586" s="23" t="s">
        <v>939</v>
      </c>
      <c r="E586" s="23" t="s">
        <v>626</v>
      </c>
      <c r="F586" s="23" t="s">
        <v>1849</v>
      </c>
      <c r="G586" s="23" t="s">
        <v>181</v>
      </c>
      <c r="H586" s="23" t="s">
        <v>21</v>
      </c>
      <c r="I586" s="23" t="s">
        <v>180</v>
      </c>
    </row>
    <row r="587" spans="1:9" x14ac:dyDescent="0.25">
      <c r="A587" s="23" t="s">
        <v>730</v>
      </c>
      <c r="B587" s="23" t="s">
        <v>48</v>
      </c>
      <c r="C587" s="23" t="str">
        <f t="shared" si="10"/>
        <v>TURPAULT ERIC</v>
      </c>
      <c r="D587" s="23" t="s">
        <v>731</v>
      </c>
      <c r="E587" s="23" t="s">
        <v>50</v>
      </c>
      <c r="F587" s="23" t="s">
        <v>1849</v>
      </c>
      <c r="G587" s="23" t="s">
        <v>46</v>
      </c>
      <c r="H587" s="23" t="s">
        <v>44</v>
      </c>
      <c r="I587" s="23" t="s">
        <v>45</v>
      </c>
    </row>
    <row r="588" spans="1:9" x14ac:dyDescent="0.25">
      <c r="A588" s="23" t="s">
        <v>83</v>
      </c>
      <c r="B588" s="23" t="s">
        <v>84</v>
      </c>
      <c r="C588" s="23" t="str">
        <f t="shared" si="10"/>
        <v>VAILLER JEAN CHARLES</v>
      </c>
      <c r="D588" s="23" t="s">
        <v>85</v>
      </c>
      <c r="E588" s="23" t="s">
        <v>86</v>
      </c>
      <c r="F588" s="23" t="s">
        <v>87</v>
      </c>
      <c r="G588" s="23" t="s">
        <v>82</v>
      </c>
      <c r="H588" s="23" t="s">
        <v>21</v>
      </c>
      <c r="I588" s="23" t="s">
        <v>81</v>
      </c>
    </row>
    <row r="589" spans="1:9" x14ac:dyDescent="0.25">
      <c r="A589" s="23" t="s">
        <v>83</v>
      </c>
      <c r="B589" s="23" t="s">
        <v>312</v>
      </c>
      <c r="C589" s="23" t="str">
        <f t="shared" si="10"/>
        <v>VAILLER BRIGITTE</v>
      </c>
      <c r="D589" s="23" t="s">
        <v>26</v>
      </c>
      <c r="E589" s="23" t="s">
        <v>63</v>
      </c>
      <c r="F589" s="23" t="s">
        <v>1847</v>
      </c>
      <c r="G589" s="23" t="s">
        <v>1866</v>
      </c>
      <c r="H589" s="23" t="s">
        <v>21</v>
      </c>
      <c r="I589" s="23" t="s">
        <v>22</v>
      </c>
    </row>
    <row r="590" spans="1:9" x14ac:dyDescent="0.25">
      <c r="A590" s="23" t="s">
        <v>887</v>
      </c>
      <c r="B590" s="23" t="s">
        <v>225</v>
      </c>
      <c r="C590" s="23" t="str">
        <f t="shared" si="10"/>
        <v>VAN ASTEN CYRIL</v>
      </c>
      <c r="D590" s="23" t="s">
        <v>640</v>
      </c>
      <c r="E590" s="23" t="s">
        <v>638</v>
      </c>
      <c r="F590" s="23" t="s">
        <v>1849</v>
      </c>
      <c r="G590" s="23" t="s">
        <v>1888</v>
      </c>
      <c r="H590" s="23" t="s">
        <v>31</v>
      </c>
      <c r="I590" s="23" t="s">
        <v>39</v>
      </c>
    </row>
    <row r="591" spans="1:9" x14ac:dyDescent="0.25">
      <c r="A591" s="23" t="s">
        <v>291</v>
      </c>
      <c r="B591" s="23" t="s">
        <v>292</v>
      </c>
      <c r="C591" s="23" t="str">
        <f t="shared" si="10"/>
        <v>VASSEUR PATRICIA</v>
      </c>
      <c r="D591" s="23" t="s">
        <v>293</v>
      </c>
      <c r="E591" s="23" t="s">
        <v>157</v>
      </c>
      <c r="F591" s="23" t="s">
        <v>1847</v>
      </c>
      <c r="G591" s="23" t="s">
        <v>136</v>
      </c>
      <c r="H591" s="23" t="s">
        <v>21</v>
      </c>
      <c r="I591" s="23" t="s">
        <v>135</v>
      </c>
    </row>
    <row r="592" spans="1:9" x14ac:dyDescent="0.25">
      <c r="A592" s="23" t="s">
        <v>693</v>
      </c>
      <c r="B592" s="23" t="s">
        <v>694</v>
      </c>
      <c r="C592" s="23" t="str">
        <f t="shared" si="10"/>
        <v>VERDAUD SAMUEL</v>
      </c>
      <c r="D592" s="23" t="s">
        <v>695</v>
      </c>
      <c r="E592" s="23" t="s">
        <v>696</v>
      </c>
      <c r="F592" s="23" t="s">
        <v>1849</v>
      </c>
      <c r="G592" s="23" t="s">
        <v>260</v>
      </c>
      <c r="H592" s="23" t="s">
        <v>21</v>
      </c>
      <c r="I592" s="23" t="s">
        <v>81</v>
      </c>
    </row>
    <row r="593" spans="1:9" x14ac:dyDescent="0.25">
      <c r="A593" s="23" t="s">
        <v>1399</v>
      </c>
      <c r="B593" s="23" t="s">
        <v>75</v>
      </c>
      <c r="C593" s="23" t="str">
        <f t="shared" si="10"/>
        <v>VERDIN VERONIQUE</v>
      </c>
      <c r="D593" s="23" t="s">
        <v>26</v>
      </c>
      <c r="E593" s="23" t="s">
        <v>27</v>
      </c>
      <c r="F593" s="23" t="s">
        <v>1847</v>
      </c>
      <c r="G593" s="23" t="s">
        <v>1870</v>
      </c>
      <c r="H593" s="23" t="s">
        <v>21</v>
      </c>
      <c r="I593" s="23" t="s">
        <v>22</v>
      </c>
    </row>
    <row r="594" spans="1:9" x14ac:dyDescent="0.25">
      <c r="A594" s="23" t="s">
        <v>967</v>
      </c>
      <c r="B594" s="23" t="s">
        <v>117</v>
      </c>
      <c r="C594" s="23" t="str">
        <f t="shared" si="10"/>
        <v>VERDY ALAIN</v>
      </c>
      <c r="D594" s="23" t="s">
        <v>968</v>
      </c>
      <c r="E594" s="23" t="s">
        <v>459</v>
      </c>
      <c r="F594" s="23" t="s">
        <v>38</v>
      </c>
      <c r="G594" s="23" t="s">
        <v>1882</v>
      </c>
      <c r="H594" s="23" t="s">
        <v>31</v>
      </c>
      <c r="I594" s="23" t="s">
        <v>39</v>
      </c>
    </row>
    <row r="595" spans="1:9" x14ac:dyDescent="0.25">
      <c r="A595" s="23" t="s">
        <v>975</v>
      </c>
      <c r="B595" s="23" t="s">
        <v>976</v>
      </c>
      <c r="C595" s="23" t="str">
        <f t="shared" si="10"/>
        <v>VERGNAULT MARYSE</v>
      </c>
      <c r="D595" s="23" t="s">
        <v>977</v>
      </c>
      <c r="E595" s="23" t="s">
        <v>98</v>
      </c>
      <c r="F595" s="23" t="s">
        <v>38</v>
      </c>
      <c r="G595" s="23" t="s">
        <v>1879</v>
      </c>
      <c r="H595" s="23" t="s">
        <v>31</v>
      </c>
      <c r="I595" s="23" t="s">
        <v>39</v>
      </c>
    </row>
    <row r="596" spans="1:9" x14ac:dyDescent="0.25">
      <c r="A596" s="23" t="s">
        <v>558</v>
      </c>
      <c r="B596" s="23" t="s">
        <v>103</v>
      </c>
      <c r="C596" s="23" t="str">
        <f t="shared" si="10"/>
        <v>VERNA CHRISTOPHE</v>
      </c>
      <c r="D596" s="23" t="s">
        <v>26</v>
      </c>
      <c r="E596" s="23" t="s">
        <v>63</v>
      </c>
      <c r="F596" s="23" t="s">
        <v>1847</v>
      </c>
      <c r="G596" s="23" t="s">
        <v>1851</v>
      </c>
      <c r="H596" s="23" t="s">
        <v>21</v>
      </c>
      <c r="I596" s="23" t="s">
        <v>22</v>
      </c>
    </row>
    <row r="597" spans="1:9" x14ac:dyDescent="0.25">
      <c r="A597" s="23" t="s">
        <v>170</v>
      </c>
      <c r="B597" s="23" t="s">
        <v>171</v>
      </c>
      <c r="C597" s="23" t="str">
        <f t="shared" si="10"/>
        <v>VERNOUX JEAN MANUEL</v>
      </c>
      <c r="D597" s="23" t="s">
        <v>169</v>
      </c>
      <c r="E597" s="23" t="s">
        <v>167</v>
      </c>
      <c r="F597" s="23" t="s">
        <v>1847</v>
      </c>
      <c r="G597" s="23" t="s">
        <v>1848</v>
      </c>
      <c r="H597" s="23" t="s">
        <v>21</v>
      </c>
      <c r="I597" s="23" t="s">
        <v>22</v>
      </c>
    </row>
    <row r="598" spans="1:9" x14ac:dyDescent="0.25">
      <c r="A598" s="23" t="s">
        <v>779</v>
      </c>
      <c r="B598" s="23" t="s">
        <v>780</v>
      </c>
      <c r="C598" s="23" t="str">
        <f t="shared" si="10"/>
        <v>VERTALDI GILLES</v>
      </c>
      <c r="D598" s="23" t="s">
        <v>781</v>
      </c>
      <c r="E598" s="23"/>
      <c r="F598" s="23" t="s">
        <v>1849</v>
      </c>
      <c r="G598" s="23" t="s">
        <v>1892</v>
      </c>
      <c r="H598" s="23" t="s">
        <v>68</v>
      </c>
      <c r="I598" s="23" t="str">
        <f>+H600</f>
        <v>ELC</v>
      </c>
    </row>
    <row r="599" spans="1:9" x14ac:dyDescent="0.25">
      <c r="A599" s="23" t="s">
        <v>271</v>
      </c>
      <c r="B599" s="23" t="s">
        <v>272</v>
      </c>
      <c r="C599" s="23" t="str">
        <f t="shared" si="10"/>
        <v>VIBERT FABIEN</v>
      </c>
      <c r="D599" s="23" t="s">
        <v>262</v>
      </c>
      <c r="E599" s="23" t="s">
        <v>94</v>
      </c>
      <c r="F599" s="23" t="s">
        <v>1847</v>
      </c>
      <c r="G599" s="23" t="s">
        <v>260</v>
      </c>
      <c r="H599" s="23" t="s">
        <v>21</v>
      </c>
      <c r="I599" s="23" t="s">
        <v>81</v>
      </c>
    </row>
    <row r="600" spans="1:9" x14ac:dyDescent="0.25">
      <c r="A600" s="23" t="s">
        <v>40</v>
      </c>
      <c r="B600" s="23" t="s">
        <v>41</v>
      </c>
      <c r="C600" s="23" t="str">
        <f t="shared" si="10"/>
        <v>VIGIER ODILE</v>
      </c>
      <c r="D600" s="23" t="s">
        <v>42</v>
      </c>
      <c r="E600" s="23" t="s">
        <v>43</v>
      </c>
      <c r="F600" s="23" t="s">
        <v>1849</v>
      </c>
      <c r="G600" s="23" t="s">
        <v>1882</v>
      </c>
      <c r="H600" s="23" t="s">
        <v>31</v>
      </c>
      <c r="I600" s="23" t="s">
        <v>39</v>
      </c>
    </row>
    <row r="601" spans="1:9" x14ac:dyDescent="0.25">
      <c r="A601" s="23" t="s">
        <v>665</v>
      </c>
      <c r="B601" s="23" t="s">
        <v>168</v>
      </c>
      <c r="C601" s="23" t="str">
        <f t="shared" si="10"/>
        <v>VIGNERON STEPHANE</v>
      </c>
      <c r="D601" s="23" t="s">
        <v>645</v>
      </c>
      <c r="E601" s="23" t="s">
        <v>643</v>
      </c>
      <c r="F601" s="23" t="s">
        <v>1849</v>
      </c>
      <c r="G601" s="23" t="s">
        <v>1879</v>
      </c>
      <c r="H601" s="23" t="s">
        <v>31</v>
      </c>
      <c r="I601" s="23" t="s">
        <v>39</v>
      </c>
    </row>
    <row r="602" spans="1:9" x14ac:dyDescent="0.25">
      <c r="A602" s="23" t="s">
        <v>502</v>
      </c>
      <c r="B602" s="23" t="s">
        <v>503</v>
      </c>
      <c r="C602" s="23" t="str">
        <f t="shared" si="10"/>
        <v>VILAIN MATHIAS</v>
      </c>
      <c r="D602" s="23" t="s">
        <v>26</v>
      </c>
      <c r="E602" s="23" t="s">
        <v>63</v>
      </c>
      <c r="F602" s="23" t="s">
        <v>1847</v>
      </c>
      <c r="G602" s="23" t="s">
        <v>1900</v>
      </c>
      <c r="H602" s="23" t="s">
        <v>21</v>
      </c>
      <c r="I602" s="23" t="s">
        <v>22</v>
      </c>
    </row>
    <row r="603" spans="1:9" x14ac:dyDescent="0.25">
      <c r="A603" s="23" t="s">
        <v>684</v>
      </c>
      <c r="B603" s="23" t="s">
        <v>685</v>
      </c>
      <c r="C603" s="23" t="str">
        <f t="shared" si="10"/>
        <v>VILLARROEL RAMON</v>
      </c>
      <c r="D603" s="23" t="s">
        <v>686</v>
      </c>
      <c r="E603" s="23" t="s">
        <v>652</v>
      </c>
      <c r="F603" s="23" t="s">
        <v>1849</v>
      </c>
      <c r="G603" s="23" t="s">
        <v>683</v>
      </c>
      <c r="H603" s="23" t="s">
        <v>31</v>
      </c>
      <c r="I603" s="23" t="s">
        <v>682</v>
      </c>
    </row>
    <row r="604" spans="1:9" x14ac:dyDescent="0.25">
      <c r="A604" s="23" t="s">
        <v>146</v>
      </c>
      <c r="B604" s="23" t="s">
        <v>396</v>
      </c>
      <c r="C604" s="23" t="str">
        <f t="shared" si="10"/>
        <v>VINCENT RICHARD</v>
      </c>
      <c r="D604" s="23" t="s">
        <v>936</v>
      </c>
      <c r="E604" s="23" t="s">
        <v>53</v>
      </c>
      <c r="F604" s="23" t="s">
        <v>1849</v>
      </c>
      <c r="G604" s="23" t="s">
        <v>136</v>
      </c>
      <c r="H604" s="23" t="s">
        <v>21</v>
      </c>
      <c r="I604" s="23" t="s">
        <v>135</v>
      </c>
    </row>
    <row r="605" spans="1:9" x14ac:dyDescent="0.25">
      <c r="A605" s="23" t="s">
        <v>146</v>
      </c>
      <c r="B605" s="23" t="s">
        <v>124</v>
      </c>
      <c r="C605" s="23" t="str">
        <f t="shared" si="10"/>
        <v>VINCENT MATHIEU</v>
      </c>
      <c r="D605" s="23" t="s">
        <v>93</v>
      </c>
      <c r="E605" s="23"/>
      <c r="F605" s="23" t="s">
        <v>1847</v>
      </c>
      <c r="G605" s="23" t="s">
        <v>181</v>
      </c>
      <c r="H605" s="23" t="s">
        <v>21</v>
      </c>
      <c r="I605" s="23" t="s">
        <v>180</v>
      </c>
    </row>
    <row r="606" spans="1:9" x14ac:dyDescent="0.25">
      <c r="A606" s="23" t="s">
        <v>146</v>
      </c>
      <c r="B606" s="23" t="s">
        <v>147</v>
      </c>
      <c r="C606" s="23" t="str">
        <f t="shared" si="10"/>
        <v>VINCENT ETIENNE</v>
      </c>
      <c r="D606" s="23" t="s">
        <v>112</v>
      </c>
      <c r="E606" s="23" t="s">
        <v>113</v>
      </c>
      <c r="F606" s="23" t="s">
        <v>38</v>
      </c>
      <c r="G606" s="23" t="s">
        <v>109</v>
      </c>
      <c r="H606" s="23" t="s">
        <v>21</v>
      </c>
      <c r="I606" s="23" t="s">
        <v>81</v>
      </c>
    </row>
    <row r="607" spans="1:9" x14ac:dyDescent="0.25">
      <c r="A607" s="23" t="s">
        <v>947</v>
      </c>
      <c r="B607" s="23" t="s">
        <v>691</v>
      </c>
      <c r="C607" s="23" t="str">
        <f t="shared" si="10"/>
        <v>VION FREDERIC</v>
      </c>
      <c r="D607" s="23" t="s">
        <v>187</v>
      </c>
      <c r="E607" s="23" t="s">
        <v>188</v>
      </c>
      <c r="F607" s="23" t="s">
        <v>1849</v>
      </c>
      <c r="G607" s="23" t="s">
        <v>181</v>
      </c>
      <c r="H607" s="23" t="s">
        <v>21</v>
      </c>
      <c r="I607" s="23" t="s">
        <v>180</v>
      </c>
    </row>
    <row r="608" spans="1:9" x14ac:dyDescent="0.25">
      <c r="A608" s="23" t="s">
        <v>540</v>
      </c>
      <c r="B608" s="23" t="s">
        <v>144</v>
      </c>
      <c r="C608" s="23" t="str">
        <f t="shared" si="10"/>
        <v>ZACHARIE FRANCK</v>
      </c>
      <c r="D608" s="23" t="s">
        <v>26</v>
      </c>
      <c r="E608" s="23" t="s">
        <v>63</v>
      </c>
      <c r="F608" s="23" t="s">
        <v>1847</v>
      </c>
      <c r="G608" s="23" t="s">
        <v>1851</v>
      </c>
      <c r="H608" s="23" t="s">
        <v>21</v>
      </c>
      <c r="I608" s="23" t="s">
        <v>22</v>
      </c>
    </row>
    <row r="609" spans="1:9" x14ac:dyDescent="0.25">
      <c r="A609" s="23" t="s">
        <v>704</v>
      </c>
      <c r="B609" s="23" t="s">
        <v>103</v>
      </c>
      <c r="C609" s="23" t="str">
        <f t="shared" si="10"/>
        <v>ZIRN CHRISTOPHE</v>
      </c>
      <c r="D609" s="23" t="s">
        <v>705</v>
      </c>
      <c r="E609" s="23" t="s">
        <v>706</v>
      </c>
      <c r="F609" s="23" t="s">
        <v>1849</v>
      </c>
      <c r="G609" s="23" t="s">
        <v>288</v>
      </c>
      <c r="H609" s="23" t="s">
        <v>21</v>
      </c>
      <c r="I609" s="23" t="s">
        <v>287</v>
      </c>
    </row>
    <row r="610" spans="1:9" x14ac:dyDescent="0.25">
      <c r="A610" s="24"/>
      <c r="B610" s="24"/>
      <c r="C610" s="24"/>
      <c r="D610" s="24"/>
      <c r="E610" s="24"/>
      <c r="F610" s="24"/>
      <c r="G610" s="24"/>
      <c r="H610" s="24"/>
      <c r="I610" s="24"/>
    </row>
  </sheetData>
  <autoFilter ref="A1:R621">
    <sortState ref="A18:R18">
      <sortCondition ref="D1:D611"/>
    </sortState>
  </autoFilter>
  <sortState ref="R3:S587">
    <sortCondition ref="R3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31"/>
  <sheetViews>
    <sheetView workbookViewId="0">
      <selection activeCell="B35" sqref="B35"/>
    </sheetView>
  </sheetViews>
  <sheetFormatPr baseColWidth="10" defaultRowHeight="15" x14ac:dyDescent="0.25"/>
  <cols>
    <col min="1" max="1" width="28.140625" bestFit="1" customWidth="1"/>
    <col min="2" max="2" width="28.140625" customWidth="1"/>
    <col min="3" max="3" width="31.85546875" bestFit="1" customWidth="1"/>
    <col min="4" max="4" width="22.140625" bestFit="1" customWidth="1"/>
  </cols>
  <sheetData>
    <row r="2" spans="1:4" x14ac:dyDescent="0.25">
      <c r="A2" t="s">
        <v>4</v>
      </c>
      <c r="B2" t="s">
        <v>8</v>
      </c>
      <c r="C2" t="s">
        <v>1666</v>
      </c>
      <c r="D2" t="s">
        <v>1980</v>
      </c>
    </row>
    <row r="3" spans="1:4" x14ac:dyDescent="0.25">
      <c r="A3" s="26" t="s">
        <v>1840</v>
      </c>
      <c r="B3">
        <v>4</v>
      </c>
      <c r="C3" s="18" t="s">
        <v>1841</v>
      </c>
    </row>
    <row r="4" spans="1:4" x14ac:dyDescent="0.25">
      <c r="A4" t="s">
        <v>1412</v>
      </c>
      <c r="B4">
        <v>14</v>
      </c>
    </row>
    <row r="5" spans="1:4" x14ac:dyDescent="0.25">
      <c r="A5" t="s">
        <v>1964</v>
      </c>
      <c r="B5">
        <v>8</v>
      </c>
      <c r="C5" s="18" t="s">
        <v>1965</v>
      </c>
    </row>
    <row r="6" spans="1:4" x14ac:dyDescent="0.25">
      <c r="A6" t="s">
        <v>1413</v>
      </c>
      <c r="B6">
        <v>10</v>
      </c>
      <c r="C6" s="18" t="s">
        <v>1667</v>
      </c>
    </row>
    <row r="7" spans="1:4" x14ac:dyDescent="0.25">
      <c r="A7" t="s">
        <v>1414</v>
      </c>
      <c r="B7">
        <v>10</v>
      </c>
      <c r="C7" s="18" t="s">
        <v>1668</v>
      </c>
      <c r="D7" s="18" t="s">
        <v>1668</v>
      </c>
    </row>
    <row r="8" spans="1:4" x14ac:dyDescent="0.25">
      <c r="A8" t="s">
        <v>9</v>
      </c>
      <c r="B8">
        <v>10</v>
      </c>
    </row>
    <row r="9" spans="1:4" x14ac:dyDescent="0.25">
      <c r="A9" t="s">
        <v>1982</v>
      </c>
      <c r="B9">
        <v>8</v>
      </c>
      <c r="C9" s="18" t="s">
        <v>1983</v>
      </c>
    </row>
    <row r="10" spans="1:4" x14ac:dyDescent="0.25">
      <c r="A10" t="s">
        <v>11</v>
      </c>
      <c r="B10">
        <v>25</v>
      </c>
      <c r="C10" s="18" t="s">
        <v>1669</v>
      </c>
    </row>
    <row r="11" spans="1:4" x14ac:dyDescent="0.25">
      <c r="A11" t="s">
        <v>12</v>
      </c>
      <c r="B11">
        <v>10</v>
      </c>
      <c r="C11" s="18" t="s">
        <v>1678</v>
      </c>
    </row>
    <row r="12" spans="1:4" x14ac:dyDescent="0.25">
      <c r="A12" t="s">
        <v>13</v>
      </c>
      <c r="B12">
        <v>10</v>
      </c>
      <c r="C12" s="18" t="s">
        <v>1679</v>
      </c>
    </row>
    <row r="13" spans="1:4" x14ac:dyDescent="0.25">
      <c r="A13" t="s">
        <v>14</v>
      </c>
      <c r="B13">
        <v>11</v>
      </c>
      <c r="C13" s="18" t="s">
        <v>1680</v>
      </c>
    </row>
    <row r="14" spans="1:4" x14ac:dyDescent="0.25">
      <c r="A14" t="s">
        <v>1415</v>
      </c>
      <c r="B14">
        <v>10</v>
      </c>
      <c r="C14" s="18" t="s">
        <v>1670</v>
      </c>
    </row>
    <row r="15" spans="1:4" x14ac:dyDescent="0.25">
      <c r="A15" t="s">
        <v>10</v>
      </c>
      <c r="B15">
        <v>6</v>
      </c>
      <c r="C15" s="18" t="s">
        <v>1671</v>
      </c>
    </row>
    <row r="16" spans="1:4" x14ac:dyDescent="0.25">
      <c r="A16" t="s">
        <v>1416</v>
      </c>
      <c r="B16">
        <v>13</v>
      </c>
      <c r="C16" s="18" t="s">
        <v>1672</v>
      </c>
    </row>
    <row r="17" spans="1:3" x14ac:dyDescent="0.25">
      <c r="A17" t="s">
        <v>1417</v>
      </c>
      <c r="B17">
        <v>10</v>
      </c>
      <c r="C17" s="18" t="s">
        <v>1673</v>
      </c>
    </row>
    <row r="18" spans="1:3" x14ac:dyDescent="0.25">
      <c r="A18" t="s">
        <v>1418</v>
      </c>
      <c r="B18">
        <v>16</v>
      </c>
      <c r="C18" s="18" t="s">
        <v>1674</v>
      </c>
    </row>
    <row r="19" spans="1:3" x14ac:dyDescent="0.25">
      <c r="A19" t="s">
        <v>1419</v>
      </c>
      <c r="B19">
        <v>15</v>
      </c>
      <c r="C19" s="18" t="s">
        <v>1675</v>
      </c>
    </row>
    <row r="20" spans="1:3" x14ac:dyDescent="0.25">
      <c r="A20" t="s">
        <v>1101</v>
      </c>
      <c r="B20">
        <v>6</v>
      </c>
      <c r="C20" s="18" t="s">
        <v>1676</v>
      </c>
    </row>
    <row r="21" spans="1:3" x14ac:dyDescent="0.25">
      <c r="A21" t="s">
        <v>1839</v>
      </c>
      <c r="B21">
        <v>4</v>
      </c>
      <c r="C21" s="18" t="s">
        <v>1676</v>
      </c>
    </row>
    <row r="22" spans="1:3" x14ac:dyDescent="0.25">
      <c r="A22" t="s">
        <v>1420</v>
      </c>
      <c r="B22">
        <v>10</v>
      </c>
      <c r="C22" s="18"/>
    </row>
    <row r="23" spans="1:3" x14ac:dyDescent="0.25">
      <c r="A23" t="s">
        <v>1422</v>
      </c>
      <c r="B23">
        <v>17</v>
      </c>
      <c r="C23" s="18" t="s">
        <v>1677</v>
      </c>
    </row>
    <row r="24" spans="1:3" x14ac:dyDescent="0.25">
      <c r="A24" t="s">
        <v>1681</v>
      </c>
      <c r="B24">
        <v>5</v>
      </c>
      <c r="C24" s="18" t="s">
        <v>1682</v>
      </c>
    </row>
    <row r="25" spans="1:3" x14ac:dyDescent="0.25">
      <c r="A25" t="s">
        <v>1683</v>
      </c>
    </row>
    <row r="26" spans="1:3" x14ac:dyDescent="0.25">
      <c r="A26" t="s">
        <v>1783</v>
      </c>
      <c r="B26">
        <v>4</v>
      </c>
      <c r="C26" s="18" t="s">
        <v>1784</v>
      </c>
    </row>
    <row r="27" spans="1:3" x14ac:dyDescent="0.25">
      <c r="A27" t="s">
        <v>1788</v>
      </c>
      <c r="B27">
        <v>10</v>
      </c>
      <c r="C27" s="18" t="s">
        <v>1816</v>
      </c>
    </row>
    <row r="28" spans="1:3" x14ac:dyDescent="0.25">
      <c r="A28" t="s">
        <v>1842</v>
      </c>
      <c r="B28">
        <v>7</v>
      </c>
      <c r="C28" s="18" t="s">
        <v>1843</v>
      </c>
    </row>
    <row r="29" spans="1:3" x14ac:dyDescent="0.25">
      <c r="A29" s="37" t="s">
        <v>1978</v>
      </c>
      <c r="B29">
        <v>0</v>
      </c>
      <c r="C29" s="38" t="s">
        <v>1986</v>
      </c>
    </row>
    <row r="30" spans="1:3" x14ac:dyDescent="0.25">
      <c r="A30" s="37" t="s">
        <v>1987</v>
      </c>
      <c r="B30">
        <v>15</v>
      </c>
      <c r="C30" s="18" t="s">
        <v>1818</v>
      </c>
    </row>
    <row r="31" spans="1:3" x14ac:dyDescent="0.25">
      <c r="A31" s="37" t="s">
        <v>1795</v>
      </c>
      <c r="B31">
        <v>15</v>
      </c>
      <c r="C31" s="18" t="s">
        <v>1796</v>
      </c>
    </row>
  </sheetData>
  <hyperlinks>
    <hyperlink ref="C6" r:id="rId1" display="W:\modules de formation\Valise formation WCM\Formation PM\Module opérateur EWO\QCM ewo opérateur (avec les réponses).doc"/>
    <hyperlink ref="C7" r:id="rId2"/>
    <hyperlink ref="C10" r:id="rId3" display="W:\modules de formation\Valise formation WCM\Introduction au WCM\QCM intro WCM (avec les réponses).doc"/>
    <hyperlink ref="C14" r:id="rId4" display="W:\modules de formation\Valise formation WCM\Formation LOGISTIQUE\obsolescence\QCM Obsolescence - Corrigé 20130204.doc"/>
    <hyperlink ref="C15" r:id="rId5" display="W:\modules de formation\Valise formation WCM\OEE\QCM OEE (Avec réponse) 20130125.doc"/>
    <hyperlink ref="C16" r:id="rId6" display="W:\modules de formation\Valise formation technique métier\Module plasturgie\QCM PLASTURGIE 1 (avec les réponses).doc"/>
    <hyperlink ref="C17" r:id="rId7" display="W:\modules de formation\Valise formation technique métier\Module plasturgie\QCM PLASTURGIE 2 (avec les réponses).doc"/>
    <hyperlink ref="C18" r:id="rId8" display="W:\modules de formation\Valise formation technique métier\Module plasturgie\QCM PLASTURGIE 3 (avec les réponses).doc"/>
    <hyperlink ref="C19" r:id="rId9" display="W:\modules de formation\Valise formation technique métier\Module plasturgie\QCM PLASTURGIE 4 (avec les réponses).doc"/>
    <hyperlink ref="C20" r:id="rId10" display="W:\modules de formation\Valise formation WCM\Formation PD\Module TWTTP\QCM TWTTP technicien (avec les réponses).doc"/>
    <hyperlink ref="C23" r:id="rId11" display="W:\modules de formation\Valise formation technique métier\Module RAD SAP\QCM RAD (avec les reponses).pdf"/>
    <hyperlink ref="C11" r:id="rId12" display="W:\modules de formation\Valise formation WCM\Formation WO\MUDA (Non Valeur ajoutée)\QCM Muda (avec les réponses).doc"/>
    <hyperlink ref="C12" r:id="rId13" display="W:\modules de formation\Valise formation WCM\Formation WO\MURA (Variabilité)\QCM Mura (avec les réponses).doc"/>
    <hyperlink ref="C13" r:id="rId14" display="W:\modules de formation\Valise formation WCM\Formation WO\MURI (Ergonomie)\QCM Muri (avec les réponses).doc"/>
    <hyperlink ref="C24" r:id="rId15" display="W:\modules de formation\Valise formation WCM\Formation FI\QCM SMED (Avec les réponses).doc"/>
    <hyperlink ref="C26" r:id="rId16"/>
    <hyperlink ref="C27" r:id="rId17" display="SCR corrigé"/>
    <hyperlink ref="C31" r:id="rId18" display="W:\modules de formation\Valise formation WCM\Formation SAFETY\A SMAT\QCM LF 10-016 A (avec les réponses).doc"/>
    <hyperlink ref="C30" r:id="rId19" display="W:\modules de formation\Valise formation WCM\Formation SAFETY\Module pilier sécurité\QCM LF 10-015 A (avec les réponses).doc"/>
    <hyperlink ref="C21" r:id="rId20"/>
    <hyperlink ref="C3" r:id="rId21" display="W:\modules de formation\Valise formation WCM\Formation AM\QCM 5S (Avec les réponses).doc"/>
    <hyperlink ref="C28" r:id="rId22" display="W:\modules de formation\Valise formation WCM\Formation AM\QCM TAG (Avec les réponses).doc"/>
    <hyperlink ref="C5" r:id="rId23" display="W:\modules de formation\Valise formation WCM\Formation EPM\QCM_EPM step 1à3 (avec réponse).doc"/>
    <hyperlink ref="D7" r:id="rId24" display="W:\modules de formation\Valise formation WCM\Formation PM\Module technicien EWO\QCM EWO technicien (avec les réponses).doc"/>
    <hyperlink ref="C9" r:id="rId25" display="W:\modules de formation\Valise formation WCM\Formation EPM\QCM_EPM_info (avec réponse).doc"/>
  </hyperlinks>
  <pageMargins left="0.7" right="0.7" top="0.75" bottom="0.75" header="0.3" footer="0.3"/>
  <pageSetup paperSize="9" orientation="portrait" r:id="rId26"/>
  <tableParts count="1">
    <tablePart r:id="rId2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récapitulatif</vt:lpstr>
      <vt:lpstr>TABLEAUX TOTAL </vt:lpstr>
      <vt:lpstr>Récapitulatif intérim</vt:lpstr>
      <vt:lpstr>Liste salariés</vt:lpstr>
      <vt:lpstr>Liste formations</vt:lpstr>
    </vt:vector>
  </TitlesOfParts>
  <Company>Fiat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cp:lastPrinted>2013-06-17T09:06:51Z</cp:lastPrinted>
  <dcterms:created xsi:type="dcterms:W3CDTF">2013-04-15T09:23:13Z</dcterms:created>
  <dcterms:modified xsi:type="dcterms:W3CDTF">2014-02-17T15:28:27Z</dcterms:modified>
</cp:coreProperties>
</file>