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75" windowWidth="19320" windowHeight="10485" tabRatio="898" activeTab="1"/>
  </bookViews>
  <sheets>
    <sheet name="a" sheetId="3" r:id="rId1"/>
    <sheet name="grille 1" sheetId="1" r:id="rId2"/>
  </sheets>
  <definedNames>
    <definedName name="_xlnm.Print_Area" localSheetId="1">'grille 1'!$A$1:$T$138</definedName>
  </definedNames>
  <calcPr calcId="125725"/>
</workbook>
</file>

<file path=xl/calcChain.xml><?xml version="1.0" encoding="utf-8"?>
<calcChain xmlns="http://schemas.openxmlformats.org/spreadsheetml/2006/main">
  <c r="T76" i="1"/>
  <c r="T77"/>
  <c r="T78"/>
  <c r="T79"/>
  <c r="T80"/>
  <c r="T81"/>
  <c r="T82"/>
  <c r="T83"/>
  <c r="T84"/>
  <c r="T85"/>
  <c r="T86"/>
  <c r="T87"/>
  <c r="T88"/>
  <c r="T89"/>
  <c r="T90"/>
  <c r="T91"/>
  <c r="T92"/>
  <c r="T93"/>
  <c r="T94"/>
  <c r="T95"/>
  <c r="T96"/>
  <c r="T97"/>
  <c r="T98"/>
  <c r="T99"/>
  <c r="T100"/>
  <c r="T101"/>
  <c r="T102"/>
  <c r="T103"/>
  <c r="T104"/>
  <c r="T105"/>
  <c r="T106"/>
  <c r="T107"/>
  <c r="T108"/>
  <c r="T109"/>
  <c r="T110"/>
  <c r="T111"/>
  <c r="T112"/>
  <c r="T113"/>
  <c r="T114"/>
  <c r="T115"/>
  <c r="T116"/>
  <c r="T117"/>
  <c r="T118"/>
  <c r="T119"/>
  <c r="T120"/>
  <c r="T121"/>
  <c r="T122"/>
  <c r="T123"/>
  <c r="T124"/>
  <c r="T125"/>
  <c r="T126"/>
  <c r="T127"/>
  <c r="T128"/>
  <c r="T129"/>
  <c r="T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L128"/>
  <c r="L129"/>
  <c r="L75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4"/>
  <c r="T45"/>
  <c r="T46"/>
  <c r="T47"/>
  <c r="T48"/>
  <c r="T49"/>
  <c r="T50"/>
  <c r="T51"/>
  <c r="T52"/>
  <c r="T53"/>
  <c r="T54"/>
  <c r="T55"/>
  <c r="T56"/>
  <c r="T57"/>
  <c r="T58"/>
  <c r="T59"/>
  <c r="T60"/>
  <c r="T61"/>
  <c r="T62"/>
  <c r="T63"/>
  <c r="T64"/>
  <c r="T65"/>
  <c r="T66"/>
  <c r="T67"/>
  <c r="T68"/>
  <c r="T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14"/>
  <c r="T131" l="1"/>
  <c r="T132"/>
  <c r="T133"/>
  <c r="C56" i="3" l="1"/>
  <c r="K102" i="1" l="1"/>
  <c r="M102"/>
  <c r="M103" s="1"/>
  <c r="K103" l="1"/>
</calcChain>
</file>

<file path=xl/comments1.xml><?xml version="1.0" encoding="utf-8"?>
<comments xmlns="http://schemas.openxmlformats.org/spreadsheetml/2006/main">
  <authors>
    <author>Jean-Marc DUMONTEL</author>
  </authors>
  <commentList>
    <comment ref="F11" authorId="0">
      <text>
        <r>
          <rPr>
            <b/>
            <sz val="8"/>
            <color indexed="81"/>
            <rFont val="Tahoma"/>
            <family val="2"/>
          </rPr>
          <t>Jean-Marc DUMONTEL:</t>
        </r>
        <r>
          <rPr>
            <sz val="8"/>
            <color indexed="81"/>
            <rFont val="Tahoma"/>
            <family val="2"/>
          </rPr>
          <t xml:space="preserve">
Arcelor 1,15 m
Oxatherm 1,16 m
Plasteurop polyester 1,2
Dagard dim a valider </t>
        </r>
      </text>
    </comment>
    <comment ref="T11" authorId="0">
      <text>
        <r>
          <rPr>
            <b/>
            <sz val="8"/>
            <color indexed="81"/>
            <rFont val="Tahoma"/>
            <family val="2"/>
          </rPr>
          <t>Jean-Marc DUMONTEL:
0,5 heure/*m²</t>
        </r>
      </text>
    </comment>
    <comment ref="T44" authorId="0">
      <text>
        <r>
          <rPr>
            <b/>
            <sz val="8"/>
            <color indexed="81"/>
            <rFont val="Tahoma"/>
            <family val="2"/>
          </rPr>
          <t>Jean-Marc DUMONTEL:
0,5 heure/*m²</t>
        </r>
      </text>
    </comment>
    <comment ref="I64" authorId="0">
      <text>
        <r>
          <rPr>
            <b/>
            <sz val="8"/>
            <color indexed="81"/>
            <rFont val="Tahoma"/>
            <family val="2"/>
          </rPr>
          <t>Jean-Marc DUMONTEL:</t>
        </r>
        <r>
          <rPr>
            <sz val="8"/>
            <color indexed="81"/>
            <rFont val="Tahoma"/>
            <family val="2"/>
          </rPr>
          <t xml:space="preserve">
Porte standard 4 h
Porte double battant 6 h 
Porte coulissante 6 h </t>
        </r>
      </text>
    </comment>
    <comment ref="C103" authorId="0">
      <text>
        <r>
          <rPr>
            <b/>
            <sz val="8"/>
            <color indexed="81"/>
            <rFont val="Tahoma"/>
            <family val="2"/>
          </rPr>
          <t>Jean-Marc DUMONTEL:</t>
        </r>
        <r>
          <rPr>
            <sz val="8"/>
            <color indexed="81"/>
            <rFont val="Tahoma"/>
            <family val="2"/>
          </rPr>
          <t xml:space="preserve">
1 chantier standard 
1,2 chantier très difficile 
0,8 chantier très facile </t>
        </r>
      </text>
    </comment>
    <comment ref="C108" authorId="0">
      <text>
        <r>
          <rPr>
            <b/>
            <sz val="8"/>
            <color indexed="81"/>
            <rFont val="Tahoma"/>
            <family val="2"/>
          </rPr>
          <t>Jean-Marc DUMONTEL:</t>
        </r>
        <r>
          <rPr>
            <sz val="8"/>
            <color indexed="81"/>
            <rFont val="Tahoma"/>
            <family val="2"/>
          </rPr>
          <t xml:space="preserve">
inferieur à 200 m²  </t>
        </r>
        <r>
          <rPr>
            <b/>
            <sz val="8"/>
            <color indexed="81"/>
            <rFont val="Tahoma"/>
            <family val="2"/>
          </rPr>
          <t>200 €</t>
        </r>
        <r>
          <rPr>
            <sz val="8"/>
            <color indexed="81"/>
            <rFont val="Tahoma"/>
            <family val="2"/>
          </rPr>
          <t xml:space="preserve">
200 à 800 m²        </t>
        </r>
        <r>
          <rPr>
            <b/>
            <sz val="8"/>
            <color indexed="81"/>
            <rFont val="Tahoma"/>
            <family val="2"/>
          </rPr>
          <t xml:space="preserve">  350 € 
</t>
        </r>
        <r>
          <rPr>
            <sz val="8"/>
            <color indexed="81"/>
            <rFont val="Tahoma"/>
            <family val="2"/>
          </rPr>
          <t xml:space="preserve">Superieur à 800 m² </t>
        </r>
        <r>
          <rPr>
            <b/>
            <sz val="8"/>
            <color indexed="81"/>
            <rFont val="Tahoma"/>
            <family val="2"/>
          </rPr>
          <t>Franco</t>
        </r>
      </text>
    </comment>
    <comment ref="C109" authorId="0">
      <text>
        <r>
          <rPr>
            <b/>
            <sz val="8"/>
            <color indexed="81"/>
            <rFont val="Tahoma"/>
            <family val="2"/>
          </rPr>
          <t>Jean-Marc DUMONTEL:</t>
        </r>
        <r>
          <rPr>
            <sz val="8"/>
            <color indexed="81"/>
            <rFont val="Tahoma"/>
            <family val="2"/>
          </rPr>
          <t xml:space="preserve">
Transport sur devis </t>
        </r>
      </text>
    </comment>
    <comment ref="C110" authorId="0">
      <text>
        <r>
          <rPr>
            <b/>
            <sz val="8"/>
            <color indexed="81"/>
            <rFont val="Tahoma"/>
            <family val="2"/>
          </rPr>
          <t>Jean-Marc DUMONTEL:</t>
        </r>
        <r>
          <rPr>
            <sz val="8"/>
            <color indexed="81"/>
            <rFont val="Tahoma"/>
            <family val="2"/>
          </rPr>
          <t xml:space="preserve">
Si PVC transport compris
Si alu transport non compris </t>
        </r>
      </text>
    </comment>
    <comment ref="I114" authorId="0">
      <text>
        <r>
          <rPr>
            <b/>
            <sz val="8"/>
            <color indexed="81"/>
            <rFont val="Tahoma"/>
            <family val="2"/>
          </rPr>
          <t>Jean-Marc DUMONTEL:</t>
        </r>
        <r>
          <rPr>
            <sz val="8"/>
            <color indexed="81"/>
            <rFont val="Tahoma"/>
            <family val="2"/>
          </rPr>
          <t xml:space="preserve">
nacelle ciseau 8 m   </t>
        </r>
        <r>
          <rPr>
            <b/>
            <sz val="8"/>
            <color indexed="81"/>
            <rFont val="Tahoma"/>
            <family val="2"/>
          </rPr>
          <t xml:space="preserve"> 23 €/ jours</t>
        </r>
        <r>
          <rPr>
            <sz val="8"/>
            <color indexed="81"/>
            <rFont val="Tahoma"/>
            <family val="2"/>
          </rPr>
          <t xml:space="preserve">
nacelle à bras déporté 15 m   </t>
        </r>
        <r>
          <rPr>
            <b/>
            <sz val="8"/>
            <color indexed="81"/>
            <rFont val="Tahoma"/>
            <family val="2"/>
          </rPr>
          <t xml:space="preserve">63 € /jours 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C121" authorId="0">
      <text>
        <r>
          <rPr>
            <b/>
            <sz val="8"/>
            <color indexed="81"/>
            <rFont val="Tahoma"/>
            <family val="2"/>
          </rPr>
          <t>Jean-Marc DUMONTEL:</t>
        </r>
        <r>
          <rPr>
            <sz val="8"/>
            <color indexed="81"/>
            <rFont val="Tahoma"/>
            <family val="2"/>
          </rPr>
          <t xml:space="preserve">
transport A R 300 € / 0,85= 353 €
Traitement a la tonne 145 € / 0,85 = 170 €
</t>
        </r>
      </text>
    </comment>
  </commentList>
</comments>
</file>

<file path=xl/sharedStrings.xml><?xml version="1.0" encoding="utf-8"?>
<sst xmlns="http://schemas.openxmlformats.org/spreadsheetml/2006/main" count="15" uniqueCount="13">
  <si>
    <t>aucun</t>
  </si>
  <si>
    <t>K</t>
  </si>
  <si>
    <t>L MP</t>
  </si>
  <si>
    <t>L LR</t>
  </si>
  <si>
    <t>T MP</t>
  </si>
  <si>
    <t>T LR</t>
  </si>
  <si>
    <t xml:space="preserve">NN </t>
  </si>
  <si>
    <t xml:space="preserve">NT </t>
  </si>
  <si>
    <t>2P</t>
  </si>
  <si>
    <t>4p</t>
  </si>
  <si>
    <t>k</t>
  </si>
  <si>
    <t>l</t>
  </si>
  <si>
    <t>t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</si>
</sst>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"/>
    <numFmt numFmtId="165" formatCode="#,##0.00_ ;\-#,##0.00\ "/>
    <numFmt numFmtId="167" formatCode="_-* #,##0.00\ [$€-40C]_-;\-* #,##0.00\ [$€-40C]_-;_-* &quot;-&quot;??\ [$€-40C]_-;_-@_-"/>
  </numFmts>
  <fonts count="19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b/>
      <sz val="11"/>
      <color indexed="8"/>
      <name val="Calibri"/>
      <family val="2"/>
    </font>
    <font>
      <b/>
      <sz val="12"/>
      <name val="Arial"/>
      <family val="2"/>
    </font>
    <font>
      <b/>
      <sz val="12"/>
      <color indexed="10"/>
      <name val="Arial"/>
      <family val="2"/>
    </font>
    <font>
      <b/>
      <sz val="12"/>
      <color indexed="16"/>
      <name val="Arial"/>
      <family val="2"/>
    </font>
    <font>
      <b/>
      <sz val="11"/>
      <name val="Arial"/>
      <family val="2"/>
    </font>
    <font>
      <sz val="14"/>
      <color indexed="8"/>
      <name val="Calibri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1"/>
      <color indexed="8"/>
      <name val="Calibri"/>
      <family val="2"/>
    </font>
    <font>
      <sz val="18"/>
      <color indexed="8"/>
      <name val="Calibri"/>
      <family val="2"/>
    </font>
    <font>
      <b/>
      <u/>
      <sz val="11"/>
      <color indexed="8"/>
      <name val="Calibri"/>
      <family val="2"/>
    </font>
    <font>
      <b/>
      <u/>
      <sz val="11"/>
      <name val="Calibri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9" tint="0.59999389629810485"/>
        <bgColor indexed="64"/>
      </patternFill>
    </fill>
  </fills>
  <borders count="9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6">
    <xf numFmtId="0" fontId="0" fillId="0" borderId="0"/>
    <xf numFmtId="44" fontId="10" fillId="0" borderId="0" applyFont="0" applyFill="0" applyBorder="0" applyAlignment="0" applyProtection="0"/>
    <xf numFmtId="43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0" fontId="15" fillId="0" borderId="0" applyFont="0" applyFill="0" applyBorder="0" applyAlignment="0" applyProtection="0"/>
    <xf numFmtId="9" fontId="15" fillId="0" borderId="0" applyFont="0" applyFill="0" applyBorder="0" applyAlignment="0" applyProtection="0"/>
  </cellStyleXfs>
  <cellXfs count="106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0" borderId="5" xfId="0" applyFont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0" borderId="0" xfId="0" applyAlignment="1">
      <alignment horizontal="center"/>
    </xf>
    <xf numFmtId="2" fontId="0" fillId="0" borderId="5" xfId="0" applyNumberFormat="1" applyBorder="1" applyAlignment="1">
      <alignment horizontal="center"/>
    </xf>
    <xf numFmtId="0" fontId="0" fillId="3" borderId="0" xfId="0" applyFill="1" applyBorder="1" applyAlignment="1" applyProtection="1">
      <alignment horizontal="left"/>
      <protection locked="0"/>
    </xf>
    <xf numFmtId="0" fontId="0" fillId="3" borderId="0" xfId="0" applyFill="1" applyBorder="1" applyAlignment="1" applyProtection="1">
      <protection locked="0"/>
    </xf>
    <xf numFmtId="0" fontId="0" fillId="0" borderId="0" xfId="0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17" fillId="0" borderId="0" xfId="0" applyFont="1" applyAlignment="1">
      <alignment horizontal="center" vertical="center"/>
    </xf>
    <xf numFmtId="0" fontId="17" fillId="0" borderId="0" xfId="0" applyFont="1" applyAlignment="1">
      <alignment horizontal="center" wrapText="1"/>
    </xf>
    <xf numFmtId="0" fontId="0" fillId="0" borderId="0" xfId="0" applyFill="1" applyBorder="1" applyAlignment="1">
      <alignment horizontal="center"/>
    </xf>
    <xf numFmtId="0" fontId="18" fillId="0" borderId="0" xfId="0" applyFont="1" applyFill="1" applyBorder="1" applyAlignment="1">
      <alignment horizontal="center"/>
    </xf>
    <xf numFmtId="0" fontId="0" fillId="3" borderId="0" xfId="0" applyFill="1" applyBorder="1" applyProtection="1">
      <protection locked="0"/>
    </xf>
    <xf numFmtId="2" fontId="18" fillId="0" borderId="0" xfId="0" applyNumberFormat="1" applyFont="1" applyFill="1" applyBorder="1" applyAlignment="1">
      <alignment horizontal="center"/>
    </xf>
    <xf numFmtId="0" fontId="3" fillId="0" borderId="0" xfId="0" applyFont="1" applyFill="1" applyBorder="1" applyAlignment="1" applyProtection="1">
      <alignment vertical="center"/>
    </xf>
    <xf numFmtId="0" fontId="3" fillId="0" borderId="1" xfId="0" applyFont="1" applyFill="1" applyBorder="1" applyAlignment="1" applyProtection="1">
      <alignment vertical="center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2" fontId="0" fillId="0" borderId="0" xfId="0" applyNumberFormat="1" applyFill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3" borderId="0" xfId="0" applyFill="1" applyBorder="1" applyAlignment="1" applyProtection="1">
      <alignment horizontal="center"/>
      <protection locked="0"/>
    </xf>
    <xf numFmtId="0" fontId="0" fillId="4" borderId="1" xfId="0" applyFill="1" applyBorder="1" applyAlignment="1">
      <alignment horizontal="center"/>
    </xf>
    <xf numFmtId="0" fontId="0" fillId="0" borderId="0" xfId="0" applyFill="1" applyBorder="1" applyAlignment="1" applyProtection="1">
      <alignment horizontal="center"/>
      <protection locked="0"/>
    </xf>
    <xf numFmtId="0" fontId="0" fillId="0" borderId="0" xfId="0" applyFill="1"/>
    <xf numFmtId="0" fontId="16" fillId="0" borderId="0" xfId="0" applyFont="1" applyFill="1" applyBorder="1"/>
    <xf numFmtId="0" fontId="0" fillId="0" borderId="0" xfId="0" applyFill="1" applyBorder="1"/>
    <xf numFmtId="0" fontId="12" fillId="0" borderId="0" xfId="0" applyFont="1" applyFill="1" applyBorder="1" applyAlignment="1">
      <alignment horizontal="center"/>
    </xf>
    <xf numFmtId="2" fontId="0" fillId="0" borderId="0" xfId="0" applyNumberFormat="1" applyFill="1" applyBorder="1" applyAlignment="1">
      <alignment horizontal="center"/>
    </xf>
    <xf numFmtId="167" fontId="0" fillId="0" borderId="0" xfId="0" applyNumberFormat="1" applyFill="1" applyBorder="1"/>
    <xf numFmtId="44" fontId="0" fillId="0" borderId="0" xfId="1" applyFont="1" applyFill="1" applyBorder="1"/>
    <xf numFmtId="0" fontId="0" fillId="0" borderId="0" xfId="1" applyNumberFormat="1" applyFont="1" applyFill="1" applyBorder="1"/>
    <xf numFmtId="0" fontId="0" fillId="0" borderId="0" xfId="0" applyFill="1" applyBorder="1" applyAlignment="1">
      <alignment horizontal="left"/>
    </xf>
    <xf numFmtId="0" fontId="3" fillId="0" borderId="0" xfId="0" applyFont="1" applyFill="1" applyBorder="1" applyAlignment="1" applyProtection="1">
      <alignment horizontal="left" vertical="center"/>
    </xf>
    <xf numFmtId="0" fontId="0" fillId="0" borderId="0" xfId="0" applyBorder="1" applyAlignment="1">
      <alignment horizontal="center"/>
    </xf>
    <xf numFmtId="0" fontId="0" fillId="0" borderId="0" xfId="0" applyFill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0" xfId="0" applyFill="1" applyBorder="1" applyAlignment="1">
      <alignment horizontal="left"/>
    </xf>
    <xf numFmtId="0" fontId="0" fillId="0" borderId="5" xfId="0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3" fillId="0" borderId="0" xfId="0" applyFont="1" applyFill="1" applyBorder="1" applyAlignment="1" applyProtection="1">
      <alignment horizontal="left" vertical="center"/>
    </xf>
    <xf numFmtId="0" fontId="4" fillId="0" borderId="0" xfId="0" applyFont="1" applyFill="1" applyBorder="1" applyAlignment="1" applyProtection="1">
      <alignment horizontal="left" vertical="center"/>
      <protection locked="0"/>
    </xf>
    <xf numFmtId="0" fontId="6" fillId="0" borderId="0" xfId="0" applyFont="1" applyFill="1" applyBorder="1" applyAlignment="1" applyProtection="1">
      <alignment horizontal="right" vertical="center"/>
    </xf>
    <xf numFmtId="0" fontId="5" fillId="0" borderId="0" xfId="0" applyFont="1" applyFill="1" applyBorder="1" applyAlignment="1" applyProtection="1">
      <alignment horizontal="center" vertical="center"/>
      <protection locked="0"/>
    </xf>
    <xf numFmtId="49" fontId="3" fillId="0" borderId="0" xfId="0" applyNumberFormat="1" applyFont="1" applyFill="1" applyBorder="1" applyAlignment="1" applyProtection="1">
      <alignment horizontal="right" vertical="center"/>
    </xf>
    <xf numFmtId="1" fontId="3" fillId="0" borderId="0" xfId="0" applyNumberFormat="1" applyFont="1" applyFill="1" applyBorder="1" applyAlignment="1" applyProtection="1">
      <alignment horizontal="right" vertical="center"/>
    </xf>
    <xf numFmtId="0" fontId="0" fillId="0" borderId="0" xfId="0" applyFill="1" applyBorder="1" applyAlignment="1" applyProtection="1">
      <alignment horizontal="center"/>
    </xf>
    <xf numFmtId="164" fontId="0" fillId="0" borderId="0" xfId="0" applyNumberFormat="1" applyFill="1" applyBorder="1" applyAlignment="1">
      <alignment horizontal="center"/>
    </xf>
    <xf numFmtId="2" fontId="0" fillId="0" borderId="0" xfId="0" applyNumberFormat="1" applyFill="1" applyBorder="1" applyAlignment="1" applyProtection="1">
      <alignment horizontal="center"/>
      <protection locked="0"/>
    </xf>
    <xf numFmtId="43" fontId="0" fillId="0" borderId="0" xfId="2" applyFont="1" applyFill="1" applyBorder="1" applyAlignment="1">
      <alignment horizontal="center"/>
    </xf>
    <xf numFmtId="2" fontId="0" fillId="0" borderId="0" xfId="0" applyNumberFormat="1" applyFill="1" applyBorder="1" applyAlignment="1" applyProtection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 applyProtection="1">
      <protection locked="0"/>
    </xf>
    <xf numFmtId="2" fontId="0" fillId="0" borderId="0" xfId="0" applyNumberFormat="1" applyFill="1" applyBorder="1" applyAlignment="1" applyProtection="1">
      <alignment horizontal="center"/>
      <protection locked="0"/>
    </xf>
    <xf numFmtId="0" fontId="0" fillId="0" borderId="0" xfId="0" applyFill="1" applyBorder="1" applyAlignment="1"/>
    <xf numFmtId="0" fontId="0" fillId="0" borderId="5" xfId="0" applyFill="1" applyBorder="1" applyAlignment="1">
      <alignment horizontal="center"/>
    </xf>
    <xf numFmtId="0" fontId="0" fillId="0" borderId="0" xfId="0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right" vertical="center"/>
    </xf>
    <xf numFmtId="0" fontId="3" fillId="0" borderId="0" xfId="0" applyFont="1" applyFill="1" applyBorder="1" applyAlignment="1" applyProtection="1">
      <alignment horizontal="left" vertical="center"/>
      <protection locked="0"/>
    </xf>
    <xf numFmtId="0" fontId="2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164" fontId="1" fillId="0" borderId="0" xfId="0" applyNumberFormat="1" applyFont="1" applyFill="1" applyBorder="1" applyAlignment="1">
      <alignment horizontal="center"/>
    </xf>
    <xf numFmtId="164" fontId="1" fillId="0" borderId="0" xfId="0" applyNumberFormat="1" applyFont="1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center"/>
      <protection locked="0"/>
    </xf>
    <xf numFmtId="164" fontId="1" fillId="0" borderId="0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/>
    </xf>
    <xf numFmtId="44" fontId="0" fillId="0" borderId="0" xfId="1" applyFont="1" applyFill="1" applyBorder="1" applyAlignment="1">
      <alignment horizontal="center"/>
    </xf>
    <xf numFmtId="9" fontId="0" fillId="0" borderId="0" xfId="3" applyFont="1" applyFill="1" applyBorder="1" applyAlignment="1" applyProtection="1">
      <alignment horizontal="center"/>
      <protection locked="0"/>
    </xf>
    <xf numFmtId="44" fontId="0" fillId="0" borderId="0" xfId="1" applyNumberFormat="1" applyFont="1" applyFill="1" applyBorder="1" applyAlignment="1">
      <alignment horizontal="center"/>
    </xf>
    <xf numFmtId="44" fontId="0" fillId="0" borderId="0" xfId="0" applyNumberFormat="1" applyFill="1" applyBorder="1" applyAlignment="1">
      <alignment horizontal="center"/>
    </xf>
    <xf numFmtId="165" fontId="0" fillId="0" borderId="0" xfId="1" applyNumberFormat="1" applyFont="1" applyFill="1" applyBorder="1" applyAlignment="1">
      <alignment horizontal="center"/>
    </xf>
    <xf numFmtId="44" fontId="11" fillId="0" borderId="0" xfId="1" applyFont="1" applyFill="1" applyBorder="1" applyAlignment="1">
      <alignment horizontal="center"/>
    </xf>
    <xf numFmtId="0" fontId="0" fillId="0" borderId="0" xfId="0" applyFill="1" applyBorder="1" applyProtection="1">
      <protection locked="0"/>
    </xf>
    <xf numFmtId="0" fontId="1" fillId="0" borderId="0" xfId="0" applyFont="1" applyFill="1" applyBorder="1" applyAlignment="1">
      <alignment horizontal="left"/>
    </xf>
    <xf numFmtId="49" fontId="5" fillId="0" borderId="2" xfId="0" applyNumberFormat="1" applyFont="1" applyFill="1" applyBorder="1" applyAlignment="1" applyProtection="1">
      <alignment horizontal="center" vertical="center"/>
      <protection locked="0"/>
    </xf>
    <xf numFmtId="49" fontId="5" fillId="0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7" xfId="0" applyFill="1" applyBorder="1" applyAlignment="1">
      <alignment horizontal="center"/>
    </xf>
    <xf numFmtId="49" fontId="5" fillId="0" borderId="4" xfId="0" applyNumberFormat="1" applyFont="1" applyFill="1" applyBorder="1" applyAlignment="1" applyProtection="1">
      <alignment horizontal="center" vertical="center"/>
      <protection locked="0"/>
    </xf>
    <xf numFmtId="49" fontId="5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3" xfId="0" applyFill="1" applyBorder="1" applyAlignment="1">
      <alignment horizontal="center"/>
    </xf>
    <xf numFmtId="49" fontId="5" fillId="0" borderId="6" xfId="0" applyNumberFormat="1" applyFont="1" applyFill="1" applyBorder="1" applyAlignment="1" applyProtection="1">
      <alignment horizontal="center" vertical="center"/>
      <protection locked="0"/>
    </xf>
    <xf numFmtId="49" fontId="5" fillId="0" borderId="5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Fill="1" applyBorder="1" applyAlignment="1">
      <alignment horizontal="center"/>
    </xf>
    <xf numFmtId="0" fontId="0" fillId="0" borderId="0" xfId="0" applyBorder="1"/>
    <xf numFmtId="0" fontId="12" fillId="0" borderId="0" xfId="0" applyFont="1" applyFill="1" applyBorder="1" applyAlignment="1"/>
    <xf numFmtId="0" fontId="13" fillId="0" borderId="0" xfId="0" applyFont="1" applyFill="1" applyBorder="1" applyAlignment="1">
      <alignment horizontal="center"/>
    </xf>
  </cellXfs>
  <cellStyles count="6">
    <cellStyle name="Euro 2" xfId="4"/>
    <cellStyle name="Milliers" xfId="2" builtinId="3"/>
    <cellStyle name="Monétaire" xfId="1" builtinId="4"/>
    <cellStyle name="Normal" xfId="0" builtinId="0"/>
    <cellStyle name="Pourcentage" xfId="3" builtinId="5"/>
    <cellStyle name="Pourcentage 2" xf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56"/>
  <sheetViews>
    <sheetView workbookViewId="0">
      <selection activeCell="K9" sqref="K9"/>
    </sheetView>
  </sheetViews>
  <sheetFormatPr baseColWidth="10" defaultRowHeight="15"/>
  <cols>
    <col min="1" max="1" width="26.140625" customWidth="1"/>
    <col min="2" max="2" width="16.85546875" customWidth="1"/>
    <col min="3" max="3" width="13.5703125" customWidth="1"/>
    <col min="4" max="4" width="14.42578125" customWidth="1"/>
    <col min="5" max="5" width="14.28515625" style="15" customWidth="1"/>
    <col min="6" max="7" width="14.28515625" style="26" hidden="1" customWidth="1"/>
    <col min="8" max="8" width="18.28515625" customWidth="1"/>
    <col min="9" max="9" width="13.7109375" customWidth="1"/>
    <col min="12" max="12" width="15.85546875" customWidth="1"/>
  </cols>
  <sheetData>
    <row r="1" spans="1:15" ht="35.25" customHeight="1">
      <c r="A1" s="17" t="s">
        <v>1</v>
      </c>
      <c r="B1" s="18" t="s">
        <v>2</v>
      </c>
      <c r="C1" s="18" t="s">
        <v>3</v>
      </c>
      <c r="D1" s="18" t="s">
        <v>4</v>
      </c>
      <c r="E1" s="18" t="s">
        <v>5</v>
      </c>
      <c r="F1" s="18"/>
      <c r="G1" s="18"/>
      <c r="H1" s="103"/>
      <c r="I1" s="103"/>
      <c r="J1" s="103"/>
      <c r="K1" s="103"/>
      <c r="L1" s="103"/>
      <c r="M1" s="103"/>
      <c r="N1" s="103"/>
      <c r="O1" s="103"/>
    </row>
    <row r="2" spans="1:15" s="43" customFormat="1">
      <c r="A2" s="25">
        <v>1</v>
      </c>
      <c r="B2" s="25">
        <v>0.1</v>
      </c>
      <c r="C2" s="31"/>
      <c r="D2" s="25">
        <v>0.55000000000000004</v>
      </c>
      <c r="E2" s="31"/>
      <c r="F2" s="31">
        <v>1</v>
      </c>
      <c r="G2" s="31">
        <v>1</v>
      </c>
      <c r="H2" s="46"/>
      <c r="I2" s="46"/>
      <c r="J2" s="104"/>
      <c r="K2" s="105"/>
      <c r="L2" s="105"/>
      <c r="M2" s="45"/>
      <c r="N2" s="105"/>
      <c r="O2" s="105"/>
    </row>
    <row r="3" spans="1:15" s="43" customFormat="1">
      <c r="A3" s="25">
        <v>2</v>
      </c>
      <c r="B3" s="25">
        <v>0.1</v>
      </c>
      <c r="C3" s="31"/>
      <c r="D3" s="25">
        <v>0.56999999999999995</v>
      </c>
      <c r="E3" s="31"/>
      <c r="F3" s="31">
        <v>1</v>
      </c>
      <c r="G3" s="31">
        <v>1</v>
      </c>
      <c r="H3" s="45"/>
      <c r="I3" s="45"/>
      <c r="J3" s="45"/>
      <c r="K3" s="45"/>
      <c r="L3" s="45"/>
      <c r="M3" s="45"/>
      <c r="N3" s="45"/>
      <c r="O3" s="45"/>
    </row>
    <row r="4" spans="1:15" s="43" customFormat="1">
      <c r="A4" s="25">
        <v>3</v>
      </c>
      <c r="B4" s="25">
        <v>0.2</v>
      </c>
      <c r="C4" s="31"/>
      <c r="D4" s="25">
        <v>0.59</v>
      </c>
      <c r="E4" s="31"/>
      <c r="F4" s="31">
        <v>1</v>
      </c>
      <c r="G4" s="31">
        <v>1</v>
      </c>
      <c r="H4" s="45"/>
      <c r="I4" s="45"/>
      <c r="J4" s="45"/>
      <c r="K4" s="45"/>
      <c r="L4" s="45"/>
      <c r="M4" s="45"/>
      <c r="N4" s="45"/>
      <c r="O4" s="45"/>
    </row>
    <row r="5" spans="1:15" s="43" customFormat="1">
      <c r="A5" s="25">
        <v>4</v>
      </c>
      <c r="B5" s="25">
        <v>0.2</v>
      </c>
      <c r="C5" s="31"/>
      <c r="D5" s="25">
        <v>0.61</v>
      </c>
      <c r="E5" s="31"/>
      <c r="F5" s="31">
        <v>1</v>
      </c>
      <c r="G5" s="31">
        <v>1</v>
      </c>
      <c r="H5" s="45"/>
      <c r="I5" s="45"/>
      <c r="J5" s="45"/>
      <c r="K5" s="45"/>
      <c r="L5" s="45"/>
      <c r="M5" s="45"/>
      <c r="N5" s="45"/>
      <c r="O5" s="45"/>
    </row>
    <row r="6" spans="1:15" s="43" customFormat="1">
      <c r="A6" s="25">
        <v>5</v>
      </c>
      <c r="B6" s="25">
        <v>0.25</v>
      </c>
      <c r="C6" s="31"/>
      <c r="D6" s="25">
        <v>0.63</v>
      </c>
      <c r="E6" s="31"/>
      <c r="F6" s="31">
        <v>1</v>
      </c>
      <c r="G6" s="31">
        <v>1</v>
      </c>
      <c r="H6" s="45"/>
      <c r="I6" s="45"/>
      <c r="J6" s="45"/>
      <c r="K6" s="45"/>
      <c r="L6" s="45"/>
      <c r="M6" s="45"/>
      <c r="N6" s="45"/>
      <c r="O6" s="45"/>
    </row>
    <row r="7" spans="1:15" s="43" customFormat="1">
      <c r="A7" s="25">
        <v>6</v>
      </c>
      <c r="B7" s="25">
        <v>0.28999999999999998</v>
      </c>
      <c r="C7" s="31"/>
      <c r="D7" s="25">
        <v>0.65</v>
      </c>
      <c r="E7" s="31"/>
      <c r="F7" s="31">
        <v>1</v>
      </c>
      <c r="G7" s="31">
        <v>1</v>
      </c>
      <c r="H7" s="45"/>
      <c r="I7" s="45"/>
      <c r="J7" s="45"/>
      <c r="K7" s="45"/>
      <c r="L7" s="45"/>
      <c r="M7" s="45"/>
      <c r="N7" s="45"/>
      <c r="O7" s="45"/>
    </row>
    <row r="8" spans="1:15" s="43" customFormat="1">
      <c r="A8" s="25">
        <v>7</v>
      </c>
      <c r="B8" s="25">
        <v>0.33</v>
      </c>
      <c r="C8" s="31"/>
      <c r="D8" s="25">
        <v>0.66999999999999904</v>
      </c>
      <c r="E8" s="31"/>
      <c r="F8" s="31">
        <v>1</v>
      </c>
      <c r="G8" s="31">
        <v>1</v>
      </c>
    </row>
    <row r="9" spans="1:15" s="43" customFormat="1">
      <c r="A9" s="25">
        <v>8</v>
      </c>
      <c r="B9" s="25">
        <v>0.37</v>
      </c>
      <c r="C9" s="31"/>
      <c r="D9" s="25">
        <v>0.68999999999999895</v>
      </c>
      <c r="E9" s="31"/>
      <c r="F9" s="31">
        <v>1</v>
      </c>
      <c r="G9" s="31">
        <v>1</v>
      </c>
    </row>
    <row r="10" spans="1:15" s="43" customFormat="1">
      <c r="A10" s="25">
        <v>9</v>
      </c>
      <c r="B10" s="25">
        <v>0.41</v>
      </c>
      <c r="C10" s="31"/>
      <c r="D10" s="25">
        <v>0.70999999999999897</v>
      </c>
      <c r="E10" s="31"/>
      <c r="F10" s="31">
        <v>1</v>
      </c>
      <c r="G10" s="31">
        <v>1</v>
      </c>
      <c r="H10" s="45"/>
      <c r="I10" s="45"/>
      <c r="J10" s="45"/>
      <c r="K10" s="45"/>
      <c r="L10" s="45"/>
      <c r="M10" s="45"/>
    </row>
    <row r="11" spans="1:15" s="43" customFormat="1">
      <c r="A11" s="25">
        <v>10</v>
      </c>
      <c r="B11" s="25">
        <v>0.45</v>
      </c>
      <c r="C11" s="31"/>
      <c r="D11" s="25">
        <v>0.72999999999999898</v>
      </c>
      <c r="E11" s="31"/>
      <c r="F11" s="31">
        <v>1</v>
      </c>
      <c r="G11" s="31">
        <v>1</v>
      </c>
      <c r="H11" s="46"/>
      <c r="I11" s="46"/>
      <c r="J11" s="45"/>
      <c r="K11" s="45"/>
      <c r="L11" s="45"/>
      <c r="M11" s="45"/>
    </row>
    <row r="12" spans="1:15" s="43" customFormat="1">
      <c r="A12" s="25">
        <v>11</v>
      </c>
      <c r="B12" s="25">
        <v>0.49</v>
      </c>
      <c r="C12" s="31"/>
      <c r="D12" s="25">
        <v>0.749999999999999</v>
      </c>
      <c r="E12" s="31"/>
      <c r="F12" s="31">
        <v>1</v>
      </c>
      <c r="G12" s="31">
        <v>1</v>
      </c>
      <c r="H12" s="45"/>
      <c r="I12" s="45"/>
      <c r="J12" s="45"/>
      <c r="K12" s="45"/>
      <c r="L12" s="45"/>
      <c r="M12" s="45"/>
    </row>
    <row r="13" spans="1:15" s="43" customFormat="1">
      <c r="A13" s="25">
        <v>12</v>
      </c>
      <c r="B13" s="25">
        <v>0.53</v>
      </c>
      <c r="C13" s="31"/>
      <c r="D13" s="25">
        <v>0.76999999999999902</v>
      </c>
      <c r="E13" s="31"/>
      <c r="F13" s="31">
        <v>1</v>
      </c>
      <c r="G13" s="31">
        <v>1</v>
      </c>
      <c r="H13" s="47"/>
      <c r="I13" s="48"/>
      <c r="J13" s="45"/>
      <c r="K13" s="48"/>
      <c r="L13" s="45"/>
      <c r="M13" s="45"/>
    </row>
    <row r="14" spans="1:15" s="43" customFormat="1">
      <c r="A14" s="25">
        <v>13</v>
      </c>
      <c r="B14" s="25">
        <v>0.56999999999999995</v>
      </c>
      <c r="C14" s="31"/>
      <c r="D14" s="25">
        <v>0.78999999999999904</v>
      </c>
      <c r="E14" s="31"/>
      <c r="F14" s="31">
        <v>1</v>
      </c>
      <c r="G14" s="31">
        <v>1</v>
      </c>
      <c r="H14" s="19"/>
      <c r="I14" s="48"/>
      <c r="J14" s="45"/>
      <c r="K14" s="48"/>
      <c r="L14" s="45"/>
      <c r="M14" s="45"/>
    </row>
    <row r="15" spans="1:15" s="43" customFormat="1">
      <c r="A15" s="25">
        <v>14</v>
      </c>
      <c r="B15" s="25">
        <v>0.61</v>
      </c>
      <c r="C15" s="31"/>
      <c r="D15" s="25">
        <v>0.80999999999999905</v>
      </c>
      <c r="E15" s="31"/>
      <c r="F15" s="31">
        <v>1</v>
      </c>
      <c r="G15" s="31">
        <v>1</v>
      </c>
      <c r="H15" s="19"/>
      <c r="I15" s="48"/>
      <c r="J15" s="45"/>
      <c r="K15" s="48"/>
      <c r="L15" s="45"/>
      <c r="M15" s="45"/>
    </row>
    <row r="16" spans="1:15" s="43" customFormat="1">
      <c r="A16" s="25">
        <v>15</v>
      </c>
      <c r="B16" s="25">
        <v>0.65</v>
      </c>
      <c r="C16" s="31"/>
      <c r="D16" s="25">
        <v>0.82999999999999896</v>
      </c>
      <c r="E16" s="31"/>
      <c r="F16" s="31">
        <v>1</v>
      </c>
      <c r="G16" s="31">
        <v>1</v>
      </c>
      <c r="H16" s="19"/>
      <c r="I16" s="48"/>
      <c r="J16" s="45"/>
      <c r="K16" s="48"/>
      <c r="L16" s="45"/>
      <c r="M16" s="45"/>
    </row>
    <row r="17" spans="1:13" s="43" customFormat="1">
      <c r="A17" s="25">
        <v>16</v>
      </c>
      <c r="B17" s="25">
        <v>0.69</v>
      </c>
      <c r="C17" s="31"/>
      <c r="D17" s="25">
        <v>0.84999999999999898</v>
      </c>
      <c r="E17" s="31"/>
      <c r="F17" s="31">
        <v>1</v>
      </c>
      <c r="G17" s="31">
        <v>1</v>
      </c>
      <c r="H17" s="19"/>
      <c r="I17" s="48"/>
      <c r="J17" s="45"/>
      <c r="K17" s="48"/>
      <c r="L17" s="45"/>
      <c r="M17" s="45"/>
    </row>
    <row r="18" spans="1:13" s="43" customFormat="1">
      <c r="A18" s="25">
        <v>17</v>
      </c>
      <c r="B18" s="25">
        <v>0.73</v>
      </c>
      <c r="C18" s="31"/>
      <c r="D18" s="25">
        <v>0.869999999999999</v>
      </c>
      <c r="E18" s="31"/>
      <c r="F18" s="31">
        <v>1</v>
      </c>
      <c r="G18" s="31">
        <v>1</v>
      </c>
      <c r="H18" s="19"/>
      <c r="I18" s="48"/>
      <c r="J18" s="45"/>
      <c r="K18" s="48"/>
      <c r="L18" s="45"/>
      <c r="M18" s="45"/>
    </row>
    <row r="19" spans="1:13" s="43" customFormat="1">
      <c r="A19" s="25">
        <v>18</v>
      </c>
      <c r="B19" s="25">
        <v>0.77</v>
      </c>
      <c r="C19" s="31"/>
      <c r="D19" s="25">
        <v>0.88999999999999801</v>
      </c>
      <c r="E19" s="31"/>
      <c r="F19" s="31">
        <v>1</v>
      </c>
      <c r="G19" s="31">
        <v>1</v>
      </c>
      <c r="H19" s="19"/>
      <c r="I19" s="48"/>
      <c r="J19" s="45"/>
      <c r="K19" s="48"/>
      <c r="L19" s="45"/>
      <c r="M19" s="45"/>
    </row>
    <row r="20" spans="1:13" s="43" customFormat="1">
      <c r="A20" s="25">
        <v>19</v>
      </c>
      <c r="B20" s="25">
        <v>0.81</v>
      </c>
      <c r="C20" s="31"/>
      <c r="D20" s="25">
        <v>0.90999999999999803</v>
      </c>
      <c r="E20" s="31"/>
      <c r="F20" s="31">
        <v>1</v>
      </c>
      <c r="G20" s="31">
        <v>1</v>
      </c>
      <c r="H20" s="19"/>
      <c r="I20" s="48"/>
      <c r="J20" s="45"/>
      <c r="K20" s="48"/>
      <c r="L20" s="45"/>
      <c r="M20" s="45"/>
    </row>
    <row r="21" spans="1:13" s="43" customFormat="1">
      <c r="A21" s="25">
        <v>20</v>
      </c>
      <c r="B21" s="25">
        <v>0.85</v>
      </c>
      <c r="C21" s="31"/>
      <c r="D21" s="25">
        <v>0.92999999999999805</v>
      </c>
      <c r="E21" s="31"/>
      <c r="F21" s="31">
        <v>1</v>
      </c>
      <c r="G21" s="31">
        <v>1</v>
      </c>
      <c r="H21" s="19"/>
      <c r="I21" s="45"/>
      <c r="J21" s="44"/>
      <c r="K21" s="56"/>
      <c r="L21" s="56"/>
      <c r="M21" s="45"/>
    </row>
    <row r="22" spans="1:13" s="43" customFormat="1">
      <c r="A22" s="25">
        <v>21</v>
      </c>
      <c r="B22" s="25">
        <v>0.89</v>
      </c>
      <c r="C22" s="31"/>
      <c r="D22" s="25">
        <v>0.94999999999999796</v>
      </c>
      <c r="E22" s="31"/>
      <c r="F22" s="31">
        <v>1</v>
      </c>
      <c r="G22" s="31">
        <v>1</v>
      </c>
      <c r="H22" s="19"/>
      <c r="I22" s="45"/>
      <c r="J22" s="44"/>
      <c r="K22" s="56"/>
      <c r="L22" s="56"/>
      <c r="M22" s="45"/>
    </row>
    <row r="23" spans="1:13" s="43" customFormat="1">
      <c r="A23" s="25">
        <v>22</v>
      </c>
      <c r="B23" s="25">
        <v>0.93</v>
      </c>
      <c r="C23" s="31"/>
      <c r="D23" s="25">
        <v>0.96999999999999797</v>
      </c>
      <c r="E23" s="31"/>
      <c r="F23" s="31">
        <v>1</v>
      </c>
      <c r="G23" s="31">
        <v>1</v>
      </c>
      <c r="H23" s="19"/>
      <c r="I23" s="45"/>
      <c r="J23" s="45"/>
      <c r="K23" s="45"/>
      <c r="L23" s="45"/>
      <c r="M23" s="45"/>
    </row>
    <row r="24" spans="1:13" s="43" customFormat="1">
      <c r="A24" s="25">
        <v>23</v>
      </c>
      <c r="B24" s="25">
        <v>0.97</v>
      </c>
      <c r="C24" s="31"/>
      <c r="D24" s="25">
        <v>0.98999999999999799</v>
      </c>
      <c r="E24" s="31"/>
      <c r="F24" s="31">
        <v>1</v>
      </c>
      <c r="G24" s="31">
        <v>1</v>
      </c>
      <c r="H24" s="46"/>
      <c r="I24" s="46"/>
      <c r="J24" s="45"/>
      <c r="K24" s="45"/>
      <c r="L24" s="45"/>
      <c r="M24" s="45"/>
    </row>
    <row r="25" spans="1:13" s="43" customFormat="1">
      <c r="A25" s="25">
        <v>24</v>
      </c>
      <c r="B25" s="25">
        <v>1.01</v>
      </c>
      <c r="C25" s="31"/>
      <c r="D25" s="25">
        <v>1.01</v>
      </c>
      <c r="E25" s="31"/>
      <c r="F25" s="31">
        <v>1</v>
      </c>
      <c r="G25" s="31">
        <v>1</v>
      </c>
      <c r="H25" s="19"/>
      <c r="I25" s="45"/>
      <c r="J25" s="45"/>
      <c r="K25" s="45"/>
      <c r="L25" s="45"/>
      <c r="M25" s="45"/>
    </row>
    <row r="26" spans="1:13" s="43" customFormat="1">
      <c r="A26" s="25">
        <v>25</v>
      </c>
      <c r="B26" s="25">
        <v>1.05</v>
      </c>
      <c r="C26" s="31"/>
      <c r="D26" s="25">
        <v>1.03</v>
      </c>
      <c r="E26" s="31"/>
      <c r="F26" s="31">
        <v>1</v>
      </c>
      <c r="G26" s="31">
        <v>1</v>
      </c>
      <c r="H26" s="19"/>
      <c r="I26" s="49"/>
      <c r="J26" s="45"/>
      <c r="K26" s="45"/>
      <c r="L26" s="45"/>
      <c r="M26" s="45"/>
    </row>
    <row r="27" spans="1:13" s="43" customFormat="1">
      <c r="A27" s="25">
        <v>26</v>
      </c>
      <c r="B27" s="25">
        <v>1.0900000000000001</v>
      </c>
      <c r="C27" s="31"/>
      <c r="D27" s="25">
        <v>1.05</v>
      </c>
      <c r="E27" s="31"/>
      <c r="F27" s="31">
        <v>1</v>
      </c>
      <c r="G27" s="31">
        <v>1</v>
      </c>
      <c r="H27" s="19"/>
      <c r="I27" s="49"/>
      <c r="J27" s="45"/>
      <c r="K27" s="49"/>
      <c r="L27" s="45"/>
      <c r="M27" s="45"/>
    </row>
    <row r="28" spans="1:13" s="43" customFormat="1">
      <c r="A28" s="25">
        <v>27</v>
      </c>
      <c r="B28" s="25">
        <v>1.1299999999999999</v>
      </c>
      <c r="C28" s="31"/>
      <c r="D28" s="25">
        <v>1.07</v>
      </c>
      <c r="E28" s="31"/>
      <c r="F28" s="31">
        <v>1</v>
      </c>
      <c r="G28" s="31">
        <v>1</v>
      </c>
      <c r="H28" s="19"/>
      <c r="I28" s="49"/>
      <c r="J28" s="45"/>
      <c r="K28" s="48"/>
      <c r="L28" s="45"/>
      <c r="M28" s="45"/>
    </row>
    <row r="29" spans="1:13" s="43" customFormat="1">
      <c r="A29" s="25">
        <v>28</v>
      </c>
      <c r="B29" s="25">
        <v>1.17</v>
      </c>
      <c r="C29" s="31"/>
      <c r="D29" s="25">
        <v>1.0900000000000001</v>
      </c>
      <c r="E29" s="31"/>
      <c r="F29" s="31">
        <v>1</v>
      </c>
      <c r="G29" s="31">
        <v>1</v>
      </c>
      <c r="H29" s="19"/>
      <c r="I29" s="49"/>
      <c r="J29" s="45"/>
      <c r="K29" s="49"/>
      <c r="L29" s="45"/>
      <c r="M29" s="45"/>
    </row>
    <row r="30" spans="1:13" s="43" customFormat="1">
      <c r="A30" s="25">
        <v>29</v>
      </c>
      <c r="B30" s="25">
        <v>1.21</v>
      </c>
      <c r="C30" s="31"/>
      <c r="D30" s="25">
        <v>1.1100000000000001</v>
      </c>
      <c r="E30" s="31"/>
      <c r="F30" s="31">
        <v>1</v>
      </c>
      <c r="G30" s="31">
        <v>1</v>
      </c>
      <c r="H30" s="19"/>
      <c r="I30" s="49"/>
      <c r="J30" s="45"/>
      <c r="K30" s="49"/>
      <c r="L30" s="45"/>
      <c r="M30" s="45"/>
    </row>
    <row r="31" spans="1:13" s="43" customFormat="1">
      <c r="A31" s="25">
        <v>30</v>
      </c>
      <c r="B31" s="25">
        <v>1.25</v>
      </c>
      <c r="C31" s="31"/>
      <c r="D31" s="25">
        <v>1.1299999999999999</v>
      </c>
      <c r="E31" s="31"/>
      <c r="F31" s="31">
        <v>1</v>
      </c>
      <c r="G31" s="31">
        <v>1</v>
      </c>
      <c r="H31" s="19"/>
      <c r="I31" s="49"/>
      <c r="J31" s="45"/>
      <c r="K31" s="49"/>
      <c r="L31" s="45"/>
      <c r="M31" s="45"/>
    </row>
    <row r="32" spans="1:13" s="43" customFormat="1">
      <c r="A32" s="25">
        <v>31</v>
      </c>
      <c r="B32" s="25">
        <v>1.29</v>
      </c>
      <c r="C32" s="31"/>
      <c r="D32" s="25">
        <v>1.1499999999999999</v>
      </c>
      <c r="E32" s="31"/>
      <c r="F32" s="31">
        <v>1</v>
      </c>
      <c r="G32" s="31">
        <v>1</v>
      </c>
      <c r="H32" s="19"/>
      <c r="I32" s="50"/>
      <c r="J32" s="45"/>
      <c r="K32" s="45"/>
      <c r="L32" s="45"/>
      <c r="M32" s="45"/>
    </row>
    <row r="33" spans="1:13" s="43" customFormat="1">
      <c r="A33" s="25">
        <v>32</v>
      </c>
      <c r="B33" s="25">
        <v>1.33</v>
      </c>
      <c r="C33" s="31"/>
      <c r="D33" s="25">
        <v>1.17</v>
      </c>
      <c r="E33" s="31"/>
      <c r="F33" s="31">
        <v>1</v>
      </c>
      <c r="G33" s="31">
        <v>1</v>
      </c>
      <c r="H33" s="45"/>
      <c r="I33" s="45"/>
      <c r="J33" s="45"/>
      <c r="K33" s="45"/>
      <c r="L33" s="45"/>
      <c r="M33" s="45"/>
    </row>
    <row r="34" spans="1:13" s="43" customFormat="1">
      <c r="A34" s="25">
        <v>33</v>
      </c>
      <c r="B34" s="25">
        <v>1.37</v>
      </c>
      <c r="C34" s="31"/>
      <c r="D34" s="25">
        <v>1.19</v>
      </c>
      <c r="E34" s="31"/>
      <c r="F34" s="31">
        <v>1</v>
      </c>
      <c r="G34" s="31">
        <v>1</v>
      </c>
      <c r="H34" s="45"/>
      <c r="I34" s="45"/>
      <c r="J34" s="45"/>
      <c r="K34" s="45"/>
      <c r="L34" s="45"/>
      <c r="M34" s="45"/>
    </row>
    <row r="35" spans="1:13" s="43" customFormat="1">
      <c r="A35" s="25">
        <v>34</v>
      </c>
      <c r="B35" s="25">
        <v>1.41</v>
      </c>
      <c r="C35" s="31"/>
      <c r="D35" s="25">
        <v>1.21</v>
      </c>
      <c r="E35" s="31"/>
      <c r="F35" s="31">
        <v>1</v>
      </c>
      <c r="G35" s="31">
        <v>1</v>
      </c>
      <c r="H35" s="45"/>
      <c r="I35" s="45"/>
      <c r="J35" s="45"/>
      <c r="K35" s="45"/>
      <c r="L35" s="45"/>
      <c r="M35" s="45"/>
    </row>
    <row r="36" spans="1:13" s="43" customFormat="1">
      <c r="A36" s="25">
        <v>35</v>
      </c>
      <c r="B36" s="25">
        <v>1.45</v>
      </c>
      <c r="C36" s="31"/>
      <c r="D36" s="25">
        <v>1.23</v>
      </c>
      <c r="E36" s="31"/>
      <c r="F36" s="31">
        <v>1</v>
      </c>
      <c r="G36" s="31">
        <v>1</v>
      </c>
      <c r="H36" s="45"/>
      <c r="I36" s="45"/>
      <c r="J36" s="45"/>
      <c r="K36" s="45"/>
      <c r="L36" s="45"/>
      <c r="M36" s="45"/>
    </row>
    <row r="37" spans="1:13" s="43" customFormat="1">
      <c r="A37" s="25">
        <v>36</v>
      </c>
      <c r="B37" s="25">
        <v>1.49</v>
      </c>
      <c r="C37" s="31"/>
      <c r="D37" s="25">
        <v>1.25</v>
      </c>
      <c r="E37" s="31"/>
      <c r="F37" s="31">
        <v>1</v>
      </c>
      <c r="G37" s="31">
        <v>1</v>
      </c>
      <c r="H37" s="45"/>
      <c r="I37" s="45"/>
      <c r="J37" s="45"/>
      <c r="K37" s="45"/>
      <c r="L37" s="45"/>
      <c r="M37" s="45"/>
    </row>
    <row r="38" spans="1:13" s="43" customFormat="1">
      <c r="A38" s="25">
        <v>37</v>
      </c>
      <c r="B38" s="25">
        <v>1.53</v>
      </c>
      <c r="C38" s="31">
        <v>0.1</v>
      </c>
      <c r="D38" s="25">
        <v>1.27</v>
      </c>
      <c r="E38" s="31">
        <v>7</v>
      </c>
      <c r="F38" s="31">
        <v>1</v>
      </c>
      <c r="G38" s="31">
        <v>1</v>
      </c>
      <c r="H38" s="19"/>
      <c r="I38" s="45"/>
      <c r="J38" s="45"/>
      <c r="K38" s="45"/>
      <c r="L38" s="45"/>
      <c r="M38" s="45"/>
    </row>
    <row r="39" spans="1:13" s="43" customFormat="1">
      <c r="A39" s="25">
        <v>38</v>
      </c>
      <c r="B39" s="25">
        <v>1.57</v>
      </c>
      <c r="C39" s="31">
        <v>0.1</v>
      </c>
      <c r="D39" s="25">
        <v>1.29</v>
      </c>
      <c r="E39" s="31">
        <v>8</v>
      </c>
      <c r="F39" s="31">
        <v>1</v>
      </c>
      <c r="G39" s="31">
        <v>1</v>
      </c>
      <c r="H39" s="46"/>
      <c r="I39" s="46"/>
      <c r="J39" s="45"/>
      <c r="K39" s="45"/>
      <c r="L39" s="45"/>
      <c r="M39" s="45"/>
    </row>
    <row r="40" spans="1:13" s="43" customFormat="1">
      <c r="A40" s="25">
        <v>39</v>
      </c>
      <c r="B40" s="25">
        <v>1.61</v>
      </c>
      <c r="C40" s="31">
        <v>0.2</v>
      </c>
      <c r="D40" s="25">
        <v>1.31</v>
      </c>
      <c r="E40" s="31">
        <v>9</v>
      </c>
      <c r="F40" s="31">
        <v>1</v>
      </c>
      <c r="G40" s="31">
        <v>1</v>
      </c>
      <c r="H40" s="19"/>
      <c r="I40" s="45"/>
      <c r="J40" s="45"/>
      <c r="K40" s="45"/>
      <c r="L40" s="45"/>
      <c r="M40" s="45"/>
    </row>
    <row r="41" spans="1:13" s="43" customFormat="1">
      <c r="A41" s="25">
        <v>40</v>
      </c>
      <c r="B41" s="25">
        <v>1.65</v>
      </c>
      <c r="C41" s="31">
        <v>0.2</v>
      </c>
      <c r="D41" s="25">
        <v>1.33</v>
      </c>
      <c r="E41" s="31">
        <v>10</v>
      </c>
      <c r="F41" s="31">
        <v>1</v>
      </c>
      <c r="G41" s="31">
        <v>1</v>
      </c>
      <c r="H41" s="19"/>
      <c r="I41" s="49"/>
      <c r="J41" s="45"/>
      <c r="K41" s="45"/>
      <c r="L41" s="45"/>
      <c r="M41" s="45"/>
    </row>
    <row r="42" spans="1:13" s="43" customFormat="1">
      <c r="A42" s="25">
        <v>41</v>
      </c>
      <c r="B42" s="25">
        <v>1.69</v>
      </c>
      <c r="C42" s="31">
        <v>0.25</v>
      </c>
      <c r="D42" s="25">
        <v>1.35</v>
      </c>
      <c r="E42" s="31">
        <v>11</v>
      </c>
      <c r="F42" s="31">
        <v>1</v>
      </c>
      <c r="G42" s="31">
        <v>1</v>
      </c>
      <c r="H42" s="19"/>
      <c r="I42" s="45"/>
      <c r="J42" s="45"/>
      <c r="K42" s="45"/>
      <c r="L42" s="45"/>
      <c r="M42" s="45"/>
    </row>
    <row r="43" spans="1:13" s="43" customFormat="1">
      <c r="A43" s="25">
        <v>42</v>
      </c>
      <c r="B43" s="25">
        <v>1.73</v>
      </c>
      <c r="C43" s="31">
        <v>0.28999999999999998</v>
      </c>
      <c r="D43" s="25">
        <v>1.37</v>
      </c>
      <c r="E43" s="31">
        <v>12</v>
      </c>
      <c r="F43" s="31">
        <v>1</v>
      </c>
      <c r="G43" s="31">
        <v>1</v>
      </c>
      <c r="H43" s="19"/>
      <c r="I43" s="45"/>
      <c r="J43" s="45"/>
      <c r="K43" s="45"/>
      <c r="L43" s="45"/>
      <c r="M43" s="45"/>
    </row>
    <row r="44" spans="1:13" s="43" customFormat="1">
      <c r="A44" s="25">
        <v>43</v>
      </c>
      <c r="B44" s="25">
        <v>1.77</v>
      </c>
      <c r="C44" s="31">
        <v>0.33</v>
      </c>
      <c r="D44" s="25">
        <v>1.39</v>
      </c>
      <c r="E44" s="31">
        <v>13</v>
      </c>
      <c r="F44" s="31">
        <v>1</v>
      </c>
      <c r="G44" s="31">
        <v>1</v>
      </c>
      <c r="H44" s="46"/>
      <c r="I44" s="46"/>
      <c r="J44" s="45"/>
      <c r="K44" s="45"/>
      <c r="L44" s="45"/>
      <c r="M44" s="45"/>
    </row>
    <row r="45" spans="1:13" s="43" customFormat="1">
      <c r="A45" s="25">
        <v>44</v>
      </c>
      <c r="B45" s="25">
        <v>1.81</v>
      </c>
      <c r="C45" s="31">
        <v>0.37</v>
      </c>
      <c r="D45" s="25">
        <v>1.41</v>
      </c>
      <c r="E45" s="31">
        <v>14</v>
      </c>
      <c r="F45" s="31">
        <v>1</v>
      </c>
      <c r="G45" s="31">
        <v>1</v>
      </c>
      <c r="H45" s="19"/>
      <c r="I45" s="45"/>
      <c r="J45" s="45"/>
      <c r="K45" s="45"/>
      <c r="L45" s="45"/>
      <c r="M45" s="45"/>
    </row>
    <row r="46" spans="1:13" s="43" customFormat="1">
      <c r="A46" s="25">
        <v>45</v>
      </c>
      <c r="B46" s="25">
        <v>1.85</v>
      </c>
      <c r="C46" s="31">
        <v>0.41</v>
      </c>
      <c r="D46" s="25">
        <v>1.43</v>
      </c>
      <c r="E46" s="31">
        <v>15</v>
      </c>
      <c r="F46" s="31">
        <v>1</v>
      </c>
      <c r="G46" s="31">
        <v>1</v>
      </c>
      <c r="H46" s="19"/>
      <c r="I46" s="45"/>
      <c r="J46" s="45"/>
      <c r="K46" s="45"/>
      <c r="L46" s="45"/>
      <c r="M46" s="45"/>
    </row>
    <row r="47" spans="1:13" s="43" customFormat="1">
      <c r="A47" s="25">
        <v>46</v>
      </c>
      <c r="B47" s="25">
        <v>1.89</v>
      </c>
      <c r="C47" s="31">
        <v>0.45</v>
      </c>
      <c r="D47" s="25">
        <v>1.45</v>
      </c>
      <c r="E47" s="31">
        <v>16</v>
      </c>
      <c r="F47" s="31">
        <v>1</v>
      </c>
      <c r="G47" s="31">
        <v>1</v>
      </c>
      <c r="H47" s="45"/>
      <c r="I47" s="45"/>
      <c r="J47" s="45"/>
      <c r="K47" s="45"/>
      <c r="L47" s="45"/>
      <c r="M47" s="45"/>
    </row>
    <row r="48" spans="1:13" s="43" customFormat="1">
      <c r="A48" s="25">
        <v>47</v>
      </c>
      <c r="B48" s="25">
        <v>1.93</v>
      </c>
      <c r="C48" s="31">
        <v>0.49</v>
      </c>
      <c r="D48" s="25">
        <v>1.47</v>
      </c>
      <c r="E48" s="31">
        <v>17</v>
      </c>
      <c r="F48" s="31">
        <v>1</v>
      </c>
      <c r="G48" s="31">
        <v>1</v>
      </c>
      <c r="H48" s="45"/>
      <c r="I48" s="45"/>
      <c r="J48" s="45"/>
      <c r="K48" s="45"/>
      <c r="L48" s="45"/>
      <c r="M48" s="45"/>
    </row>
    <row r="49" spans="1:13" s="43" customFormat="1">
      <c r="A49" s="25">
        <v>48</v>
      </c>
      <c r="B49" s="25">
        <v>1.97</v>
      </c>
      <c r="C49" s="31">
        <v>0.53</v>
      </c>
      <c r="D49" s="25">
        <v>1.49</v>
      </c>
      <c r="E49" s="31">
        <v>18</v>
      </c>
      <c r="F49" s="31">
        <v>1</v>
      </c>
      <c r="G49" s="31">
        <v>1</v>
      </c>
      <c r="H49" s="45"/>
      <c r="I49" s="45"/>
      <c r="J49" s="45"/>
      <c r="K49" s="45"/>
      <c r="L49" s="45"/>
      <c r="M49" s="45"/>
    </row>
    <row r="50" spans="1:13" s="43" customFormat="1">
      <c r="A50" s="25">
        <v>49</v>
      </c>
      <c r="B50" s="25">
        <v>2.0099999999999998</v>
      </c>
      <c r="C50" s="31">
        <v>0.56999999999999995</v>
      </c>
      <c r="D50" s="25">
        <v>1.51</v>
      </c>
      <c r="E50" s="31">
        <v>19</v>
      </c>
      <c r="F50" s="31">
        <v>1</v>
      </c>
      <c r="G50" s="31">
        <v>1</v>
      </c>
      <c r="H50" s="45"/>
      <c r="I50" s="45"/>
      <c r="J50" s="45"/>
      <c r="K50" s="45"/>
      <c r="L50" s="45"/>
      <c r="M50" s="45"/>
    </row>
    <row r="51" spans="1:13" s="43" customFormat="1">
      <c r="A51" s="25">
        <v>50</v>
      </c>
      <c r="B51" s="25">
        <v>2.0499999999999998</v>
      </c>
      <c r="C51" s="31">
        <v>0.61</v>
      </c>
      <c r="D51" s="25">
        <v>1.52999999999999</v>
      </c>
      <c r="E51" s="31">
        <v>20</v>
      </c>
      <c r="F51" s="31">
        <v>1</v>
      </c>
      <c r="G51" s="31">
        <v>1</v>
      </c>
    </row>
    <row r="52" spans="1:13" s="43" customFormat="1">
      <c r="A52" s="25">
        <v>51</v>
      </c>
      <c r="B52" s="25">
        <v>2.09</v>
      </c>
      <c r="C52" s="31">
        <v>0.65</v>
      </c>
      <c r="D52" s="25">
        <v>1.5499999999999901</v>
      </c>
      <c r="E52" s="31">
        <v>21</v>
      </c>
      <c r="F52" s="31">
        <v>1</v>
      </c>
      <c r="G52" s="31">
        <v>1</v>
      </c>
    </row>
    <row r="53" spans="1:13" s="43" customFormat="1">
      <c r="A53" s="25">
        <v>52</v>
      </c>
      <c r="B53" s="25">
        <v>2.13</v>
      </c>
      <c r="C53" s="31">
        <v>0.69</v>
      </c>
      <c r="D53" s="25">
        <v>1.57</v>
      </c>
      <c r="E53" s="31">
        <v>22</v>
      </c>
      <c r="F53" s="31">
        <v>1</v>
      </c>
      <c r="G53" s="31">
        <v>1</v>
      </c>
    </row>
    <row r="54" spans="1:13" s="43" customFormat="1">
      <c r="A54" s="25">
        <v>53</v>
      </c>
      <c r="B54" s="25">
        <v>2.17</v>
      </c>
      <c r="C54" s="31">
        <v>0.73</v>
      </c>
      <c r="D54" s="25">
        <v>1.59</v>
      </c>
      <c r="E54" s="31">
        <v>23</v>
      </c>
      <c r="F54" s="31">
        <v>1</v>
      </c>
      <c r="G54" s="31">
        <v>1</v>
      </c>
    </row>
    <row r="55" spans="1:13" s="43" customFormat="1">
      <c r="A55" s="25">
        <v>54</v>
      </c>
      <c r="B55" s="25">
        <v>2.21</v>
      </c>
      <c r="C55" s="31">
        <v>0.77</v>
      </c>
      <c r="D55" s="25">
        <v>1.61</v>
      </c>
      <c r="E55" s="31">
        <v>24</v>
      </c>
      <c r="F55" s="31">
        <v>1</v>
      </c>
      <c r="G55" s="31">
        <v>1</v>
      </c>
    </row>
    <row r="56" spans="1:13" s="43" customFormat="1">
      <c r="A56" s="25" t="s">
        <v>0</v>
      </c>
      <c r="B56" s="25">
        <v>0</v>
      </c>
      <c r="C56" s="31">
        <f>B56/0.7</f>
        <v>0</v>
      </c>
      <c r="D56" s="25">
        <v>0</v>
      </c>
      <c r="E56" s="31">
        <v>0</v>
      </c>
      <c r="F56" s="31">
        <v>1</v>
      </c>
      <c r="G56" s="31">
        <v>1</v>
      </c>
    </row>
  </sheetData>
  <mergeCells count="4">
    <mergeCell ref="K2:L2"/>
    <mergeCell ref="N2:O2"/>
    <mergeCell ref="K22:L22"/>
    <mergeCell ref="K21:L21"/>
  </mergeCells>
  <phoneticPr fontId="0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AA137"/>
  <sheetViews>
    <sheetView tabSelected="1" topLeftCell="J1" zoomScale="90" zoomScaleNormal="90" workbookViewId="0">
      <selection activeCell="L7" sqref="L7"/>
    </sheetView>
  </sheetViews>
  <sheetFormatPr baseColWidth="10" defaultRowHeight="15"/>
  <cols>
    <col min="1" max="1" width="5" style="1" customWidth="1"/>
    <col min="2" max="2" width="11.42578125" style="1" customWidth="1"/>
    <col min="3" max="3" width="19" style="19" customWidth="1"/>
    <col min="4" max="4" width="10.42578125" style="19" customWidth="1"/>
    <col min="5" max="5" width="13" style="19" customWidth="1"/>
    <col min="6" max="6" width="15.42578125" style="19" customWidth="1"/>
    <col min="7" max="7" width="14" style="19" customWidth="1"/>
    <col min="8" max="8" width="16.42578125" style="19" customWidth="1"/>
    <col min="9" max="9" width="21.140625" style="19" customWidth="1"/>
    <col min="10" max="10" width="18" style="19" customWidth="1"/>
    <col min="11" max="11" width="25.7109375" style="1" customWidth="1"/>
    <col min="12" max="12" width="18.7109375" style="1" customWidth="1"/>
    <col min="13" max="13" width="16.42578125" style="1" hidden="1" customWidth="1"/>
    <col min="14" max="14" width="18.42578125" style="1" hidden="1" customWidth="1"/>
    <col min="15" max="16" width="18.140625" style="1" hidden="1" customWidth="1"/>
    <col min="17" max="18" width="15.85546875" style="1" hidden="1" customWidth="1"/>
    <col min="19" max="19" width="13" style="1" hidden="1" customWidth="1"/>
    <col min="20" max="26" width="11.42578125" style="1"/>
    <col min="27" max="27" width="24.85546875" style="2" customWidth="1"/>
    <col min="28" max="16384" width="11.42578125" style="1"/>
  </cols>
  <sheetData>
    <row r="1" spans="1:27" ht="15.75" thickBot="1">
      <c r="R1" s="57"/>
      <c r="S1" s="57"/>
      <c r="T1" s="57"/>
    </row>
    <row r="2" spans="1:27" s="54" customFormat="1" ht="15.75" customHeight="1">
      <c r="C2" s="52"/>
      <c r="D2" s="60"/>
      <c r="E2" s="60"/>
      <c r="F2" s="60"/>
      <c r="G2" s="60"/>
      <c r="H2" s="77"/>
      <c r="I2" s="62"/>
      <c r="J2" s="63"/>
      <c r="K2" s="94"/>
      <c r="L2" s="95"/>
      <c r="M2" s="96"/>
      <c r="N2" s="70"/>
      <c r="O2" s="70"/>
      <c r="P2" s="70"/>
      <c r="Q2" s="70"/>
      <c r="R2" s="70"/>
      <c r="S2" s="70"/>
      <c r="T2" s="70"/>
    </row>
    <row r="3" spans="1:27" s="54" customFormat="1" ht="15.75">
      <c r="C3" s="52"/>
      <c r="D3" s="60"/>
      <c r="E3" s="60"/>
      <c r="F3" s="60"/>
      <c r="G3" s="60"/>
      <c r="H3" s="61"/>
      <c r="I3" s="62"/>
      <c r="J3" s="63"/>
      <c r="K3" s="97"/>
      <c r="L3" s="98"/>
      <c r="M3" s="99"/>
      <c r="N3" s="71"/>
      <c r="O3" s="71"/>
      <c r="P3" s="71"/>
      <c r="Q3" s="71"/>
      <c r="R3" s="71"/>
      <c r="S3" s="71"/>
      <c r="T3" s="71"/>
    </row>
    <row r="4" spans="1:27" s="54" customFormat="1" ht="15.75">
      <c r="C4" s="77"/>
      <c r="D4" s="60"/>
      <c r="E4" s="60"/>
      <c r="F4" s="60"/>
      <c r="G4" s="60"/>
      <c r="H4" s="61"/>
      <c r="I4" s="62"/>
      <c r="J4" s="64"/>
      <c r="K4" s="97"/>
      <c r="L4" s="98"/>
      <c r="M4" s="99"/>
      <c r="N4" s="71"/>
      <c r="O4" s="71"/>
      <c r="P4" s="71"/>
      <c r="Q4" s="71"/>
      <c r="R4" s="71"/>
      <c r="S4" s="71"/>
      <c r="T4" s="71"/>
    </row>
    <row r="5" spans="1:27" s="54" customFormat="1" ht="16.5" thickBot="1">
      <c r="C5" s="52"/>
      <c r="D5" s="78"/>
      <c r="E5" s="78"/>
      <c r="F5" s="78"/>
      <c r="G5" s="78"/>
      <c r="H5" s="78"/>
      <c r="I5" s="62"/>
      <c r="J5" s="64"/>
      <c r="K5" s="100"/>
      <c r="L5" s="101"/>
      <c r="M5" s="102"/>
      <c r="N5" s="75"/>
      <c r="O5" s="75"/>
      <c r="P5" s="75"/>
      <c r="Q5" s="75"/>
      <c r="R5" s="75"/>
      <c r="S5" s="75"/>
      <c r="T5" s="75"/>
    </row>
    <row r="6" spans="1:27" ht="15.75" customHeight="1">
      <c r="A6" s="25"/>
      <c r="B6" s="25"/>
      <c r="C6" s="23"/>
      <c r="D6" s="23"/>
      <c r="E6" s="23"/>
      <c r="F6" s="23"/>
      <c r="G6" s="23"/>
      <c r="H6" s="23"/>
      <c r="I6" s="23"/>
      <c r="J6" s="23"/>
      <c r="K6" s="23"/>
      <c r="L6" s="24"/>
    </row>
    <row r="7" spans="1:27" s="15" customFormat="1" ht="15.75" customHeight="1">
      <c r="A7" s="25"/>
      <c r="B7" s="25"/>
      <c r="C7" s="23"/>
      <c r="D7" s="23"/>
      <c r="E7" s="19"/>
      <c r="F7" s="19"/>
      <c r="G7" s="59"/>
      <c r="H7" s="59"/>
      <c r="I7" s="23"/>
      <c r="J7" s="23"/>
      <c r="K7" s="23"/>
      <c r="L7" s="23"/>
      <c r="AA7" s="2"/>
    </row>
    <row r="8" spans="1:27" s="16" customFormat="1" ht="15.75" customHeight="1">
      <c r="A8" s="25"/>
      <c r="B8" s="25"/>
      <c r="C8" s="52"/>
      <c r="D8" s="52"/>
      <c r="E8" s="19"/>
      <c r="F8" s="23"/>
      <c r="G8" s="52"/>
      <c r="H8" s="52"/>
      <c r="I8" s="23"/>
      <c r="J8" s="23"/>
      <c r="K8" s="23"/>
      <c r="L8" s="23"/>
      <c r="AA8" s="2"/>
    </row>
    <row r="9" spans="1:27" s="16" customFormat="1" ht="15.75" customHeight="1">
      <c r="A9" s="19"/>
      <c r="B9" s="19"/>
      <c r="C9" s="23"/>
      <c r="D9" s="52"/>
      <c r="E9" s="19"/>
      <c r="F9" s="23"/>
      <c r="G9" s="52"/>
      <c r="H9" s="52"/>
      <c r="I9" s="23"/>
      <c r="J9" s="23"/>
      <c r="K9" s="23"/>
      <c r="L9" s="23"/>
      <c r="AA9" s="2"/>
    </row>
    <row r="10" spans="1:27" ht="15.75" thickBot="1"/>
    <row r="11" spans="1:27">
      <c r="C11" s="79"/>
      <c r="K11" s="55" t="s">
        <v>10</v>
      </c>
      <c r="L11" s="55" t="s">
        <v>11</v>
      </c>
      <c r="M11" s="19"/>
      <c r="N11" s="19"/>
      <c r="O11" s="19"/>
      <c r="P11" s="19"/>
      <c r="Q11" s="19"/>
      <c r="R11" s="19"/>
      <c r="S11" s="19"/>
      <c r="T11" s="55" t="s">
        <v>12</v>
      </c>
    </row>
    <row r="12" spans="1:27" s="12" customFormat="1">
      <c r="C12" s="79"/>
      <c r="D12" s="19"/>
      <c r="E12" s="19"/>
      <c r="F12" s="19"/>
      <c r="G12" s="19"/>
      <c r="H12" s="19"/>
      <c r="I12" s="19"/>
      <c r="J12" s="19"/>
      <c r="K12" s="14"/>
      <c r="L12" s="14"/>
      <c r="M12" s="19"/>
      <c r="N12" s="19"/>
      <c r="O12" s="19"/>
      <c r="P12" s="19"/>
      <c r="Q12" s="19"/>
      <c r="R12" s="19"/>
      <c r="S12" s="19"/>
      <c r="T12" s="14"/>
      <c r="AA12" s="2"/>
    </row>
    <row r="13" spans="1:27">
      <c r="K13" s="33"/>
      <c r="L13" s="33"/>
      <c r="M13" s="19"/>
      <c r="N13" s="19"/>
      <c r="O13" s="19"/>
      <c r="P13" s="19"/>
      <c r="Q13" s="19"/>
      <c r="R13" s="19"/>
      <c r="S13" s="19"/>
      <c r="T13" s="19"/>
    </row>
    <row r="14" spans="1:27">
      <c r="D14" s="42"/>
      <c r="E14" s="42"/>
      <c r="F14" s="22"/>
      <c r="G14" s="27"/>
      <c r="H14" s="27"/>
      <c r="I14" s="65"/>
      <c r="J14" s="65"/>
      <c r="K14" s="21">
        <v>2</v>
      </c>
      <c r="L14" s="22">
        <f>IF(K14="","",VLOOKUP(K14,a!$A$2:'a'!C56,3,FALSE))/0.7</f>
        <v>0</v>
      </c>
      <c r="M14" s="47"/>
      <c r="N14" s="92"/>
      <c r="O14" s="47"/>
      <c r="P14" s="47"/>
      <c r="Q14" s="92"/>
      <c r="R14" s="47"/>
      <c r="S14" s="47"/>
      <c r="T14" s="20">
        <f>IF(K14="","",VLOOKUP(K14,a!$A$2:'a'!E56,5,FALSE))</f>
        <v>0</v>
      </c>
    </row>
    <row r="15" spans="1:27">
      <c r="D15" s="42"/>
      <c r="E15" s="42"/>
      <c r="F15" s="22"/>
      <c r="G15" s="27"/>
      <c r="H15" s="27"/>
      <c r="I15" s="65"/>
      <c r="J15" s="65"/>
      <c r="K15" s="21">
        <v>8</v>
      </c>
      <c r="L15" s="22">
        <f>IF(K15="","",VLOOKUP(K15,a!$A$2:'a'!C57,3,FALSE))/0.7</f>
        <v>0</v>
      </c>
      <c r="M15" s="47"/>
      <c r="N15" s="92"/>
      <c r="O15" s="47"/>
      <c r="P15" s="47"/>
      <c r="Q15" s="92"/>
      <c r="R15" s="47"/>
      <c r="S15" s="47"/>
      <c r="T15" s="20">
        <f>IF(K15="","",VLOOKUP(K15,a!$A$2:'a'!E57,5,FALSE))</f>
        <v>0</v>
      </c>
    </row>
    <row r="16" spans="1:27">
      <c r="D16" s="42"/>
      <c r="E16" s="42"/>
      <c r="F16" s="22"/>
      <c r="G16" s="27"/>
      <c r="H16" s="27"/>
      <c r="I16" s="65"/>
      <c r="J16" s="65"/>
      <c r="K16" s="21">
        <v>10</v>
      </c>
      <c r="L16" s="22">
        <f>IF(K16="","",VLOOKUP(K16,a!$A$2:'a'!C58,3,FALSE))/0.7</f>
        <v>0</v>
      </c>
      <c r="M16" s="47"/>
      <c r="N16" s="92"/>
      <c r="O16" s="47"/>
      <c r="P16" s="47"/>
      <c r="Q16" s="92"/>
      <c r="R16" s="47"/>
      <c r="S16" s="47"/>
      <c r="T16" s="20">
        <f>IF(K16="","",VLOOKUP(K16,a!$A$2:'a'!E58,5,FALSE))</f>
        <v>0</v>
      </c>
    </row>
    <row r="17" spans="3:27">
      <c r="D17" s="42"/>
      <c r="E17" s="42"/>
      <c r="F17" s="22"/>
      <c r="G17" s="27"/>
      <c r="H17" s="27"/>
      <c r="I17" s="65"/>
      <c r="J17" s="65"/>
      <c r="K17" s="21">
        <v>4</v>
      </c>
      <c r="L17" s="22">
        <f>IF(K17="","",VLOOKUP(K17,a!$A$2:'a'!C59,3,FALSE))/0.7</f>
        <v>0</v>
      </c>
      <c r="M17" s="47"/>
      <c r="N17" s="92"/>
      <c r="O17" s="47"/>
      <c r="P17" s="47"/>
      <c r="Q17" s="92"/>
      <c r="R17" s="47"/>
      <c r="S17" s="47"/>
      <c r="T17" s="20">
        <f>IF(K17="","",VLOOKUP(K17,a!$A$2:'a'!E59,5,FALSE))</f>
        <v>0</v>
      </c>
    </row>
    <row r="18" spans="3:27">
      <c r="D18" s="42"/>
      <c r="E18" s="42"/>
      <c r="F18" s="22"/>
      <c r="G18" s="27"/>
      <c r="H18" s="27"/>
      <c r="I18" s="65"/>
      <c r="J18" s="65"/>
      <c r="K18" s="21">
        <v>3</v>
      </c>
      <c r="L18" s="22">
        <f>IF(K18="","",VLOOKUP(K18,a!$A$2:'a'!C60,3,FALSE))/0.7</f>
        <v>0</v>
      </c>
      <c r="M18" s="47"/>
      <c r="N18" s="92"/>
      <c r="O18" s="47"/>
      <c r="P18" s="47"/>
      <c r="Q18" s="92"/>
      <c r="R18" s="47"/>
      <c r="S18" s="47"/>
      <c r="T18" s="20">
        <f>IF(K18="","",VLOOKUP(K18,a!$A$2:'a'!E60,5,FALSE))</f>
        <v>0</v>
      </c>
    </row>
    <row r="19" spans="3:27">
      <c r="D19" s="42"/>
      <c r="E19" s="42"/>
      <c r="F19" s="22"/>
      <c r="G19" s="27"/>
      <c r="H19" s="27"/>
      <c r="I19" s="65"/>
      <c r="J19" s="65"/>
      <c r="K19" s="21">
        <v>41</v>
      </c>
      <c r="L19" s="22">
        <f>IF(K19="","",VLOOKUP(K19,a!$A$2:'a'!C61,3,FALSE))/0.7</f>
        <v>0.35714285714285715</v>
      </c>
      <c r="M19" s="47"/>
      <c r="N19" s="92"/>
      <c r="O19" s="47"/>
      <c r="P19" s="47"/>
      <c r="Q19" s="92"/>
      <c r="R19" s="47"/>
      <c r="S19" s="47"/>
      <c r="T19" s="20">
        <f>IF(K19="","",VLOOKUP(K19,a!$A$2:'a'!E61,5,FALSE))</f>
        <v>11</v>
      </c>
    </row>
    <row r="20" spans="3:27">
      <c r="D20" s="42"/>
      <c r="E20" s="42"/>
      <c r="F20" s="22"/>
      <c r="G20" s="27"/>
      <c r="H20" s="27"/>
      <c r="I20" s="65"/>
      <c r="J20" s="65"/>
      <c r="K20" s="21">
        <v>53</v>
      </c>
      <c r="L20" s="22">
        <f>IF(K20="","",VLOOKUP(K20,a!$A$2:'a'!C62,3,FALSE))/0.7</f>
        <v>1.0428571428571429</v>
      </c>
      <c r="M20" s="47"/>
      <c r="N20" s="92"/>
      <c r="O20" s="47"/>
      <c r="P20" s="47"/>
      <c r="Q20" s="92"/>
      <c r="R20" s="47"/>
      <c r="S20" s="47"/>
      <c r="T20" s="20">
        <f>IF(K20="","",VLOOKUP(K20,a!$A$2:'a'!E62,5,FALSE))</f>
        <v>23</v>
      </c>
    </row>
    <row r="21" spans="3:27">
      <c r="D21" s="42"/>
      <c r="E21" s="42"/>
      <c r="F21" s="22"/>
      <c r="G21" s="27"/>
      <c r="H21" s="27"/>
      <c r="I21" s="65"/>
      <c r="J21" s="65"/>
      <c r="K21" s="21">
        <v>3</v>
      </c>
      <c r="L21" s="22">
        <f>IF(K21="","",VLOOKUP(K21,a!$A$2:'a'!C63,3,FALSE))/0.7</f>
        <v>0</v>
      </c>
      <c r="M21" s="47"/>
      <c r="N21" s="92"/>
      <c r="O21" s="47"/>
      <c r="P21" s="47"/>
      <c r="Q21" s="92"/>
      <c r="R21" s="47"/>
      <c r="S21" s="47"/>
      <c r="T21" s="20">
        <f>IF(K21="","",VLOOKUP(K21,a!$A$2:'a'!E63,5,FALSE))</f>
        <v>0</v>
      </c>
    </row>
    <row r="22" spans="3:27">
      <c r="D22" s="42"/>
      <c r="E22" s="42"/>
      <c r="F22" s="22"/>
      <c r="G22" s="27"/>
      <c r="H22" s="27"/>
      <c r="I22" s="65"/>
      <c r="J22" s="65"/>
      <c r="K22" s="21">
        <v>5</v>
      </c>
      <c r="L22" s="22">
        <f>IF(K22="","",VLOOKUP(K22,a!$A$2:'a'!C64,3,FALSE))/0.7</f>
        <v>0</v>
      </c>
      <c r="M22" s="47"/>
      <c r="N22" s="92"/>
      <c r="O22" s="47"/>
      <c r="P22" s="47"/>
      <c r="Q22" s="92"/>
      <c r="R22" s="47"/>
      <c r="S22" s="47"/>
      <c r="T22" s="20">
        <f>IF(K22="","",VLOOKUP(K22,a!$A$2:'a'!E64,5,FALSE))</f>
        <v>0</v>
      </c>
    </row>
    <row r="23" spans="3:27">
      <c r="D23" s="42"/>
      <c r="E23" s="42"/>
      <c r="F23" s="22"/>
      <c r="G23" s="27"/>
      <c r="H23" s="27"/>
      <c r="I23" s="65"/>
      <c r="J23" s="65"/>
      <c r="K23" s="21">
        <v>6</v>
      </c>
      <c r="L23" s="22">
        <f>IF(K23="","",VLOOKUP(K23,a!$A$2:'a'!C65,3,FALSE))/0.7</f>
        <v>0</v>
      </c>
      <c r="M23" s="47"/>
      <c r="N23" s="92"/>
      <c r="O23" s="47"/>
      <c r="P23" s="47"/>
      <c r="Q23" s="92"/>
      <c r="R23" s="47"/>
      <c r="S23" s="47"/>
      <c r="T23" s="20">
        <f>IF(K23="","",VLOOKUP(K23,a!$A$2:'a'!E65,5,FALSE))</f>
        <v>0</v>
      </c>
    </row>
    <row r="24" spans="3:27">
      <c r="D24" s="42"/>
      <c r="E24" s="42"/>
      <c r="F24" s="22"/>
      <c r="G24" s="27"/>
      <c r="H24" s="27"/>
      <c r="I24" s="65"/>
      <c r="J24" s="65"/>
      <c r="K24" s="21">
        <v>8</v>
      </c>
      <c r="L24" s="22">
        <f>IF(K24="","",VLOOKUP(K24,a!$A$2:'a'!C66,3,FALSE))/0.7</f>
        <v>0</v>
      </c>
      <c r="M24" s="47"/>
      <c r="N24" s="92"/>
      <c r="O24" s="47"/>
      <c r="P24" s="47"/>
      <c r="Q24" s="92"/>
      <c r="R24" s="47"/>
      <c r="S24" s="47"/>
      <c r="T24" s="20">
        <f>IF(K24="","",VLOOKUP(K24,a!$A$2:'a'!E66,5,FALSE))</f>
        <v>0</v>
      </c>
    </row>
    <row r="25" spans="3:27">
      <c r="D25" s="42"/>
      <c r="E25" s="42"/>
      <c r="F25" s="22"/>
      <c r="G25" s="27"/>
      <c r="H25" s="27"/>
      <c r="I25" s="65"/>
      <c r="J25" s="65"/>
      <c r="K25" s="21">
        <v>6</v>
      </c>
      <c r="L25" s="22">
        <f>IF(K25="","",VLOOKUP(K25,a!$A$2:'a'!C67,3,FALSE))/0.7</f>
        <v>0</v>
      </c>
      <c r="M25" s="47"/>
      <c r="N25" s="92"/>
      <c r="O25" s="47"/>
      <c r="P25" s="47"/>
      <c r="Q25" s="92"/>
      <c r="R25" s="47"/>
      <c r="S25" s="47"/>
      <c r="T25" s="20">
        <f>IF(K25="","",VLOOKUP(K25,a!$A$2:'a'!E67,5,FALSE))</f>
        <v>0</v>
      </c>
    </row>
    <row r="26" spans="3:27" s="28" customFormat="1">
      <c r="C26" s="19"/>
      <c r="D26" s="42"/>
      <c r="E26" s="42"/>
      <c r="F26" s="22"/>
      <c r="G26" s="27"/>
      <c r="H26" s="27"/>
      <c r="I26" s="65"/>
      <c r="J26" s="65"/>
      <c r="K26" s="21">
        <v>7</v>
      </c>
      <c r="L26" s="22">
        <f>IF(K26="","",VLOOKUP(K26,a!$A$2:'a'!C68,3,FALSE))/0.7</f>
        <v>0</v>
      </c>
      <c r="M26" s="47"/>
      <c r="N26" s="92"/>
      <c r="O26" s="47"/>
      <c r="P26" s="47"/>
      <c r="Q26" s="92"/>
      <c r="R26" s="47"/>
      <c r="S26" s="47"/>
      <c r="T26" s="20">
        <f>IF(K26="","",VLOOKUP(K26,a!$A$2:'a'!E68,5,FALSE))</f>
        <v>0</v>
      </c>
      <c r="AA26" s="2"/>
    </row>
    <row r="27" spans="3:27" s="28" customFormat="1">
      <c r="C27" s="19"/>
      <c r="D27" s="42"/>
      <c r="E27" s="42"/>
      <c r="F27" s="22"/>
      <c r="G27" s="27"/>
      <c r="H27" s="27"/>
      <c r="I27" s="65"/>
      <c r="J27" s="65"/>
      <c r="K27" s="21">
        <v>5</v>
      </c>
      <c r="L27" s="22">
        <f>IF(K27="","",VLOOKUP(K27,a!$A$2:'a'!C69,3,FALSE))/0.7</f>
        <v>0</v>
      </c>
      <c r="M27" s="47"/>
      <c r="N27" s="92"/>
      <c r="O27" s="47"/>
      <c r="P27" s="47"/>
      <c r="Q27" s="92"/>
      <c r="R27" s="47"/>
      <c r="S27" s="47"/>
      <c r="T27" s="20">
        <f>IF(K27="","",VLOOKUP(K27,a!$A$2:'a'!E69,5,FALSE))</f>
        <v>0</v>
      </c>
      <c r="AA27" s="2"/>
    </row>
    <row r="28" spans="3:27" s="28" customFormat="1">
      <c r="C28" s="19"/>
      <c r="D28" s="42"/>
      <c r="E28" s="42"/>
      <c r="F28" s="22"/>
      <c r="G28" s="27"/>
      <c r="H28" s="27"/>
      <c r="I28" s="65"/>
      <c r="J28" s="65"/>
      <c r="K28" s="21">
        <v>7</v>
      </c>
      <c r="L28" s="22">
        <f>IF(K28="","",VLOOKUP(K28,a!$A$2:'a'!C70,3,FALSE))/0.7</f>
        <v>0</v>
      </c>
      <c r="M28" s="47"/>
      <c r="N28" s="92"/>
      <c r="O28" s="47"/>
      <c r="P28" s="47"/>
      <c r="Q28" s="92"/>
      <c r="R28" s="47"/>
      <c r="S28" s="47"/>
      <c r="T28" s="20">
        <f>IF(K28="","",VLOOKUP(K28,a!$A$2:'a'!E70,5,FALSE))</f>
        <v>0</v>
      </c>
      <c r="AA28" s="2"/>
    </row>
    <row r="29" spans="3:27" s="28" customFormat="1">
      <c r="C29" s="19"/>
      <c r="D29" s="42"/>
      <c r="E29" s="42"/>
      <c r="F29" s="22"/>
      <c r="G29" s="27"/>
      <c r="H29" s="27"/>
      <c r="I29" s="65"/>
      <c r="J29" s="65"/>
      <c r="K29" s="21">
        <v>6</v>
      </c>
      <c r="L29" s="22">
        <f>IF(K29="","",VLOOKUP(K29,a!$A$2:'a'!C71,3,FALSE))/0.7</f>
        <v>0</v>
      </c>
      <c r="M29" s="47"/>
      <c r="N29" s="92"/>
      <c r="O29" s="47"/>
      <c r="P29" s="47"/>
      <c r="Q29" s="92"/>
      <c r="R29" s="47"/>
      <c r="S29" s="47"/>
      <c r="T29" s="20">
        <f>IF(K29="","",VLOOKUP(K29,a!$A$2:'a'!E71,5,FALSE))</f>
        <v>0</v>
      </c>
      <c r="AA29" s="2"/>
    </row>
    <row r="30" spans="3:27" s="28" customFormat="1">
      <c r="C30" s="19"/>
      <c r="D30" s="42"/>
      <c r="E30" s="42"/>
      <c r="F30" s="22"/>
      <c r="G30" s="27"/>
      <c r="H30" s="27"/>
      <c r="I30" s="65"/>
      <c r="J30" s="65"/>
      <c r="K30" s="21">
        <v>7</v>
      </c>
      <c r="L30" s="22">
        <f>IF(K30="","",VLOOKUP(K30,a!$A$2:'a'!C72,3,FALSE))/0.7</f>
        <v>0</v>
      </c>
      <c r="M30" s="47"/>
      <c r="N30" s="92"/>
      <c r="O30" s="47"/>
      <c r="P30" s="47"/>
      <c r="Q30" s="92"/>
      <c r="R30" s="47"/>
      <c r="S30" s="47"/>
      <c r="T30" s="20">
        <f>IF(K30="","",VLOOKUP(K30,a!$A$2:'a'!E72,5,FALSE))</f>
        <v>0</v>
      </c>
      <c r="AA30" s="2"/>
    </row>
    <row r="31" spans="3:27" s="28" customFormat="1">
      <c r="C31" s="19"/>
      <c r="D31" s="42"/>
      <c r="E31" s="42"/>
      <c r="F31" s="22"/>
      <c r="G31" s="27"/>
      <c r="H31" s="27"/>
      <c r="I31" s="65"/>
      <c r="J31" s="65"/>
      <c r="K31" s="21">
        <v>7</v>
      </c>
      <c r="L31" s="22">
        <f>IF(K31="","",VLOOKUP(K31,a!$A$2:'a'!C73,3,FALSE))/0.7</f>
        <v>0</v>
      </c>
      <c r="M31" s="47"/>
      <c r="N31" s="92"/>
      <c r="O31" s="47"/>
      <c r="P31" s="47"/>
      <c r="Q31" s="92"/>
      <c r="R31" s="47"/>
      <c r="S31" s="47"/>
      <c r="T31" s="20">
        <f>IF(K31="","",VLOOKUP(K31,a!$A$2:'a'!E73,5,FALSE))</f>
        <v>0</v>
      </c>
      <c r="AA31" s="2"/>
    </row>
    <row r="32" spans="3:27" s="28" customFormat="1">
      <c r="C32" s="19"/>
      <c r="D32" s="42"/>
      <c r="E32" s="42"/>
      <c r="F32" s="22"/>
      <c r="G32" s="27"/>
      <c r="H32" s="27"/>
      <c r="I32" s="65"/>
      <c r="J32" s="65"/>
      <c r="K32" s="21">
        <v>51</v>
      </c>
      <c r="L32" s="22">
        <f>IF(K32="","",VLOOKUP(K32,a!$A$2:'a'!C74,3,FALSE))/0.7</f>
        <v>0.92857142857142871</v>
      </c>
      <c r="M32" s="47"/>
      <c r="N32" s="92"/>
      <c r="O32" s="47"/>
      <c r="P32" s="47"/>
      <c r="Q32" s="92"/>
      <c r="R32" s="47"/>
      <c r="S32" s="47"/>
      <c r="T32" s="20">
        <f>IF(K32="","",VLOOKUP(K32,a!$A$2:'a'!E74,5,FALSE))</f>
        <v>21</v>
      </c>
      <c r="AA32" s="2"/>
    </row>
    <row r="33" spans="3:27" s="28" customFormat="1">
      <c r="C33" s="19"/>
      <c r="D33" s="42"/>
      <c r="E33" s="42"/>
      <c r="F33" s="22"/>
      <c r="G33" s="27"/>
      <c r="H33" s="27"/>
      <c r="I33" s="65"/>
      <c r="J33" s="65"/>
      <c r="K33" s="21">
        <v>43</v>
      </c>
      <c r="L33" s="22">
        <f>IF(K33="","",VLOOKUP(K33,a!$A$2:'a'!C75,3,FALSE))/0.7</f>
        <v>0.47142857142857147</v>
      </c>
      <c r="M33" s="47"/>
      <c r="N33" s="92"/>
      <c r="O33" s="47"/>
      <c r="P33" s="47"/>
      <c r="Q33" s="92"/>
      <c r="R33" s="47"/>
      <c r="S33" s="47"/>
      <c r="T33" s="20">
        <f>IF(K33="","",VLOOKUP(K33,a!$A$2:'a'!E75,5,FALSE))</f>
        <v>13</v>
      </c>
      <c r="AA33" s="2"/>
    </row>
    <row r="34" spans="3:27" s="28" customFormat="1">
      <c r="C34" s="19"/>
      <c r="D34" s="42"/>
      <c r="E34" s="42"/>
      <c r="F34" s="22"/>
      <c r="G34" s="27"/>
      <c r="H34" s="27"/>
      <c r="I34" s="65"/>
      <c r="J34" s="65"/>
      <c r="K34" s="21">
        <v>53</v>
      </c>
      <c r="L34" s="22">
        <f>IF(K34="","",VLOOKUP(K34,a!$A$2:'a'!C76,3,FALSE))/0.7</f>
        <v>1.0428571428571429</v>
      </c>
      <c r="M34" s="47"/>
      <c r="N34" s="92"/>
      <c r="O34" s="47"/>
      <c r="P34" s="47"/>
      <c r="Q34" s="92"/>
      <c r="R34" s="47"/>
      <c r="S34" s="47"/>
      <c r="T34" s="20">
        <f>IF(K34="","",VLOOKUP(K34,a!$A$2:'a'!E76,5,FALSE))</f>
        <v>23</v>
      </c>
      <c r="AA34" s="2"/>
    </row>
    <row r="35" spans="3:27" s="28" customFormat="1">
      <c r="C35" s="19"/>
      <c r="D35" s="42"/>
      <c r="E35" s="42"/>
      <c r="F35" s="22"/>
      <c r="G35" s="27"/>
      <c r="H35" s="27"/>
      <c r="I35" s="65"/>
      <c r="J35" s="65"/>
      <c r="K35" s="21">
        <v>15</v>
      </c>
      <c r="L35" s="22">
        <f>IF(K35="","",VLOOKUP(K35,a!$A$2:'a'!C77,3,FALSE))/0.7</f>
        <v>0</v>
      </c>
      <c r="M35" s="47"/>
      <c r="N35" s="92"/>
      <c r="O35" s="47"/>
      <c r="P35" s="47"/>
      <c r="Q35" s="92"/>
      <c r="R35" s="47"/>
      <c r="S35" s="47"/>
      <c r="T35" s="20">
        <f>IF(K35="","",VLOOKUP(K35,a!$A$2:'a'!E77,5,FALSE))</f>
        <v>0</v>
      </c>
      <c r="AA35" s="2"/>
    </row>
    <row r="36" spans="3:27" s="28" customFormat="1">
      <c r="C36" s="19"/>
      <c r="D36" s="42"/>
      <c r="E36" s="42"/>
      <c r="F36" s="22"/>
      <c r="G36" s="27"/>
      <c r="H36" s="27"/>
      <c r="I36" s="65"/>
      <c r="J36" s="65"/>
      <c r="K36" s="21">
        <v>3</v>
      </c>
      <c r="L36" s="22">
        <f>IF(K36="","",VLOOKUP(K36,a!$A$2:'a'!C78,3,FALSE))/0.7</f>
        <v>0</v>
      </c>
      <c r="M36" s="47"/>
      <c r="N36" s="92"/>
      <c r="O36" s="47"/>
      <c r="P36" s="47"/>
      <c r="Q36" s="92"/>
      <c r="R36" s="47"/>
      <c r="S36" s="47"/>
      <c r="T36" s="20">
        <f>IF(K36="","",VLOOKUP(K36,a!$A$2:'a'!E78,5,FALSE))</f>
        <v>0</v>
      </c>
      <c r="AA36" s="2"/>
    </row>
    <row r="37" spans="3:27" s="28" customFormat="1">
      <c r="C37" s="19"/>
      <c r="D37" s="42"/>
      <c r="E37" s="42"/>
      <c r="F37" s="22"/>
      <c r="G37" s="27"/>
      <c r="H37" s="27"/>
      <c r="I37" s="65"/>
      <c r="J37" s="65"/>
      <c r="K37" s="21">
        <v>31</v>
      </c>
      <c r="L37" s="22">
        <f>IF(K37="","",VLOOKUP(K37,a!$A$2:'a'!C79,3,FALSE))/0.7</f>
        <v>0</v>
      </c>
      <c r="M37" s="47"/>
      <c r="N37" s="92"/>
      <c r="O37" s="47"/>
      <c r="P37" s="47"/>
      <c r="Q37" s="92"/>
      <c r="R37" s="47"/>
      <c r="S37" s="47"/>
      <c r="T37" s="20">
        <f>IF(K37="","",VLOOKUP(K37,a!$A$2:'a'!E79,5,FALSE))</f>
        <v>0</v>
      </c>
      <c r="AA37" s="2"/>
    </row>
    <row r="38" spans="3:27" s="28" customFormat="1">
      <c r="C38" s="19"/>
      <c r="D38" s="42"/>
      <c r="E38" s="42"/>
      <c r="F38" s="22"/>
      <c r="G38" s="27"/>
      <c r="H38" s="27"/>
      <c r="I38" s="65"/>
      <c r="J38" s="65"/>
      <c r="K38" s="21">
        <v>5</v>
      </c>
      <c r="L38" s="22">
        <f>IF(K38="","",VLOOKUP(K38,a!$A$2:'a'!C80,3,FALSE))/0.7</f>
        <v>0</v>
      </c>
      <c r="M38" s="47"/>
      <c r="N38" s="92"/>
      <c r="O38" s="47"/>
      <c r="P38" s="47"/>
      <c r="Q38" s="92"/>
      <c r="R38" s="47"/>
      <c r="S38" s="47"/>
      <c r="T38" s="20">
        <f>IF(K38="","",VLOOKUP(K38,a!$A$2:'a'!E80,5,FALSE))</f>
        <v>0</v>
      </c>
      <c r="AA38" s="2"/>
    </row>
    <row r="39" spans="3:27" s="28" customFormat="1">
      <c r="C39" s="19"/>
      <c r="D39" s="42"/>
      <c r="E39" s="42"/>
      <c r="F39" s="22"/>
      <c r="G39" s="27"/>
      <c r="H39" s="27"/>
      <c r="I39" s="65"/>
      <c r="J39" s="65"/>
      <c r="K39" s="21">
        <v>1</v>
      </c>
      <c r="L39" s="22">
        <f>IF(K39="","",VLOOKUP(K39,a!$A$2:'a'!C81,3,FALSE))/0.7</f>
        <v>0</v>
      </c>
      <c r="M39" s="47"/>
      <c r="N39" s="92"/>
      <c r="O39" s="47"/>
      <c r="P39" s="47"/>
      <c r="Q39" s="92"/>
      <c r="R39" s="47"/>
      <c r="S39" s="47"/>
      <c r="T39" s="20">
        <f>IF(K39="","",VLOOKUP(K39,a!$A$2:'a'!E81,5,FALSE))</f>
        <v>0</v>
      </c>
      <c r="AA39" s="2"/>
    </row>
    <row r="40" spans="3:27" s="28" customFormat="1">
      <c r="C40" s="19"/>
      <c r="D40" s="42"/>
      <c r="E40" s="42"/>
      <c r="F40" s="22"/>
      <c r="G40" s="27"/>
      <c r="H40" s="27"/>
      <c r="I40" s="65"/>
      <c r="J40" s="65"/>
      <c r="K40" s="21">
        <v>6</v>
      </c>
      <c r="L40" s="22">
        <f>IF(K40="","",VLOOKUP(K40,a!$A$2:'a'!C82,3,FALSE))/0.7</f>
        <v>0</v>
      </c>
      <c r="M40" s="47"/>
      <c r="N40" s="92"/>
      <c r="O40" s="47"/>
      <c r="P40" s="47"/>
      <c r="Q40" s="92"/>
      <c r="R40" s="47"/>
      <c r="S40" s="47"/>
      <c r="T40" s="20">
        <f>IF(K40="","",VLOOKUP(K40,a!$A$2:'a'!E82,5,FALSE))</f>
        <v>0</v>
      </c>
      <c r="AA40" s="2"/>
    </row>
    <row r="41" spans="3:27" ht="15.75" thickBot="1">
      <c r="C41" s="80"/>
      <c r="D41" s="80"/>
      <c r="E41" s="80"/>
      <c r="F41" s="80"/>
      <c r="G41" s="81"/>
      <c r="H41" s="82"/>
      <c r="I41" s="80"/>
      <c r="J41" s="80"/>
      <c r="K41" s="34"/>
      <c r="L41" s="22" t="e">
        <f>IF(K41="","",VLOOKUP(K41,a!$A$2:'a'!C83,3,FALSE))/0.7</f>
        <v>#VALUE!</v>
      </c>
      <c r="M41" s="85"/>
      <c r="N41" s="85"/>
      <c r="O41" s="85"/>
      <c r="P41" s="85"/>
      <c r="Q41" s="19"/>
      <c r="R41" s="19"/>
      <c r="S41" s="86"/>
      <c r="T41" s="20" t="str">
        <f>IF(K41="","",VLOOKUP(K41,a!$A$2:'a'!E83,5,FALSE))</f>
        <v/>
      </c>
    </row>
    <row r="42" spans="3:27">
      <c r="L42" s="22" t="e">
        <f>IF(K42="","",VLOOKUP(K42,a!$A$2:'a'!C84,3,FALSE))/0.7</f>
        <v>#VALUE!</v>
      </c>
      <c r="O42" s="6"/>
      <c r="T42" s="20" t="str">
        <f>IF(K42="","",VLOOKUP(K42,a!$A$2:'a'!E84,5,FALSE))</f>
        <v/>
      </c>
    </row>
    <row r="43" spans="3:27" ht="15.75" thickBot="1">
      <c r="L43" s="22" t="e">
        <f>IF(K43="","",VLOOKUP(K43,a!$A$2:'a'!C85,3,FALSE))/0.7</f>
        <v>#VALUE!</v>
      </c>
      <c r="O43" s="6"/>
      <c r="T43" s="20" t="str">
        <f>IF(K43="","",VLOOKUP(K43,a!$A$2:'a'!E85,5,FALSE))</f>
        <v/>
      </c>
    </row>
    <row r="44" spans="3:27">
      <c r="C44" s="79"/>
      <c r="F44" s="66"/>
      <c r="K44" s="55" t="s">
        <v>10</v>
      </c>
      <c r="L44" s="22" t="e">
        <f>IF(K44="","",VLOOKUP(K44,a!$A$2:'a'!C86,3,FALSE))/0.7</f>
        <v>#N/A</v>
      </c>
      <c r="M44" s="19"/>
      <c r="N44" s="19"/>
      <c r="O44" s="19"/>
      <c r="P44" s="19"/>
      <c r="Q44" s="19"/>
      <c r="R44" s="19"/>
      <c r="S44" s="19"/>
      <c r="T44" s="20" t="e">
        <f>IF(K44="","",VLOOKUP(K44,a!$A$2:'a'!E86,5,FALSE))</f>
        <v>#N/A</v>
      </c>
    </row>
    <row r="45" spans="3:27">
      <c r="F45" s="66"/>
      <c r="K45" s="33"/>
      <c r="L45" s="22" t="e">
        <f>IF(K45="","",VLOOKUP(K45,a!$A$2:'a'!C87,3,FALSE))/0.7</f>
        <v>#VALUE!</v>
      </c>
      <c r="M45" s="19"/>
      <c r="N45" s="19"/>
      <c r="O45" s="47"/>
      <c r="P45" s="19"/>
      <c r="Q45" s="51"/>
      <c r="R45" s="19"/>
      <c r="S45" s="19"/>
      <c r="T45" s="20" t="str">
        <f>IF(K45="","",VLOOKUP(K45,a!$A$2:'a'!E87,5,FALSE))</f>
        <v/>
      </c>
    </row>
    <row r="46" spans="3:27" s="12" customFormat="1">
      <c r="C46" s="19"/>
      <c r="D46" s="19"/>
      <c r="E46" s="19"/>
      <c r="F46" s="66"/>
      <c r="G46" s="19"/>
      <c r="H46" s="19"/>
      <c r="I46" s="19"/>
      <c r="J46" s="19"/>
      <c r="K46" s="33"/>
      <c r="L46" s="22" t="e">
        <f>IF(K46="","",VLOOKUP(K46,a!$A$2:'a'!C88,3,FALSE))/0.7</f>
        <v>#VALUE!</v>
      </c>
      <c r="M46" s="19"/>
      <c r="N46" s="19"/>
      <c r="O46" s="47"/>
      <c r="P46" s="19"/>
      <c r="Q46" s="51"/>
      <c r="R46" s="19"/>
      <c r="S46" s="19"/>
      <c r="T46" s="20" t="str">
        <f>IF(K46="","",VLOOKUP(K46,a!$A$2:'a'!E88,5,FALSE))</f>
        <v/>
      </c>
      <c r="AA46" s="2"/>
    </row>
    <row r="47" spans="3:27">
      <c r="D47" s="42"/>
      <c r="E47" s="42"/>
      <c r="F47" s="47"/>
      <c r="G47" s="66"/>
      <c r="I47" s="47"/>
      <c r="K47" s="10">
        <v>6</v>
      </c>
      <c r="L47" s="22">
        <f>IF(K47="","",VLOOKUP(K47,a!$A$2:'a'!C89,3,FALSE))/0.7</f>
        <v>0</v>
      </c>
      <c r="M47" s="47"/>
      <c r="N47" s="92"/>
      <c r="O47" s="47"/>
      <c r="P47" s="47"/>
      <c r="Q47" s="92"/>
      <c r="R47" s="47"/>
      <c r="S47" s="47"/>
      <c r="T47" s="20">
        <f>IF(K47="","",VLOOKUP(K47,a!$A$2:'a'!E89,5,FALSE))</f>
        <v>0</v>
      </c>
    </row>
    <row r="48" spans="3:27" s="8" customFormat="1">
      <c r="C48" s="19"/>
      <c r="D48" s="42"/>
      <c r="E48" s="42"/>
      <c r="F48" s="47"/>
      <c r="G48" s="66"/>
      <c r="H48" s="66"/>
      <c r="I48" s="47"/>
      <c r="J48" s="19"/>
      <c r="K48" s="10">
        <v>28</v>
      </c>
      <c r="L48" s="22">
        <f>IF(K48="","",VLOOKUP(K48,a!$A$2:'a'!C90,3,FALSE))/0.7</f>
        <v>0</v>
      </c>
      <c r="M48" s="47"/>
      <c r="N48" s="92"/>
      <c r="O48" s="47"/>
      <c r="P48" s="47"/>
      <c r="Q48" s="92"/>
      <c r="R48" s="47"/>
      <c r="S48" s="47"/>
      <c r="T48" s="20">
        <f>IF(K48="","",VLOOKUP(K48,a!$A$2:'a'!E90,5,FALSE))</f>
        <v>0</v>
      </c>
      <c r="AA48" s="2"/>
    </row>
    <row r="49" spans="3:27" s="8" customFormat="1">
      <c r="C49" s="19"/>
      <c r="D49" s="42"/>
      <c r="E49" s="42"/>
      <c r="F49" s="47"/>
      <c r="G49" s="66"/>
      <c r="H49" s="19"/>
      <c r="I49" s="47"/>
      <c r="J49" s="19"/>
      <c r="K49" s="10">
        <v>2</v>
      </c>
      <c r="L49" s="22">
        <f>IF(K49="","",VLOOKUP(K49,a!$A$2:'a'!C91,3,FALSE))/0.7</f>
        <v>0</v>
      </c>
      <c r="M49" s="47"/>
      <c r="N49" s="92"/>
      <c r="O49" s="47"/>
      <c r="P49" s="47"/>
      <c r="Q49" s="92"/>
      <c r="R49" s="47"/>
      <c r="S49" s="47"/>
      <c r="T49" s="20">
        <f>IF(K49="","",VLOOKUP(K49,a!$A$2:'a'!E91,5,FALSE))</f>
        <v>0</v>
      </c>
      <c r="AA49" s="2"/>
    </row>
    <row r="50" spans="3:27" s="8" customFormat="1">
      <c r="C50" s="19"/>
      <c r="D50" s="42"/>
      <c r="E50" s="42"/>
      <c r="F50" s="47"/>
      <c r="G50" s="66"/>
      <c r="H50" s="19"/>
      <c r="I50" s="47"/>
      <c r="J50" s="19"/>
      <c r="K50" s="10" t="s">
        <v>0</v>
      </c>
      <c r="L50" s="22">
        <f>IF(K50="","",VLOOKUP(K50,a!$A$2:'a'!C92,3,FALSE))/0.7</f>
        <v>0</v>
      </c>
      <c r="M50" s="47"/>
      <c r="N50" s="92"/>
      <c r="O50" s="47"/>
      <c r="P50" s="47"/>
      <c r="Q50" s="92"/>
      <c r="R50" s="47"/>
      <c r="S50" s="47"/>
      <c r="T50" s="20">
        <f>IF(K50="","",VLOOKUP(K50,a!$A$2:'a'!E92,5,FALSE))</f>
        <v>0</v>
      </c>
      <c r="AA50" s="2"/>
    </row>
    <row r="51" spans="3:27" s="8" customFormat="1">
      <c r="C51" s="19"/>
      <c r="D51" s="42"/>
      <c r="E51" s="42"/>
      <c r="F51" s="47"/>
      <c r="G51" s="66"/>
      <c r="H51" s="19"/>
      <c r="I51" s="47"/>
      <c r="J51" s="19"/>
      <c r="K51" s="10">
        <v>40</v>
      </c>
      <c r="L51" s="22">
        <f>IF(K51="","",VLOOKUP(K51,a!$A$2:'a'!C93,3,FALSE))/0.7</f>
        <v>0.28571428571428575</v>
      </c>
      <c r="M51" s="47"/>
      <c r="N51" s="92"/>
      <c r="O51" s="47"/>
      <c r="P51" s="47"/>
      <c r="Q51" s="92"/>
      <c r="R51" s="47"/>
      <c r="S51" s="47"/>
      <c r="T51" s="20">
        <f>IF(K51="","",VLOOKUP(K51,a!$A$2:'a'!E93,5,FALSE))</f>
        <v>10</v>
      </c>
      <c r="AA51" s="2"/>
    </row>
    <row r="52" spans="3:27" s="8" customFormat="1">
      <c r="C52" s="19"/>
      <c r="D52" s="42"/>
      <c r="E52" s="42"/>
      <c r="F52" s="47"/>
      <c r="G52" s="66"/>
      <c r="H52" s="19"/>
      <c r="I52" s="47"/>
      <c r="J52" s="19"/>
      <c r="K52" s="10">
        <v>3</v>
      </c>
      <c r="L52" s="22">
        <f>IF(K52="","",VLOOKUP(K52,a!$A$2:'a'!C94,3,FALSE))/0.7</f>
        <v>0</v>
      </c>
      <c r="M52" s="47"/>
      <c r="N52" s="92"/>
      <c r="O52" s="47"/>
      <c r="P52" s="47"/>
      <c r="Q52" s="92"/>
      <c r="R52" s="47"/>
      <c r="S52" s="47"/>
      <c r="T52" s="20">
        <f>IF(K52="","",VLOOKUP(K52,a!$A$2:'a'!E94,5,FALSE))</f>
        <v>0</v>
      </c>
      <c r="AA52" s="2"/>
    </row>
    <row r="53" spans="3:27" s="8" customFormat="1">
      <c r="C53" s="19"/>
      <c r="D53" s="42"/>
      <c r="E53" s="42"/>
      <c r="F53" s="47"/>
      <c r="G53" s="66"/>
      <c r="H53" s="19"/>
      <c r="I53" s="47"/>
      <c r="J53" s="19"/>
      <c r="K53" s="10">
        <v>40</v>
      </c>
      <c r="L53" s="22">
        <f>IF(K53="","",VLOOKUP(K53,a!$A$2:'a'!C95,3,FALSE))/0.7</f>
        <v>0.28571428571428575</v>
      </c>
      <c r="M53" s="47"/>
      <c r="N53" s="92"/>
      <c r="O53" s="47"/>
      <c r="P53" s="47"/>
      <c r="Q53" s="92"/>
      <c r="R53" s="47"/>
      <c r="S53" s="47"/>
      <c r="T53" s="20">
        <f>IF(K53="","",VLOOKUP(K53,a!$A$2:'a'!E95,5,FALSE))</f>
        <v>10</v>
      </c>
      <c r="AA53" s="2"/>
    </row>
    <row r="54" spans="3:27">
      <c r="D54" s="42"/>
      <c r="E54" s="42"/>
      <c r="F54" s="47"/>
      <c r="G54" s="66"/>
      <c r="I54" s="47"/>
      <c r="K54" s="10">
        <v>33</v>
      </c>
      <c r="L54" s="22">
        <f>IF(K54="","",VLOOKUP(K54,a!$A$2:'a'!C96,3,FALSE))/0.7</f>
        <v>0</v>
      </c>
      <c r="M54" s="47"/>
      <c r="N54" s="92"/>
      <c r="O54" s="47"/>
      <c r="P54" s="47"/>
      <c r="Q54" s="92"/>
      <c r="R54" s="47"/>
      <c r="S54" s="47"/>
      <c r="T54" s="20">
        <f>IF(K54="","",VLOOKUP(K54,a!$A$2:'a'!E96,5,FALSE))</f>
        <v>0</v>
      </c>
    </row>
    <row r="55" spans="3:27" s="28" customFormat="1">
      <c r="C55" s="19"/>
      <c r="D55" s="42"/>
      <c r="E55" s="42"/>
      <c r="F55" s="47"/>
      <c r="G55" s="66"/>
      <c r="H55" s="19"/>
      <c r="I55" s="47"/>
      <c r="J55" s="19"/>
      <c r="K55" s="10">
        <v>3</v>
      </c>
      <c r="L55" s="22">
        <f>IF(K55="","",VLOOKUP(K55,a!$A$2:'a'!C97,3,FALSE))/0.7</f>
        <v>0</v>
      </c>
      <c r="M55" s="47"/>
      <c r="N55" s="92"/>
      <c r="O55" s="47"/>
      <c r="P55" s="47"/>
      <c r="Q55" s="92"/>
      <c r="R55" s="47"/>
      <c r="S55" s="47"/>
      <c r="T55" s="20">
        <f>IF(K55="","",VLOOKUP(K55,a!$A$2:'a'!E97,5,FALSE))</f>
        <v>0</v>
      </c>
      <c r="AA55" s="2"/>
    </row>
    <row r="56" spans="3:27" s="28" customFormat="1">
      <c r="C56" s="19"/>
      <c r="D56" s="42"/>
      <c r="E56" s="42"/>
      <c r="F56" s="47"/>
      <c r="G56" s="66"/>
      <c r="H56" s="19"/>
      <c r="I56" s="47"/>
      <c r="J56" s="19"/>
      <c r="K56" s="10">
        <v>6</v>
      </c>
      <c r="L56" s="22">
        <f>IF(K56="","",VLOOKUP(K56,a!$A$2:'a'!C98,3,FALSE))/0.7</f>
        <v>0</v>
      </c>
      <c r="M56" s="47"/>
      <c r="N56" s="92"/>
      <c r="O56" s="47"/>
      <c r="P56" s="47"/>
      <c r="Q56" s="92"/>
      <c r="R56" s="47"/>
      <c r="S56" s="47"/>
      <c r="T56" s="20">
        <f>IF(K56="","",VLOOKUP(K56,a!$A$2:'a'!E98,5,FALSE))</f>
        <v>0</v>
      </c>
      <c r="AA56" s="2"/>
    </row>
    <row r="57" spans="3:27" s="28" customFormat="1">
      <c r="C57" s="19"/>
      <c r="D57" s="42"/>
      <c r="E57" s="42"/>
      <c r="F57" s="47"/>
      <c r="G57" s="66"/>
      <c r="H57" s="19"/>
      <c r="I57" s="47"/>
      <c r="J57" s="19"/>
      <c r="K57" s="10">
        <v>44</v>
      </c>
      <c r="L57" s="22">
        <f>IF(K57="","",VLOOKUP(K57,a!$A$2:'a'!C99,3,FALSE))/0.7</f>
        <v>0.52857142857142858</v>
      </c>
      <c r="M57" s="47"/>
      <c r="N57" s="92"/>
      <c r="O57" s="47"/>
      <c r="P57" s="47"/>
      <c r="Q57" s="92"/>
      <c r="R57" s="47"/>
      <c r="S57" s="47"/>
      <c r="T57" s="20">
        <f>IF(K57="","",VLOOKUP(K57,a!$A$2:'a'!E99,5,FALSE))</f>
        <v>14</v>
      </c>
      <c r="AA57" s="2"/>
    </row>
    <row r="58" spans="3:27" s="28" customFormat="1">
      <c r="C58" s="19"/>
      <c r="D58" s="42"/>
      <c r="E58" s="42"/>
      <c r="F58" s="47"/>
      <c r="G58" s="66"/>
      <c r="H58" s="19"/>
      <c r="I58" s="47"/>
      <c r="J58" s="19"/>
      <c r="K58" s="10">
        <v>51</v>
      </c>
      <c r="L58" s="22">
        <f>IF(K58="","",VLOOKUP(K58,a!$A$2:'a'!C100,3,FALSE))/0.7</f>
        <v>0.92857142857142871</v>
      </c>
      <c r="M58" s="47"/>
      <c r="N58" s="92"/>
      <c r="O58" s="47"/>
      <c r="P58" s="47"/>
      <c r="Q58" s="92"/>
      <c r="R58" s="47"/>
      <c r="S58" s="47"/>
      <c r="T58" s="20">
        <f>IF(K58="","",VLOOKUP(K58,a!$A$2:'a'!E100,5,FALSE))</f>
        <v>21</v>
      </c>
      <c r="AA58" s="2"/>
    </row>
    <row r="59" spans="3:27" s="28" customFormat="1">
      <c r="C59" s="19"/>
      <c r="D59" s="42"/>
      <c r="E59" s="42"/>
      <c r="F59" s="47"/>
      <c r="G59" s="66"/>
      <c r="H59" s="19"/>
      <c r="I59" s="47"/>
      <c r="J59" s="19"/>
      <c r="K59" s="10">
        <v>7</v>
      </c>
      <c r="L59" s="22">
        <f>IF(K59="","",VLOOKUP(K59,a!$A$2:'a'!C101,3,FALSE))/0.7</f>
        <v>0</v>
      </c>
      <c r="M59" s="47"/>
      <c r="N59" s="92"/>
      <c r="O59" s="47"/>
      <c r="P59" s="47"/>
      <c r="Q59" s="92"/>
      <c r="R59" s="47"/>
      <c r="S59" s="47"/>
      <c r="T59" s="20">
        <f>IF(K59="","",VLOOKUP(K59,a!$A$2:'a'!E101,5,FALSE))</f>
        <v>0</v>
      </c>
      <c r="AA59" s="2"/>
    </row>
    <row r="60" spans="3:27" s="28" customFormat="1">
      <c r="C60" s="19"/>
      <c r="D60" s="42"/>
      <c r="E60" s="42"/>
      <c r="F60" s="47"/>
      <c r="G60" s="66"/>
      <c r="H60" s="19"/>
      <c r="I60" s="47"/>
      <c r="J60" s="19"/>
      <c r="K60" s="10">
        <v>6</v>
      </c>
      <c r="L60" s="22">
        <f>IF(K60="","",VLOOKUP(K60,a!$A$2:'a'!C102,3,FALSE))/0.7</f>
        <v>0</v>
      </c>
      <c r="M60" s="47"/>
      <c r="N60" s="92"/>
      <c r="O60" s="47"/>
      <c r="P60" s="47"/>
      <c r="Q60" s="92"/>
      <c r="R60" s="47"/>
      <c r="S60" s="47"/>
      <c r="T60" s="20">
        <f>IF(K60="","",VLOOKUP(K60,a!$A$2:'a'!E102,5,FALSE))</f>
        <v>0</v>
      </c>
      <c r="AA60" s="2"/>
    </row>
    <row r="61" spans="3:27" ht="15.75" thickBot="1">
      <c r="C61" s="80"/>
      <c r="D61" s="83"/>
      <c r="E61" s="83"/>
      <c r="F61" s="80"/>
      <c r="G61" s="81"/>
      <c r="H61" s="84"/>
      <c r="I61" s="85"/>
      <c r="J61" s="80"/>
      <c r="K61" s="5"/>
      <c r="L61" s="22" t="e">
        <f>IF(K61="","",VLOOKUP(K61,a!$A$2:'a'!C103,3,FALSE))/0.7</f>
        <v>#VALUE!</v>
      </c>
      <c r="M61" s="85"/>
      <c r="N61" s="93"/>
      <c r="O61" s="80"/>
      <c r="P61" s="85"/>
      <c r="Q61" s="93"/>
      <c r="R61" s="80"/>
      <c r="S61" s="86"/>
      <c r="T61" s="20" t="str">
        <f>IF(K61="","",VLOOKUP(K61,a!$A$2:'a'!E103,5,FALSE))</f>
        <v/>
      </c>
    </row>
    <row r="62" spans="3:27">
      <c r="L62" s="22" t="e">
        <f>IF(K62="","",VLOOKUP(K62,a!$A$2:'a'!C104,3,FALSE))/0.7</f>
        <v>#VALUE!</v>
      </c>
      <c r="M62" s="19"/>
      <c r="N62" s="19"/>
      <c r="O62" s="19"/>
      <c r="P62" s="19"/>
      <c r="Q62" s="19"/>
      <c r="R62" s="19"/>
      <c r="S62" s="19"/>
      <c r="T62" s="20" t="str">
        <f>IF(K62="","",VLOOKUP(K62,a!$A$2:'a'!E104,5,FALSE))</f>
        <v/>
      </c>
    </row>
    <row r="63" spans="3:27" ht="15.75" thickBot="1">
      <c r="L63" s="22" t="e">
        <f>IF(K63="","",VLOOKUP(K63,a!$A$2:'a'!C105,3,FALSE))/0.7</f>
        <v>#VALUE!</v>
      </c>
      <c r="M63" s="19"/>
      <c r="N63" s="19"/>
      <c r="O63" s="19"/>
      <c r="P63" s="19"/>
      <c r="Q63" s="19"/>
      <c r="R63" s="19"/>
      <c r="S63" s="19"/>
      <c r="T63" s="20" t="str">
        <f>IF(K63="","",VLOOKUP(K63,a!$A$2:'a'!E105,5,FALSE))</f>
        <v/>
      </c>
    </row>
    <row r="64" spans="3:27">
      <c r="K64" s="13"/>
      <c r="L64" s="22" t="e">
        <f>IF(K64="","",VLOOKUP(K64,a!$A$2:'a'!C106,3,FALSE))/0.7</f>
        <v>#VALUE!</v>
      </c>
      <c r="M64" s="19"/>
      <c r="N64" s="19"/>
      <c r="O64" s="19"/>
      <c r="P64" s="19"/>
      <c r="Q64" s="19"/>
      <c r="R64" s="19"/>
      <c r="S64" s="19"/>
      <c r="T64" s="20" t="str">
        <f>IF(K64="","",VLOOKUP(K64,a!$A$2:'a'!E106,5,FALSE))</f>
        <v/>
      </c>
    </row>
    <row r="65" spans="3:27">
      <c r="K65" s="3"/>
      <c r="L65" s="22" t="e">
        <f>IF(K65="","",VLOOKUP(K65,a!$A$2:'a'!C107,3,FALSE))/0.7</f>
        <v>#VALUE!</v>
      </c>
      <c r="M65" s="19"/>
      <c r="N65" s="19"/>
      <c r="O65" s="19"/>
      <c r="P65" s="19"/>
      <c r="Q65" s="19"/>
      <c r="R65" s="19"/>
      <c r="S65" s="19"/>
      <c r="T65" s="20" t="str">
        <f>IF(K65="","",VLOOKUP(K65,a!$A$2:'a'!E107,5,FALSE))</f>
        <v/>
      </c>
    </row>
    <row r="66" spans="3:27">
      <c r="D66" s="42"/>
      <c r="E66" s="42"/>
      <c r="F66" s="42"/>
      <c r="G66" s="67"/>
      <c r="H66" s="47"/>
      <c r="I66" s="42"/>
      <c r="K66" s="29"/>
      <c r="L66" s="22" t="e">
        <f>IF(K66="","",VLOOKUP(K66,a!$A$2:'a'!C108,3,FALSE))/0.7</f>
        <v>#VALUE!</v>
      </c>
      <c r="M66" s="19"/>
      <c r="N66" s="19"/>
      <c r="O66" s="19"/>
      <c r="P66" s="19"/>
      <c r="Q66" s="19"/>
      <c r="R66" s="19"/>
      <c r="S66" s="19"/>
      <c r="T66" s="20" t="str">
        <f>IF(K66="","",VLOOKUP(K66,a!$A$2:'a'!E108,5,FALSE))</f>
        <v/>
      </c>
    </row>
    <row r="67" spans="3:27">
      <c r="D67" s="42"/>
      <c r="E67" s="42"/>
      <c r="F67" s="42"/>
      <c r="G67" s="67"/>
      <c r="H67" s="47"/>
      <c r="I67" s="42"/>
      <c r="K67" s="29"/>
      <c r="L67" s="22" t="e">
        <f>IF(K67="","",VLOOKUP(K67,a!$A$2:'a'!C109,3,FALSE))/0.7</f>
        <v>#VALUE!</v>
      </c>
      <c r="M67" s="19"/>
      <c r="N67" s="19"/>
      <c r="O67" s="19"/>
      <c r="P67" s="19"/>
      <c r="Q67" s="19"/>
      <c r="R67" s="19"/>
      <c r="S67" s="19"/>
      <c r="T67" s="20" t="str">
        <f>IF(K67="","",VLOOKUP(K67,a!$A$2:'a'!E109,5,FALSE))</f>
        <v/>
      </c>
    </row>
    <row r="68" spans="3:27">
      <c r="D68" s="42"/>
      <c r="E68" s="42"/>
      <c r="F68" s="42"/>
      <c r="G68" s="67"/>
      <c r="H68" s="47"/>
      <c r="I68" s="42"/>
      <c r="K68" s="3"/>
      <c r="L68" s="22" t="e">
        <f>IF(K68="","",VLOOKUP(K68,a!$A$2:'a'!C110,3,FALSE))/0.7</f>
        <v>#VALUE!</v>
      </c>
      <c r="M68" s="3"/>
      <c r="N68" s="3"/>
      <c r="O68" s="3"/>
      <c r="P68" s="3"/>
      <c r="Q68" s="3"/>
      <c r="R68" s="3"/>
      <c r="S68" s="3"/>
      <c r="T68" s="20" t="str">
        <f>IF(K68="","",VLOOKUP(K68,a!$A$2:'a'!E110,5,FALSE))</f>
        <v/>
      </c>
    </row>
    <row r="69" spans="3:27">
      <c r="D69" s="42"/>
      <c r="E69" s="42"/>
      <c r="F69" s="42"/>
      <c r="G69" s="67"/>
      <c r="H69" s="47"/>
      <c r="I69" s="42"/>
      <c r="K69" s="32"/>
      <c r="L69" s="29"/>
      <c r="M69" s="3"/>
      <c r="N69" s="3"/>
      <c r="O69" s="3"/>
      <c r="P69" s="3"/>
      <c r="Q69" s="3"/>
      <c r="R69" s="3"/>
      <c r="S69" s="3"/>
      <c r="T69" s="3"/>
    </row>
    <row r="70" spans="3:27">
      <c r="D70" s="42"/>
      <c r="E70" s="42"/>
      <c r="F70" s="42"/>
      <c r="G70" s="67"/>
      <c r="H70" s="47"/>
      <c r="I70" s="42"/>
      <c r="K70" s="3"/>
      <c r="L70" s="29"/>
      <c r="M70" s="3"/>
      <c r="N70" s="3"/>
      <c r="O70" s="3"/>
      <c r="P70" s="3"/>
      <c r="Q70" s="3"/>
      <c r="R70" s="3"/>
      <c r="S70" s="3"/>
      <c r="T70" s="3"/>
    </row>
    <row r="71" spans="3:27">
      <c r="D71" s="42"/>
      <c r="E71" s="42"/>
      <c r="F71" s="42"/>
      <c r="G71" s="67"/>
      <c r="H71" s="47"/>
      <c r="I71" s="42"/>
      <c r="K71" s="3"/>
      <c r="L71" s="29"/>
      <c r="M71" s="3"/>
      <c r="N71" s="3"/>
      <c r="O71" s="3"/>
      <c r="P71" s="3"/>
      <c r="Q71" s="3"/>
      <c r="R71" s="3"/>
      <c r="S71" s="3"/>
      <c r="T71" s="3"/>
    </row>
    <row r="72" spans="3:27">
      <c r="D72" s="42"/>
      <c r="E72" s="42"/>
      <c r="F72" s="42"/>
      <c r="G72" s="67"/>
      <c r="H72" s="47"/>
      <c r="I72" s="42"/>
      <c r="K72" s="3"/>
      <c r="L72" s="29"/>
      <c r="M72" s="3"/>
      <c r="N72" s="3"/>
      <c r="O72" s="3"/>
      <c r="P72" s="3"/>
      <c r="Q72" s="3"/>
      <c r="R72" s="3"/>
      <c r="S72" s="3"/>
      <c r="T72" s="3"/>
    </row>
    <row r="73" spans="3:27">
      <c r="D73" s="42"/>
      <c r="E73" s="42"/>
      <c r="F73" s="42"/>
      <c r="G73" s="67"/>
      <c r="H73" s="47"/>
      <c r="I73" s="42"/>
      <c r="K73" s="3"/>
      <c r="L73" s="29"/>
      <c r="M73" s="3"/>
      <c r="N73" s="3"/>
      <c r="O73" s="3"/>
      <c r="P73" s="3"/>
      <c r="Q73" s="3"/>
      <c r="R73" s="3"/>
      <c r="S73" s="3"/>
      <c r="T73" s="3"/>
    </row>
    <row r="74" spans="3:27" s="30" customFormat="1">
      <c r="C74" s="19"/>
      <c r="D74" s="42"/>
      <c r="E74" s="42"/>
      <c r="F74" s="42"/>
      <c r="G74" s="67"/>
      <c r="H74" s="47"/>
      <c r="I74" s="42"/>
      <c r="J74" s="19"/>
      <c r="K74" s="29"/>
      <c r="L74" s="29"/>
      <c r="M74" s="29"/>
      <c r="N74" s="29"/>
      <c r="O74" s="29"/>
      <c r="P74" s="29"/>
      <c r="Q74" s="29"/>
      <c r="R74" s="29"/>
      <c r="S74" s="29"/>
      <c r="T74" s="29"/>
      <c r="AA74" s="2"/>
    </row>
    <row r="75" spans="3:27" s="30" customFormat="1">
      <c r="C75" s="19"/>
      <c r="D75" s="42"/>
      <c r="E75" s="42"/>
      <c r="F75" s="42"/>
      <c r="G75" s="67"/>
      <c r="H75" s="47"/>
      <c r="I75" s="42"/>
      <c r="J75" s="19"/>
      <c r="K75" s="32"/>
      <c r="L75" s="32" t="e">
        <f>IF(K75="","",VLOOKUP(K75,a!$A$2:'a'!C72,3,FALSE))/0.7</f>
        <v>#VALUE!</v>
      </c>
      <c r="M75" s="32"/>
      <c r="N75" s="32"/>
      <c r="O75" s="29"/>
      <c r="P75" s="29"/>
      <c r="Q75" s="29"/>
      <c r="R75" s="29"/>
      <c r="S75" s="29"/>
      <c r="T75" s="29" t="str">
        <f>IF(K75="","",VLOOKUP(K75,a!$A$2:'a'!E74,5,FALSE))</f>
        <v/>
      </c>
      <c r="AA75" s="2"/>
    </row>
    <row r="76" spans="3:27" s="30" customFormat="1">
      <c r="C76" s="19"/>
      <c r="D76" s="42"/>
      <c r="E76" s="42"/>
      <c r="F76" s="42"/>
      <c r="G76" s="67"/>
      <c r="H76" s="47"/>
      <c r="I76" s="42"/>
      <c r="J76" s="19"/>
      <c r="K76" s="29"/>
      <c r="L76" s="53" t="e">
        <f>IF(K76="","",VLOOKUP(K76,a!$A$2:'a'!C73,3,FALSE))/0.7</f>
        <v>#VALUE!</v>
      </c>
      <c r="M76" s="29"/>
      <c r="N76" s="29"/>
      <c r="O76" s="29"/>
      <c r="P76" s="29"/>
      <c r="Q76" s="29"/>
      <c r="R76" s="29"/>
      <c r="S76" s="29"/>
      <c r="T76" s="53" t="str">
        <f>IF(K76="","",VLOOKUP(K76,a!$A$2:'a'!E75,5,FALSE))</f>
        <v/>
      </c>
      <c r="AA76" s="2"/>
    </row>
    <row r="77" spans="3:27" s="30" customFormat="1">
      <c r="C77" s="19"/>
      <c r="D77" s="42"/>
      <c r="E77" s="42"/>
      <c r="F77" s="42"/>
      <c r="G77" s="67"/>
      <c r="H77" s="47"/>
      <c r="I77" s="42"/>
      <c r="J77" s="19"/>
      <c r="K77" s="29"/>
      <c r="L77" s="53" t="e">
        <f>IF(K77="","",VLOOKUP(K77,a!$A$2:'a'!C74,3,FALSE))/0.7</f>
        <v>#VALUE!</v>
      </c>
      <c r="M77" s="29"/>
      <c r="N77" s="29"/>
      <c r="O77" s="29"/>
      <c r="P77" s="29"/>
      <c r="Q77" s="29"/>
      <c r="R77" s="29"/>
      <c r="S77" s="29"/>
      <c r="T77" s="53" t="str">
        <f>IF(K77="","",VLOOKUP(K77,a!$A$2:'a'!E76,5,FALSE))</f>
        <v/>
      </c>
      <c r="AA77" s="2"/>
    </row>
    <row r="78" spans="3:27" s="30" customFormat="1">
      <c r="C78" s="19"/>
      <c r="D78" s="42"/>
      <c r="E78" s="42"/>
      <c r="F78" s="42"/>
      <c r="G78" s="67"/>
      <c r="H78" s="47"/>
      <c r="I78" s="42"/>
      <c r="J78" s="19"/>
      <c r="K78" s="29"/>
      <c r="L78" s="53" t="e">
        <f>IF(K78="","",VLOOKUP(K78,a!$A$2:'a'!C75,3,FALSE))/0.7</f>
        <v>#VALUE!</v>
      </c>
      <c r="M78" s="29"/>
      <c r="N78" s="29"/>
      <c r="O78" s="29"/>
      <c r="P78" s="29"/>
      <c r="Q78" s="29"/>
      <c r="R78" s="29"/>
      <c r="S78" s="29"/>
      <c r="T78" s="53" t="str">
        <f>IF(K78="","",VLOOKUP(K78,a!$A$2:'a'!E77,5,FALSE))</f>
        <v/>
      </c>
      <c r="AA78" s="2"/>
    </row>
    <row r="79" spans="3:27" s="30" customFormat="1">
      <c r="C79" s="19"/>
      <c r="D79" s="42"/>
      <c r="E79" s="42"/>
      <c r="F79" s="42"/>
      <c r="G79" s="67"/>
      <c r="H79" s="47"/>
      <c r="I79" s="42"/>
      <c r="J79" s="19"/>
      <c r="K79" s="29"/>
      <c r="L79" s="53" t="e">
        <f>IF(K79="","",VLOOKUP(K79,a!$A$2:'a'!C76,3,FALSE))/0.7</f>
        <v>#VALUE!</v>
      </c>
      <c r="M79" s="29"/>
      <c r="N79" s="29"/>
      <c r="O79" s="29"/>
      <c r="P79" s="29"/>
      <c r="Q79" s="29"/>
      <c r="R79" s="29"/>
      <c r="S79" s="29"/>
      <c r="T79" s="53" t="str">
        <f>IF(K79="","",VLOOKUP(K79,a!$A$2:'a'!E78,5,FALSE))</f>
        <v/>
      </c>
      <c r="AA79" s="2"/>
    </row>
    <row r="80" spans="3:27" s="35" customFormat="1">
      <c r="C80" s="19"/>
      <c r="D80" s="42"/>
      <c r="E80" s="42"/>
      <c r="F80" s="42"/>
      <c r="G80" s="67"/>
      <c r="H80" s="47"/>
      <c r="I80" s="42"/>
      <c r="J80" s="19"/>
      <c r="K80" s="33"/>
      <c r="L80" s="53" t="e">
        <f>IF(K80="","",VLOOKUP(K80,a!$A$2:'a'!C77,3,FALSE))/0.7</f>
        <v>#VALUE!</v>
      </c>
      <c r="M80" s="33"/>
      <c r="N80" s="33"/>
      <c r="O80" s="33"/>
      <c r="P80" s="33"/>
      <c r="Q80" s="33"/>
      <c r="R80" s="33"/>
      <c r="S80" s="33"/>
      <c r="T80" s="53" t="str">
        <f>IF(K80="","",VLOOKUP(K80,a!$A$2:'a'!E79,5,FALSE))</f>
        <v/>
      </c>
      <c r="AA80" s="2"/>
    </row>
    <row r="81" spans="3:27" s="35" customFormat="1">
      <c r="C81" s="19"/>
      <c r="D81" s="42"/>
      <c r="E81" s="42"/>
      <c r="F81" s="42"/>
      <c r="G81" s="67"/>
      <c r="H81" s="47"/>
      <c r="I81" s="42"/>
      <c r="J81" s="19"/>
      <c r="K81" s="33"/>
      <c r="L81" s="53" t="e">
        <f>IF(K81="","",VLOOKUP(K81,a!$A$2:'a'!C78,3,FALSE))/0.7</f>
        <v>#VALUE!</v>
      </c>
      <c r="M81" s="33"/>
      <c r="N81" s="33"/>
      <c r="O81" s="33"/>
      <c r="P81" s="33"/>
      <c r="Q81" s="33"/>
      <c r="R81" s="33"/>
      <c r="S81" s="33"/>
      <c r="T81" s="53" t="str">
        <f>IF(K81="","",VLOOKUP(K81,a!$A$2:'a'!E80,5,FALSE))</f>
        <v/>
      </c>
      <c r="AA81" s="2"/>
    </row>
    <row r="82" spans="3:27" s="35" customFormat="1">
      <c r="C82" s="19"/>
      <c r="D82" s="42"/>
      <c r="E82" s="42"/>
      <c r="F82" s="42"/>
      <c r="G82" s="67"/>
      <c r="H82" s="47"/>
      <c r="I82" s="42"/>
      <c r="J82" s="19"/>
      <c r="K82" s="33"/>
      <c r="L82" s="53" t="e">
        <f>IF(K82="","",VLOOKUP(K82,a!$A$2:'a'!C79,3,FALSE))/0.7</f>
        <v>#VALUE!</v>
      </c>
      <c r="M82" s="33"/>
      <c r="N82" s="33"/>
      <c r="O82" s="33"/>
      <c r="P82" s="33"/>
      <c r="Q82" s="33"/>
      <c r="R82" s="33"/>
      <c r="S82" s="33"/>
      <c r="T82" s="53" t="str">
        <f>IF(K82="","",VLOOKUP(K82,a!$A$2:'a'!E81,5,FALSE))</f>
        <v/>
      </c>
      <c r="AA82" s="2"/>
    </row>
    <row r="83" spans="3:27" s="35" customFormat="1">
      <c r="C83" s="19"/>
      <c r="D83" s="42"/>
      <c r="E83" s="42"/>
      <c r="F83" s="42"/>
      <c r="G83" s="67"/>
      <c r="H83" s="47"/>
      <c r="I83" s="42"/>
      <c r="J83" s="19"/>
      <c r="K83" s="33"/>
      <c r="L83" s="53" t="e">
        <f>IF(K83="","",VLOOKUP(K83,a!$A$2:'a'!C80,3,FALSE))/0.7</f>
        <v>#VALUE!</v>
      </c>
      <c r="M83" s="33"/>
      <c r="N83" s="33"/>
      <c r="O83" s="33"/>
      <c r="P83" s="33"/>
      <c r="Q83" s="33"/>
      <c r="R83" s="33"/>
      <c r="S83" s="33"/>
      <c r="T83" s="53" t="str">
        <f>IF(K83="","",VLOOKUP(K83,a!$A$2:'a'!E82,5,FALSE))</f>
        <v/>
      </c>
      <c r="AA83" s="2"/>
    </row>
    <row r="84" spans="3:27" s="35" customFormat="1">
      <c r="C84" s="19"/>
      <c r="D84" s="42"/>
      <c r="E84" s="42"/>
      <c r="F84" s="42"/>
      <c r="G84" s="67"/>
      <c r="H84" s="47"/>
      <c r="I84" s="42"/>
      <c r="J84" s="19"/>
      <c r="K84" s="33"/>
      <c r="L84" s="53" t="e">
        <f>IF(K84="","",VLOOKUP(K84,a!$A$2:'a'!C81,3,FALSE))/0.7</f>
        <v>#VALUE!</v>
      </c>
      <c r="M84" s="33"/>
      <c r="N84" s="33"/>
      <c r="O84" s="33"/>
      <c r="P84" s="33"/>
      <c r="Q84" s="33"/>
      <c r="R84" s="33"/>
      <c r="S84" s="33"/>
      <c r="T84" s="53" t="str">
        <f>IF(K84="","",VLOOKUP(K84,a!$A$2:'a'!E83,5,FALSE))</f>
        <v/>
      </c>
      <c r="AA84" s="2"/>
    </row>
    <row r="85" spans="3:27" s="35" customFormat="1">
      <c r="C85" s="19"/>
      <c r="D85" s="42"/>
      <c r="E85" s="42"/>
      <c r="F85" s="42"/>
      <c r="G85" s="67"/>
      <c r="H85" s="47"/>
      <c r="I85" s="42"/>
      <c r="J85" s="19"/>
      <c r="K85" s="33"/>
      <c r="L85" s="53" t="e">
        <f>IF(K85="","",VLOOKUP(K85,a!$A$2:'a'!C82,3,FALSE))/0.7</f>
        <v>#VALUE!</v>
      </c>
      <c r="M85" s="33"/>
      <c r="N85" s="33"/>
      <c r="O85" s="33"/>
      <c r="P85" s="33"/>
      <c r="Q85" s="33"/>
      <c r="R85" s="33"/>
      <c r="S85" s="33"/>
      <c r="T85" s="53" t="str">
        <f>IF(K85="","",VLOOKUP(K85,a!$A$2:'a'!E84,5,FALSE))</f>
        <v/>
      </c>
      <c r="AA85" s="2"/>
    </row>
    <row r="86" spans="3:27" s="35" customFormat="1">
      <c r="C86" s="19"/>
      <c r="D86" s="42"/>
      <c r="E86" s="42"/>
      <c r="F86" s="42"/>
      <c r="G86" s="67"/>
      <c r="H86" s="47"/>
      <c r="I86" s="42"/>
      <c r="J86" s="19"/>
      <c r="K86" s="33"/>
      <c r="L86" s="53" t="e">
        <f>IF(K86="","",VLOOKUP(K86,a!$A$2:'a'!C83,3,FALSE))/0.7</f>
        <v>#VALUE!</v>
      </c>
      <c r="M86" s="33"/>
      <c r="N86" s="33"/>
      <c r="O86" s="33"/>
      <c r="P86" s="33"/>
      <c r="Q86" s="33"/>
      <c r="R86" s="33"/>
      <c r="S86" s="33"/>
      <c r="T86" s="53" t="str">
        <f>IF(K86="","",VLOOKUP(K86,a!$A$2:'a'!E85,5,FALSE))</f>
        <v/>
      </c>
      <c r="AA86" s="2"/>
    </row>
    <row r="87" spans="3:27" s="35" customFormat="1">
      <c r="C87" s="19"/>
      <c r="D87" s="42"/>
      <c r="E87" s="42"/>
      <c r="F87" s="42"/>
      <c r="G87" s="67"/>
      <c r="H87" s="47"/>
      <c r="I87" s="42"/>
      <c r="J87" s="19"/>
      <c r="K87" s="33"/>
      <c r="L87" s="53" t="e">
        <f>IF(K87="","",VLOOKUP(K87,a!$A$2:'a'!C84,3,FALSE))/0.7</f>
        <v>#VALUE!</v>
      </c>
      <c r="M87" s="33"/>
      <c r="N87" s="33"/>
      <c r="O87" s="33"/>
      <c r="P87" s="33"/>
      <c r="Q87" s="33"/>
      <c r="R87" s="33"/>
      <c r="S87" s="33"/>
      <c r="T87" s="53" t="str">
        <f>IF(K87="","",VLOOKUP(K87,a!$A$2:'a'!E86,5,FALSE))</f>
        <v/>
      </c>
      <c r="AA87" s="2"/>
    </row>
    <row r="88" spans="3:27" s="35" customFormat="1">
      <c r="C88" s="19"/>
      <c r="D88" s="42"/>
      <c r="E88" s="42"/>
      <c r="F88" s="42"/>
      <c r="G88" s="67"/>
      <c r="H88" s="47"/>
      <c r="I88" s="42"/>
      <c r="J88" s="19"/>
      <c r="K88" s="33"/>
      <c r="L88" s="53" t="e">
        <f>IF(K88="","",VLOOKUP(K88,a!$A$2:'a'!C85,3,FALSE))/0.7</f>
        <v>#VALUE!</v>
      </c>
      <c r="M88" s="33"/>
      <c r="N88" s="33"/>
      <c r="O88" s="33"/>
      <c r="P88" s="33"/>
      <c r="Q88" s="33"/>
      <c r="R88" s="33"/>
      <c r="S88" s="33"/>
      <c r="T88" s="53" t="str">
        <f>IF(K88="","",VLOOKUP(K88,a!$A$2:'a'!E87,5,FALSE))</f>
        <v/>
      </c>
      <c r="AA88" s="2"/>
    </row>
    <row r="89" spans="3:27" s="35" customFormat="1">
      <c r="C89" s="19"/>
      <c r="D89" s="42"/>
      <c r="E89" s="42"/>
      <c r="F89" s="42"/>
      <c r="G89" s="67"/>
      <c r="H89" s="47"/>
      <c r="I89" s="42"/>
      <c r="J89" s="19"/>
      <c r="K89" s="33"/>
      <c r="L89" s="53" t="e">
        <f>IF(K89="","",VLOOKUP(K89,a!$A$2:'a'!C86,3,FALSE))/0.7</f>
        <v>#VALUE!</v>
      </c>
      <c r="M89" s="33"/>
      <c r="N89" s="33"/>
      <c r="O89" s="33"/>
      <c r="P89" s="33"/>
      <c r="Q89" s="33"/>
      <c r="R89" s="33"/>
      <c r="S89" s="33"/>
      <c r="T89" s="53" t="str">
        <f>IF(K89="","",VLOOKUP(K89,a!$A$2:'a'!E88,5,FALSE))</f>
        <v/>
      </c>
      <c r="AA89" s="2"/>
    </row>
    <row r="90" spans="3:27" s="35" customFormat="1">
      <c r="C90" s="19"/>
      <c r="D90" s="42"/>
      <c r="E90" s="42"/>
      <c r="F90" s="42"/>
      <c r="G90" s="67"/>
      <c r="H90" s="47"/>
      <c r="I90" s="42"/>
      <c r="J90" s="19"/>
      <c r="K90" s="33"/>
      <c r="L90" s="53" t="e">
        <f>IF(K90="","",VLOOKUP(K90,a!$A$2:'a'!C87,3,FALSE))/0.7</f>
        <v>#VALUE!</v>
      </c>
      <c r="M90" s="33"/>
      <c r="N90" s="33"/>
      <c r="O90" s="33"/>
      <c r="P90" s="33"/>
      <c r="Q90" s="33"/>
      <c r="R90" s="33"/>
      <c r="S90" s="33"/>
      <c r="T90" s="53" t="str">
        <f>IF(K90="","",VLOOKUP(K90,a!$A$2:'a'!E89,5,FALSE))</f>
        <v/>
      </c>
      <c r="AA90" s="2"/>
    </row>
    <row r="91" spans="3:27" s="30" customFormat="1">
      <c r="C91" s="19"/>
      <c r="D91" s="42"/>
      <c r="E91" s="42"/>
      <c r="F91" s="42"/>
      <c r="G91" s="67"/>
      <c r="H91" s="47"/>
      <c r="I91" s="42"/>
      <c r="J91" s="19"/>
      <c r="K91" s="29"/>
      <c r="L91" s="53" t="e">
        <f>IF(K91="","",VLOOKUP(K91,a!$A$2:'a'!C88,3,FALSE))/0.7</f>
        <v>#VALUE!</v>
      </c>
      <c r="M91" s="29"/>
      <c r="N91" s="29"/>
      <c r="O91" s="29"/>
      <c r="P91" s="29"/>
      <c r="Q91" s="29"/>
      <c r="R91" s="29"/>
      <c r="S91" s="29"/>
      <c r="T91" s="53" t="str">
        <f>IF(K91="","",VLOOKUP(K91,a!$A$2:'a'!E90,5,FALSE))</f>
        <v/>
      </c>
      <c r="AA91" s="2"/>
    </row>
    <row r="92" spans="3:27" s="30" customFormat="1">
      <c r="C92" s="19"/>
      <c r="D92" s="42"/>
      <c r="E92" s="42"/>
      <c r="F92" s="42"/>
      <c r="G92" s="67"/>
      <c r="H92" s="47"/>
      <c r="I92" s="42"/>
      <c r="J92" s="19"/>
      <c r="K92" s="29"/>
      <c r="L92" s="53" t="e">
        <f>IF(K92="","",VLOOKUP(K92,a!$A$2:'a'!C89,3,FALSE))/0.7</f>
        <v>#VALUE!</v>
      </c>
      <c r="M92" s="29"/>
      <c r="N92" s="29"/>
      <c r="O92" s="29"/>
      <c r="P92" s="29"/>
      <c r="Q92" s="29"/>
      <c r="R92" s="29"/>
      <c r="S92" s="29"/>
      <c r="T92" s="53" t="str">
        <f>IF(K92="","",VLOOKUP(K92,a!$A$2:'a'!E91,5,FALSE))</f>
        <v/>
      </c>
      <c r="AA92" s="2"/>
    </row>
    <row r="93" spans="3:27" s="30" customFormat="1">
      <c r="C93" s="19"/>
      <c r="D93" s="42"/>
      <c r="E93" s="42"/>
      <c r="F93" s="42"/>
      <c r="G93" s="67"/>
      <c r="H93" s="47"/>
      <c r="I93" s="42"/>
      <c r="J93" s="19"/>
      <c r="K93" s="29"/>
      <c r="L93" s="53" t="e">
        <f>IF(K93="","",VLOOKUP(K93,a!$A$2:'a'!C90,3,FALSE))/0.7</f>
        <v>#VALUE!</v>
      </c>
      <c r="M93" s="29"/>
      <c r="N93" s="29"/>
      <c r="O93" s="29"/>
      <c r="P93" s="29"/>
      <c r="Q93" s="29"/>
      <c r="R93" s="29"/>
      <c r="S93" s="29"/>
      <c r="T93" s="53" t="str">
        <f>IF(K93="","",VLOOKUP(K93,a!$A$2:'a'!E92,5,FALSE))</f>
        <v/>
      </c>
      <c r="AA93" s="2"/>
    </row>
    <row r="94" spans="3:27">
      <c r="D94" s="42"/>
      <c r="E94" s="42"/>
      <c r="F94" s="42"/>
      <c r="G94" s="67"/>
      <c r="H94" s="47"/>
      <c r="I94" s="42"/>
      <c r="K94" s="3"/>
      <c r="L94" s="53" t="e">
        <f>IF(K94="","",VLOOKUP(K94,a!$A$2:'a'!C91,3,FALSE))/0.7</f>
        <v>#VALUE!</v>
      </c>
      <c r="M94" s="3"/>
      <c r="N94" s="3"/>
      <c r="O94" s="29"/>
      <c r="P94" s="3"/>
      <c r="Q94" s="3"/>
      <c r="R94" s="3"/>
      <c r="S94" s="3"/>
      <c r="T94" s="53" t="str">
        <f>IF(K94="","",VLOOKUP(K94,a!$A$2:'a'!E93,5,FALSE))</f>
        <v/>
      </c>
    </row>
    <row r="95" spans="3:27">
      <c r="D95" s="42"/>
      <c r="E95" s="42"/>
      <c r="F95" s="42"/>
      <c r="G95" s="67"/>
      <c r="H95" s="47"/>
      <c r="I95" s="42"/>
      <c r="K95" s="3"/>
      <c r="L95" s="53" t="e">
        <f>IF(K95="","",VLOOKUP(K95,a!$A$2:'a'!C92,3,FALSE))/0.7</f>
        <v>#VALUE!</v>
      </c>
      <c r="M95" s="3"/>
      <c r="N95" s="3"/>
      <c r="O95" s="3"/>
      <c r="P95" s="3"/>
      <c r="Q95" s="3"/>
      <c r="R95" s="3"/>
      <c r="S95" s="3"/>
      <c r="T95" s="53" t="str">
        <f>IF(K95="","",VLOOKUP(K95,a!$A$2:'a'!E94,5,FALSE))</f>
        <v/>
      </c>
    </row>
    <row r="96" spans="3:27">
      <c r="H96" s="47"/>
      <c r="K96" s="3"/>
      <c r="L96" s="53" t="e">
        <f>IF(K96="","",VLOOKUP(K96,a!$A$2:'a'!C93,3,FALSE))/0.7</f>
        <v>#VALUE!</v>
      </c>
      <c r="M96" s="3"/>
      <c r="N96" s="3"/>
      <c r="O96" s="3"/>
      <c r="P96" s="3"/>
      <c r="Q96" s="3"/>
      <c r="R96" s="3"/>
      <c r="S96" s="3"/>
      <c r="T96" s="53" t="str">
        <f>IF(K96="","",VLOOKUP(K96,a!$A$2:'a'!E95,5,FALSE))</f>
        <v/>
      </c>
    </row>
    <row r="97" spans="3:20" ht="15.75" thickBot="1">
      <c r="H97" s="47"/>
      <c r="K97" s="4"/>
      <c r="L97" s="53" t="e">
        <f>IF(K97="","",VLOOKUP(K97,a!$A$2:'a'!C94,3,FALSE))/0.7</f>
        <v>#VALUE!</v>
      </c>
      <c r="M97" s="4"/>
      <c r="N97" s="4"/>
      <c r="O97" s="4"/>
      <c r="P97" s="4"/>
      <c r="Q97" s="4"/>
      <c r="R97" s="4"/>
      <c r="S97" s="4"/>
      <c r="T97" s="53" t="str">
        <f>IF(K97="","",VLOOKUP(K97,a!$A$2:'a'!E96,5,FALSE))</f>
        <v/>
      </c>
    </row>
    <row r="98" spans="3:20">
      <c r="L98" s="53" t="e">
        <f>IF(K98="","",VLOOKUP(K98,a!$A$2:'a'!C95,3,FALSE))/0.7</f>
        <v>#VALUE!</v>
      </c>
      <c r="T98" s="53" t="str">
        <f>IF(K98="","",VLOOKUP(K98,a!$A$2:'a'!E97,5,FALSE))</f>
        <v/>
      </c>
    </row>
    <row r="99" spans="3:20" ht="15.75" thickBot="1">
      <c r="L99" s="53" t="e">
        <f>IF(K99="","",VLOOKUP(K99,a!$A$2:'a'!C96,3,FALSE))/0.7</f>
        <v>#VALUE!</v>
      </c>
      <c r="T99" s="53" t="str">
        <f>IF(K99="","",VLOOKUP(K99,a!$A$2:'a'!E98,5,FALSE))</f>
        <v/>
      </c>
    </row>
    <row r="100" spans="3:20">
      <c r="C100" s="79"/>
      <c r="K100" s="41" t="s">
        <v>8</v>
      </c>
      <c r="L100" s="53" t="e">
        <f>IF(K100="","",VLOOKUP(K100,a!$A$2:'a'!C97,3,FALSE))/0.7</f>
        <v>#N/A</v>
      </c>
      <c r="M100" s="55" t="s">
        <v>9</v>
      </c>
      <c r="N100" s="36"/>
      <c r="O100" s="36"/>
      <c r="P100" s="36"/>
      <c r="Q100" s="36"/>
      <c r="R100" s="36"/>
      <c r="S100" s="36"/>
      <c r="T100" s="53" t="e">
        <f>IF(K100="","",VLOOKUP(K100,a!$A$2:'a'!E99,5,FALSE))</f>
        <v>#N/A</v>
      </c>
    </row>
    <row r="101" spans="3:20">
      <c r="K101" s="33"/>
      <c r="L101" s="53" t="e">
        <f>IF(K101="","",VLOOKUP(K101,a!$A$2:'a'!C98,3,FALSE))/0.7</f>
        <v>#VALUE!</v>
      </c>
      <c r="M101" s="33"/>
      <c r="N101" s="33"/>
      <c r="O101" s="33"/>
      <c r="P101" s="33"/>
      <c r="Q101" s="33"/>
      <c r="R101" s="33"/>
      <c r="S101" s="33"/>
      <c r="T101" s="53" t="str">
        <f>IF(K101="","",VLOOKUP(K101,a!$A$2:'a'!E100,5,FALSE))</f>
        <v/>
      </c>
    </row>
    <row r="102" spans="3:20">
      <c r="E102" s="68"/>
      <c r="F102" s="47"/>
      <c r="G102" s="47"/>
      <c r="H102" s="47"/>
      <c r="I102" s="47"/>
      <c r="J102" s="47"/>
      <c r="K102" s="6">
        <f>E102/80</f>
        <v>0</v>
      </c>
      <c r="L102" s="53" t="e">
        <f>IF(K102="","",VLOOKUP(K102,a!$A$2:'a'!C99,3,FALSE))/0.7</f>
        <v>#N/A</v>
      </c>
      <c r="M102" s="6">
        <f>E102/160</f>
        <v>0</v>
      </c>
      <c r="N102" s="33"/>
      <c r="O102" s="33"/>
      <c r="P102" s="33"/>
      <c r="Q102" s="33"/>
      <c r="R102" s="33"/>
      <c r="S102" s="33"/>
      <c r="T102" s="53" t="e">
        <f>IF(K102="","",VLOOKUP(K102,a!$A$2:'a'!E101,5,FALSE))</f>
        <v>#N/A</v>
      </c>
    </row>
    <row r="103" spans="3:20">
      <c r="D103" s="42"/>
      <c r="E103" s="47"/>
      <c r="F103" s="47"/>
      <c r="G103" s="47"/>
      <c r="H103" s="47"/>
      <c r="I103" s="47"/>
      <c r="J103" s="47"/>
      <c r="K103" s="6">
        <f>K102*D103</f>
        <v>0</v>
      </c>
      <c r="L103" s="53" t="e">
        <f>IF(K103="","",VLOOKUP(K103,a!$A$2:'a'!C100,3,FALSE))/0.7</f>
        <v>#N/A</v>
      </c>
      <c r="M103" s="6">
        <f>M102*D103</f>
        <v>0</v>
      </c>
      <c r="N103" s="33"/>
      <c r="O103" s="33"/>
      <c r="P103" s="33"/>
      <c r="Q103" s="33"/>
      <c r="R103" s="33"/>
      <c r="S103" s="33"/>
      <c r="T103" s="53" t="e">
        <f>IF(K103="","",VLOOKUP(K103,a!$A$2:'a'!E102,5,FALSE))</f>
        <v>#N/A</v>
      </c>
    </row>
    <row r="104" spans="3:20" ht="15.75" thickBot="1">
      <c r="E104" s="47"/>
      <c r="F104" s="47"/>
      <c r="G104" s="47"/>
      <c r="H104" s="47"/>
      <c r="I104" s="47"/>
      <c r="J104" s="47"/>
      <c r="K104" s="9"/>
      <c r="L104" s="53" t="e">
        <f>IF(K104="","",VLOOKUP(K104,a!$A$2:'a'!C101,3,FALSE))/0.7</f>
        <v>#VALUE!</v>
      </c>
      <c r="M104" s="9"/>
      <c r="N104" s="34"/>
      <c r="O104" s="34"/>
      <c r="P104" s="34"/>
      <c r="Q104" s="34"/>
      <c r="R104" s="34"/>
      <c r="S104" s="34"/>
      <c r="T104" s="53" t="str">
        <f>IF(K104="","",VLOOKUP(K104,a!$A$2:'a'!E103,5,FALSE))</f>
        <v/>
      </c>
    </row>
    <row r="105" spans="3:20">
      <c r="E105" s="71"/>
      <c r="F105" s="71"/>
      <c r="L105" s="53" t="e">
        <f>IF(K105="","",VLOOKUP(K105,a!$A$2:'a'!C102,3,FALSE))/0.7</f>
        <v>#VALUE!</v>
      </c>
      <c r="T105" s="53" t="str">
        <f>IF(K105="","",VLOOKUP(K105,a!$A$2:'a'!E104,5,FALSE))</f>
        <v/>
      </c>
    </row>
    <row r="106" spans="3:20" ht="15.75" thickBot="1">
      <c r="E106" s="71"/>
      <c r="F106" s="71"/>
      <c r="L106" s="53" t="e">
        <f>IF(K106="","",VLOOKUP(K106,a!$A$2:'a'!C103,3,FALSE))/0.7</f>
        <v>#VALUE!</v>
      </c>
      <c r="T106" s="53" t="str">
        <f>IF(K106="","",VLOOKUP(K106,a!$A$2:'a'!E105,5,FALSE))</f>
        <v/>
      </c>
    </row>
    <row r="107" spans="3:20">
      <c r="K107" s="36"/>
      <c r="L107" s="53" t="e">
        <f>IF(K107="","",VLOOKUP(K107,a!$A$2:'a'!C104,3,FALSE))/0.7</f>
        <v>#VALUE!</v>
      </c>
      <c r="M107" s="36"/>
      <c r="N107" s="36"/>
      <c r="O107" s="36"/>
      <c r="P107" s="36"/>
      <c r="Q107" s="36"/>
      <c r="R107" s="36"/>
      <c r="S107" s="36"/>
      <c r="T107" s="53" t="str">
        <f>IF(K107="","",VLOOKUP(K107,a!$A$2:'a'!E106,5,FALSE))</f>
        <v/>
      </c>
    </row>
    <row r="108" spans="3:20">
      <c r="E108" s="67"/>
      <c r="F108" s="69"/>
      <c r="G108" s="67"/>
      <c r="K108" s="33"/>
      <c r="L108" s="53" t="e">
        <f>IF(K108="","",VLOOKUP(K108,a!$A$2:'a'!C105,3,FALSE))/0.7</f>
        <v>#VALUE!</v>
      </c>
      <c r="M108" s="33"/>
      <c r="N108" s="33"/>
      <c r="O108" s="33"/>
      <c r="P108" s="33"/>
      <c r="Q108" s="33"/>
      <c r="R108" s="33"/>
      <c r="S108" s="33"/>
      <c r="T108" s="53" t="str">
        <f>IF(K108="","",VLOOKUP(K108,a!$A$2:'a'!E107,5,FALSE))</f>
        <v/>
      </c>
    </row>
    <row r="109" spans="3:20">
      <c r="E109" s="67"/>
      <c r="F109" s="69"/>
      <c r="G109" s="67"/>
      <c r="K109" s="33"/>
      <c r="L109" s="53" t="e">
        <f>IF(K109="","",VLOOKUP(K109,a!$A$2:'a'!C106,3,FALSE))/0.7</f>
        <v>#VALUE!</v>
      </c>
      <c r="M109" s="33"/>
      <c r="N109" s="33"/>
      <c r="O109" s="33"/>
      <c r="P109" s="33"/>
      <c r="Q109" s="33"/>
      <c r="R109" s="33"/>
      <c r="S109" s="33"/>
      <c r="T109" s="53" t="str">
        <f>IF(K109="","",VLOOKUP(K109,a!$A$2:'a'!E108,5,FALSE))</f>
        <v/>
      </c>
    </row>
    <row r="110" spans="3:20">
      <c r="E110" s="67"/>
      <c r="F110" s="69"/>
      <c r="G110" s="67"/>
      <c r="K110" s="33"/>
      <c r="L110" s="53" t="e">
        <f>IF(K110="","",VLOOKUP(K110,a!$A$2:'a'!C107,3,FALSE))/0.7</f>
        <v>#VALUE!</v>
      </c>
      <c r="M110" s="33"/>
      <c r="N110" s="33"/>
      <c r="O110" s="33"/>
      <c r="P110" s="33"/>
      <c r="Q110" s="33"/>
      <c r="R110" s="33"/>
      <c r="S110" s="33"/>
      <c r="T110" s="53" t="str">
        <f>IF(K110="","",VLOOKUP(K110,a!$A$2:'a'!E109,5,FALSE))</f>
        <v/>
      </c>
    </row>
    <row r="111" spans="3:20" ht="15.75" thickBot="1">
      <c r="F111" s="47"/>
      <c r="G111" s="47"/>
      <c r="K111" s="34"/>
      <c r="L111" s="53" t="e">
        <f>IF(K111="","",VLOOKUP(K111,a!$A$2:'a'!C108,3,FALSE))/0.7</f>
        <v>#VALUE!</v>
      </c>
      <c r="M111" s="34"/>
      <c r="N111" s="34"/>
      <c r="O111" s="34"/>
      <c r="P111" s="34"/>
      <c r="Q111" s="34"/>
      <c r="R111" s="34"/>
      <c r="S111" s="34"/>
      <c r="T111" s="53" t="str">
        <f>IF(K111="","",VLOOKUP(K111,a!$A$2:'a'!E110,5,FALSE))</f>
        <v/>
      </c>
    </row>
    <row r="112" spans="3:20">
      <c r="L112" s="53" t="e">
        <f>IF(K112="","",VLOOKUP(K112,a!$A$2:'a'!C109,3,FALSE))/0.7</f>
        <v>#VALUE!</v>
      </c>
      <c r="T112" s="53" t="str">
        <f>IF(K112="","",VLOOKUP(K112,a!$A$2:'a'!E111,5,FALSE))</f>
        <v/>
      </c>
    </row>
    <row r="113" spans="3:27" ht="15.75" thickBot="1">
      <c r="L113" s="53" t="e">
        <f>IF(K113="","",VLOOKUP(K113,a!$A$2:'a'!C110,3,FALSE))/0.7</f>
        <v>#VALUE!</v>
      </c>
      <c r="T113" s="53" t="str">
        <f>IF(K113="","",VLOOKUP(K113,a!$A$2:'a'!E112,5,FALSE))</f>
        <v/>
      </c>
    </row>
    <row r="114" spans="3:27">
      <c r="D114" s="71"/>
      <c r="E114" s="71"/>
      <c r="F114" s="74"/>
      <c r="G114" s="71"/>
      <c r="H114" s="71"/>
      <c r="I114" s="74"/>
      <c r="K114" s="41" t="s">
        <v>6</v>
      </c>
      <c r="L114" s="53" t="e">
        <f>IF(K114="","",VLOOKUP(K114,a!$A$2:'a'!C111,3,FALSE))/0.7</f>
        <v>#N/A</v>
      </c>
      <c r="M114" s="38"/>
      <c r="N114" s="38"/>
      <c r="O114" s="38"/>
      <c r="P114" s="38"/>
      <c r="Q114" s="38"/>
      <c r="R114" s="38"/>
      <c r="S114" s="38"/>
      <c r="T114" s="53" t="e">
        <f>IF(K114="","",VLOOKUP(K114,a!$A$2:'a'!E113,5,FALSE))</f>
        <v>#N/A</v>
      </c>
    </row>
    <row r="115" spans="3:27">
      <c r="D115" s="71"/>
      <c r="E115" s="71"/>
      <c r="F115" s="72"/>
      <c r="G115" s="73"/>
      <c r="H115" s="73"/>
      <c r="I115" s="42"/>
      <c r="J115" s="72"/>
      <c r="K115" s="11">
        <v>1</v>
      </c>
      <c r="L115" s="53">
        <f>IF(K115="","",VLOOKUP(K115,a!$A$2:'a'!C112,3,FALSE))/0.7</f>
        <v>0</v>
      </c>
      <c r="M115" s="39"/>
      <c r="N115" s="39"/>
      <c r="O115" s="39"/>
      <c r="P115" s="39"/>
      <c r="Q115" s="39"/>
      <c r="R115" s="39"/>
      <c r="S115" s="39"/>
      <c r="T115" s="53">
        <f>IF(K115="","",VLOOKUP(K115,a!$A$2:'a'!E114,5,FALSE))</f>
        <v>0</v>
      </c>
    </row>
    <row r="116" spans="3:27">
      <c r="D116" s="71"/>
      <c r="E116" s="71"/>
      <c r="F116" s="74"/>
      <c r="G116" s="71"/>
      <c r="H116" s="71"/>
      <c r="K116" s="39"/>
      <c r="L116" s="53" t="e">
        <f>IF(K116="","",VLOOKUP(K116,a!$A$2:'a'!C113,3,FALSE))/0.7</f>
        <v>#VALUE!</v>
      </c>
      <c r="M116" s="39"/>
      <c r="N116" s="39"/>
      <c r="O116" s="39"/>
      <c r="P116" s="39"/>
      <c r="Q116" s="39"/>
      <c r="R116" s="39"/>
      <c r="S116" s="39"/>
      <c r="T116" s="53" t="str">
        <f>IF(K116="","",VLOOKUP(K116,a!$A$2:'a'!E115,5,FALSE))</f>
        <v/>
      </c>
    </row>
    <row r="117" spans="3:27" ht="15.75" thickBot="1">
      <c r="D117" s="71"/>
      <c r="E117" s="71"/>
      <c r="F117" s="74"/>
      <c r="G117" s="71"/>
      <c r="H117" s="71"/>
      <c r="K117" s="7"/>
      <c r="L117" s="53" t="e">
        <f>IF(K117="","",VLOOKUP(K117,a!$A$2:'a'!C114,3,FALSE))/0.7</f>
        <v>#VALUE!</v>
      </c>
      <c r="M117" s="37"/>
      <c r="N117" s="37"/>
      <c r="O117" s="37"/>
      <c r="P117" s="37"/>
      <c r="Q117" s="37"/>
      <c r="R117" s="37"/>
      <c r="S117" s="37"/>
      <c r="T117" s="53" t="str">
        <f>IF(K117="","",VLOOKUP(K117,a!$A$2:'a'!E116,5,FALSE))</f>
        <v/>
      </c>
    </row>
    <row r="118" spans="3:27">
      <c r="L118" s="53" t="e">
        <f>IF(K118="","",VLOOKUP(K118,a!$A$2:'a'!C115,3,FALSE))/0.7</f>
        <v>#VALUE!</v>
      </c>
      <c r="T118" s="53" t="str">
        <f>IF(K118="","",VLOOKUP(K118,a!$A$2:'a'!E117,5,FALSE))</f>
        <v/>
      </c>
    </row>
    <row r="119" spans="3:27" ht="15.75" thickBot="1">
      <c r="L119" s="53" t="e">
        <f>IF(K119="","",VLOOKUP(K119,a!$A$2:'a'!C116,3,FALSE))/0.7</f>
        <v>#VALUE!</v>
      </c>
      <c r="T119" s="53" t="str">
        <f>IF(K119="","",VLOOKUP(K119,a!$A$2:'a'!E118,5,FALSE))</f>
        <v/>
      </c>
    </row>
    <row r="120" spans="3:27">
      <c r="E120" s="71"/>
      <c r="F120" s="71"/>
      <c r="G120" s="71"/>
      <c r="H120" s="71"/>
      <c r="I120" s="71"/>
      <c r="J120" s="71"/>
      <c r="K120" s="41" t="s">
        <v>7</v>
      </c>
      <c r="L120" s="53" t="e">
        <f>IF(K120="","",VLOOKUP(K120,a!$A$2:'a'!C117,3,FALSE))/0.7</f>
        <v>#N/A</v>
      </c>
      <c r="M120" s="38"/>
      <c r="N120" s="38"/>
      <c r="O120" s="38"/>
      <c r="P120" s="38"/>
      <c r="Q120" s="38"/>
      <c r="R120" s="38"/>
      <c r="S120" s="38"/>
      <c r="T120" s="53" t="e">
        <f>IF(K120="","",VLOOKUP(K120,a!$A$2:'a'!E119,5,FALSE))</f>
        <v>#N/A</v>
      </c>
    </row>
    <row r="121" spans="3:27">
      <c r="E121" s="76"/>
      <c r="F121" s="76"/>
      <c r="G121" s="73"/>
      <c r="H121" s="73"/>
      <c r="I121" s="76"/>
      <c r="J121" s="76"/>
      <c r="K121" s="40">
        <v>0</v>
      </c>
      <c r="L121" s="53" t="e">
        <f>IF(K121="","",VLOOKUP(K121,a!$A$2:'a'!C118,3,FALSE))/0.7</f>
        <v>#N/A</v>
      </c>
      <c r="M121" s="39"/>
      <c r="N121" s="39"/>
      <c r="O121" s="39"/>
      <c r="P121" s="39"/>
      <c r="Q121" s="39"/>
      <c r="R121" s="39"/>
      <c r="S121" s="39"/>
      <c r="T121" s="53" t="e">
        <f>IF(K121="","",VLOOKUP(K121,a!$A$2:'a'!E120,5,FALSE))</f>
        <v>#N/A</v>
      </c>
    </row>
    <row r="122" spans="3:27">
      <c r="D122" s="76"/>
      <c r="E122" s="76"/>
      <c r="F122" s="76"/>
      <c r="G122" s="76"/>
      <c r="K122" s="39"/>
      <c r="L122" s="53" t="e">
        <f>IF(K122="","",VLOOKUP(K122,a!$A$2:'a'!C119,3,FALSE))/0.7</f>
        <v>#VALUE!</v>
      </c>
      <c r="M122" s="39"/>
      <c r="N122" s="39"/>
      <c r="O122" s="39"/>
      <c r="P122" s="39"/>
      <c r="Q122" s="39"/>
      <c r="R122" s="39"/>
      <c r="S122" s="39"/>
      <c r="T122" s="53" t="str">
        <f>IF(K122="","",VLOOKUP(K122,a!$A$2:'a'!E121,5,FALSE))</f>
        <v/>
      </c>
    </row>
    <row r="123" spans="3:27" ht="15.75" thickBot="1">
      <c r="K123" s="37"/>
      <c r="L123" s="53" t="e">
        <f>IF(K123="","",VLOOKUP(K123,a!$A$2:'a'!C120,3,FALSE))/0.7</f>
        <v>#VALUE!</v>
      </c>
      <c r="M123" s="37"/>
      <c r="N123" s="37"/>
      <c r="O123" s="37"/>
      <c r="P123" s="37"/>
      <c r="Q123" s="37"/>
      <c r="R123" s="37"/>
      <c r="S123" s="37"/>
      <c r="T123" s="53" t="str">
        <f>IF(K123="","",VLOOKUP(K123,a!$A$2:'a'!E122,5,FALSE))</f>
        <v/>
      </c>
    </row>
    <row r="124" spans="3:27">
      <c r="L124" s="53" t="e">
        <f>IF(K124="","",VLOOKUP(K124,a!$A$2:'a'!C121,3,FALSE))/0.7</f>
        <v>#VALUE!</v>
      </c>
      <c r="T124" s="53" t="str">
        <f>IF(K124="","",VLOOKUP(K124,a!$A$2:'a'!E123,5,FALSE))</f>
        <v/>
      </c>
    </row>
    <row r="125" spans="3:27" s="12" customFormat="1" ht="15.75" thickBot="1">
      <c r="C125" s="19"/>
      <c r="D125" s="19"/>
      <c r="E125" s="19"/>
      <c r="F125" s="19"/>
      <c r="G125" s="19"/>
      <c r="H125" s="19"/>
      <c r="I125" s="19"/>
      <c r="J125" s="19"/>
      <c r="L125" s="53" t="e">
        <f>IF(K125="","",VLOOKUP(K125,a!$A$2:'a'!C122,3,FALSE))/0.7</f>
        <v>#VALUE!</v>
      </c>
      <c r="T125" s="53" t="str">
        <f>IF(K125="","",VLOOKUP(K125,a!$A$2:'a'!E124,5,FALSE))</f>
        <v/>
      </c>
      <c r="AA125" s="2"/>
    </row>
    <row r="126" spans="3:27" s="12" customFormat="1">
      <c r="C126" s="19"/>
      <c r="D126" s="19"/>
      <c r="E126" s="19"/>
      <c r="F126" s="19"/>
      <c r="G126" s="19"/>
      <c r="H126" s="19"/>
      <c r="I126" s="19"/>
      <c r="J126" s="19"/>
      <c r="K126" s="38"/>
      <c r="L126" s="53" t="e">
        <f>IF(K126="","",VLOOKUP(K126,a!$A$2:'a'!C123,3,FALSE))/0.7</f>
        <v>#VALUE!</v>
      </c>
      <c r="M126" s="38"/>
      <c r="N126" s="38"/>
      <c r="O126" s="38"/>
      <c r="P126" s="38"/>
      <c r="Q126" s="38"/>
      <c r="R126" s="38"/>
      <c r="S126" s="38"/>
      <c r="T126" s="53" t="str">
        <f>IF(K126="","",VLOOKUP(K126,a!$A$2:'a'!E125,5,FALSE))</f>
        <v/>
      </c>
      <c r="AA126" s="2"/>
    </row>
    <row r="127" spans="3:27" s="12" customFormat="1">
      <c r="C127" s="19"/>
      <c r="D127" s="19"/>
      <c r="E127" s="19"/>
      <c r="F127" s="19"/>
      <c r="G127" s="19"/>
      <c r="H127" s="19"/>
      <c r="I127" s="19"/>
      <c r="J127" s="19"/>
      <c r="K127" s="39"/>
      <c r="L127" s="53" t="e">
        <f>IF(K127="","",VLOOKUP(K127,a!$A$2:'a'!C124,3,FALSE))/0.7</f>
        <v>#VALUE!</v>
      </c>
      <c r="M127" s="39"/>
      <c r="N127" s="39"/>
      <c r="O127" s="39"/>
      <c r="P127" s="39"/>
      <c r="Q127" s="39"/>
      <c r="R127" s="39"/>
      <c r="S127" s="39"/>
      <c r="T127" s="53" t="str">
        <f>IF(K127="","",VLOOKUP(K127,a!$A$2:'a'!E126,5,FALSE))</f>
        <v/>
      </c>
      <c r="AA127" s="2"/>
    </row>
    <row r="128" spans="3:27" s="12" customFormat="1">
      <c r="C128" s="19"/>
      <c r="D128" s="19"/>
      <c r="E128" s="19"/>
      <c r="F128" s="19"/>
      <c r="G128" s="19"/>
      <c r="H128" s="19"/>
      <c r="I128" s="19"/>
      <c r="J128" s="19"/>
      <c r="K128" s="39"/>
      <c r="L128" s="53" t="e">
        <f>IF(K128="","",VLOOKUP(K128,a!$A$2:'a'!C125,3,FALSE))/0.7</f>
        <v>#VALUE!</v>
      </c>
      <c r="M128" s="39"/>
      <c r="N128" s="39"/>
      <c r="O128" s="39"/>
      <c r="P128" s="39"/>
      <c r="Q128" s="39"/>
      <c r="R128" s="39"/>
      <c r="S128" s="39"/>
      <c r="T128" s="53" t="str">
        <f>IF(K128="","",VLOOKUP(K128,a!$A$2:'a'!E127,5,FALSE))</f>
        <v/>
      </c>
      <c r="AA128" s="2"/>
    </row>
    <row r="129" spans="3:27" s="12" customFormat="1">
      <c r="C129" s="19"/>
      <c r="D129" s="19"/>
      <c r="E129" s="19"/>
      <c r="F129" s="19"/>
      <c r="G129" s="19"/>
      <c r="H129" s="19"/>
      <c r="I129" s="19"/>
      <c r="J129" s="19"/>
      <c r="K129" s="39"/>
      <c r="L129" s="53" t="e">
        <f>IF(K129="","",VLOOKUP(K129,a!$A$2:'a'!C126,3,FALSE))/0.7</f>
        <v>#VALUE!</v>
      </c>
      <c r="M129" s="39"/>
      <c r="N129" s="39"/>
      <c r="O129" s="39"/>
      <c r="P129" s="39"/>
      <c r="Q129" s="39"/>
      <c r="R129" s="39"/>
      <c r="S129" s="39"/>
      <c r="T129" s="53" t="str">
        <f>IF(K129="","",VLOOKUP(K129,a!$A$2:'a'!E128,5,FALSE))</f>
        <v/>
      </c>
      <c r="AA129" s="2"/>
    </row>
    <row r="130" spans="3:27" s="12" customFormat="1" ht="15.75" thickBot="1">
      <c r="C130" s="19"/>
      <c r="D130" s="19"/>
      <c r="E130" s="19"/>
      <c r="F130" s="19"/>
      <c r="G130" s="19"/>
      <c r="H130" s="19"/>
      <c r="I130" s="19"/>
      <c r="J130" s="19"/>
      <c r="K130" s="37"/>
      <c r="L130" s="37"/>
      <c r="M130" s="37"/>
      <c r="N130" s="37"/>
      <c r="O130" s="37"/>
      <c r="P130" s="37"/>
      <c r="Q130" s="37"/>
      <c r="R130" s="37"/>
      <c r="S130" s="37"/>
      <c r="T130" s="37"/>
      <c r="AA130" s="2"/>
    </row>
    <row r="131" spans="3:27" s="12" customFormat="1">
      <c r="C131" s="19"/>
      <c r="D131" s="19"/>
      <c r="E131" s="19"/>
      <c r="F131" s="19"/>
      <c r="G131" s="19"/>
      <c r="H131" s="19"/>
      <c r="I131" s="19"/>
      <c r="J131" s="19"/>
      <c r="L131" s="33"/>
      <c r="T131" s="33" t="str">
        <f>IF(K131="","",VLOOKUP(K131,a!$A$2:'a'!D120,4,FALSE))</f>
        <v/>
      </c>
      <c r="AA131" s="2"/>
    </row>
    <row r="132" spans="3:27">
      <c r="L132" s="33"/>
      <c r="T132" s="33" t="str">
        <f>IF(K132="","",VLOOKUP(K132,a!$A$2:'a'!D121,4,FALSE))</f>
        <v/>
      </c>
    </row>
    <row r="133" spans="3:27" s="12" customFormat="1">
      <c r="C133" s="19"/>
      <c r="D133" s="19"/>
      <c r="E133" s="19"/>
      <c r="F133" s="19"/>
      <c r="G133" s="19"/>
      <c r="H133" s="19"/>
      <c r="I133" s="19"/>
      <c r="J133" s="19"/>
      <c r="L133" s="33"/>
      <c r="T133" s="33" t="str">
        <f>IF(K133="","",VLOOKUP(K133,a!$A$2:'a'!D122,4,FALSE))</f>
        <v/>
      </c>
      <c r="AA133" s="2"/>
    </row>
    <row r="134" spans="3:27" s="25" customFormat="1">
      <c r="C134" s="19"/>
      <c r="D134" s="19"/>
      <c r="E134" s="71"/>
      <c r="F134" s="71"/>
      <c r="G134" s="19"/>
      <c r="H134" s="19"/>
      <c r="I134" s="19"/>
      <c r="J134" s="19"/>
      <c r="L134" s="19"/>
      <c r="T134" s="19"/>
    </row>
    <row r="135" spans="3:27" s="25" customFormat="1" ht="18.75">
      <c r="C135" s="42"/>
      <c r="D135" s="19"/>
      <c r="E135" s="58"/>
      <c r="F135" s="58"/>
      <c r="G135" s="86"/>
      <c r="H135" s="87"/>
      <c r="I135" s="88"/>
      <c r="J135" s="89"/>
    </row>
    <row r="136" spans="3:27" s="25" customFormat="1" ht="18.75">
      <c r="C136" s="42"/>
      <c r="D136" s="19"/>
      <c r="E136" s="58"/>
      <c r="F136" s="58"/>
      <c r="G136" s="86"/>
      <c r="H136" s="87"/>
      <c r="I136" s="88"/>
      <c r="J136" s="89"/>
    </row>
    <row r="137" spans="3:27" s="25" customFormat="1" ht="23.25">
      <c r="C137" s="19"/>
      <c r="D137" s="19"/>
      <c r="E137" s="19"/>
      <c r="F137" s="19"/>
      <c r="G137" s="86"/>
      <c r="H137" s="90"/>
      <c r="I137" s="91"/>
      <c r="J137" s="89"/>
    </row>
  </sheetData>
  <mergeCells count="27">
    <mergeCell ref="E136:F136"/>
    <mergeCell ref="E121:F121"/>
    <mergeCell ref="E135:F135"/>
    <mergeCell ref="D122:G122"/>
    <mergeCell ref="E134:F134"/>
    <mergeCell ref="G121:H121"/>
    <mergeCell ref="R1:T1"/>
    <mergeCell ref="G114:H114"/>
    <mergeCell ref="G115:H115"/>
    <mergeCell ref="D114:E114"/>
    <mergeCell ref="E120:F120"/>
    <mergeCell ref="E105:F105"/>
    <mergeCell ref="E106:F106"/>
    <mergeCell ref="G7:H7"/>
    <mergeCell ref="M2:T5"/>
    <mergeCell ref="D2:G2"/>
    <mergeCell ref="D3:G3"/>
    <mergeCell ref="D4:G4"/>
    <mergeCell ref="D5:H5"/>
    <mergeCell ref="I121:J121"/>
    <mergeCell ref="D115:E115"/>
    <mergeCell ref="D116:E116"/>
    <mergeCell ref="D117:E117"/>
    <mergeCell ref="G116:H116"/>
    <mergeCell ref="G117:H117"/>
    <mergeCell ref="G120:H120"/>
    <mergeCell ref="I120:J120"/>
  </mergeCells>
  <phoneticPr fontId="0" type="noConversion"/>
  <conditionalFormatting sqref="H8">
    <cfRule type="iconSet" priority="4">
      <iconSet iconSet="3Symbols">
        <cfvo type="percent" val="0"/>
        <cfvo type="percent" val="33"/>
        <cfvo type="percent" val="67"/>
      </iconSet>
    </cfRule>
  </conditionalFormatting>
  <dataValidations count="7">
    <dataValidation type="list" allowBlank="1" showInputMessage="1" showErrorMessage="1" sqref="AA115">
      <formula1>$AA$11:$AA$114</formula1>
    </dataValidation>
    <dataValidation type="list" allowBlank="1" showInputMessage="1" showErrorMessage="1" sqref="K47:K60 K14:K40">
      <formula1>a!A2:A56</formula1>
    </dataValidation>
    <dataValidation type="list" allowBlank="1" showInputMessage="1" showErrorMessage="1" sqref="N14:N40 N47:N60">
      <formula1>a!H4:H6</formula1>
    </dataValidation>
    <dataValidation type="list" allowBlank="1" showInputMessage="1" showErrorMessage="1" sqref="Q14:Q40 Q47:Q60">
      <formula1>a!K4:K6</formula1>
    </dataValidation>
    <dataValidation type="list" allowBlank="1" showInputMessage="1" showErrorMessage="1" sqref="E77:E80">
      <formula1>a!H13:H20</formula1>
    </dataValidation>
    <dataValidation type="list" allowBlank="1" showInputMessage="1" showErrorMessage="1" sqref="E81:E85">
      <formula1>a!H26:H32</formula1>
    </dataValidation>
    <dataValidation type="list" allowBlank="1" showInputMessage="1" showErrorMessage="1" sqref="E86:E90">
      <formula1>a!H41:H42</formula1>
    </dataValidation>
  </dataValidations>
  <pageMargins left="0.70866141732283472" right="0.70866141732283472" top="0.74803149606299213" bottom="0.74803149606299213" header="0.31496062992125984" footer="0.31496062992125984"/>
  <pageSetup paperSize="8" scale="38" orientation="portrait" r:id="rId1"/>
  <legacyDrawing r:id="rId2"/>
  <controls>
    <control shapeId="1123" r:id="rId3" name="OptionButton1"/>
    <control shapeId="1122" r:id="rId4" name="OptionButton2"/>
  </controls>
  <extLst xmlns:x14="http://schemas.microsoft.com/office/spreadsheetml/2009/9/main">
    <ext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a!A2:A56</xm:f>
          </x14:formula1>
          <xm:sqref>K14:K40 K47:K60</xm:sqref>
        </x14:dataValidation>
        <x14:dataValidation type="list" allowBlank="1" showInputMessage="1" showErrorMessage="1">
          <x14:formula1>
            <xm:f>a!H4:H6</xm:f>
          </x14:formula1>
          <xm:sqref>N14:N40 N47:N60</xm:sqref>
        </x14:dataValidation>
        <x14:dataValidation type="list" allowBlank="1" showInputMessage="1" showErrorMessage="1">
          <x14:formula1>
            <xm:f>a!K4:K6</xm:f>
          </x14:formula1>
          <xm:sqref>Q14:Q40 Q47:Q60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</vt:lpstr>
      <vt:lpstr>grille 1</vt:lpstr>
      <vt:lpstr>'grille 1'!Zone_d_impression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Jean-Marc DUMONTEL</dc:creator>
  <cp:lastModifiedBy>ACCUEILC2AP</cp:lastModifiedBy>
  <cp:lastPrinted>2014-09-19T10:40:00Z</cp:lastPrinted>
  <dcterms:created xsi:type="dcterms:W3CDTF">2012-10-30T09:46:44Z</dcterms:created>
  <dcterms:modified xsi:type="dcterms:W3CDTF">2016-10-21T08:42:47Z</dcterms:modified>
</cp:coreProperties>
</file>