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codeName="{4D1C537B-E38A-612A-F078-A93A15B4B7F4}"/>
  <workbookPr codeName="ThisWorkbook" defaultThemeVersion="124226"/>
  <mc:AlternateContent xmlns:mc="http://schemas.openxmlformats.org/markup-compatibility/2006">
    <mc:Choice Requires="x15">
      <x15ac:absPath xmlns:x15ac="http://schemas.microsoft.com/office/spreadsheetml/2010/11/ac" url="C:\Users\Utilisateur\Documents\Travaux VBA anciens\"/>
    </mc:Choice>
  </mc:AlternateContent>
  <xr:revisionPtr revIDLastSave="0" documentId="8_{DDEC1F9D-0338-4F7C-91D8-B118408E053B}" xr6:coauthVersionLast="47" xr6:coauthVersionMax="47" xr10:uidLastSave="{00000000-0000-0000-0000-000000000000}"/>
  <bookViews>
    <workbookView xWindow="6000" yWindow="3510" windowWidth="18000" windowHeight="9270" activeTab="4" xr2:uid="{00000000-000D-0000-FFFF-FFFF00000000}"/>
  </bookViews>
  <sheets>
    <sheet name="Facturier d'Entrées" sheetId="12" r:id="rId1"/>
    <sheet name="CoordonnéesClients" sheetId="5" r:id="rId2"/>
    <sheet name="Facture" sheetId="8" r:id="rId3"/>
    <sheet name="Historique_facture" sheetId="9" r:id="rId4"/>
    <sheet name="JournaldesVentes" sheetId="13" r:id="rId5"/>
  </sheets>
  <definedNames>
    <definedName name="CoordonnéesClients">OFFSET(CoordonnéesClients!$B$2,,,COUNTA(CoordonnéesClients!$A:$A)-1,COUNTA(CoordonnéesClients!$2:$2))</definedName>
    <definedName name="nom">#REF!</definedName>
    <definedName name="RaisonSocialeClients">OFFSET(CoordonnéesClients!$B$2,,,COUNTA(CoordonnéesClients!$A:$A)-1)</definedName>
    <definedName name="_xlnm.Print_Area" localSheetId="2">Facture!$A$1:$G$46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20" i="9" l="1"/>
  <c r="M21" i="9"/>
  <c r="M22" i="9"/>
  <c r="M23" i="9"/>
  <c r="M24" i="9"/>
  <c r="M25" i="9"/>
  <c r="M26" i="9"/>
  <c r="M27" i="9"/>
  <c r="M28" i="9"/>
  <c r="M29" i="9"/>
  <c r="M30" i="9"/>
  <c r="M31" i="9"/>
  <c r="M32" i="9"/>
  <c r="M33" i="9"/>
  <c r="M34" i="9"/>
  <c r="M35" i="9"/>
  <c r="M36" i="9"/>
  <c r="M37" i="9"/>
  <c r="M38" i="9"/>
  <c r="M39" i="9"/>
  <c r="M40" i="9"/>
  <c r="M41" i="9"/>
  <c r="M42" i="9"/>
  <c r="M43" i="9"/>
  <c r="M44" i="9"/>
  <c r="M45" i="9"/>
  <c r="M46" i="9"/>
  <c r="M47" i="9"/>
  <c r="A33" i="5"/>
  <c r="F8" i="13" l="1"/>
  <c r="J8" i="13" s="1"/>
  <c r="F9" i="13"/>
  <c r="I9" i="13" s="1"/>
  <c r="F10" i="13"/>
  <c r="I10" i="13" s="1"/>
  <c r="F11" i="13"/>
  <c r="I11" i="13" s="1"/>
  <c r="F12" i="13"/>
  <c r="F13" i="13"/>
  <c r="I13" i="13" s="1"/>
  <c r="F14" i="13"/>
  <c r="I14" i="13" s="1"/>
  <c r="F15" i="13"/>
  <c r="I15" i="13" s="1"/>
  <c r="F16" i="13"/>
  <c r="I16" i="13" s="1"/>
  <c r="F17" i="13"/>
  <c r="I17" i="13" s="1"/>
  <c r="F18" i="13"/>
  <c r="I18" i="13" s="1"/>
  <c r="F19" i="13"/>
  <c r="I19" i="13" s="1"/>
  <c r="F20" i="13"/>
  <c r="I20" i="13" s="1"/>
  <c r="F21" i="13"/>
  <c r="I21" i="13" s="1"/>
  <c r="F22" i="13"/>
  <c r="I22" i="13" s="1"/>
  <c r="F23" i="13"/>
  <c r="I23" i="13" s="1"/>
  <c r="F24" i="13"/>
  <c r="I24" i="13" s="1"/>
  <c r="F25" i="13"/>
  <c r="I25" i="13" s="1"/>
  <c r="F26" i="13"/>
  <c r="I26" i="13" s="1"/>
  <c r="F27" i="13"/>
  <c r="I27" i="13" s="1"/>
  <c r="F28" i="13"/>
  <c r="I28" i="13" s="1"/>
  <c r="F29" i="13"/>
  <c r="I29" i="13" s="1"/>
  <c r="F30" i="13"/>
  <c r="I30" i="13" s="1"/>
  <c r="F31" i="13"/>
  <c r="I31" i="13" s="1"/>
  <c r="F32" i="13"/>
  <c r="I32" i="13" s="1"/>
  <c r="F33" i="13"/>
  <c r="I33" i="13" s="1"/>
  <c r="F34" i="13"/>
  <c r="H34" i="13" s="1"/>
  <c r="G34" i="13" s="1"/>
  <c r="N34" i="13" s="1"/>
  <c r="F35" i="13"/>
  <c r="I35" i="13" s="1"/>
  <c r="F36" i="13"/>
  <c r="I36" i="13" s="1"/>
  <c r="P36" i="13" s="1"/>
  <c r="F37" i="13"/>
  <c r="H37" i="13" s="1"/>
  <c r="F38" i="13"/>
  <c r="F39" i="13"/>
  <c r="I39" i="13" s="1"/>
  <c r="F40" i="13"/>
  <c r="I40" i="13" s="1"/>
  <c r="F41" i="13"/>
  <c r="F42" i="13"/>
  <c r="F43" i="13"/>
  <c r="I43" i="13" s="1"/>
  <c r="F44" i="13"/>
  <c r="I44" i="13" s="1"/>
  <c r="F45" i="13"/>
  <c r="I45" i="13" s="1"/>
  <c r="F46" i="13"/>
  <c r="F47" i="13"/>
  <c r="I47" i="13" s="1"/>
  <c r="F48" i="13"/>
  <c r="I48" i="13" s="1"/>
  <c r="P38" i="13"/>
  <c r="P39" i="13"/>
  <c r="P40" i="13"/>
  <c r="P41" i="13"/>
  <c r="P42" i="13"/>
  <c r="P43" i="13"/>
  <c r="P44" i="13"/>
  <c r="P45" i="13"/>
  <c r="P46" i="13"/>
  <c r="P47" i="13"/>
  <c r="P48" i="13"/>
  <c r="P8" i="13"/>
  <c r="J36" i="13"/>
  <c r="I38" i="13"/>
  <c r="J38" i="13"/>
  <c r="I41" i="13"/>
  <c r="I42" i="13"/>
  <c r="J42" i="13"/>
  <c r="I46" i="13"/>
  <c r="J46" i="13"/>
  <c r="I7" i="13"/>
  <c r="H12" i="13"/>
  <c r="G12" i="13" s="1"/>
  <c r="N12" i="13" s="1"/>
  <c r="H13" i="13"/>
  <c r="G13" i="13" s="1"/>
  <c r="N13" i="13" s="1"/>
  <c r="H14" i="13"/>
  <c r="G14" i="13" s="1"/>
  <c r="N14" i="13" s="1"/>
  <c r="H16" i="13"/>
  <c r="G16" i="13" s="1"/>
  <c r="N16" i="13" s="1"/>
  <c r="H17" i="13"/>
  <c r="J17" i="13" s="1"/>
  <c r="H18" i="13"/>
  <c r="J18" i="13" s="1"/>
  <c r="H20" i="13"/>
  <c r="G20" i="13" s="1"/>
  <c r="N20" i="13" s="1"/>
  <c r="H22" i="13"/>
  <c r="G22" i="13" s="1"/>
  <c r="N22" i="13" s="1"/>
  <c r="H23" i="13"/>
  <c r="G23" i="13" s="1"/>
  <c r="N23" i="13" s="1"/>
  <c r="H24" i="13"/>
  <c r="G24" i="13" s="1"/>
  <c r="N24" i="13" s="1"/>
  <c r="H25" i="13"/>
  <c r="J25" i="13" s="1"/>
  <c r="H27" i="13"/>
  <c r="G27" i="13" s="1"/>
  <c r="N27" i="13" s="1"/>
  <c r="H28" i="13"/>
  <c r="H29" i="13"/>
  <c r="J29" i="13" s="1"/>
  <c r="H31" i="13"/>
  <c r="G31" i="13" s="1"/>
  <c r="N31" i="13" s="1"/>
  <c r="H32" i="13"/>
  <c r="G32" i="13" s="1"/>
  <c r="N32" i="13" s="1"/>
  <c r="H36" i="13"/>
  <c r="H38" i="13"/>
  <c r="H39" i="13"/>
  <c r="H40" i="13"/>
  <c r="H41" i="13"/>
  <c r="J41" i="13" s="1"/>
  <c r="H42" i="13"/>
  <c r="H43" i="13"/>
  <c r="H44" i="13"/>
  <c r="H45" i="13"/>
  <c r="J45" i="13" s="1"/>
  <c r="H46" i="13"/>
  <c r="H47" i="13"/>
  <c r="H48" i="13"/>
  <c r="H8" i="13"/>
  <c r="H7" i="13"/>
  <c r="G7" i="13" s="1"/>
  <c r="N7" i="13" s="1"/>
  <c r="G18" i="13"/>
  <c r="N18" i="13" s="1"/>
  <c r="G28" i="13"/>
  <c r="N28" i="13" s="1"/>
  <c r="G36" i="13"/>
  <c r="N36" i="13" s="1"/>
  <c r="G38" i="13"/>
  <c r="N38" i="13" s="1"/>
  <c r="G39" i="13"/>
  <c r="N39" i="13" s="1"/>
  <c r="G40" i="13"/>
  <c r="N40" i="13" s="1"/>
  <c r="G41" i="13"/>
  <c r="N41" i="13" s="1"/>
  <c r="G42" i="13"/>
  <c r="N42" i="13" s="1"/>
  <c r="G43" i="13"/>
  <c r="N43" i="13" s="1"/>
  <c r="G44" i="13"/>
  <c r="N44" i="13" s="1"/>
  <c r="G45" i="13"/>
  <c r="N45" i="13" s="1"/>
  <c r="G46" i="13"/>
  <c r="N46" i="13" s="1"/>
  <c r="G47" i="13"/>
  <c r="N47" i="13" s="1"/>
  <c r="G48" i="13"/>
  <c r="N48" i="13" s="1"/>
  <c r="G8" i="13"/>
  <c r="N8" i="13" s="1"/>
  <c r="J37" i="13" l="1"/>
  <c r="G37" i="13"/>
  <c r="N37" i="13" s="1"/>
  <c r="I37" i="13"/>
  <c r="H35" i="13"/>
  <c r="G35" i="13" s="1"/>
  <c r="N35" i="13" s="1"/>
  <c r="I34" i="13"/>
  <c r="J34" i="13"/>
  <c r="H33" i="13"/>
  <c r="H30" i="13"/>
  <c r="G30" i="13" s="1"/>
  <c r="N30" i="13" s="1"/>
  <c r="J30" i="13"/>
  <c r="P30" i="13" s="1"/>
  <c r="G29" i="13"/>
  <c r="N29" i="13" s="1"/>
  <c r="P29" i="13" s="1"/>
  <c r="H26" i="13"/>
  <c r="G26" i="13" s="1"/>
  <c r="N26" i="13" s="1"/>
  <c r="J26" i="13"/>
  <c r="P26" i="13" s="1"/>
  <c r="G25" i="13"/>
  <c r="N25" i="13" s="1"/>
  <c r="P25" i="13" s="1"/>
  <c r="J22" i="13"/>
  <c r="P22" i="13" s="1"/>
  <c r="H21" i="13"/>
  <c r="H19" i="13"/>
  <c r="G19" i="13" s="1"/>
  <c r="N19" i="13" s="1"/>
  <c r="P18" i="13"/>
  <c r="H11" i="13"/>
  <c r="J11" i="13" s="1"/>
  <c r="J47" i="13"/>
  <c r="J43" i="13"/>
  <c r="J39" i="13"/>
  <c r="J35" i="13"/>
  <c r="P35" i="13" s="1"/>
  <c r="J31" i="13"/>
  <c r="P31" i="13" s="1"/>
  <c r="J27" i="13"/>
  <c r="P27" i="13" s="1"/>
  <c r="J23" i="13"/>
  <c r="P23" i="13" s="1"/>
  <c r="J19" i="13"/>
  <c r="P19" i="13" s="1"/>
  <c r="G17" i="13"/>
  <c r="N17" i="13" s="1"/>
  <c r="P17" i="13" s="1"/>
  <c r="H15" i="13"/>
  <c r="J14" i="13"/>
  <c r="P14" i="13" s="1"/>
  <c r="J12" i="13"/>
  <c r="G11" i="13"/>
  <c r="N11" i="13" s="1"/>
  <c r="P11" i="13" s="1"/>
  <c r="H10" i="13"/>
  <c r="H9" i="13"/>
  <c r="G9" i="13" s="1"/>
  <c r="I8" i="13"/>
  <c r="J28" i="13"/>
  <c r="P28" i="13" s="1"/>
  <c r="J20" i="13"/>
  <c r="P20" i="13" s="1"/>
  <c r="J44" i="13"/>
  <c r="J48" i="13"/>
  <c r="J40" i="13"/>
  <c r="J32" i="13"/>
  <c r="P32" i="13" s="1"/>
  <c r="J24" i="13"/>
  <c r="P24" i="13" s="1"/>
  <c r="J16" i="13"/>
  <c r="P16" i="13" s="1"/>
  <c r="J7" i="13"/>
  <c r="P7" i="13" s="1"/>
  <c r="J13" i="13"/>
  <c r="P13" i="13" s="1"/>
  <c r="I12" i="13"/>
  <c r="P12" i="13" s="1"/>
  <c r="G17" i="8"/>
  <c r="G18" i="8"/>
  <c r="G19" i="8"/>
  <c r="G20" i="8"/>
  <c r="G21" i="8"/>
  <c r="G22" i="8"/>
  <c r="G23" i="8"/>
  <c r="G24" i="8"/>
  <c r="G25" i="8"/>
  <c r="G26" i="8"/>
  <c r="G27" i="8"/>
  <c r="G28" i="8"/>
  <c r="G29" i="8"/>
  <c r="G30" i="8"/>
  <c r="G31" i="8"/>
  <c r="G32" i="8"/>
  <c r="G33" i="8"/>
  <c r="G34" i="8"/>
  <c r="G16" i="8"/>
  <c r="P37" i="13" l="1"/>
  <c r="P34" i="13"/>
  <c r="J33" i="13"/>
  <c r="G33" i="13"/>
  <c r="N33" i="13" s="1"/>
  <c r="J21" i="13"/>
  <c r="P21" i="13" s="1"/>
  <c r="G21" i="13"/>
  <c r="N21" i="13" s="1"/>
  <c r="J9" i="13"/>
  <c r="J15" i="13"/>
  <c r="G15" i="13"/>
  <c r="N15" i="13" s="1"/>
  <c r="J10" i="13"/>
  <c r="G10" i="13"/>
  <c r="N10" i="13" s="1"/>
  <c r="N9" i="13"/>
  <c r="A16" i="5"/>
  <c r="P33" i="13" l="1"/>
  <c r="P15" i="13"/>
  <c r="P10" i="13"/>
  <c r="P9" i="13"/>
  <c r="L12" i="12"/>
  <c r="O12" i="12" s="1"/>
  <c r="L13" i="12"/>
  <c r="O13" i="12" s="1"/>
  <c r="L14" i="12"/>
  <c r="O14" i="12" s="1"/>
  <c r="L15" i="12"/>
  <c r="O15" i="12" s="1"/>
  <c r="L16" i="12"/>
  <c r="O16" i="12" s="1"/>
  <c r="L17" i="12"/>
  <c r="O17" i="12" s="1"/>
  <c r="L18" i="12"/>
  <c r="O18" i="12" s="1"/>
  <c r="L19" i="12"/>
  <c r="O19" i="12" s="1"/>
  <c r="L20" i="12"/>
  <c r="O20" i="12" s="1"/>
  <c r="L21" i="12"/>
  <c r="O21" i="12" s="1"/>
  <c r="L22" i="12"/>
  <c r="O22" i="12" s="1"/>
  <c r="L23" i="12"/>
  <c r="O23" i="12" s="1"/>
  <c r="L24" i="12"/>
  <c r="O24" i="12" s="1"/>
  <c r="L25" i="12"/>
  <c r="O25" i="12" s="1"/>
  <c r="L26" i="12"/>
  <c r="O26" i="12" s="1"/>
  <c r="L27" i="12"/>
  <c r="O27" i="12" s="1"/>
  <c r="L28" i="12"/>
  <c r="L29" i="12"/>
  <c r="L30" i="12"/>
  <c r="L31" i="12"/>
  <c r="L32" i="12"/>
  <c r="L33" i="12"/>
  <c r="L34" i="12"/>
  <c r="L35" i="12"/>
  <c r="G5" i="12"/>
  <c r="F5" i="12" s="1"/>
  <c r="L5" i="12" s="1"/>
  <c r="O5" i="12" s="1"/>
  <c r="G6" i="12"/>
  <c r="F6" i="12" s="1"/>
  <c r="L6" i="12" s="1"/>
  <c r="O6" i="12" s="1"/>
  <c r="G7" i="12"/>
  <c r="F7" i="12" s="1"/>
  <c r="L7" i="12" s="1"/>
  <c r="O7" i="12" s="1"/>
  <c r="G8" i="12"/>
  <c r="F8" i="12" s="1"/>
  <c r="L8" i="12" s="1"/>
  <c r="O8" i="12" s="1"/>
  <c r="G9" i="12"/>
  <c r="F9" i="12" s="1"/>
  <c r="L9" i="12" s="1"/>
  <c r="O9" i="12" s="1"/>
  <c r="G10" i="12"/>
  <c r="F10" i="12" s="1"/>
  <c r="L10" i="12" s="1"/>
  <c r="O10" i="12" s="1"/>
  <c r="G11" i="12"/>
  <c r="F11" i="12" s="1"/>
  <c r="L11" i="12" s="1"/>
  <c r="O11" i="12" s="1"/>
  <c r="G4" i="12"/>
  <c r="F4" i="12" s="1"/>
  <c r="L4" i="12" s="1"/>
  <c r="O4" i="12" s="1"/>
  <c r="M4" i="9" l="1"/>
  <c r="M5" i="9"/>
  <c r="M6" i="9"/>
  <c r="M7" i="9"/>
  <c r="M8" i="9"/>
  <c r="M9" i="9"/>
  <c r="M10" i="9"/>
  <c r="M11" i="9"/>
  <c r="M12" i="9"/>
  <c r="M13" i="9"/>
  <c r="M14" i="9"/>
  <c r="M15" i="9"/>
  <c r="M16" i="9"/>
  <c r="M17" i="9"/>
  <c r="M18" i="9"/>
  <c r="M19" i="9"/>
  <c r="M3" i="9"/>
  <c r="O2" i="9"/>
  <c r="F10" i="8" l="1"/>
  <c r="B11" i="8"/>
  <c r="A45" i="5"/>
  <c r="A14" i="5"/>
  <c r="A10" i="5"/>
  <c r="A53" i="5"/>
  <c r="A22" i="5"/>
  <c r="A19" i="5"/>
  <c r="A25" i="5"/>
  <c r="A46" i="5"/>
  <c r="A36" i="5"/>
  <c r="A56" i="5"/>
  <c r="A47" i="5"/>
  <c r="A43" i="5"/>
  <c r="A12" i="5"/>
  <c r="A5" i="5"/>
  <c r="A15" i="5"/>
  <c r="A13" i="5"/>
  <c r="A20" i="5"/>
  <c r="A23" i="5"/>
  <c r="A30" i="5"/>
  <c r="A55" i="5"/>
  <c r="A29" i="5"/>
  <c r="A31" i="5"/>
  <c r="A6" i="5"/>
  <c r="A17" i="5"/>
  <c r="A7" i="5"/>
  <c r="A4" i="5"/>
  <c r="A52" i="5"/>
  <c r="A11" i="5"/>
  <c r="A44" i="5"/>
  <c r="A32" i="5"/>
  <c r="A27" i="5"/>
  <c r="A57" i="5"/>
  <c r="A3" i="5"/>
  <c r="A41" i="5"/>
  <c r="A28" i="5"/>
  <c r="A39" i="5"/>
  <c r="A26" i="5"/>
  <c r="A35" i="5"/>
  <c r="A54" i="5"/>
  <c r="A21" i="5"/>
  <c r="A24" i="5"/>
  <c r="A49" i="5"/>
  <c r="A34" i="5"/>
  <c r="A50" i="5"/>
  <c r="A48" i="5"/>
  <c r="A42" i="5"/>
  <c r="A37" i="5"/>
  <c r="A38" i="5"/>
  <c r="A40" i="5"/>
  <c r="A51" i="5"/>
  <c r="A9" i="5"/>
  <c r="A8" i="5"/>
  <c r="A18" i="5"/>
  <c r="A2" i="5"/>
  <c r="E13" i="8" l="1"/>
  <c r="E11" i="8"/>
  <c r="E12" i="8"/>
  <c r="F12" i="8"/>
  <c r="B12" i="8"/>
  <c r="J3" i="8" s="1"/>
  <c r="G35" i="8" l="1"/>
  <c r="G36" i="8" s="1"/>
  <c r="G37" i="8" s="1"/>
  <c r="B39" i="8" s="1"/>
</calcChain>
</file>

<file path=xl/sharedStrings.xml><?xml version="1.0" encoding="utf-8"?>
<sst xmlns="http://schemas.openxmlformats.org/spreadsheetml/2006/main" count="391" uniqueCount="216">
  <si>
    <t>Prénom</t>
  </si>
  <si>
    <t>dethioux</t>
  </si>
  <si>
    <t>VAN DEN BERGH</t>
  </si>
  <si>
    <t>CERTINERGIE</t>
  </si>
  <si>
    <t>SONVILLE</t>
  </si>
  <si>
    <t>NOVIAT</t>
  </si>
  <si>
    <t>Nom :</t>
  </si>
  <si>
    <t>Prénom :</t>
  </si>
  <si>
    <t>Adresse :</t>
  </si>
  <si>
    <t>Code Postal :</t>
  </si>
  <si>
    <t>Localité:</t>
  </si>
  <si>
    <t xml:space="preserve">FACTURE N° </t>
  </si>
  <si>
    <t>TVA Client :</t>
  </si>
  <si>
    <t>Tél :</t>
  </si>
  <si>
    <t>Désignation</t>
  </si>
  <si>
    <t>Total HTVA</t>
  </si>
  <si>
    <t>Total TVAC</t>
  </si>
  <si>
    <t>DATE :</t>
  </si>
  <si>
    <t>CP+Localité</t>
  </si>
  <si>
    <t>N° TVA</t>
  </si>
  <si>
    <t>Kousen</t>
  </si>
  <si>
    <t>Daniel</t>
  </si>
  <si>
    <t>rue Buisson à la fleur, 91</t>
  </si>
  <si>
    <t>4537 Verlaine</t>
  </si>
  <si>
    <t>2020/001</t>
  </si>
  <si>
    <t>NumClient</t>
  </si>
  <si>
    <t>Nom</t>
  </si>
  <si>
    <t>Adresse</t>
  </si>
  <si>
    <t>Code Postal</t>
  </si>
  <si>
    <t>Localité</t>
  </si>
  <si>
    <t>Téléphone</t>
  </si>
  <si>
    <t>GSM</t>
  </si>
  <si>
    <t>Email</t>
  </si>
  <si>
    <t>Verlaine</t>
  </si>
  <si>
    <t>Villers le Bouillet</t>
  </si>
  <si>
    <t>daniel.kousen@skynet.be</t>
  </si>
  <si>
    <t>Dupont</t>
  </si>
  <si>
    <t>Charles</t>
  </si>
  <si>
    <t>rue du Pont,28</t>
  </si>
  <si>
    <t>N/A</t>
  </si>
  <si>
    <t>sa</t>
  </si>
  <si>
    <t>arkos</t>
  </si>
  <si>
    <t>DAOUT</t>
  </si>
  <si>
    <t>Egide</t>
  </si>
  <si>
    <t>GIANQUINTO</t>
  </si>
  <si>
    <t>Gloria</t>
  </si>
  <si>
    <t>JOLLY</t>
  </si>
  <si>
    <t>Geoffrey</t>
  </si>
  <si>
    <t>SAINTE</t>
  </si>
  <si>
    <t>Jean-Christophe</t>
  </si>
  <si>
    <t>MHVAL</t>
  </si>
  <si>
    <t>Lise</t>
  </si>
  <si>
    <t>WOLWERTZ</t>
  </si>
  <si>
    <t>Alain</t>
  </si>
  <si>
    <t>Dominique</t>
  </si>
  <si>
    <t>RIGA</t>
  </si>
  <si>
    <t>André</t>
  </si>
  <si>
    <t>DEBLIQUIS</t>
  </si>
  <si>
    <t>Luc</t>
  </si>
  <si>
    <t>BUTERA</t>
  </si>
  <si>
    <t>Raphaël</t>
  </si>
  <si>
    <t>DEVIGNE</t>
  </si>
  <si>
    <t>Henry</t>
  </si>
  <si>
    <t>DELVAUX</t>
  </si>
  <si>
    <t>Patrick</t>
  </si>
  <si>
    <t>FEET</t>
  </si>
  <si>
    <t>Thomas</t>
  </si>
  <si>
    <t>GRINDORGE</t>
  </si>
  <si>
    <t>Benoit</t>
  </si>
  <si>
    <t>LECOMPTE</t>
  </si>
  <si>
    <t>Michel</t>
  </si>
  <si>
    <t>WELKENHUZEN</t>
  </si>
  <si>
    <t>LAMOUREUX</t>
  </si>
  <si>
    <t>Alexandre</t>
  </si>
  <si>
    <t>LEFEBVRE</t>
  </si>
  <si>
    <t>Fréderic</t>
  </si>
  <si>
    <t>DUCHENE</t>
  </si>
  <si>
    <t>Laurent</t>
  </si>
  <si>
    <t>BOVEROUL</t>
  </si>
  <si>
    <t>Eric</t>
  </si>
  <si>
    <t>ULIANA</t>
  </si>
  <si>
    <t>Maxime</t>
  </si>
  <si>
    <t>DEBECKER</t>
  </si>
  <si>
    <t>Philippe</t>
  </si>
  <si>
    <t>ROSE</t>
  </si>
  <si>
    <t>LHEUREUX</t>
  </si>
  <si>
    <t>Lionel</t>
  </si>
  <si>
    <t>LAMBERTY</t>
  </si>
  <si>
    <t>WUYTS</t>
  </si>
  <si>
    <t>Jean-Luc</t>
  </si>
  <si>
    <t>ANCION</t>
  </si>
  <si>
    <t>Freddy</t>
  </si>
  <si>
    <t>PAZIENZA</t>
  </si>
  <si>
    <t>Gauthier</t>
  </si>
  <si>
    <t>Maud</t>
  </si>
  <si>
    <t>MUSIQUE</t>
  </si>
  <si>
    <t>Catherine</t>
  </si>
  <si>
    <t>LABYE</t>
  </si>
  <si>
    <t>Didier</t>
  </si>
  <si>
    <t>MATYN</t>
  </si>
  <si>
    <t>Claude</t>
  </si>
  <si>
    <t>WALLRAF</t>
  </si>
  <si>
    <t>FOUCART</t>
  </si>
  <si>
    <t>Sophie</t>
  </si>
  <si>
    <t>HALIN</t>
  </si>
  <si>
    <t>Hervé</t>
  </si>
  <si>
    <t>MARTINE</t>
  </si>
  <si>
    <t>Georges</t>
  </si>
  <si>
    <t>SOUDAIN</t>
  </si>
  <si>
    <t>Nadine</t>
  </si>
  <si>
    <t>SAMSON</t>
  </si>
  <si>
    <t>REMONT</t>
  </si>
  <si>
    <t>MOISSERON</t>
  </si>
  <si>
    <t>Gérard</t>
  </si>
  <si>
    <t>MORSAINT</t>
  </si>
  <si>
    <t>fils</t>
  </si>
  <si>
    <t>TOURNIQUET</t>
  </si>
  <si>
    <t>Madame</t>
  </si>
  <si>
    <t>COONAERT</t>
  </si>
  <si>
    <t>CONING</t>
  </si>
  <si>
    <t>BE0752.303.492</t>
  </si>
  <si>
    <t>04/259.45.55</t>
  </si>
  <si>
    <t>0495/23.05.74</t>
  </si>
  <si>
    <t>Roland</t>
  </si>
  <si>
    <t xml:space="preserve">EVRARD </t>
  </si>
  <si>
    <t>facture payée</t>
  </si>
  <si>
    <t>Date paiement</t>
  </si>
  <si>
    <t>Solde</t>
  </si>
  <si>
    <t>KOUSEN</t>
  </si>
  <si>
    <t>rue Trixhelette, 81</t>
  </si>
  <si>
    <t>04/259,43,84</t>
  </si>
  <si>
    <t>04/12345678</t>
  </si>
  <si>
    <t>N°</t>
  </si>
  <si>
    <t>Date</t>
  </si>
  <si>
    <t>FACTURIER DES ACHATS</t>
  </si>
  <si>
    <t>Fournisseurs</t>
  </si>
  <si>
    <t>00    06    21</t>
  </si>
  <si>
    <t>Trimestre 1.</t>
  </si>
  <si>
    <t>Total TVA</t>
  </si>
  <si>
    <t>Total sans TVA</t>
  </si>
  <si>
    <t>NET de TVA</t>
  </si>
  <si>
    <t>Marchandises</t>
  </si>
  <si>
    <t>Frais</t>
  </si>
  <si>
    <t>Invest.</t>
  </si>
  <si>
    <t>Privé</t>
  </si>
  <si>
    <t>BE</t>
  </si>
  <si>
    <t>TVA non récupérable</t>
  </si>
  <si>
    <t>TVA récupérable</t>
  </si>
  <si>
    <t>Total de contrôle</t>
  </si>
  <si>
    <t>Machin</t>
  </si>
  <si>
    <t>Chose</t>
  </si>
  <si>
    <r>
      <t xml:space="preserve">Total facture +    </t>
    </r>
    <r>
      <rPr>
        <sz val="11"/>
        <color rgb="FFFF0000"/>
        <rFont val="Calibri"/>
        <family val="2"/>
        <scheme val="minor"/>
      </rPr>
      <t xml:space="preserve">ou note crédit - </t>
    </r>
    <r>
      <rPr>
        <sz val="11"/>
        <color theme="1"/>
        <rFont val="Calibri"/>
        <family val="2"/>
        <scheme val="minor"/>
      </rPr>
      <t xml:space="preserve">avec TVA % </t>
    </r>
  </si>
  <si>
    <t>Proximus</t>
  </si>
  <si>
    <t>Brico</t>
  </si>
  <si>
    <t>D'HOE</t>
  </si>
  <si>
    <t>4470 Saint-Georges-sur-Meuse</t>
  </si>
  <si>
    <t>Tél : 0475/50 13 12</t>
  </si>
  <si>
    <t>126. rue Basse Marquet</t>
  </si>
  <si>
    <t>TVA : BE 0651.346.684</t>
  </si>
  <si>
    <t>Prix Unit. HTVA</t>
  </si>
  <si>
    <t>Référence</t>
  </si>
  <si>
    <t>Qtés/Nbre Heures</t>
  </si>
  <si>
    <t>Solde:</t>
  </si>
  <si>
    <t>Acompte 4</t>
  </si>
  <si>
    <t xml:space="preserve">CONDITIONS : Les présentes conditions sont applicables à toutes nos livraisons et prestations. Passé le délai de 8 jours plus aucunes contestations ne sra recevable. </t>
  </si>
  <si>
    <t>Toutes nos factures sont payables au grand comptant. A défaut de paiement, il nous sera dù de plein droit et sans mise en demeure des intérêts conventionnels de 1,5%</t>
  </si>
  <si>
    <t>par mois depuis la date de la facture avec un montant minimum de 50  EUR. Seuls les tribunaux de Huy sont compétents en cas de litige. Pour tout facture d'un montant</t>
  </si>
  <si>
    <t>inférieur à 25 EUR; 1,24 EUR seront demandés pour frais administratifs.</t>
  </si>
  <si>
    <t>GSM: 0475/50.13.12</t>
  </si>
  <si>
    <t>Mail:</t>
  </si>
  <si>
    <t>locahomeparty@outlook,be</t>
  </si>
  <si>
    <t>FACTURIER DES VENTES</t>
  </si>
  <si>
    <t>TVA non due</t>
  </si>
  <si>
    <t>Co-Contractant</t>
  </si>
  <si>
    <t>Clients</t>
  </si>
  <si>
    <t xml:space="preserve">  Total facture +</t>
  </si>
  <si>
    <t xml:space="preserve">  ou Note e Crédit -</t>
  </si>
  <si>
    <t xml:space="preserve">  avec TVA %</t>
  </si>
  <si>
    <t>Trimestre 1</t>
  </si>
  <si>
    <t>Total de Contrôle</t>
  </si>
  <si>
    <t>TVA à payer</t>
  </si>
  <si>
    <t>BE0651.346.584</t>
  </si>
  <si>
    <t>TVA 21%</t>
  </si>
  <si>
    <t>CONING Patrick</t>
  </si>
  <si>
    <t>WOLWERTZ Alain</t>
  </si>
  <si>
    <t>KOUSEN Daniel</t>
  </si>
  <si>
    <t>LHOMME</t>
  </si>
  <si>
    <t>rue Basse Marquet, 126</t>
  </si>
  <si>
    <t>Stockay</t>
  </si>
  <si>
    <t>BE 0651.346.684</t>
  </si>
  <si>
    <t>0475/50 13 12</t>
  </si>
  <si>
    <t>locahomeparty@outlook.be</t>
  </si>
  <si>
    <t>LHOMME Alain</t>
  </si>
  <si>
    <t>Banque : BE29 1325 5148 6164</t>
  </si>
  <si>
    <t>Acompte 1</t>
  </si>
  <si>
    <t>Acompte 2</t>
  </si>
  <si>
    <t>Acompte 3</t>
  </si>
  <si>
    <t xml:space="preserve"> </t>
  </si>
  <si>
    <t>Colonne1</t>
  </si>
  <si>
    <t>Colonne2</t>
  </si>
  <si>
    <t>Colonne3</t>
  </si>
  <si>
    <t>Colonne4</t>
  </si>
  <si>
    <t>Colonne5</t>
  </si>
  <si>
    <t>Colonne6</t>
  </si>
  <si>
    <t>Colonne7</t>
  </si>
  <si>
    <t>Colonne8</t>
  </si>
  <si>
    <t>Colonne9</t>
  </si>
  <si>
    <t>Colonne10</t>
  </si>
  <si>
    <t>Colonne11</t>
  </si>
  <si>
    <t>Colonne12</t>
  </si>
  <si>
    <t>Colonne13</t>
  </si>
  <si>
    <t>MOISSERON Gérard</t>
  </si>
  <si>
    <t>BUTERA Raphaël</t>
  </si>
  <si>
    <t>MUSIQUE Catherine</t>
  </si>
  <si>
    <t>VAN DEN BERGH 0</t>
  </si>
  <si>
    <t>CERTINERGIE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</si>
</sst>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7" formatCode="#,##0.00\ &quot;€&quot;;\-#,##0.00\ &quot;€&quot;"/>
    <numFmt numFmtId="44" formatCode="_-* #,##0.00\ &quot;€&quot;_-;\-* #,##0.00\ &quot;€&quot;_-;_-* &quot;-&quot;??\ &quot;€&quot;_-;_-@_-"/>
    <numFmt numFmtId="164" formatCode="[$-40C]d\ mmmm\ yyyy;@"/>
  </numFmts>
  <fonts count="28" x14ac:knownFonts="1">
    <font>
      <sz val="11"/>
      <color theme="1"/>
      <name val="Calibri"/>
      <family val="2"/>
      <scheme val="minor"/>
    </font>
    <font>
      <sz val="11"/>
      <color rgb="FFFF0000"/>
      <name val="Calibri"/>
      <family val="2"/>
      <scheme val="minor"/>
    </font>
    <font>
      <sz val="18"/>
      <color theme="9" tint="-0.499984740745262"/>
      <name val="Calibri"/>
      <family val="2"/>
      <scheme val="minor"/>
    </font>
    <font>
      <sz val="11"/>
      <color theme="1"/>
      <name val="Calibri"/>
      <family val="2"/>
      <scheme val="minor"/>
    </font>
    <font>
      <sz val="11"/>
      <color theme="1"/>
      <name val="Calibri"/>
      <family val="2"/>
    </font>
    <font>
      <sz val="12"/>
      <color theme="1"/>
      <name val="Calibri"/>
      <family val="2"/>
      <scheme val="minor"/>
    </font>
    <font>
      <sz val="14"/>
      <color theme="1"/>
      <name val="Calibri"/>
      <family val="2"/>
      <scheme val="minor"/>
    </font>
    <font>
      <u/>
      <sz val="11"/>
      <color theme="10"/>
      <name val="Calibri"/>
      <family val="2"/>
      <scheme val="minor"/>
    </font>
    <font>
      <sz val="11"/>
      <color theme="3" tint="-0.249977111117893"/>
      <name val="Calibri"/>
      <family val="2"/>
      <scheme val="minor"/>
    </font>
    <font>
      <sz val="10"/>
      <color theme="1"/>
      <name val="Calibri"/>
      <family val="2"/>
      <scheme val="minor"/>
    </font>
    <font>
      <sz val="10"/>
      <color theme="4" tint="-0.249977111117893"/>
      <name val="Calibri"/>
      <family val="2"/>
      <scheme val="minor"/>
    </font>
    <font>
      <sz val="12"/>
      <color rgb="FFFF0000"/>
      <name val="Candara"/>
      <family val="2"/>
    </font>
    <font>
      <sz val="11"/>
      <color theme="0"/>
      <name val="Calibri"/>
      <family val="2"/>
      <scheme val="minor"/>
    </font>
    <font>
      <b/>
      <sz val="12"/>
      <color rgb="FFFF0000"/>
      <name val="Calibri"/>
      <family val="2"/>
      <scheme val="minor"/>
    </font>
    <font>
      <sz val="10"/>
      <name val="Arial"/>
      <family val="2"/>
      <charset val="1"/>
    </font>
    <font>
      <sz val="6"/>
      <name val="Calisto MT"/>
      <family val="1"/>
      <charset val="1"/>
    </font>
    <font>
      <sz val="10"/>
      <name val="Calisto MT"/>
      <family val="1"/>
      <charset val="1"/>
    </font>
    <font>
      <b/>
      <sz val="10"/>
      <color indexed="12"/>
      <name val="Calisto MT"/>
      <family val="1"/>
      <charset val="1"/>
    </font>
    <font>
      <b/>
      <sz val="11"/>
      <color indexed="12"/>
      <name val="Calisto MT"/>
      <family val="1"/>
      <charset val="1"/>
    </font>
    <font>
      <b/>
      <sz val="9"/>
      <name val="Calisto MT"/>
      <family val="1"/>
      <charset val="1"/>
    </font>
    <font>
      <b/>
      <i/>
      <sz val="11"/>
      <name val="Calisto MT"/>
      <family val="1"/>
      <charset val="1"/>
    </font>
    <font>
      <i/>
      <sz val="11"/>
      <name val="Calisto MT"/>
      <family val="1"/>
      <charset val="1"/>
    </font>
    <font>
      <b/>
      <sz val="9"/>
      <name val="Times New Roman"/>
      <family val="1"/>
      <charset val="1"/>
    </font>
    <font>
      <u/>
      <sz val="10"/>
      <color indexed="12"/>
      <name val="Arial"/>
      <family val="2"/>
      <charset val="1"/>
    </font>
    <font>
      <sz val="11"/>
      <name val="Calibri"/>
      <family val="2"/>
      <scheme val="minor"/>
    </font>
    <font>
      <u/>
      <sz val="11"/>
      <color rgb="FFFF00FF"/>
      <name val="Calibri"/>
      <family val="2"/>
    </font>
    <font>
      <sz val="11"/>
      <color theme="1"/>
      <name val="Comic Sans MS"/>
      <family val="4"/>
    </font>
    <font>
      <b/>
      <sz val="14"/>
      <color theme="1"/>
      <name val="Calibri"/>
      <family val="2"/>
      <scheme val="minor"/>
    </font>
  </fonts>
  <fills count="5">
    <fill>
      <patternFill patternType="none"/>
    </fill>
    <fill>
      <patternFill patternType="gray125"/>
    </fill>
    <fill>
      <patternFill patternType="solid">
        <fgColor theme="2" tint="-0.249977111117893"/>
        <bgColor indexed="64"/>
      </patternFill>
    </fill>
    <fill>
      <patternFill patternType="solid">
        <fgColor theme="9" tint="0.59999389629810485"/>
        <bgColor indexed="64"/>
      </patternFill>
    </fill>
    <fill>
      <patternFill patternType="solid">
        <fgColor theme="0"/>
        <bgColor indexed="64"/>
      </patternFill>
    </fill>
  </fills>
  <borders count="5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double">
        <color auto="1"/>
      </bottom>
      <diagonal/>
    </border>
    <border>
      <left/>
      <right/>
      <top style="double">
        <color auto="1"/>
      </top>
      <bottom style="double">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theme="6" tint="-0.24994659260841701"/>
      </left>
      <right style="thin">
        <color theme="6" tint="-0.24994659260841701"/>
      </right>
      <top style="double">
        <color auto="1"/>
      </top>
      <bottom style="hair">
        <color theme="6" tint="-0.24994659260841701"/>
      </bottom>
      <diagonal/>
    </border>
    <border>
      <left style="thin">
        <color theme="6" tint="-0.24994659260841701"/>
      </left>
      <right style="thin">
        <color theme="6" tint="-0.24994659260841701"/>
      </right>
      <top style="hair">
        <color theme="6" tint="-0.24994659260841701"/>
      </top>
      <bottom style="hair">
        <color theme="6" tint="-0.24994659260841701"/>
      </bottom>
      <diagonal/>
    </border>
    <border>
      <left style="thin">
        <color theme="6" tint="-0.24994659260841701"/>
      </left>
      <right style="thin">
        <color theme="6" tint="-0.24994659260841701"/>
      </right>
      <top style="hair">
        <color theme="6" tint="-0.24994659260841701"/>
      </top>
      <bottom style="thin">
        <color indexed="64"/>
      </bottom>
      <diagonal/>
    </border>
    <border>
      <left style="medium">
        <color theme="8" tint="-0.24994659260841701"/>
      </left>
      <right/>
      <top style="medium">
        <color theme="8" tint="-0.24994659260841701"/>
      </top>
      <bottom/>
      <diagonal/>
    </border>
    <border>
      <left/>
      <right/>
      <top style="medium">
        <color theme="8" tint="-0.24994659260841701"/>
      </top>
      <bottom/>
      <diagonal/>
    </border>
    <border>
      <left/>
      <right style="medium">
        <color theme="8" tint="-0.24994659260841701"/>
      </right>
      <top style="medium">
        <color theme="8" tint="-0.24994659260841701"/>
      </top>
      <bottom/>
      <diagonal/>
    </border>
    <border>
      <left style="medium">
        <color theme="8" tint="-0.24994659260841701"/>
      </left>
      <right/>
      <top/>
      <bottom/>
      <diagonal/>
    </border>
    <border>
      <left/>
      <right style="medium">
        <color theme="8" tint="-0.24994659260841701"/>
      </right>
      <top/>
      <bottom/>
      <diagonal/>
    </border>
    <border>
      <left style="medium">
        <color theme="8" tint="-0.24994659260841701"/>
      </left>
      <right/>
      <top/>
      <bottom style="medium">
        <color theme="8" tint="-0.24994659260841701"/>
      </bottom>
      <diagonal/>
    </border>
    <border>
      <left/>
      <right/>
      <top/>
      <bottom style="medium">
        <color theme="8" tint="-0.24994659260841701"/>
      </bottom>
      <diagonal/>
    </border>
    <border>
      <left/>
      <right style="medium">
        <color theme="8" tint="-0.24994659260841701"/>
      </right>
      <top/>
      <bottom style="medium">
        <color theme="8" tint="-0.24994659260841701"/>
      </bottom>
      <diagonal/>
    </border>
    <border>
      <left style="thin">
        <color indexed="64"/>
      </left>
      <right style="thin">
        <color indexed="64"/>
      </right>
      <top/>
      <bottom/>
      <diagonal/>
    </border>
    <border>
      <left style="thin">
        <color theme="6" tint="-0.24994659260841701"/>
      </left>
      <right style="thin">
        <color theme="6" tint="-0.24994659260841701"/>
      </right>
      <top style="thin">
        <color indexed="64"/>
      </top>
      <bottom style="hair">
        <color theme="6" tint="-0.24994659260841701"/>
      </bottom>
      <diagonal/>
    </border>
    <border>
      <left style="thin">
        <color theme="6" tint="-0.24994659260841701"/>
      </left>
      <right style="thin">
        <color theme="6" tint="-0.24994659260841701"/>
      </right>
      <top/>
      <bottom style="hair">
        <color theme="6" tint="-0.24994659260841701"/>
      </bottom>
      <diagonal/>
    </border>
    <border>
      <left style="thin">
        <color theme="6" tint="-0.24994659260841701"/>
      </left>
      <right style="thin">
        <color theme="6" tint="-0.24994659260841701"/>
      </right>
      <top style="hair">
        <color theme="6" tint="-0.24994659260841701"/>
      </top>
      <bottom/>
      <diagonal/>
    </border>
    <border>
      <left style="medium">
        <color indexed="64"/>
      </left>
      <right style="medium">
        <color indexed="64"/>
      </right>
      <top style="medium">
        <color indexed="64"/>
      </top>
      <bottom style="medium">
        <color indexed="64"/>
      </bottom>
      <diagonal/>
    </border>
    <border>
      <left/>
      <right style="thin">
        <color theme="6" tint="-0.24994659260841701"/>
      </right>
      <top style="double">
        <color auto="1"/>
      </top>
      <bottom style="hair">
        <color theme="6" tint="-0.24994659260841701"/>
      </bottom>
      <diagonal/>
    </border>
    <border>
      <left/>
      <right style="thin">
        <color theme="6" tint="-0.24994659260841701"/>
      </right>
      <top style="hair">
        <color theme="6" tint="-0.24994659260841701"/>
      </top>
      <bottom style="hair">
        <color theme="6" tint="-0.24994659260841701"/>
      </bottom>
      <diagonal/>
    </border>
    <border>
      <left style="thin">
        <color theme="6" tint="-0.24994659260841701"/>
      </left>
      <right/>
      <top style="double">
        <color auto="1"/>
      </top>
      <bottom style="hair">
        <color theme="6" tint="-0.24994659260841701"/>
      </bottom>
      <diagonal/>
    </border>
    <border>
      <left style="thin">
        <color theme="6" tint="-0.24994659260841701"/>
      </left>
      <right/>
      <top style="hair">
        <color theme="6" tint="-0.24994659260841701"/>
      </top>
      <bottom style="hair">
        <color theme="6" tint="-0.24994659260841701"/>
      </bottom>
      <diagonal/>
    </border>
    <border>
      <left/>
      <right/>
      <top style="double">
        <color auto="1"/>
      </top>
      <bottom style="hair">
        <color theme="6" tint="-0.24994659260841701"/>
      </bottom>
      <diagonal/>
    </border>
    <border>
      <left/>
      <right/>
      <top style="hair">
        <color theme="6" tint="-0.24994659260841701"/>
      </top>
      <bottom style="hair">
        <color theme="6" tint="-0.24994659260841701"/>
      </bottom>
      <diagonal/>
    </border>
    <border>
      <left style="thin">
        <color indexed="64"/>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diagonal/>
    </border>
    <border>
      <left style="thin">
        <color auto="1"/>
      </left>
      <right style="double">
        <color auto="1"/>
      </right>
      <top style="double">
        <color auto="1"/>
      </top>
      <bottom style="double">
        <color auto="1"/>
      </bottom>
      <diagonal/>
    </border>
    <border>
      <left style="medium">
        <color auto="1"/>
      </left>
      <right style="medium">
        <color auto="1"/>
      </right>
      <top style="medium">
        <color auto="1"/>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bottom style="thick">
        <color auto="1"/>
      </bottom>
      <diagonal/>
    </border>
    <border>
      <left style="medium">
        <color auto="1"/>
      </left>
      <right style="medium">
        <color auto="1"/>
      </right>
      <top/>
      <bottom style="thick">
        <color auto="1"/>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theme="6" tint="0.39994506668294322"/>
      </left>
      <right style="thin">
        <color theme="6" tint="0.39994506668294322"/>
      </right>
      <top style="thick">
        <color auto="1"/>
      </top>
      <bottom style="hair">
        <color theme="6" tint="0.39994506668294322"/>
      </bottom>
      <diagonal/>
    </border>
    <border>
      <left style="thin">
        <color theme="6" tint="0.39994506668294322"/>
      </left>
      <right style="thin">
        <color theme="6" tint="0.39994506668294322"/>
      </right>
      <top style="hair">
        <color theme="6" tint="0.39994506668294322"/>
      </top>
      <bottom style="hair">
        <color theme="6" tint="0.39994506668294322"/>
      </bottom>
      <diagonal/>
    </border>
    <border>
      <left style="thin">
        <color theme="6" tint="0.39994506668294322"/>
      </left>
      <right style="thin">
        <color theme="6" tint="0.39994506668294322"/>
      </right>
      <top style="medium">
        <color auto="1"/>
      </top>
      <bottom style="hair">
        <color theme="6" tint="0.39994506668294322"/>
      </bottom>
      <diagonal/>
    </border>
    <border>
      <left/>
      <right/>
      <top style="thin">
        <color indexed="64"/>
      </top>
      <bottom/>
      <diagonal/>
    </border>
    <border>
      <left/>
      <right/>
      <top/>
      <bottom style="thin">
        <color indexed="64"/>
      </bottom>
      <diagonal/>
    </border>
  </borders>
  <cellStyleXfs count="4">
    <xf numFmtId="0" fontId="0" fillId="0" borderId="0"/>
    <xf numFmtId="44" fontId="3" fillId="0" borderId="0" applyFont="0" applyFill="0" applyBorder="0" applyAlignment="0" applyProtection="0"/>
    <xf numFmtId="0" fontId="7" fillId="0" borderId="0" applyNumberFormat="0" applyFill="0" applyBorder="0" applyAlignment="0" applyProtection="0"/>
    <xf numFmtId="0" fontId="14" fillId="0" borderId="0"/>
  </cellStyleXfs>
  <cellXfs count="165">
    <xf numFmtId="0" fontId="0" fillId="0" borderId="0" xfId="0"/>
    <xf numFmtId="0" fontId="0" fillId="0" borderId="0" xfId="0" applyAlignment="1">
      <alignment horizontal="center"/>
    </xf>
    <xf numFmtId="0" fontId="0" fillId="0" borderId="0" xfId="0" applyBorder="1"/>
    <xf numFmtId="0" fontId="0" fillId="0" borderId="2" xfId="0" applyBorder="1"/>
    <xf numFmtId="0" fontId="0" fillId="0" borderId="3" xfId="0" applyBorder="1"/>
    <xf numFmtId="0" fontId="0" fillId="0" borderId="4" xfId="0" applyBorder="1"/>
    <xf numFmtId="0" fontId="0" fillId="0" borderId="5" xfId="0" applyBorder="1" applyAlignment="1">
      <alignment horizontal="center" vertical="center" wrapText="1"/>
    </xf>
    <xf numFmtId="0" fontId="0" fillId="0" borderId="6" xfId="0" applyBorder="1"/>
    <xf numFmtId="0" fontId="0" fillId="0" borderId="8" xfId="0" applyBorder="1"/>
    <xf numFmtId="0" fontId="5" fillId="0" borderId="1" xfId="0" applyFont="1" applyBorder="1"/>
    <xf numFmtId="44" fontId="6" fillId="0" borderId="1" xfId="0" applyNumberFormat="1" applyFont="1" applyBorder="1"/>
    <xf numFmtId="0" fontId="0" fillId="0" borderId="11" xfId="0" applyBorder="1"/>
    <xf numFmtId="44" fontId="0" fillId="0" borderId="11" xfId="1" applyFont="1" applyBorder="1"/>
    <xf numFmtId="0" fontId="0" fillId="0" borderId="11" xfId="0" applyBorder="1" applyAlignment="1">
      <alignment horizontal="right"/>
    </xf>
    <xf numFmtId="0" fontId="0" fillId="0" borderId="12" xfId="0" applyBorder="1"/>
    <xf numFmtId="44" fontId="0" fillId="0" borderId="12" xfId="1" applyFont="1"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14" fontId="0" fillId="0" borderId="0" xfId="0" applyNumberFormat="1"/>
    <xf numFmtId="0" fontId="2" fillId="2" borderId="1" xfId="0" applyFont="1" applyFill="1" applyBorder="1" applyAlignment="1">
      <alignment horizontal="center" vertical="center" wrapText="1"/>
    </xf>
    <xf numFmtId="0" fontId="0" fillId="0" borderId="11" xfId="0" applyBorder="1" applyAlignment="1">
      <alignment horizontal="center"/>
    </xf>
    <xf numFmtId="0" fontId="0" fillId="3" borderId="1" xfId="0" applyFont="1" applyFill="1" applyBorder="1" applyAlignment="1">
      <alignment horizontal="center" vertical="center"/>
    </xf>
    <xf numFmtId="7" fontId="0" fillId="0" borderId="0" xfId="0" applyNumberFormat="1"/>
    <xf numFmtId="0" fontId="0" fillId="0" borderId="0" xfId="0" applyFill="1" applyBorder="1"/>
    <xf numFmtId="0" fontId="2" fillId="2" borderId="21" xfId="0" applyFont="1" applyFill="1" applyBorder="1" applyAlignment="1">
      <alignment horizontal="center" vertical="center" wrapText="1"/>
    </xf>
    <xf numFmtId="0" fontId="0" fillId="0" borderId="22" xfId="0" applyBorder="1"/>
    <xf numFmtId="0" fontId="0" fillId="0" borderId="24" xfId="0" applyBorder="1"/>
    <xf numFmtId="0" fontId="7" fillId="0" borderId="23" xfId="2" applyBorder="1"/>
    <xf numFmtId="0" fontId="0" fillId="0" borderId="23" xfId="0" applyBorder="1" applyAlignment="1">
      <alignment horizontal="center"/>
    </xf>
    <xf numFmtId="0" fontId="0" fillId="3" borderId="21" xfId="0" applyFont="1" applyFill="1" applyBorder="1" applyAlignment="1">
      <alignment horizontal="center" vertical="center"/>
    </xf>
    <xf numFmtId="0" fontId="0" fillId="3" borderId="21" xfId="0" applyFont="1" applyFill="1" applyBorder="1" applyAlignment="1">
      <alignment horizontal="center" vertical="center" wrapText="1"/>
    </xf>
    <xf numFmtId="16" fontId="0" fillId="0" borderId="0" xfId="0" applyNumberFormat="1"/>
    <xf numFmtId="0" fontId="0" fillId="0" borderId="22" xfId="0" applyBorder="1" applyAlignment="1">
      <alignment horizontal="center"/>
    </xf>
    <xf numFmtId="49" fontId="0" fillId="0" borderId="0" xfId="0" applyNumberFormat="1"/>
    <xf numFmtId="44" fontId="0" fillId="0" borderId="0" xfId="1" applyFont="1"/>
    <xf numFmtId="0" fontId="0" fillId="0" borderId="7" xfId="0" applyBorder="1" applyAlignment="1">
      <alignment horizontal="center" vertical="center" wrapText="1"/>
    </xf>
    <xf numFmtId="44" fontId="0" fillId="0" borderId="1" xfId="1" applyFont="1" applyBorder="1" applyAlignment="1">
      <alignment horizontal="center" vertical="center" wrapText="1"/>
    </xf>
    <xf numFmtId="0" fontId="9" fillId="0" borderId="1" xfId="0" applyFont="1" applyBorder="1" applyAlignment="1">
      <alignment horizontal="center" vertical="center"/>
    </xf>
    <xf numFmtId="0" fontId="9" fillId="0" borderId="36" xfId="0" applyFont="1" applyFill="1" applyBorder="1" applyAlignment="1">
      <alignment horizontal="center" vertical="center" wrapText="1"/>
    </xf>
    <xf numFmtId="0" fontId="0" fillId="0" borderId="0" xfId="1" applyNumberFormat="1" applyFont="1"/>
    <xf numFmtId="0" fontId="0" fillId="0" borderId="0" xfId="0" applyBorder="1" applyAlignment="1">
      <alignment horizontal="center" vertical="center" wrapText="1"/>
    </xf>
    <xf numFmtId="44" fontId="0" fillId="0" borderId="3" xfId="1" applyFont="1" applyBorder="1" applyAlignment="1">
      <alignment horizontal="center" vertical="center" wrapText="1"/>
    </xf>
    <xf numFmtId="44" fontId="0" fillId="0" borderId="2" xfId="1" applyFont="1" applyBorder="1" applyAlignment="1">
      <alignment horizontal="center" vertical="center" wrapText="1"/>
    </xf>
    <xf numFmtId="44" fontId="0" fillId="0" borderId="35" xfId="1" applyFont="1" applyBorder="1" applyAlignment="1">
      <alignment horizontal="center" vertical="center" wrapText="1"/>
    </xf>
    <xf numFmtId="0" fontId="10" fillId="0" borderId="35" xfId="0" applyFont="1" applyBorder="1" applyAlignment="1">
      <alignment horizontal="center" vertical="center"/>
    </xf>
    <xf numFmtId="0" fontId="10" fillId="0" borderId="35" xfId="0" applyFont="1" applyFill="1" applyBorder="1" applyAlignment="1">
      <alignment horizontal="center" vertical="center" wrapText="1"/>
    </xf>
    <xf numFmtId="44" fontId="0" fillId="0" borderId="0" xfId="0" applyNumberFormat="1"/>
    <xf numFmtId="0" fontId="0" fillId="0" borderId="40" xfId="0" applyBorder="1" applyAlignment="1">
      <alignment horizontal="center" vertical="center" wrapText="1"/>
    </xf>
    <xf numFmtId="0" fontId="4" fillId="0" borderId="0" xfId="0" applyFont="1" applyBorder="1"/>
    <xf numFmtId="0" fontId="0" fillId="4" borderId="10" xfId="0" applyFill="1" applyBorder="1"/>
    <xf numFmtId="44" fontId="0" fillId="4" borderId="10" xfId="1" applyFont="1" applyFill="1" applyBorder="1"/>
    <xf numFmtId="44" fontId="0" fillId="4" borderId="23" xfId="1" applyFont="1" applyFill="1" applyBorder="1"/>
    <xf numFmtId="0" fontId="0" fillId="4" borderId="11" xfId="0" applyFill="1" applyBorder="1"/>
    <xf numFmtId="44" fontId="0" fillId="4" borderId="11" xfId="1" applyFont="1" applyFill="1" applyBorder="1"/>
    <xf numFmtId="0" fontId="0" fillId="4" borderId="11" xfId="0" applyFill="1" applyBorder="1" applyAlignment="1">
      <alignment horizontal="right"/>
    </xf>
    <xf numFmtId="0" fontId="0" fillId="4" borderId="11" xfId="0" applyFill="1" applyBorder="1" applyAlignment="1" applyProtection="1">
      <alignment horizontal="right"/>
      <protection locked="0"/>
    </xf>
    <xf numFmtId="0" fontId="0" fillId="4" borderId="0" xfId="0" applyFill="1"/>
    <xf numFmtId="44" fontId="0" fillId="0" borderId="7" xfId="1" applyFont="1" applyBorder="1"/>
    <xf numFmtId="44" fontId="0" fillId="0" borderId="39" xfId="1" applyFont="1" applyBorder="1" applyAlignment="1"/>
    <xf numFmtId="44" fontId="0" fillId="0" borderId="39" xfId="1" applyFont="1" applyBorder="1"/>
    <xf numFmtId="44" fontId="0" fillId="0" borderId="9" xfId="1" applyFont="1" applyBorder="1"/>
    <xf numFmtId="0" fontId="15" fillId="0" borderId="0" xfId="3" applyFont="1"/>
    <xf numFmtId="0" fontId="16" fillId="0" borderId="0" xfId="3" applyFont="1" applyBorder="1"/>
    <xf numFmtId="0" fontId="17" fillId="0" borderId="0" xfId="3" applyFont="1" applyBorder="1"/>
    <xf numFmtId="0" fontId="18" fillId="0" borderId="0" xfId="3" applyFont="1" applyBorder="1" applyProtection="1"/>
    <xf numFmtId="4" fontId="17" fillId="0" borderId="0" xfId="3" applyNumberFormat="1" applyFont="1" applyBorder="1" applyAlignment="1" applyProtection="1">
      <alignment horizontal="center"/>
    </xf>
    <xf numFmtId="3" fontId="16" fillId="0" borderId="0" xfId="3" applyNumberFormat="1" applyFont="1" applyBorder="1"/>
    <xf numFmtId="4" fontId="16" fillId="0" borderId="0" xfId="3" applyNumberFormat="1" applyFont="1" applyBorder="1"/>
    <xf numFmtId="0" fontId="19" fillId="0" borderId="0" xfId="3" applyFont="1" applyBorder="1"/>
    <xf numFmtId="4" fontId="16" fillId="0" borderId="0" xfId="3" applyNumberFormat="1" applyFont="1" applyBorder="1" applyProtection="1">
      <protection locked="0"/>
    </xf>
    <xf numFmtId="0" fontId="20" fillId="0" borderId="0" xfId="3" applyFont="1" applyAlignment="1">
      <alignment horizontal="left"/>
    </xf>
    <xf numFmtId="0" fontId="21" fillId="0" borderId="0" xfId="3" applyFont="1" applyAlignment="1">
      <alignment horizontal="left"/>
    </xf>
    <xf numFmtId="0" fontId="22" fillId="0" borderId="0" xfId="3" applyFont="1" applyAlignment="1">
      <alignment horizontal="left"/>
    </xf>
    <xf numFmtId="0" fontId="23" fillId="0" borderId="0" xfId="2" applyNumberFormat="1" applyFont="1" applyFill="1" applyBorder="1" applyAlignment="1" applyProtection="1">
      <alignment horizontal="left"/>
    </xf>
    <xf numFmtId="4" fontId="16" fillId="0" borderId="0" xfId="3" applyNumberFormat="1" applyFont="1" applyAlignment="1">
      <alignment horizontal="right"/>
    </xf>
    <xf numFmtId="0" fontId="12" fillId="4" borderId="0" xfId="0" applyFont="1" applyFill="1"/>
    <xf numFmtId="0" fontId="0" fillId="0" borderId="43" xfId="0" applyBorder="1"/>
    <xf numFmtId="0" fontId="1" fillId="0" borderId="0" xfId="0" applyFont="1"/>
    <xf numFmtId="0" fontId="24" fillId="0" borderId="0" xfId="0" applyFont="1"/>
    <xf numFmtId="0" fontId="0" fillId="0" borderId="50" xfId="0" applyBorder="1"/>
    <xf numFmtId="0" fontId="0" fillId="0" borderId="54" xfId="0" applyBorder="1"/>
    <xf numFmtId="16" fontId="0" fillId="0" borderId="55" xfId="0" applyNumberFormat="1" applyBorder="1"/>
    <xf numFmtId="0" fontId="0" fillId="0" borderId="55" xfId="0" applyBorder="1"/>
    <xf numFmtId="0" fontId="0" fillId="0" borderId="51" xfId="0" applyBorder="1" applyAlignment="1">
      <alignment horizontal="center" vertical="center" wrapText="1"/>
    </xf>
    <xf numFmtId="44" fontId="0" fillId="0" borderId="55" xfId="0" applyNumberFormat="1" applyBorder="1"/>
    <xf numFmtId="44" fontId="0" fillId="0" borderId="54" xfId="0" applyNumberFormat="1" applyBorder="1"/>
    <xf numFmtId="44" fontId="0" fillId="0" borderId="0" xfId="0" applyNumberFormat="1" applyBorder="1"/>
    <xf numFmtId="44" fontId="0" fillId="0" borderId="56" xfId="0" applyNumberFormat="1" applyBorder="1"/>
    <xf numFmtId="0" fontId="0" fillId="0" borderId="0" xfId="0" applyNumberFormat="1" applyAlignment="1">
      <alignment horizontal="center"/>
    </xf>
    <xf numFmtId="0" fontId="0" fillId="0" borderId="0" xfId="0" applyNumberFormat="1" applyBorder="1" applyAlignment="1">
      <alignment horizontal="center"/>
    </xf>
    <xf numFmtId="0" fontId="0" fillId="0" borderId="50" xfId="0" applyNumberFormat="1" applyBorder="1" applyAlignment="1">
      <alignment horizontal="center"/>
    </xf>
    <xf numFmtId="0" fontId="0" fillId="0" borderId="43" xfId="0" applyNumberFormat="1" applyBorder="1" applyAlignment="1">
      <alignment horizontal="center"/>
    </xf>
    <xf numFmtId="0" fontId="0" fillId="0" borderId="54" xfId="0" applyNumberFormat="1" applyBorder="1" applyAlignment="1">
      <alignment horizontal="center"/>
    </xf>
    <xf numFmtId="0" fontId="0" fillId="0" borderId="55" xfId="0" applyNumberFormat="1" applyBorder="1" applyAlignment="1">
      <alignment horizontal="center"/>
    </xf>
    <xf numFmtId="0" fontId="0" fillId="0" borderId="0" xfId="0" applyBorder="1" applyAlignment="1">
      <alignment horizontal="center"/>
    </xf>
    <xf numFmtId="0" fontId="0" fillId="0" borderId="54" xfId="0" applyBorder="1" applyAlignment="1">
      <alignment horizontal="center"/>
    </xf>
    <xf numFmtId="0" fontId="0" fillId="0" borderId="55" xfId="0" applyBorder="1" applyAlignment="1">
      <alignment horizontal="center"/>
    </xf>
    <xf numFmtId="7" fontId="0" fillId="0" borderId="55" xfId="0" applyNumberFormat="1" applyBorder="1"/>
    <xf numFmtId="0" fontId="7" fillId="0" borderId="11" xfId="2" applyBorder="1"/>
    <xf numFmtId="0" fontId="0" fillId="0" borderId="24" xfId="0" applyBorder="1" applyAlignment="1">
      <alignment horizontal="center"/>
    </xf>
    <xf numFmtId="0" fontId="27" fillId="0" borderId="3" xfId="0" applyFont="1" applyBorder="1"/>
    <xf numFmtId="164" fontId="5" fillId="0" borderId="0" xfId="0" applyNumberFormat="1" applyFont="1"/>
    <xf numFmtId="164" fontId="0" fillId="0" borderId="0" xfId="0" applyNumberFormat="1"/>
    <xf numFmtId="0" fontId="0" fillId="0" borderId="37" xfId="0" applyBorder="1" applyAlignment="1">
      <alignment horizontal="center" vertical="center" wrapText="1"/>
    </xf>
    <xf numFmtId="0" fontId="0" fillId="0" borderId="38" xfId="0" applyBorder="1" applyAlignment="1">
      <alignment horizontal="center" vertical="center" wrapText="1"/>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6" xfId="0" applyBorder="1" applyAlignment="1">
      <alignment horizontal="center" vertical="center"/>
    </xf>
    <xf numFmtId="0" fontId="0" fillId="0" borderId="8" xfId="0" applyBorder="1" applyAlignment="1">
      <alignment horizontal="center" vertical="center"/>
    </xf>
    <xf numFmtId="0" fontId="0" fillId="0" borderId="6" xfId="0" applyBorder="1" applyAlignment="1">
      <alignment horizontal="center" vertical="center" wrapText="1"/>
    </xf>
    <xf numFmtId="0" fontId="0" fillId="0" borderId="32" xfId="0" applyBorder="1" applyAlignment="1">
      <alignment horizontal="center" vertical="center" wrapText="1"/>
    </xf>
    <xf numFmtId="0" fontId="0" fillId="0" borderId="8" xfId="0" applyBorder="1" applyAlignment="1">
      <alignment horizontal="center" vertical="center" wrapText="1"/>
    </xf>
    <xf numFmtId="44" fontId="0" fillId="0" borderId="39" xfId="1" applyFont="1" applyBorder="1" applyAlignment="1">
      <alignment horizontal="center" wrapText="1"/>
    </xf>
    <xf numFmtId="44" fontId="0" fillId="0" borderId="9" xfId="1" applyFont="1" applyBorder="1" applyAlignment="1">
      <alignment horizontal="center" wrapText="1"/>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8" fillId="0" borderId="3" xfId="0" applyFont="1" applyBorder="1" applyAlignment="1">
      <alignment horizontal="center" vertical="center" wrapText="1"/>
    </xf>
    <xf numFmtId="0" fontId="8" fillId="0" borderId="1" xfId="0" applyFont="1" applyBorder="1" applyAlignment="1">
      <alignment horizontal="center" vertical="center" wrapText="1"/>
    </xf>
    <xf numFmtId="0" fontId="0" fillId="0" borderId="35" xfId="0" applyBorder="1" applyAlignment="1">
      <alignment horizontal="center" vertical="center" wrapText="1"/>
    </xf>
    <xf numFmtId="0" fontId="8" fillId="0" borderId="33" xfId="0" applyFont="1" applyBorder="1" applyAlignment="1">
      <alignment horizontal="center" vertical="center"/>
    </xf>
    <xf numFmtId="0" fontId="8" fillId="0" borderId="34" xfId="0" applyFont="1" applyBorder="1" applyAlignment="1">
      <alignment horizontal="center" vertical="center"/>
    </xf>
    <xf numFmtId="0" fontId="0" fillId="0" borderId="29" xfId="0" applyBorder="1" applyAlignment="1">
      <alignment horizontal="center"/>
    </xf>
    <xf numFmtId="0" fontId="0" fillId="0" borderId="31" xfId="0" applyBorder="1" applyAlignment="1">
      <alignment horizontal="center"/>
    </xf>
    <xf numFmtId="0" fontId="0" fillId="0" borderId="27" xfId="0" applyBorder="1" applyAlignment="1">
      <alignment horizontal="center"/>
    </xf>
    <xf numFmtId="44" fontId="13" fillId="0" borderId="7" xfId="1" applyFont="1" applyBorder="1" applyAlignment="1">
      <alignment horizontal="center" vertical="center"/>
    </xf>
    <xf numFmtId="44" fontId="13" fillId="0" borderId="9" xfId="1" applyFont="1" applyBorder="1" applyAlignment="1">
      <alignment horizontal="center" vertical="center"/>
    </xf>
    <xf numFmtId="0" fontId="0" fillId="0" borderId="5" xfId="0" applyBorder="1" applyAlignment="1">
      <alignment horizontal="center" vertical="center" wrapText="1"/>
    </xf>
    <xf numFmtId="0" fontId="0" fillId="4" borderId="28" xfId="0" applyFill="1" applyBorder="1" applyAlignment="1">
      <alignment horizontal="center"/>
    </xf>
    <xf numFmtId="0" fontId="0" fillId="4" borderId="30" xfId="0" applyFill="1" applyBorder="1" applyAlignment="1">
      <alignment horizontal="center"/>
    </xf>
    <xf numFmtId="0" fontId="0" fillId="4" borderId="26" xfId="0" applyFill="1" applyBorder="1" applyAlignment="1">
      <alignment horizontal="center"/>
    </xf>
    <xf numFmtId="0" fontId="0" fillId="4" borderId="29" xfId="0" applyFill="1" applyBorder="1" applyAlignment="1">
      <alignment horizontal="center"/>
    </xf>
    <xf numFmtId="0" fontId="0" fillId="4" borderId="31" xfId="0" applyFill="1" applyBorder="1" applyAlignment="1">
      <alignment horizontal="center"/>
    </xf>
    <xf numFmtId="0" fontId="0" fillId="4" borderId="27" xfId="0" applyFill="1" applyBorder="1" applyAlignment="1">
      <alignment horizontal="center"/>
    </xf>
    <xf numFmtId="0" fontId="26" fillId="0" borderId="6" xfId="0" applyFont="1" applyBorder="1" applyAlignment="1">
      <alignment horizontal="center"/>
    </xf>
    <xf numFmtId="0" fontId="26" fillId="0" borderId="57" xfId="0" applyFont="1" applyBorder="1" applyAlignment="1">
      <alignment horizontal="center"/>
    </xf>
    <xf numFmtId="0" fontId="26" fillId="0" borderId="7" xfId="0" applyFont="1" applyBorder="1" applyAlignment="1">
      <alignment horizontal="center"/>
    </xf>
    <xf numFmtId="0" fontId="26" fillId="0" borderId="32" xfId="0" applyFont="1" applyBorder="1" applyAlignment="1">
      <alignment horizontal="center"/>
    </xf>
    <xf numFmtId="0" fontId="26" fillId="0" borderId="0" xfId="0" applyFont="1" applyBorder="1" applyAlignment="1">
      <alignment horizontal="center"/>
    </xf>
    <xf numFmtId="0" fontId="26" fillId="0" borderId="39" xfId="0" applyFont="1" applyBorder="1" applyAlignment="1">
      <alignment horizontal="center"/>
    </xf>
    <xf numFmtId="0" fontId="26" fillId="0" borderId="8" xfId="0" applyFont="1" applyBorder="1" applyAlignment="1">
      <alignment horizontal="center"/>
    </xf>
    <xf numFmtId="0" fontId="26" fillId="0" borderId="58" xfId="0" applyFont="1" applyBorder="1" applyAlignment="1">
      <alignment horizontal="center"/>
    </xf>
    <xf numFmtId="0" fontId="26" fillId="0" borderId="9" xfId="0" applyFont="1" applyBorder="1" applyAlignment="1">
      <alignment horizontal="center"/>
    </xf>
    <xf numFmtId="0" fontId="0" fillId="0" borderId="42" xfId="0" applyBorder="1" applyAlignment="1">
      <alignment horizontal="center" vertical="center"/>
    </xf>
    <xf numFmtId="0" fontId="0" fillId="0" borderId="43" xfId="0" applyBorder="1" applyAlignment="1">
      <alignment horizontal="center" vertical="center"/>
    </xf>
    <xf numFmtId="0" fontId="0" fillId="0" borderId="44" xfId="0" applyBorder="1" applyAlignment="1">
      <alignment horizontal="center" vertical="center"/>
    </xf>
    <xf numFmtId="0" fontId="0" fillId="0" borderId="45" xfId="0" applyBorder="1" applyAlignment="1">
      <alignment horizontal="center" vertical="center"/>
    </xf>
    <xf numFmtId="0" fontId="0" fillId="0" borderId="0" xfId="0" applyBorder="1" applyAlignment="1">
      <alignment horizontal="center" vertical="center"/>
    </xf>
    <xf numFmtId="0" fontId="0" fillId="0" borderId="46" xfId="0" applyBorder="1" applyAlignment="1">
      <alignment horizontal="center" vertical="center"/>
    </xf>
    <xf numFmtId="0" fontId="0" fillId="0" borderId="47" xfId="0" applyBorder="1" applyAlignment="1">
      <alignment horizontal="center" vertical="center"/>
    </xf>
    <xf numFmtId="0" fontId="0" fillId="0" borderId="48" xfId="0" applyBorder="1" applyAlignment="1">
      <alignment horizontal="center" vertical="center"/>
    </xf>
    <xf numFmtId="0" fontId="0" fillId="0" borderId="49" xfId="0" applyBorder="1" applyAlignment="1">
      <alignment horizontal="center" vertical="center"/>
    </xf>
    <xf numFmtId="0" fontId="0" fillId="0" borderId="41" xfId="0" applyBorder="1" applyAlignment="1">
      <alignment horizontal="center" vertical="center"/>
    </xf>
    <xf numFmtId="0" fontId="0" fillId="0" borderId="51" xfId="0" applyBorder="1" applyAlignment="1">
      <alignment horizontal="center" vertical="center"/>
    </xf>
    <xf numFmtId="0" fontId="0" fillId="0" borderId="41" xfId="0" applyBorder="1" applyAlignment="1">
      <alignment horizontal="center" vertical="center" wrapText="1"/>
    </xf>
    <xf numFmtId="0" fontId="0" fillId="0" borderId="52" xfId="0" applyBorder="1" applyAlignment="1">
      <alignment horizontal="center" vertical="center" wrapText="1"/>
    </xf>
    <xf numFmtId="0" fontId="0" fillId="0" borderId="53" xfId="0" applyBorder="1" applyAlignment="1">
      <alignment horizontal="center" vertical="center" wrapText="1"/>
    </xf>
    <xf numFmtId="0" fontId="0" fillId="0" borderId="51" xfId="0" applyBorder="1" applyAlignment="1">
      <alignment horizontal="center" vertical="center" wrapText="1"/>
    </xf>
    <xf numFmtId="9" fontId="0" fillId="0" borderId="41" xfId="0" applyNumberFormat="1" applyBorder="1" applyAlignment="1">
      <alignment horizontal="center" vertical="center" wrapText="1"/>
    </xf>
    <xf numFmtId="0" fontId="0" fillId="0" borderId="25" xfId="0" applyBorder="1" applyAlignment="1">
      <alignment horizontal="center"/>
    </xf>
  </cellXfs>
  <cellStyles count="4">
    <cellStyle name="Excel Built-in Normal" xfId="3" xr:uid="{00000000-0005-0000-0000-000000000000}"/>
    <cellStyle name="Lien hypertexte" xfId="2" builtinId="8"/>
    <cellStyle name="Monétaire" xfId="1" builtinId="4"/>
    <cellStyle name="Normal" xfId="0" builtinId="0"/>
  </cellStyles>
  <dxfs count="5">
    <dxf>
      <numFmt numFmtId="11" formatCode="#,##0.00\ &quot;€&quot;;\-#,##0.00\ &quot;€&quot;"/>
    </dxf>
    <dxf>
      <fill>
        <patternFill>
          <bgColor theme="6" tint="0.59996337778862885"/>
        </patternFill>
      </fill>
    </dxf>
    <dxf>
      <fill>
        <patternFill>
          <bgColor theme="6" tint="0.59996337778862885"/>
        </patternFill>
      </fill>
    </dxf>
    <dxf>
      <fill>
        <patternFill>
          <bgColor theme="6" tint="0.59996337778862885"/>
        </patternFill>
      </fill>
    </dxf>
    <dxf>
      <fill>
        <patternFill>
          <bgColor theme="6"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619125</xdr:colOff>
          <xdr:row>7</xdr:row>
          <xdr:rowOff>85725</xdr:rowOff>
        </xdr:from>
        <xdr:to>
          <xdr:col>10</xdr:col>
          <xdr:colOff>400050</xdr:colOff>
          <xdr:row>9</xdr:row>
          <xdr:rowOff>238125</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2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200" b="0" i="0" u="none" strike="noStrike" baseline="0">
                  <a:solidFill>
                    <a:srgbClr val="FF0000"/>
                  </a:solidFill>
                  <a:latin typeface="Candara"/>
                </a:rPr>
                <a:t>Imprimer deux exemplaires</a:t>
              </a:r>
            </a:p>
          </xdr:txBody>
        </xdr:sp>
        <xdr:clientData fPrintsWithSheet="0"/>
      </xdr:twoCellAnchor>
    </mc:Choice>
    <mc:Fallback/>
  </mc:AlternateContent>
  <xdr:twoCellAnchor editAs="oneCell">
    <xdr:from>
      <xdr:col>0</xdr:col>
      <xdr:colOff>0</xdr:colOff>
      <xdr:row>0</xdr:row>
      <xdr:rowOff>0</xdr:rowOff>
    </xdr:from>
    <xdr:to>
      <xdr:col>3</xdr:col>
      <xdr:colOff>228600</xdr:colOff>
      <xdr:row>7</xdr:row>
      <xdr:rowOff>192046</xdr:rowOff>
    </xdr:to>
    <xdr:pic>
      <xdr:nvPicPr>
        <xdr:cNvPr id="9" name="Image 8">
          <a:extLst>
            <a:ext uri="{FF2B5EF4-FFF2-40B4-BE49-F238E27FC236}">
              <a16:creationId xmlns:a16="http://schemas.microsoft.com/office/drawing/2014/main" id="{00000000-0008-0000-0200-000009000000}"/>
            </a:ext>
          </a:extLst>
        </xdr:cNvPr>
        <xdr:cNvPicPr>
          <a:picLocks noChangeAspect="1"/>
        </xdr:cNvPicPr>
      </xdr:nvPicPr>
      <xdr:blipFill>
        <a:blip xmlns:r="http://schemas.openxmlformats.org/officeDocument/2006/relationships" r:embed="rId1"/>
        <a:stretch>
          <a:fillRect/>
        </a:stretch>
      </xdr:blipFill>
      <xdr:spPr>
        <a:xfrm>
          <a:off x="0" y="0"/>
          <a:ext cx="2581275" cy="1592221"/>
        </a:xfrm>
        <a:prstGeom prst="rect">
          <a:avLst/>
        </a:prstGeom>
        <a:effectLst>
          <a:outerShdw blurRad="50800" dist="38100" dir="2700000" algn="tl" rotWithShape="0">
            <a:prstClr val="black">
              <a:alpha val="40000"/>
            </a:prstClr>
          </a:outerShdw>
        </a:effectLst>
      </xdr:spPr>
    </xdr:pic>
    <xdr:clientData/>
  </xdr:twoCellAnchor>
  <mc:AlternateContent xmlns:mc="http://schemas.openxmlformats.org/markup-compatibility/2006">
    <mc:Choice xmlns:a14="http://schemas.microsoft.com/office/drawing/2010/main" Requires="a14">
      <xdr:twoCellAnchor>
        <xdr:from>
          <xdr:col>8</xdr:col>
          <xdr:colOff>561975</xdr:colOff>
          <xdr:row>11</xdr:row>
          <xdr:rowOff>57150</xdr:rowOff>
        </xdr:from>
        <xdr:to>
          <xdr:col>10</xdr:col>
          <xdr:colOff>600075</xdr:colOff>
          <xdr:row>12</xdr:row>
          <xdr:rowOff>190500</xdr:rowOff>
        </xdr:to>
        <xdr:sp macro="" textlink="">
          <xdr:nvSpPr>
            <xdr:cNvPr id="1042" name="Button 18" hidden="1">
              <a:extLst>
                <a:ext uri="{63B3BB69-23CF-44E3-9099-C40C66FF867C}">
                  <a14:compatExt spid="_x0000_s1042"/>
                </a:ext>
                <a:ext uri="{FF2B5EF4-FFF2-40B4-BE49-F238E27FC236}">
                  <a16:creationId xmlns:a16="http://schemas.microsoft.com/office/drawing/2014/main" id="{00000000-0008-0000-0200-00001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sng" strike="noStrike" baseline="0">
                  <a:solidFill>
                    <a:srgbClr val="FF00FF"/>
                  </a:solidFill>
                  <a:latin typeface="Calibri"/>
                  <a:cs typeface="Calibri"/>
                </a:rPr>
                <a:t>Facture suivante</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2:M283" totalsRowShown="0" headerRowDxfId="0">
  <autoFilter ref="A2:M283" xr:uid="{00000000-0009-0000-0100-000001000000}"/>
  <tableColumns count="13">
    <tableColumn id="1" xr3:uid="{00000000-0010-0000-0000-000001000000}" name="Colonne1"/>
    <tableColumn id="2" xr3:uid="{00000000-0010-0000-0000-000002000000}" name="Colonne2"/>
    <tableColumn id="3" xr3:uid="{00000000-0010-0000-0000-000003000000}" name="Colonne3"/>
    <tableColumn id="4" xr3:uid="{00000000-0010-0000-0000-000004000000}" name="Colonne4"/>
    <tableColumn id="5" xr3:uid="{00000000-0010-0000-0000-000005000000}" name="Colonne5"/>
    <tableColumn id="6" xr3:uid="{00000000-0010-0000-0000-000006000000}" name="Colonne6"/>
    <tableColumn id="7" xr3:uid="{00000000-0010-0000-0000-000007000000}" name="Colonne7"/>
    <tableColumn id="8" xr3:uid="{00000000-0010-0000-0000-000008000000}" name="Colonne8"/>
    <tableColumn id="9" xr3:uid="{00000000-0010-0000-0000-000009000000}" name="Colonne9"/>
    <tableColumn id="10" xr3:uid="{00000000-0010-0000-0000-00000A000000}" name="Colonne10"/>
    <tableColumn id="11" xr3:uid="{00000000-0010-0000-0000-00000B000000}" name="Colonne11"/>
    <tableColumn id="12" xr3:uid="{00000000-0010-0000-0000-00000C000000}" name="Colonne12"/>
    <tableColumn id="13" xr3:uid="{00000000-0010-0000-0000-00000D000000}" name="Colonne13"/>
  </tableColumns>
  <tableStyleInfo name="TableStyleLight1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locahomeparty@outlook.be" TargetMode="External"/><Relationship Id="rId1" Type="http://schemas.openxmlformats.org/officeDocument/2006/relationships/hyperlink" Target="mailto:daniel.kousen@skynet.be" TargetMode="Externa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mailto:locahomeparty@outlook,be"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1"/>
  <dimension ref="A1:O101"/>
  <sheetViews>
    <sheetView workbookViewId="0">
      <selection activeCell="G7" sqref="G7"/>
    </sheetView>
  </sheetViews>
  <sheetFormatPr baseColWidth="10" defaultRowHeight="15" x14ac:dyDescent="0.25"/>
  <cols>
    <col min="1" max="1" width="8.42578125" customWidth="1"/>
    <col min="2" max="2" width="8.5703125" customWidth="1"/>
    <col min="3" max="3" width="18.7109375" customWidth="1"/>
    <col min="4" max="4" width="16.85546875" customWidth="1"/>
    <col min="5" max="5" width="5.85546875" customWidth="1"/>
    <col min="6" max="6" width="9.42578125" bestFit="1" customWidth="1"/>
    <col min="7" max="7" width="11.140625" customWidth="1"/>
    <col min="14" max="14" width="3" customWidth="1"/>
  </cols>
  <sheetData>
    <row r="1" spans="1:15" ht="37.5" customHeight="1" thickBot="1" x14ac:dyDescent="0.3">
      <c r="A1" s="120" t="s">
        <v>134</v>
      </c>
      <c r="B1" s="120"/>
      <c r="C1" s="121"/>
      <c r="D1" s="115" t="s">
        <v>151</v>
      </c>
      <c r="E1" s="41"/>
      <c r="F1" s="122" t="s">
        <v>137</v>
      </c>
      <c r="G1" s="123"/>
      <c r="H1" s="121" t="s">
        <v>140</v>
      </c>
      <c r="I1" s="124"/>
      <c r="J1" s="124"/>
      <c r="K1" s="124"/>
      <c r="L1" s="125" t="s">
        <v>145</v>
      </c>
      <c r="M1" s="126"/>
      <c r="O1" s="109" t="s">
        <v>148</v>
      </c>
    </row>
    <row r="2" spans="1:15" ht="46.5" customHeight="1" x14ac:dyDescent="0.25">
      <c r="A2" s="111" t="s">
        <v>133</v>
      </c>
      <c r="B2" s="111" t="s">
        <v>132</v>
      </c>
      <c r="C2" s="113" t="s">
        <v>135</v>
      </c>
      <c r="D2" s="116"/>
      <c r="E2" s="118" t="s">
        <v>136</v>
      </c>
      <c r="F2" s="47" t="s">
        <v>138</v>
      </c>
      <c r="G2" s="42" t="s">
        <v>139</v>
      </c>
      <c r="H2" s="43" t="s">
        <v>141</v>
      </c>
      <c r="I2" s="43" t="s">
        <v>142</v>
      </c>
      <c r="J2" s="43" t="s">
        <v>143</v>
      </c>
      <c r="K2" s="43" t="s">
        <v>144</v>
      </c>
      <c r="L2" s="44" t="s">
        <v>146</v>
      </c>
      <c r="M2" s="44" t="s">
        <v>147</v>
      </c>
      <c r="O2" s="110"/>
    </row>
    <row r="3" spans="1:15" ht="16.5" customHeight="1" x14ac:dyDescent="0.25">
      <c r="A3" s="112"/>
      <c r="B3" s="112"/>
      <c r="C3" s="114"/>
      <c r="D3" s="117"/>
      <c r="E3" s="119"/>
      <c r="F3" s="48"/>
      <c r="G3" s="49"/>
      <c r="H3" s="50">
        <v>81</v>
      </c>
      <c r="I3" s="50">
        <v>82</v>
      </c>
      <c r="J3" s="50">
        <v>83</v>
      </c>
      <c r="K3" s="50"/>
      <c r="L3" s="51"/>
      <c r="M3" s="51">
        <v>59</v>
      </c>
      <c r="O3" s="46"/>
    </row>
    <row r="4" spans="1:15" x14ac:dyDescent="0.25">
      <c r="A4" s="24">
        <v>43994</v>
      </c>
      <c r="B4">
        <v>1</v>
      </c>
      <c r="C4" t="s">
        <v>149</v>
      </c>
      <c r="D4" s="40">
        <v>1000</v>
      </c>
      <c r="E4" s="45">
        <v>21</v>
      </c>
      <c r="F4" s="40">
        <f>D4-G4</f>
        <v>173.55371900826447</v>
      </c>
      <c r="G4" s="40">
        <f>IF(E4=21,D4/1.21,IF(E4=6,D4/1.06,D4/1))</f>
        <v>826.44628099173553</v>
      </c>
      <c r="H4">
        <v>826.45</v>
      </c>
      <c r="L4" s="52">
        <f>F4-M4</f>
        <v>3.7190082644542599E-3</v>
      </c>
      <c r="M4">
        <v>173.55</v>
      </c>
      <c r="O4" s="52">
        <f>H4+I4+J4+K4+L4+M4</f>
        <v>1000.0037190082644</v>
      </c>
    </row>
    <row r="5" spans="1:15" x14ac:dyDescent="0.25">
      <c r="B5">
        <v>2</v>
      </c>
      <c r="C5" t="s">
        <v>150</v>
      </c>
      <c r="D5" s="40">
        <v>500</v>
      </c>
      <c r="E5" s="45">
        <v>6</v>
      </c>
      <c r="F5" s="40">
        <f t="shared" ref="F5:F11" si="0">D5-G5</f>
        <v>28.301886792452876</v>
      </c>
      <c r="G5" s="40">
        <f t="shared" ref="G5:G11" si="1">IF(E5=21,D5/1.21,IF(E5=6,D5/1.06,D5/1))</f>
        <v>471.69811320754712</v>
      </c>
      <c r="J5">
        <v>471.7</v>
      </c>
      <c r="L5" s="52">
        <f t="shared" ref="L5:L35" si="2">F5-M5</f>
        <v>14.151886792452876</v>
      </c>
      <c r="M5">
        <v>14.15</v>
      </c>
      <c r="O5" s="52">
        <f t="shared" ref="O5:O27" si="3">H5+I5+J5+K5+L5+M5</f>
        <v>500.00188679245286</v>
      </c>
    </row>
    <row r="6" spans="1:15" x14ac:dyDescent="0.25">
      <c r="B6">
        <v>3</v>
      </c>
      <c r="C6" t="s">
        <v>152</v>
      </c>
      <c r="D6" s="40">
        <v>187</v>
      </c>
      <c r="E6" s="45">
        <v>21</v>
      </c>
      <c r="F6" s="40">
        <f t="shared" si="0"/>
        <v>32.454545454545439</v>
      </c>
      <c r="G6" s="40">
        <f t="shared" si="1"/>
        <v>154.54545454545456</v>
      </c>
      <c r="I6">
        <v>154.55000000000001</v>
      </c>
      <c r="L6" s="52">
        <f t="shared" si="2"/>
        <v>4.5454545454362005E-3</v>
      </c>
      <c r="M6">
        <v>32.450000000000003</v>
      </c>
      <c r="O6" s="52">
        <f t="shared" si="3"/>
        <v>187.00454545454545</v>
      </c>
    </row>
    <row r="7" spans="1:15" x14ac:dyDescent="0.25">
      <c r="B7">
        <v>4</v>
      </c>
      <c r="C7" t="s">
        <v>153</v>
      </c>
      <c r="D7" s="40">
        <v>65</v>
      </c>
      <c r="E7" s="45">
        <v>21</v>
      </c>
      <c r="F7" s="40">
        <f t="shared" si="0"/>
        <v>11.280991735537185</v>
      </c>
      <c r="G7" s="40">
        <f t="shared" si="1"/>
        <v>53.719008264462815</v>
      </c>
      <c r="K7">
        <v>53.72</v>
      </c>
      <c r="L7" s="52">
        <f t="shared" si="2"/>
        <v>11.280991735537185</v>
      </c>
      <c r="M7">
        <v>0</v>
      </c>
      <c r="O7" s="52">
        <f t="shared" si="3"/>
        <v>65.000991735537184</v>
      </c>
    </row>
    <row r="8" spans="1:15" x14ac:dyDescent="0.25">
      <c r="D8" s="40"/>
      <c r="E8" s="45"/>
      <c r="F8" s="40">
        <f t="shared" si="0"/>
        <v>0</v>
      </c>
      <c r="G8" s="40">
        <f t="shared" si="1"/>
        <v>0</v>
      </c>
      <c r="L8" s="52">
        <f t="shared" si="2"/>
        <v>0</v>
      </c>
      <c r="O8" s="52">
        <f t="shared" si="3"/>
        <v>0</v>
      </c>
    </row>
    <row r="9" spans="1:15" x14ac:dyDescent="0.25">
      <c r="D9" s="40"/>
      <c r="E9" s="45"/>
      <c r="F9" s="40">
        <f t="shared" si="0"/>
        <v>0</v>
      </c>
      <c r="G9" s="40">
        <f t="shared" si="1"/>
        <v>0</v>
      </c>
      <c r="L9" s="52">
        <f t="shared" si="2"/>
        <v>0</v>
      </c>
      <c r="O9" s="52">
        <f t="shared" si="3"/>
        <v>0</v>
      </c>
    </row>
    <row r="10" spans="1:15" x14ac:dyDescent="0.25">
      <c r="D10" s="40"/>
      <c r="E10" s="45"/>
      <c r="F10" s="40">
        <f t="shared" si="0"/>
        <v>0</v>
      </c>
      <c r="G10" s="40">
        <f t="shared" si="1"/>
        <v>0</v>
      </c>
      <c r="L10" s="52">
        <f t="shared" si="2"/>
        <v>0</v>
      </c>
      <c r="O10" s="52">
        <f t="shared" si="3"/>
        <v>0</v>
      </c>
    </row>
    <row r="11" spans="1:15" x14ac:dyDescent="0.25">
      <c r="D11" s="40"/>
      <c r="E11" s="45"/>
      <c r="F11" s="40">
        <f t="shared" si="0"/>
        <v>0</v>
      </c>
      <c r="G11" s="40">
        <f t="shared" si="1"/>
        <v>0</v>
      </c>
      <c r="L11" s="52">
        <f t="shared" si="2"/>
        <v>0</v>
      </c>
      <c r="O11" s="52">
        <f t="shared" si="3"/>
        <v>0</v>
      </c>
    </row>
    <row r="12" spans="1:15" x14ac:dyDescent="0.25">
      <c r="D12" s="40"/>
      <c r="E12" s="45"/>
      <c r="F12" s="40"/>
      <c r="G12" s="40"/>
      <c r="L12" s="52">
        <f t="shared" si="2"/>
        <v>0</v>
      </c>
      <c r="O12" s="52">
        <f t="shared" si="3"/>
        <v>0</v>
      </c>
    </row>
    <row r="13" spans="1:15" x14ac:dyDescent="0.25">
      <c r="D13" s="40"/>
      <c r="E13" s="45"/>
      <c r="F13" s="40"/>
      <c r="G13" s="40"/>
      <c r="L13" s="52">
        <f t="shared" si="2"/>
        <v>0</v>
      </c>
      <c r="O13" s="52">
        <f t="shared" si="3"/>
        <v>0</v>
      </c>
    </row>
    <row r="14" spans="1:15" x14ac:dyDescent="0.25">
      <c r="D14" s="40"/>
      <c r="E14" s="45"/>
      <c r="F14" s="40"/>
      <c r="G14" s="40"/>
      <c r="L14" s="52">
        <f t="shared" si="2"/>
        <v>0</v>
      </c>
      <c r="O14" s="52">
        <f t="shared" si="3"/>
        <v>0</v>
      </c>
    </row>
    <row r="15" spans="1:15" x14ac:dyDescent="0.25">
      <c r="D15" s="40"/>
      <c r="E15" s="45"/>
      <c r="F15" s="40"/>
      <c r="G15" s="40"/>
      <c r="L15" s="52">
        <f t="shared" si="2"/>
        <v>0</v>
      </c>
      <c r="O15" s="52">
        <f t="shared" si="3"/>
        <v>0</v>
      </c>
    </row>
    <row r="16" spans="1:15" x14ac:dyDescent="0.25">
      <c r="D16" s="40"/>
      <c r="E16" s="45"/>
      <c r="F16" s="40"/>
      <c r="G16" s="40"/>
      <c r="L16" s="52">
        <f t="shared" si="2"/>
        <v>0</v>
      </c>
      <c r="O16" s="52">
        <f t="shared" si="3"/>
        <v>0</v>
      </c>
    </row>
    <row r="17" spans="4:15" x14ac:dyDescent="0.25">
      <c r="D17" s="40"/>
      <c r="E17" s="45"/>
      <c r="F17" s="40"/>
      <c r="G17" s="40"/>
      <c r="L17" s="52">
        <f t="shared" si="2"/>
        <v>0</v>
      </c>
      <c r="O17" s="52">
        <f t="shared" si="3"/>
        <v>0</v>
      </c>
    </row>
    <row r="18" spans="4:15" x14ac:dyDescent="0.25">
      <c r="D18" s="40"/>
      <c r="E18" s="45"/>
      <c r="F18" s="40"/>
      <c r="G18" s="40"/>
      <c r="L18" s="52">
        <f t="shared" si="2"/>
        <v>0</v>
      </c>
      <c r="O18" s="52">
        <f t="shared" si="3"/>
        <v>0</v>
      </c>
    </row>
    <row r="19" spans="4:15" x14ac:dyDescent="0.25">
      <c r="D19" s="40"/>
      <c r="E19" s="45"/>
      <c r="F19" s="40"/>
      <c r="G19" s="40"/>
      <c r="L19" s="52">
        <f t="shared" si="2"/>
        <v>0</v>
      </c>
      <c r="O19" s="52">
        <f t="shared" si="3"/>
        <v>0</v>
      </c>
    </row>
    <row r="20" spans="4:15" x14ac:dyDescent="0.25">
      <c r="D20" s="40"/>
      <c r="E20" s="45"/>
      <c r="F20" s="40"/>
      <c r="G20" s="40"/>
      <c r="L20" s="52">
        <f t="shared" si="2"/>
        <v>0</v>
      </c>
      <c r="O20" s="52">
        <f t="shared" si="3"/>
        <v>0</v>
      </c>
    </row>
    <row r="21" spans="4:15" x14ac:dyDescent="0.25">
      <c r="D21" s="40"/>
      <c r="E21" s="45"/>
      <c r="F21" s="40"/>
      <c r="G21" s="40"/>
      <c r="L21" s="52">
        <f t="shared" si="2"/>
        <v>0</v>
      </c>
      <c r="O21" s="52">
        <f t="shared" si="3"/>
        <v>0</v>
      </c>
    </row>
    <row r="22" spans="4:15" x14ac:dyDescent="0.25">
      <c r="D22" s="40"/>
      <c r="E22" s="45"/>
      <c r="F22" s="40"/>
      <c r="G22" s="40"/>
      <c r="L22" s="52">
        <f t="shared" si="2"/>
        <v>0</v>
      </c>
      <c r="O22" s="52">
        <f t="shared" si="3"/>
        <v>0</v>
      </c>
    </row>
    <row r="23" spans="4:15" x14ac:dyDescent="0.25">
      <c r="D23" s="40"/>
      <c r="E23" s="45"/>
      <c r="F23" s="40"/>
      <c r="G23" s="40"/>
      <c r="L23" s="52">
        <f t="shared" si="2"/>
        <v>0</v>
      </c>
      <c r="O23" s="52">
        <f t="shared" si="3"/>
        <v>0</v>
      </c>
    </row>
    <row r="24" spans="4:15" x14ac:dyDescent="0.25">
      <c r="D24" s="40"/>
      <c r="E24" s="45"/>
      <c r="F24" s="40"/>
      <c r="G24" s="40"/>
      <c r="L24" s="52">
        <f t="shared" si="2"/>
        <v>0</v>
      </c>
      <c r="O24" s="52">
        <f t="shared" si="3"/>
        <v>0</v>
      </c>
    </row>
    <row r="25" spans="4:15" x14ac:dyDescent="0.25">
      <c r="D25" s="40"/>
      <c r="E25" s="45"/>
      <c r="F25" s="40"/>
      <c r="G25" s="40"/>
      <c r="L25" s="52">
        <f t="shared" si="2"/>
        <v>0</v>
      </c>
      <c r="O25" s="52">
        <f t="shared" si="3"/>
        <v>0</v>
      </c>
    </row>
    <row r="26" spans="4:15" x14ac:dyDescent="0.25">
      <c r="D26" s="40"/>
      <c r="E26" s="45"/>
      <c r="F26" s="40"/>
      <c r="G26" s="40"/>
      <c r="L26" s="52">
        <f t="shared" si="2"/>
        <v>0</v>
      </c>
      <c r="O26" s="52">
        <f t="shared" si="3"/>
        <v>0</v>
      </c>
    </row>
    <row r="27" spans="4:15" x14ac:dyDescent="0.25">
      <c r="D27" s="40"/>
      <c r="E27" s="45"/>
      <c r="F27" s="40"/>
      <c r="G27" s="40"/>
      <c r="L27" s="52">
        <f t="shared" si="2"/>
        <v>0</v>
      </c>
      <c r="O27" s="52">
        <f t="shared" si="3"/>
        <v>0</v>
      </c>
    </row>
    <row r="28" spans="4:15" x14ac:dyDescent="0.25">
      <c r="D28" s="40"/>
      <c r="E28" s="45"/>
      <c r="F28" s="40"/>
      <c r="G28" s="40"/>
      <c r="L28" s="52">
        <f t="shared" si="2"/>
        <v>0</v>
      </c>
    </row>
    <row r="29" spans="4:15" x14ac:dyDescent="0.25">
      <c r="D29" s="40"/>
      <c r="E29" s="45"/>
      <c r="F29" s="40"/>
      <c r="G29" s="40"/>
      <c r="L29" s="52">
        <f t="shared" si="2"/>
        <v>0</v>
      </c>
    </row>
    <row r="30" spans="4:15" x14ac:dyDescent="0.25">
      <c r="D30" s="40"/>
      <c r="E30" s="45"/>
      <c r="F30" s="40"/>
      <c r="G30" s="40"/>
      <c r="L30" s="52">
        <f t="shared" si="2"/>
        <v>0</v>
      </c>
    </row>
    <row r="31" spans="4:15" x14ac:dyDescent="0.25">
      <c r="D31" s="40"/>
      <c r="E31" s="45"/>
      <c r="F31" s="40"/>
      <c r="G31" s="40"/>
      <c r="L31" s="52">
        <f t="shared" si="2"/>
        <v>0</v>
      </c>
    </row>
    <row r="32" spans="4:15" x14ac:dyDescent="0.25">
      <c r="D32" s="40"/>
      <c r="E32" s="45"/>
      <c r="F32" s="40"/>
      <c r="G32" s="40"/>
      <c r="L32" s="52">
        <f t="shared" si="2"/>
        <v>0</v>
      </c>
    </row>
    <row r="33" spans="4:12" x14ac:dyDescent="0.25">
      <c r="D33" s="40"/>
      <c r="E33" s="45"/>
      <c r="F33" s="40"/>
      <c r="G33" s="40"/>
      <c r="L33" s="52">
        <f t="shared" si="2"/>
        <v>0</v>
      </c>
    </row>
    <row r="34" spans="4:12" x14ac:dyDescent="0.25">
      <c r="D34" s="40"/>
      <c r="E34" s="45"/>
      <c r="F34" s="40"/>
      <c r="G34" s="40"/>
      <c r="L34" s="52">
        <f t="shared" si="2"/>
        <v>0</v>
      </c>
    </row>
    <row r="35" spans="4:12" x14ac:dyDescent="0.25">
      <c r="D35" s="40"/>
      <c r="E35" s="45"/>
      <c r="F35" s="40"/>
      <c r="G35" s="40"/>
      <c r="L35" s="52">
        <f t="shared" si="2"/>
        <v>0</v>
      </c>
    </row>
    <row r="36" spans="4:12" x14ac:dyDescent="0.25">
      <c r="D36" s="40"/>
      <c r="E36" s="40"/>
      <c r="F36" s="40"/>
      <c r="G36" s="40"/>
    </row>
    <row r="37" spans="4:12" x14ac:dyDescent="0.25">
      <c r="D37" s="39"/>
      <c r="E37" s="40"/>
      <c r="F37" s="40"/>
      <c r="G37" s="40"/>
    </row>
    <row r="38" spans="4:12" x14ac:dyDescent="0.25">
      <c r="D38" s="39"/>
      <c r="E38" s="40"/>
      <c r="F38" s="40"/>
      <c r="G38" s="40"/>
    </row>
    <row r="39" spans="4:12" x14ac:dyDescent="0.25">
      <c r="D39" s="39"/>
      <c r="E39" s="40"/>
      <c r="F39" s="40"/>
      <c r="G39" s="40"/>
    </row>
    <row r="40" spans="4:12" x14ac:dyDescent="0.25">
      <c r="D40" s="39"/>
      <c r="E40" s="40"/>
      <c r="F40" s="40"/>
      <c r="G40" s="40"/>
    </row>
    <row r="41" spans="4:12" x14ac:dyDescent="0.25">
      <c r="D41" s="39"/>
      <c r="E41" s="40"/>
      <c r="F41" s="40"/>
      <c r="G41" s="40"/>
    </row>
    <row r="42" spans="4:12" x14ac:dyDescent="0.25">
      <c r="D42" s="39"/>
      <c r="E42" s="40"/>
      <c r="F42" s="40"/>
      <c r="G42" s="40"/>
    </row>
    <row r="43" spans="4:12" x14ac:dyDescent="0.25">
      <c r="D43" s="39"/>
      <c r="E43" s="40"/>
      <c r="F43" s="40"/>
      <c r="G43" s="40"/>
    </row>
    <row r="44" spans="4:12" x14ac:dyDescent="0.25">
      <c r="D44" s="39"/>
      <c r="E44" s="40"/>
      <c r="F44" s="40"/>
      <c r="G44" s="40"/>
    </row>
    <row r="45" spans="4:12" x14ac:dyDescent="0.25">
      <c r="D45" s="39"/>
      <c r="E45" s="40"/>
      <c r="F45" s="40"/>
      <c r="G45" s="40"/>
    </row>
    <row r="46" spans="4:12" x14ac:dyDescent="0.25">
      <c r="D46" s="39"/>
      <c r="E46" s="40"/>
      <c r="F46" s="40"/>
      <c r="G46" s="40"/>
    </row>
    <row r="47" spans="4:12" x14ac:dyDescent="0.25">
      <c r="D47" s="39"/>
      <c r="E47" s="40"/>
      <c r="F47" s="40"/>
      <c r="G47" s="40"/>
    </row>
    <row r="48" spans="4:12" x14ac:dyDescent="0.25">
      <c r="D48" s="39"/>
      <c r="E48" s="40"/>
      <c r="F48" s="40"/>
      <c r="G48" s="40"/>
    </row>
    <row r="49" spans="4:7" x14ac:dyDescent="0.25">
      <c r="D49" s="39"/>
      <c r="E49" s="40"/>
      <c r="F49" s="40"/>
      <c r="G49" s="40"/>
    </row>
    <row r="50" spans="4:7" x14ac:dyDescent="0.25">
      <c r="D50" s="39"/>
      <c r="E50" s="40"/>
      <c r="F50" s="40"/>
      <c r="G50" s="40"/>
    </row>
    <row r="51" spans="4:7" x14ac:dyDescent="0.25">
      <c r="D51" s="39"/>
      <c r="E51" s="40"/>
      <c r="F51" s="40"/>
      <c r="G51" s="40"/>
    </row>
    <row r="52" spans="4:7" x14ac:dyDescent="0.25">
      <c r="D52" s="39"/>
      <c r="E52" s="40"/>
      <c r="F52" s="40"/>
      <c r="G52" s="40"/>
    </row>
    <row r="53" spans="4:7" x14ac:dyDescent="0.25">
      <c r="D53" s="39"/>
      <c r="E53" s="40"/>
      <c r="F53" s="40"/>
      <c r="G53" s="40"/>
    </row>
    <row r="54" spans="4:7" x14ac:dyDescent="0.25">
      <c r="D54" s="39"/>
      <c r="E54" s="40"/>
      <c r="F54" s="40"/>
      <c r="G54" s="40"/>
    </row>
    <row r="55" spans="4:7" x14ac:dyDescent="0.25">
      <c r="D55" s="39"/>
      <c r="E55" s="40"/>
      <c r="F55" s="40"/>
      <c r="G55" s="40"/>
    </row>
    <row r="56" spans="4:7" x14ac:dyDescent="0.25">
      <c r="D56" s="39"/>
      <c r="E56" s="40"/>
      <c r="F56" s="40"/>
      <c r="G56" s="40"/>
    </row>
    <row r="57" spans="4:7" x14ac:dyDescent="0.25">
      <c r="D57" s="39"/>
      <c r="E57" s="40"/>
      <c r="F57" s="40"/>
      <c r="G57" s="40"/>
    </row>
    <row r="58" spans="4:7" x14ac:dyDescent="0.25">
      <c r="D58" s="39"/>
      <c r="E58" s="40"/>
      <c r="F58" s="40"/>
      <c r="G58" s="40"/>
    </row>
    <row r="59" spans="4:7" x14ac:dyDescent="0.25">
      <c r="D59" s="39"/>
      <c r="E59" s="40"/>
      <c r="F59" s="40"/>
      <c r="G59" s="40"/>
    </row>
    <row r="60" spans="4:7" x14ac:dyDescent="0.25">
      <c r="D60" s="39"/>
      <c r="E60" s="40"/>
      <c r="F60" s="40"/>
      <c r="G60" s="40"/>
    </row>
    <row r="61" spans="4:7" x14ac:dyDescent="0.25">
      <c r="D61" s="39"/>
      <c r="E61" s="40"/>
      <c r="F61" s="40"/>
      <c r="G61" s="40"/>
    </row>
    <row r="62" spans="4:7" x14ac:dyDescent="0.25">
      <c r="D62" s="39"/>
      <c r="E62" s="40"/>
      <c r="F62" s="40"/>
      <c r="G62" s="40"/>
    </row>
    <row r="63" spans="4:7" x14ac:dyDescent="0.25">
      <c r="D63" s="39"/>
      <c r="E63" s="40"/>
      <c r="F63" s="40"/>
      <c r="G63" s="40"/>
    </row>
    <row r="64" spans="4:7" x14ac:dyDescent="0.25">
      <c r="D64" s="39"/>
      <c r="E64" s="40"/>
      <c r="F64" s="40"/>
      <c r="G64" s="40"/>
    </row>
    <row r="65" spans="4:7" x14ac:dyDescent="0.25">
      <c r="D65" s="39"/>
      <c r="E65" s="40"/>
      <c r="F65" s="40"/>
      <c r="G65" s="40"/>
    </row>
    <row r="66" spans="4:7" x14ac:dyDescent="0.25">
      <c r="D66" s="39"/>
      <c r="E66" s="40"/>
      <c r="F66" s="40"/>
      <c r="G66" s="40"/>
    </row>
    <row r="67" spans="4:7" x14ac:dyDescent="0.25">
      <c r="D67" s="39"/>
      <c r="E67" s="40"/>
      <c r="F67" s="40"/>
      <c r="G67" s="40"/>
    </row>
    <row r="68" spans="4:7" x14ac:dyDescent="0.25">
      <c r="D68" s="39"/>
      <c r="E68" s="40"/>
      <c r="F68" s="40"/>
      <c r="G68" s="40"/>
    </row>
    <row r="69" spans="4:7" x14ac:dyDescent="0.25">
      <c r="D69" s="39"/>
      <c r="E69" s="40"/>
      <c r="F69" s="40"/>
      <c r="G69" s="40"/>
    </row>
    <row r="70" spans="4:7" x14ac:dyDescent="0.25">
      <c r="D70" s="39"/>
      <c r="E70" s="40"/>
      <c r="F70" s="40"/>
      <c r="G70" s="40"/>
    </row>
    <row r="71" spans="4:7" x14ac:dyDescent="0.25">
      <c r="D71" s="39"/>
      <c r="E71" s="40"/>
      <c r="F71" s="40"/>
      <c r="G71" s="40"/>
    </row>
    <row r="72" spans="4:7" x14ac:dyDescent="0.25">
      <c r="D72" s="39"/>
      <c r="E72" s="40"/>
      <c r="F72" s="40"/>
      <c r="G72" s="40"/>
    </row>
    <row r="73" spans="4:7" x14ac:dyDescent="0.25">
      <c r="D73" s="39"/>
      <c r="E73" s="40"/>
      <c r="F73" s="40"/>
      <c r="G73" s="40"/>
    </row>
    <row r="74" spans="4:7" x14ac:dyDescent="0.25">
      <c r="D74" s="39"/>
      <c r="E74" s="40"/>
      <c r="F74" s="40"/>
      <c r="G74" s="40"/>
    </row>
    <row r="75" spans="4:7" x14ac:dyDescent="0.25">
      <c r="D75" s="39"/>
      <c r="E75" s="40"/>
      <c r="F75" s="40"/>
      <c r="G75" s="40"/>
    </row>
    <row r="76" spans="4:7" x14ac:dyDescent="0.25">
      <c r="D76" s="39"/>
      <c r="E76" s="40"/>
      <c r="F76" s="40"/>
      <c r="G76" s="40"/>
    </row>
    <row r="77" spans="4:7" x14ac:dyDescent="0.25">
      <c r="D77" s="39"/>
      <c r="E77" s="40"/>
      <c r="F77" s="40"/>
      <c r="G77" s="40"/>
    </row>
    <row r="78" spans="4:7" x14ac:dyDescent="0.25">
      <c r="D78" s="39"/>
      <c r="E78" s="40"/>
      <c r="F78" s="40"/>
      <c r="G78" s="40"/>
    </row>
    <row r="79" spans="4:7" x14ac:dyDescent="0.25">
      <c r="D79" s="39"/>
      <c r="E79" s="40"/>
      <c r="F79" s="40"/>
      <c r="G79" s="40"/>
    </row>
    <row r="80" spans="4:7" x14ac:dyDescent="0.25">
      <c r="D80" s="39"/>
      <c r="E80" s="40"/>
      <c r="F80" s="40"/>
      <c r="G80" s="40"/>
    </row>
    <row r="81" spans="4:7" x14ac:dyDescent="0.25">
      <c r="D81" s="39"/>
      <c r="E81" s="40"/>
      <c r="F81" s="40"/>
      <c r="G81" s="40"/>
    </row>
    <row r="82" spans="4:7" x14ac:dyDescent="0.25">
      <c r="D82" s="39"/>
      <c r="E82" s="40"/>
      <c r="F82" s="40"/>
      <c r="G82" s="40"/>
    </row>
    <row r="83" spans="4:7" x14ac:dyDescent="0.25">
      <c r="D83" s="39"/>
      <c r="E83" s="40"/>
      <c r="F83" s="40"/>
      <c r="G83" s="40"/>
    </row>
    <row r="84" spans="4:7" x14ac:dyDescent="0.25">
      <c r="D84" s="39"/>
      <c r="E84" s="40"/>
      <c r="F84" s="40"/>
      <c r="G84" s="40"/>
    </row>
    <row r="85" spans="4:7" x14ac:dyDescent="0.25">
      <c r="D85" s="39"/>
      <c r="E85" s="40"/>
      <c r="F85" s="40"/>
      <c r="G85" s="40"/>
    </row>
    <row r="86" spans="4:7" x14ac:dyDescent="0.25">
      <c r="D86" s="39"/>
      <c r="E86" s="40"/>
      <c r="F86" s="40"/>
      <c r="G86" s="40"/>
    </row>
    <row r="87" spans="4:7" x14ac:dyDescent="0.25">
      <c r="D87" s="39"/>
      <c r="E87" s="40"/>
      <c r="F87" s="40"/>
      <c r="G87" s="40"/>
    </row>
    <row r="88" spans="4:7" x14ac:dyDescent="0.25">
      <c r="D88" s="39"/>
      <c r="E88" s="40"/>
      <c r="F88" s="40"/>
      <c r="G88" s="40"/>
    </row>
    <row r="89" spans="4:7" x14ac:dyDescent="0.25">
      <c r="D89" s="39"/>
      <c r="E89" s="40"/>
      <c r="F89" s="40"/>
      <c r="G89" s="40"/>
    </row>
    <row r="90" spans="4:7" x14ac:dyDescent="0.25">
      <c r="D90" s="39"/>
      <c r="E90" s="40"/>
      <c r="F90" s="40"/>
      <c r="G90" s="40"/>
    </row>
    <row r="91" spans="4:7" x14ac:dyDescent="0.25">
      <c r="D91" s="39"/>
      <c r="E91" s="40"/>
      <c r="F91" s="40"/>
      <c r="G91" s="40"/>
    </row>
    <row r="92" spans="4:7" x14ac:dyDescent="0.25">
      <c r="D92" s="39"/>
      <c r="E92" s="40"/>
      <c r="F92" s="40"/>
      <c r="G92" s="40"/>
    </row>
    <row r="93" spans="4:7" x14ac:dyDescent="0.25">
      <c r="D93" s="39"/>
      <c r="E93" s="40"/>
      <c r="F93" s="40"/>
      <c r="G93" s="40"/>
    </row>
    <row r="94" spans="4:7" x14ac:dyDescent="0.25">
      <c r="D94" s="39"/>
      <c r="E94" s="40"/>
      <c r="F94" s="40"/>
      <c r="G94" s="40"/>
    </row>
    <row r="95" spans="4:7" x14ac:dyDescent="0.25">
      <c r="D95" s="39"/>
      <c r="E95" s="40"/>
      <c r="F95" s="40"/>
      <c r="G95" s="40"/>
    </row>
    <row r="96" spans="4:7" x14ac:dyDescent="0.25">
      <c r="D96" s="39"/>
      <c r="E96" s="40"/>
      <c r="F96" s="40"/>
      <c r="G96" s="40"/>
    </row>
    <row r="97" spans="4:7" x14ac:dyDescent="0.25">
      <c r="D97" s="39"/>
      <c r="E97" s="40"/>
      <c r="F97" s="40"/>
      <c r="G97" s="40"/>
    </row>
    <row r="98" spans="4:7" x14ac:dyDescent="0.25">
      <c r="D98" s="39"/>
      <c r="E98" s="40"/>
      <c r="F98" s="40"/>
      <c r="G98" s="40"/>
    </row>
    <row r="99" spans="4:7" x14ac:dyDescent="0.25">
      <c r="D99" s="39"/>
      <c r="E99" s="40"/>
      <c r="F99" s="40"/>
      <c r="G99" s="40"/>
    </row>
    <row r="100" spans="4:7" x14ac:dyDescent="0.25">
      <c r="D100" s="39"/>
      <c r="E100" s="40"/>
      <c r="F100" s="40"/>
      <c r="G100" s="40"/>
    </row>
    <row r="101" spans="4:7" x14ac:dyDescent="0.25">
      <c r="D101" s="39"/>
      <c r="E101" s="40"/>
      <c r="F101" s="40"/>
      <c r="G101" s="40"/>
    </row>
  </sheetData>
  <mergeCells count="10">
    <mergeCell ref="O1:O2"/>
    <mergeCell ref="A2:A3"/>
    <mergeCell ref="B2:B3"/>
    <mergeCell ref="C2:C3"/>
    <mergeCell ref="D1:D3"/>
    <mergeCell ref="E2:E3"/>
    <mergeCell ref="A1:C1"/>
    <mergeCell ref="F1:G1"/>
    <mergeCell ref="H1:K1"/>
    <mergeCell ref="L1:M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dimension ref="A1:J98"/>
  <sheetViews>
    <sheetView workbookViewId="0">
      <selection activeCell="B2" sqref="B2"/>
    </sheetView>
  </sheetViews>
  <sheetFormatPr baseColWidth="10" defaultRowHeight="15" x14ac:dyDescent="0.25"/>
  <cols>
    <col min="1" max="1" width="9.42578125" customWidth="1"/>
    <col min="2" max="2" width="16.42578125" style="1" customWidth="1"/>
    <col min="3" max="3" width="20.28515625" customWidth="1"/>
    <col min="4" max="4" width="24.5703125" customWidth="1"/>
    <col min="5" max="5" width="12" customWidth="1"/>
    <col min="6" max="6" width="16.42578125" bestFit="1" customWidth="1"/>
    <col min="7" max="7" width="17.42578125" customWidth="1"/>
    <col min="8" max="8" width="16.28515625" customWidth="1"/>
    <col min="9" max="9" width="17.42578125" customWidth="1"/>
    <col min="10" max="10" width="28.42578125" customWidth="1"/>
  </cols>
  <sheetData>
    <row r="1" spans="1:10" ht="44.25" customHeight="1" x14ac:dyDescent="0.25">
      <c r="A1" s="25" t="s">
        <v>25</v>
      </c>
      <c r="B1" s="25" t="s">
        <v>26</v>
      </c>
      <c r="C1" s="25" t="s">
        <v>0</v>
      </c>
      <c r="D1" s="25" t="s">
        <v>27</v>
      </c>
      <c r="E1" s="25" t="s">
        <v>28</v>
      </c>
      <c r="F1" s="30" t="s">
        <v>29</v>
      </c>
      <c r="G1" s="25" t="s">
        <v>19</v>
      </c>
      <c r="H1" s="25" t="s">
        <v>30</v>
      </c>
      <c r="I1" s="25" t="s">
        <v>31</v>
      </c>
      <c r="J1" s="30" t="s">
        <v>32</v>
      </c>
    </row>
    <row r="2" spans="1:10" x14ac:dyDescent="0.25">
      <c r="A2" s="31" t="str">
        <f t="shared" ref="A2" si="0">LEFT(B2,3)&amp;LEFT(C2,1)</f>
        <v>KOUD</v>
      </c>
      <c r="B2" s="38" t="s">
        <v>128</v>
      </c>
      <c r="C2" s="31" t="s">
        <v>21</v>
      </c>
      <c r="D2" s="31" t="s">
        <v>22</v>
      </c>
      <c r="E2" s="31">
        <v>4537</v>
      </c>
      <c r="F2" s="31" t="s">
        <v>33</v>
      </c>
      <c r="G2" s="31" t="s">
        <v>120</v>
      </c>
      <c r="H2" s="31" t="s">
        <v>121</v>
      </c>
      <c r="I2" s="31" t="s">
        <v>122</v>
      </c>
      <c r="J2" s="33" t="s">
        <v>35</v>
      </c>
    </row>
    <row r="3" spans="1:10" x14ac:dyDescent="0.25">
      <c r="A3" s="11" t="str">
        <f t="shared" ref="A3:A34" si="1">LEFT(B3,3)&amp;LEFT(C3,1)</f>
        <v>ANCF</v>
      </c>
      <c r="B3" s="26" t="s">
        <v>90</v>
      </c>
      <c r="C3" s="11" t="s">
        <v>91</v>
      </c>
      <c r="D3" s="11"/>
      <c r="E3" s="11"/>
      <c r="F3" s="11"/>
      <c r="G3" s="11"/>
      <c r="H3" s="11"/>
      <c r="I3" s="11"/>
      <c r="J3" s="11"/>
    </row>
    <row r="4" spans="1:10" x14ac:dyDescent="0.25">
      <c r="A4" s="11" t="str">
        <f t="shared" si="1"/>
        <v>BOVE</v>
      </c>
      <c r="B4" s="1" t="s">
        <v>78</v>
      </c>
      <c r="C4" s="11" t="s">
        <v>79</v>
      </c>
      <c r="D4" s="11"/>
      <c r="E4" s="11"/>
      <c r="F4" s="11"/>
      <c r="G4" s="11"/>
      <c r="H4" s="11"/>
      <c r="I4" s="11"/>
      <c r="J4" s="11"/>
    </row>
    <row r="5" spans="1:10" x14ac:dyDescent="0.25">
      <c r="A5" s="11" t="str">
        <f t="shared" si="1"/>
        <v>BUTR</v>
      </c>
      <c r="B5" s="1" t="s">
        <v>59</v>
      </c>
      <c r="C5" s="11" t="s">
        <v>60</v>
      </c>
      <c r="D5" s="11"/>
      <c r="E5" s="11"/>
      <c r="F5" s="11"/>
      <c r="G5" s="11"/>
      <c r="H5" s="11"/>
      <c r="I5" s="11"/>
      <c r="J5" s="11"/>
    </row>
    <row r="6" spans="1:10" x14ac:dyDescent="0.25">
      <c r="A6" s="11" t="str">
        <f t="shared" si="1"/>
        <v>BUTF</v>
      </c>
      <c r="B6" s="1" t="s">
        <v>59</v>
      </c>
      <c r="C6" s="11" t="s">
        <v>75</v>
      </c>
      <c r="D6" s="11"/>
      <c r="E6" s="11"/>
      <c r="F6" s="11"/>
      <c r="G6" s="11"/>
      <c r="H6" s="11"/>
      <c r="I6" s="11"/>
      <c r="J6" s="11"/>
    </row>
    <row r="7" spans="1:10" x14ac:dyDescent="0.25">
      <c r="A7" s="11" t="str">
        <f t="shared" si="1"/>
        <v>CER</v>
      </c>
      <c r="B7" s="1" t="s">
        <v>3</v>
      </c>
      <c r="C7" s="11"/>
      <c r="D7" s="11"/>
      <c r="E7" s="11"/>
      <c r="F7" s="11"/>
      <c r="G7" s="11"/>
      <c r="H7" s="11"/>
      <c r="I7" s="11"/>
      <c r="J7" s="11"/>
    </row>
    <row r="8" spans="1:10" x14ac:dyDescent="0.25">
      <c r="A8" s="11" t="str">
        <f t="shared" si="1"/>
        <v>CONP</v>
      </c>
      <c r="B8" s="1" t="s">
        <v>119</v>
      </c>
      <c r="C8" s="11" t="s">
        <v>64</v>
      </c>
      <c r="D8" s="11"/>
      <c r="E8" s="11"/>
      <c r="F8" s="11"/>
      <c r="G8" s="11"/>
      <c r="H8" s="11"/>
      <c r="I8" s="11"/>
      <c r="J8" s="11"/>
    </row>
    <row r="9" spans="1:10" x14ac:dyDescent="0.25">
      <c r="A9" s="11" t="str">
        <f t="shared" si="1"/>
        <v>COOP</v>
      </c>
      <c r="B9" s="1" t="s">
        <v>118</v>
      </c>
      <c r="C9" s="11" t="s">
        <v>83</v>
      </c>
      <c r="D9" s="11"/>
      <c r="E9" s="11"/>
      <c r="F9" s="11"/>
      <c r="G9" s="11"/>
      <c r="H9" s="11"/>
      <c r="I9" s="11"/>
      <c r="J9" s="11"/>
    </row>
    <row r="10" spans="1:10" x14ac:dyDescent="0.25">
      <c r="A10" s="11" t="str">
        <f t="shared" si="1"/>
        <v>DAOE</v>
      </c>
      <c r="B10" s="1" t="s">
        <v>42</v>
      </c>
      <c r="C10" s="11" t="s">
        <v>43</v>
      </c>
      <c r="D10" s="11" t="s">
        <v>129</v>
      </c>
      <c r="E10" s="11">
        <v>4537</v>
      </c>
      <c r="F10" s="11" t="s">
        <v>33</v>
      </c>
      <c r="G10" s="11"/>
      <c r="H10" s="11" t="s">
        <v>130</v>
      </c>
      <c r="I10" s="11"/>
      <c r="J10" s="11"/>
    </row>
    <row r="11" spans="1:10" x14ac:dyDescent="0.25">
      <c r="A11" s="11" t="str">
        <f t="shared" si="1"/>
        <v>DEBP</v>
      </c>
      <c r="B11" s="1" t="s">
        <v>82</v>
      </c>
      <c r="C11" s="11" t="s">
        <v>83</v>
      </c>
      <c r="D11" s="11"/>
      <c r="E11" s="11"/>
      <c r="F11" s="11"/>
      <c r="G11" s="11"/>
      <c r="H11" s="11"/>
      <c r="I11" s="11"/>
      <c r="J11" s="11"/>
    </row>
    <row r="12" spans="1:10" x14ac:dyDescent="0.25">
      <c r="A12" s="11" t="str">
        <f t="shared" si="1"/>
        <v>DEBL</v>
      </c>
      <c r="B12" s="1" t="s">
        <v>57</v>
      </c>
      <c r="C12" s="11" t="s">
        <v>58</v>
      </c>
      <c r="D12" s="11"/>
      <c r="E12" s="11"/>
      <c r="F12" s="11"/>
      <c r="G12" s="11"/>
      <c r="H12" s="11"/>
      <c r="I12" s="11"/>
      <c r="J12" s="11"/>
    </row>
    <row r="13" spans="1:10" x14ac:dyDescent="0.25">
      <c r="A13" s="11" t="str">
        <f t="shared" si="1"/>
        <v>DELP</v>
      </c>
      <c r="B13" s="1" t="s">
        <v>63</v>
      </c>
      <c r="C13" s="11" t="s">
        <v>64</v>
      </c>
      <c r="D13" s="11"/>
      <c r="E13" s="11"/>
      <c r="F13" s="11"/>
      <c r="G13" s="11"/>
      <c r="H13" s="11"/>
      <c r="I13" s="11"/>
      <c r="J13" s="11"/>
    </row>
    <row r="14" spans="1:10" x14ac:dyDescent="0.25">
      <c r="A14" s="11" t="str">
        <f t="shared" si="1"/>
        <v>det</v>
      </c>
      <c r="B14" s="1" t="s">
        <v>1</v>
      </c>
      <c r="C14" s="11"/>
      <c r="D14" s="11"/>
      <c r="E14" s="11"/>
      <c r="F14" s="11"/>
      <c r="G14" s="11"/>
      <c r="H14" s="11"/>
      <c r="I14" s="11"/>
      <c r="J14" s="11"/>
    </row>
    <row r="15" spans="1:10" x14ac:dyDescent="0.25">
      <c r="A15" s="11" t="str">
        <f t="shared" si="1"/>
        <v>DEVH</v>
      </c>
      <c r="B15" s="1" t="s">
        <v>61</v>
      </c>
      <c r="C15" s="11" t="s">
        <v>62</v>
      </c>
      <c r="D15" s="11"/>
      <c r="E15" s="11"/>
      <c r="F15" s="11"/>
      <c r="G15" s="11"/>
      <c r="H15" s="11"/>
      <c r="I15" s="11"/>
      <c r="J15" s="11"/>
    </row>
    <row r="16" spans="1:10" x14ac:dyDescent="0.25">
      <c r="A16" s="11" t="str">
        <f t="shared" si="1"/>
        <v>D'HE</v>
      </c>
      <c r="B16" s="100" t="s">
        <v>154</v>
      </c>
      <c r="C16" s="11" t="s">
        <v>79</v>
      </c>
      <c r="D16" s="11"/>
      <c r="E16" s="11">
        <v>4537</v>
      </c>
      <c r="F16" s="11" t="s">
        <v>33</v>
      </c>
      <c r="G16" s="11"/>
      <c r="H16" s="11"/>
      <c r="I16" s="11"/>
      <c r="J16" s="11"/>
    </row>
    <row r="17" spans="1:10" x14ac:dyDescent="0.25">
      <c r="A17" s="11" t="str">
        <f t="shared" si="1"/>
        <v>DUCL</v>
      </c>
      <c r="B17" s="1" t="s">
        <v>76</v>
      </c>
      <c r="C17" s="11" t="s">
        <v>77</v>
      </c>
      <c r="D17" s="11"/>
      <c r="E17" s="11"/>
      <c r="F17" s="11"/>
      <c r="G17" s="11"/>
      <c r="H17" s="11"/>
      <c r="I17" s="11"/>
      <c r="J17" s="11"/>
    </row>
    <row r="18" spans="1:10" x14ac:dyDescent="0.25">
      <c r="A18" s="11" t="str">
        <f t="shared" si="1"/>
        <v>DupC</v>
      </c>
      <c r="B18" s="100" t="s">
        <v>36</v>
      </c>
      <c r="C18" s="11" t="s">
        <v>37</v>
      </c>
      <c r="D18" s="11" t="s">
        <v>38</v>
      </c>
      <c r="E18" s="11"/>
      <c r="F18" s="11" t="s">
        <v>34</v>
      </c>
      <c r="G18" s="11" t="s">
        <v>39</v>
      </c>
      <c r="H18" s="11" t="s">
        <v>131</v>
      </c>
      <c r="I18" s="11"/>
      <c r="J18" s="11"/>
    </row>
    <row r="19" spans="1:10" x14ac:dyDescent="0.25">
      <c r="A19" s="11" t="str">
        <f t="shared" si="1"/>
        <v>EVRR</v>
      </c>
      <c r="B19" s="1" t="s">
        <v>124</v>
      </c>
      <c r="C19" s="11" t="s">
        <v>123</v>
      </c>
      <c r="D19" s="11"/>
      <c r="E19" s="11"/>
      <c r="F19" s="11"/>
      <c r="G19" s="11"/>
      <c r="H19" s="11"/>
      <c r="I19" s="11"/>
      <c r="J19" s="11"/>
    </row>
    <row r="20" spans="1:10" x14ac:dyDescent="0.25">
      <c r="A20" s="11" t="str">
        <f t="shared" si="1"/>
        <v>FEET</v>
      </c>
      <c r="B20" s="1" t="s">
        <v>65</v>
      </c>
      <c r="C20" s="11" t="s">
        <v>66</v>
      </c>
      <c r="D20" s="11"/>
      <c r="E20" s="11"/>
      <c r="F20" s="11"/>
      <c r="G20" s="11"/>
      <c r="H20" s="11"/>
      <c r="I20" s="11"/>
      <c r="J20" s="11"/>
    </row>
    <row r="21" spans="1:10" x14ac:dyDescent="0.25">
      <c r="A21" s="11" t="str">
        <f t="shared" si="1"/>
        <v>FOUS</v>
      </c>
      <c r="B21" s="1" t="s">
        <v>102</v>
      </c>
      <c r="C21" s="11" t="s">
        <v>103</v>
      </c>
      <c r="D21" s="11"/>
      <c r="E21" s="11"/>
      <c r="F21" s="11"/>
      <c r="G21" s="11"/>
      <c r="H21" s="11"/>
      <c r="I21" s="11"/>
      <c r="J21" s="11"/>
    </row>
    <row r="22" spans="1:10" x14ac:dyDescent="0.25">
      <c r="A22" s="11" t="str">
        <f t="shared" si="1"/>
        <v>GIAG</v>
      </c>
      <c r="B22" s="1" t="s">
        <v>44</v>
      </c>
      <c r="C22" s="11" t="s">
        <v>45</v>
      </c>
      <c r="D22" s="11"/>
      <c r="E22" s="11"/>
      <c r="F22" s="11"/>
      <c r="G22" s="11"/>
      <c r="H22" s="11"/>
      <c r="I22" s="11"/>
      <c r="J22" s="11"/>
    </row>
    <row r="23" spans="1:10" x14ac:dyDescent="0.25">
      <c r="A23" s="11" t="str">
        <f t="shared" si="1"/>
        <v>GRIB</v>
      </c>
      <c r="B23" s="1" t="s">
        <v>67</v>
      </c>
      <c r="C23" s="11" t="s">
        <v>68</v>
      </c>
      <c r="D23" s="11"/>
      <c r="E23" s="11"/>
      <c r="F23" s="11"/>
      <c r="G23" s="11"/>
      <c r="H23" s="11"/>
      <c r="I23" s="11"/>
      <c r="J23" s="11"/>
    </row>
    <row r="24" spans="1:10" x14ac:dyDescent="0.25">
      <c r="A24" s="11" t="str">
        <f t="shared" si="1"/>
        <v>HALH</v>
      </c>
      <c r="B24" s="1" t="s">
        <v>104</v>
      </c>
      <c r="C24" s="11" t="s">
        <v>105</v>
      </c>
      <c r="D24" s="11"/>
      <c r="E24" s="11"/>
      <c r="F24" s="11"/>
      <c r="G24" s="11"/>
      <c r="H24" s="11"/>
      <c r="I24" s="11"/>
      <c r="J24" s="11"/>
    </row>
    <row r="25" spans="1:10" x14ac:dyDescent="0.25">
      <c r="A25" s="11" t="str">
        <f t="shared" si="1"/>
        <v>JOLG</v>
      </c>
      <c r="B25" s="1" t="s">
        <v>46</v>
      </c>
      <c r="C25" s="11" t="s">
        <v>47</v>
      </c>
      <c r="D25" s="11"/>
      <c r="E25" s="11"/>
      <c r="F25" s="11"/>
      <c r="G25" s="11"/>
      <c r="H25" s="11"/>
      <c r="I25" s="11"/>
      <c r="J25" s="11"/>
    </row>
    <row r="26" spans="1:10" x14ac:dyDescent="0.25">
      <c r="A26" s="11" t="str">
        <f t="shared" si="1"/>
        <v>LABD</v>
      </c>
      <c r="B26" s="1" t="s">
        <v>97</v>
      </c>
      <c r="C26" s="11" t="s">
        <v>98</v>
      </c>
      <c r="D26" s="11"/>
      <c r="E26" s="11"/>
      <c r="F26" s="11"/>
      <c r="G26" s="11"/>
      <c r="H26" s="11"/>
      <c r="I26" s="11"/>
      <c r="J26" s="11"/>
    </row>
    <row r="27" spans="1:10" x14ac:dyDescent="0.25">
      <c r="A27" s="11" t="str">
        <f t="shared" si="1"/>
        <v>LAML</v>
      </c>
      <c r="B27" s="1" t="s">
        <v>87</v>
      </c>
      <c r="C27" s="11" t="s">
        <v>86</v>
      </c>
      <c r="D27" s="11"/>
      <c r="E27" s="11"/>
      <c r="F27" s="11"/>
      <c r="G27" s="11"/>
      <c r="H27" s="11"/>
      <c r="I27" s="11"/>
      <c r="J27" s="11"/>
    </row>
    <row r="28" spans="1:10" x14ac:dyDescent="0.25">
      <c r="A28" s="11" t="str">
        <f t="shared" si="1"/>
        <v>LAMM</v>
      </c>
      <c r="B28" s="1" t="s">
        <v>87</v>
      </c>
      <c r="C28" s="11" t="s">
        <v>94</v>
      </c>
      <c r="D28" s="11"/>
      <c r="E28" s="11"/>
      <c r="F28" s="11"/>
      <c r="G28" s="11"/>
      <c r="H28" s="11"/>
      <c r="I28" s="11"/>
      <c r="J28" s="11"/>
    </row>
    <row r="29" spans="1:10" x14ac:dyDescent="0.25">
      <c r="A29" s="11" t="str">
        <f t="shared" si="1"/>
        <v>LAMA</v>
      </c>
      <c r="B29" s="1" t="s">
        <v>72</v>
      </c>
      <c r="C29" s="11" t="s">
        <v>73</v>
      </c>
      <c r="D29" s="11"/>
      <c r="E29" s="11"/>
      <c r="F29" s="11"/>
      <c r="G29" s="11"/>
      <c r="H29" s="11"/>
      <c r="I29" s="11"/>
      <c r="J29" s="11"/>
    </row>
    <row r="30" spans="1:10" x14ac:dyDescent="0.25">
      <c r="A30" s="11" t="str">
        <f t="shared" si="1"/>
        <v>LECM</v>
      </c>
      <c r="B30" s="1" t="s">
        <v>69</v>
      </c>
      <c r="C30" s="11" t="s">
        <v>70</v>
      </c>
      <c r="D30" s="11"/>
      <c r="E30" s="11"/>
      <c r="F30" s="11"/>
      <c r="G30" s="11"/>
      <c r="H30" s="11"/>
      <c r="I30" s="11"/>
      <c r="J30" s="11"/>
    </row>
    <row r="31" spans="1:10" x14ac:dyDescent="0.25">
      <c r="A31" s="11" t="str">
        <f t="shared" si="1"/>
        <v>LEFA</v>
      </c>
      <c r="B31" s="1" t="s">
        <v>74</v>
      </c>
      <c r="C31" s="11" t="s">
        <v>53</v>
      </c>
      <c r="D31" s="11"/>
      <c r="E31" s="11"/>
      <c r="F31" s="11"/>
      <c r="G31" s="11"/>
      <c r="H31" s="11"/>
      <c r="I31" s="11"/>
      <c r="J31" s="11"/>
    </row>
    <row r="32" spans="1:10" x14ac:dyDescent="0.25">
      <c r="A32" s="11" t="str">
        <f t="shared" si="1"/>
        <v>LHEL</v>
      </c>
      <c r="B32" s="1" t="s">
        <v>85</v>
      </c>
      <c r="C32" s="11" t="s">
        <v>86</v>
      </c>
      <c r="D32" s="11"/>
      <c r="E32" s="11"/>
      <c r="F32" s="11"/>
      <c r="G32" s="11"/>
      <c r="H32" s="11"/>
      <c r="I32" s="11"/>
      <c r="J32" s="11"/>
    </row>
    <row r="33" spans="1:10" x14ac:dyDescent="0.25">
      <c r="A33" s="11" t="str">
        <f t="shared" si="1"/>
        <v>LHOA</v>
      </c>
      <c r="B33" s="100" t="s">
        <v>186</v>
      </c>
      <c r="C33" s="11" t="s">
        <v>53</v>
      </c>
      <c r="D33" s="11" t="s">
        <v>187</v>
      </c>
      <c r="E33" s="11">
        <v>4470</v>
      </c>
      <c r="F33" s="11" t="s">
        <v>188</v>
      </c>
      <c r="G33" s="11" t="s">
        <v>189</v>
      </c>
      <c r="H33" s="11"/>
      <c r="I33" s="11" t="s">
        <v>190</v>
      </c>
      <c r="J33" s="104" t="s">
        <v>191</v>
      </c>
    </row>
    <row r="34" spans="1:10" x14ac:dyDescent="0.25">
      <c r="A34" s="11" t="str">
        <f t="shared" si="1"/>
        <v>MARG</v>
      </c>
      <c r="B34" s="1" t="s">
        <v>106</v>
      </c>
      <c r="C34" s="11" t="s">
        <v>107</v>
      </c>
      <c r="D34" s="11"/>
      <c r="E34" s="11"/>
      <c r="F34" s="11"/>
      <c r="G34" s="11"/>
      <c r="H34" s="11"/>
      <c r="I34" s="11"/>
      <c r="J34" s="11"/>
    </row>
    <row r="35" spans="1:10" x14ac:dyDescent="0.25">
      <c r="A35" s="11" t="str">
        <f t="shared" ref="A35:A66" si="2">LEFT(B35,3)&amp;LEFT(C35,1)</f>
        <v>MATC</v>
      </c>
      <c r="B35" s="1" t="s">
        <v>99</v>
      </c>
      <c r="C35" s="11" t="s">
        <v>100</v>
      </c>
      <c r="D35" s="11"/>
      <c r="E35" s="11"/>
      <c r="F35" s="11"/>
      <c r="G35" s="11"/>
      <c r="H35" s="11"/>
      <c r="I35" s="11"/>
      <c r="J35" s="11"/>
    </row>
    <row r="36" spans="1:10" x14ac:dyDescent="0.25">
      <c r="A36" s="11" t="str">
        <f t="shared" si="2"/>
        <v>MHVL</v>
      </c>
      <c r="B36" s="1" t="s">
        <v>50</v>
      </c>
      <c r="C36" s="11" t="s">
        <v>51</v>
      </c>
      <c r="D36" s="11"/>
      <c r="E36" s="11"/>
      <c r="F36" s="11"/>
      <c r="G36" s="11"/>
      <c r="H36" s="11"/>
      <c r="I36" s="11"/>
      <c r="J36" s="11"/>
    </row>
    <row r="37" spans="1:10" x14ac:dyDescent="0.25">
      <c r="A37" s="11" t="str">
        <f t="shared" si="2"/>
        <v>MOIG</v>
      </c>
      <c r="B37" s="1" t="s">
        <v>112</v>
      </c>
      <c r="C37" s="11" t="s">
        <v>113</v>
      </c>
      <c r="D37" s="11"/>
      <c r="E37" s="11"/>
      <c r="F37" s="11"/>
      <c r="G37" s="11"/>
      <c r="H37" s="11"/>
      <c r="I37" s="11"/>
      <c r="J37" s="11"/>
    </row>
    <row r="38" spans="1:10" x14ac:dyDescent="0.25">
      <c r="A38" s="11" t="str">
        <f t="shared" si="2"/>
        <v>MORC</v>
      </c>
      <c r="B38" s="1" t="s">
        <v>114</v>
      </c>
      <c r="C38" s="11" t="s">
        <v>100</v>
      </c>
      <c r="D38" s="11" t="s">
        <v>115</v>
      </c>
      <c r="E38" s="11"/>
      <c r="F38" s="11"/>
      <c r="G38" s="11"/>
      <c r="H38" s="11"/>
      <c r="I38" s="11"/>
      <c r="J38" s="11"/>
    </row>
    <row r="39" spans="1:10" x14ac:dyDescent="0.25">
      <c r="A39" s="11" t="str">
        <f t="shared" si="2"/>
        <v>MUSC</v>
      </c>
      <c r="B39" s="1" t="s">
        <v>95</v>
      </c>
      <c r="C39" s="11" t="s">
        <v>96</v>
      </c>
      <c r="D39" s="11"/>
      <c r="E39" s="11"/>
      <c r="F39" s="11"/>
      <c r="G39" s="11"/>
      <c r="H39" s="11"/>
      <c r="I39" s="11"/>
      <c r="J39" s="11"/>
    </row>
    <row r="40" spans="1:10" x14ac:dyDescent="0.25">
      <c r="A40" s="11" t="str">
        <f t="shared" si="2"/>
        <v>NOV</v>
      </c>
      <c r="B40" s="1" t="s">
        <v>5</v>
      </c>
      <c r="C40" s="11"/>
      <c r="D40" s="11"/>
      <c r="E40" s="11"/>
      <c r="F40" s="11"/>
      <c r="G40" s="11"/>
      <c r="H40" s="11"/>
      <c r="I40" s="11"/>
      <c r="J40" s="11"/>
    </row>
    <row r="41" spans="1:10" x14ac:dyDescent="0.25">
      <c r="A41" s="11" t="str">
        <f t="shared" si="2"/>
        <v>PAZG</v>
      </c>
      <c r="B41" s="1" t="s">
        <v>92</v>
      </c>
      <c r="C41" s="11" t="s">
        <v>93</v>
      </c>
      <c r="D41" s="11"/>
      <c r="E41" s="11"/>
      <c r="F41" s="11"/>
      <c r="G41" s="11"/>
      <c r="H41" s="11"/>
      <c r="I41" s="11"/>
      <c r="J41" s="11"/>
    </row>
    <row r="42" spans="1:10" x14ac:dyDescent="0.25">
      <c r="A42" s="11" t="str">
        <f t="shared" si="2"/>
        <v>REMA</v>
      </c>
      <c r="B42" s="1" t="s">
        <v>111</v>
      </c>
      <c r="C42" s="11" t="s">
        <v>53</v>
      </c>
      <c r="D42" s="11"/>
      <c r="E42" s="11"/>
      <c r="F42" s="11"/>
      <c r="G42" s="11"/>
      <c r="H42" s="11"/>
      <c r="I42" s="11"/>
      <c r="J42" s="11"/>
    </row>
    <row r="43" spans="1:10" x14ac:dyDescent="0.25">
      <c r="A43" s="11" t="str">
        <f t="shared" si="2"/>
        <v>RIGA</v>
      </c>
      <c r="B43" s="1" t="s">
        <v>55</v>
      </c>
      <c r="C43" s="11" t="s">
        <v>56</v>
      </c>
      <c r="D43" s="11"/>
      <c r="E43" s="11"/>
      <c r="F43" s="11"/>
      <c r="G43" s="11"/>
      <c r="H43" s="11"/>
      <c r="I43" s="11"/>
      <c r="J43" s="11"/>
    </row>
    <row r="44" spans="1:10" x14ac:dyDescent="0.25">
      <c r="A44" s="11" t="str">
        <f t="shared" si="2"/>
        <v>ROSE</v>
      </c>
      <c r="B44" s="1" t="s">
        <v>84</v>
      </c>
      <c r="C44" s="11" t="s">
        <v>79</v>
      </c>
      <c r="D44" s="11"/>
      <c r="E44" s="11"/>
      <c r="F44" s="11"/>
      <c r="G44" s="11"/>
      <c r="H44" s="11"/>
      <c r="I44" s="11"/>
      <c r="J44" s="11"/>
    </row>
    <row r="45" spans="1:10" x14ac:dyDescent="0.25">
      <c r="A45" s="11" t="str">
        <f t="shared" si="2"/>
        <v>saa</v>
      </c>
      <c r="B45" s="1" t="s">
        <v>40</v>
      </c>
      <c r="C45" s="11" t="s">
        <v>41</v>
      </c>
      <c r="D45" s="11"/>
      <c r="E45" s="11"/>
      <c r="F45" s="11"/>
      <c r="G45" s="11"/>
      <c r="H45" s="11"/>
      <c r="I45" s="11"/>
      <c r="J45" s="11"/>
    </row>
    <row r="46" spans="1:10" x14ac:dyDescent="0.25">
      <c r="A46" s="11" t="str">
        <f t="shared" si="2"/>
        <v>SAIJ</v>
      </c>
      <c r="B46" s="34" t="s">
        <v>48</v>
      </c>
      <c r="C46" s="11" t="s">
        <v>49</v>
      </c>
      <c r="D46" s="11"/>
      <c r="E46" s="11"/>
      <c r="F46" s="11"/>
      <c r="G46" s="11"/>
      <c r="H46" s="11"/>
      <c r="I46" s="11"/>
      <c r="J46" s="11"/>
    </row>
    <row r="47" spans="1:10" x14ac:dyDescent="0.25">
      <c r="A47" s="11" t="str">
        <f t="shared" si="2"/>
        <v>SAID</v>
      </c>
      <c r="B47" s="26" t="s">
        <v>48</v>
      </c>
      <c r="C47" s="11" t="s">
        <v>54</v>
      </c>
      <c r="D47" s="11"/>
      <c r="E47" s="11"/>
      <c r="F47" s="11"/>
      <c r="G47" s="11"/>
      <c r="H47" s="11"/>
      <c r="I47" s="11"/>
      <c r="J47" s="11"/>
    </row>
    <row r="48" spans="1:10" x14ac:dyDescent="0.25">
      <c r="A48" s="11" t="str">
        <f t="shared" si="2"/>
        <v>SAML</v>
      </c>
      <c r="B48" s="26" t="s">
        <v>110</v>
      </c>
      <c r="C48" s="11" t="s">
        <v>58</v>
      </c>
      <c r="D48" s="11"/>
      <c r="E48" s="11"/>
      <c r="F48" s="11"/>
      <c r="G48" s="11"/>
      <c r="H48" s="11"/>
      <c r="I48" s="11"/>
      <c r="J48" s="11"/>
    </row>
    <row r="49" spans="1:10" x14ac:dyDescent="0.25">
      <c r="A49" s="11" t="str">
        <f t="shared" si="2"/>
        <v>SON</v>
      </c>
      <c r="B49" s="26" t="s">
        <v>4</v>
      </c>
      <c r="C49" s="11"/>
      <c r="D49" s="11"/>
      <c r="E49" s="11"/>
      <c r="F49" s="11"/>
      <c r="G49" s="11"/>
      <c r="H49" s="11"/>
      <c r="I49" s="11"/>
      <c r="J49" s="11"/>
    </row>
    <row r="50" spans="1:10" x14ac:dyDescent="0.25">
      <c r="A50" s="11" t="str">
        <f t="shared" si="2"/>
        <v>SOUN</v>
      </c>
      <c r="B50" s="26" t="s">
        <v>108</v>
      </c>
      <c r="C50" s="11" t="s">
        <v>109</v>
      </c>
      <c r="D50" s="11"/>
      <c r="E50" s="11"/>
      <c r="F50" s="11"/>
      <c r="G50" s="11"/>
      <c r="H50" s="11"/>
      <c r="I50" s="11"/>
      <c r="J50" s="11"/>
    </row>
    <row r="51" spans="1:10" x14ac:dyDescent="0.25">
      <c r="A51" s="11" t="str">
        <f t="shared" si="2"/>
        <v>TOUM</v>
      </c>
      <c r="B51" s="26" t="s">
        <v>116</v>
      </c>
      <c r="C51" s="11" t="s">
        <v>117</v>
      </c>
      <c r="D51" s="11"/>
      <c r="E51" s="11"/>
      <c r="F51" s="11"/>
      <c r="G51" s="11"/>
      <c r="H51" s="11"/>
      <c r="I51" s="11"/>
      <c r="J51" s="11"/>
    </row>
    <row r="52" spans="1:10" x14ac:dyDescent="0.25">
      <c r="A52" s="11" t="str">
        <f t="shared" si="2"/>
        <v>ULIM</v>
      </c>
      <c r="B52" s="26" t="s">
        <v>80</v>
      </c>
      <c r="C52" s="11" t="s">
        <v>81</v>
      </c>
      <c r="D52" s="11"/>
      <c r="E52" s="11"/>
      <c r="F52" s="11"/>
      <c r="G52" s="11"/>
      <c r="H52" s="11"/>
      <c r="I52" s="11"/>
      <c r="J52" s="11"/>
    </row>
    <row r="53" spans="1:10" x14ac:dyDescent="0.25">
      <c r="A53" s="11" t="str">
        <f t="shared" si="2"/>
        <v>VAN</v>
      </c>
      <c r="B53" s="26" t="s">
        <v>2</v>
      </c>
      <c r="C53" s="11"/>
      <c r="D53" s="11"/>
      <c r="E53" s="11"/>
      <c r="F53" s="11"/>
      <c r="G53" s="11"/>
      <c r="H53" s="11"/>
      <c r="I53" s="11"/>
      <c r="J53" s="11"/>
    </row>
    <row r="54" spans="1:10" x14ac:dyDescent="0.25">
      <c r="A54" s="11" t="str">
        <f t="shared" si="2"/>
        <v>WALL</v>
      </c>
      <c r="B54" s="26" t="s">
        <v>101</v>
      </c>
      <c r="C54" s="11" t="s">
        <v>86</v>
      </c>
      <c r="D54" s="11"/>
      <c r="E54" s="11"/>
      <c r="F54" s="11"/>
      <c r="G54" s="11"/>
      <c r="H54" s="11"/>
      <c r="I54" s="11"/>
      <c r="J54" s="11"/>
    </row>
    <row r="55" spans="1:10" x14ac:dyDescent="0.25">
      <c r="A55" s="11" t="str">
        <f t="shared" si="2"/>
        <v>WELP</v>
      </c>
      <c r="B55" s="26" t="s">
        <v>71</v>
      </c>
      <c r="C55" s="11" t="s">
        <v>64</v>
      </c>
      <c r="D55" s="11"/>
      <c r="E55" s="11"/>
      <c r="F55" s="11"/>
      <c r="G55" s="11"/>
      <c r="H55" s="11"/>
      <c r="I55" s="11"/>
      <c r="J55" s="11"/>
    </row>
    <row r="56" spans="1:10" x14ac:dyDescent="0.25">
      <c r="A56" s="11" t="str">
        <f t="shared" si="2"/>
        <v>WOLA</v>
      </c>
      <c r="B56" s="26" t="s">
        <v>52</v>
      </c>
      <c r="C56" s="11" t="s">
        <v>53</v>
      </c>
      <c r="D56" s="11"/>
      <c r="E56" s="11"/>
      <c r="F56" s="11"/>
      <c r="G56" s="11"/>
      <c r="H56" s="11"/>
      <c r="I56" s="11"/>
      <c r="J56" s="11"/>
    </row>
    <row r="57" spans="1:10" x14ac:dyDescent="0.25">
      <c r="A57" s="11" t="str">
        <f t="shared" si="2"/>
        <v>WUYJ</v>
      </c>
      <c r="B57" s="26" t="s">
        <v>88</v>
      </c>
      <c r="C57" s="11" t="s">
        <v>89</v>
      </c>
      <c r="D57" s="11"/>
      <c r="E57" s="11"/>
      <c r="F57" s="11"/>
      <c r="G57" s="11"/>
      <c r="H57" s="11"/>
      <c r="I57" s="11"/>
      <c r="J57" s="11"/>
    </row>
    <row r="58" spans="1:10" x14ac:dyDescent="0.25">
      <c r="A58" s="11"/>
      <c r="B58" s="26"/>
      <c r="C58" s="11"/>
      <c r="D58" s="11"/>
      <c r="E58" s="11"/>
      <c r="F58" s="11"/>
      <c r="G58" s="11"/>
      <c r="H58" s="11"/>
      <c r="I58" s="11"/>
      <c r="J58" s="11"/>
    </row>
    <row r="59" spans="1:10" x14ac:dyDescent="0.25">
      <c r="A59" s="11"/>
      <c r="B59" s="26"/>
      <c r="C59" s="11"/>
      <c r="D59" s="11"/>
      <c r="E59" s="11"/>
      <c r="F59" s="11"/>
      <c r="G59" s="11"/>
      <c r="H59" s="11"/>
      <c r="I59" s="11"/>
      <c r="J59" s="11"/>
    </row>
    <row r="60" spans="1:10" x14ac:dyDescent="0.25">
      <c r="A60" s="11"/>
      <c r="B60" s="26"/>
      <c r="C60" s="11"/>
      <c r="D60" s="11"/>
      <c r="E60" s="11"/>
      <c r="F60" s="11"/>
      <c r="G60" s="11"/>
      <c r="H60" s="11"/>
      <c r="I60" s="11"/>
      <c r="J60" s="11"/>
    </row>
    <row r="61" spans="1:10" x14ac:dyDescent="0.25">
      <c r="A61" s="11"/>
      <c r="B61" s="26"/>
      <c r="C61" s="11"/>
      <c r="D61" s="11"/>
      <c r="E61" s="11"/>
      <c r="F61" s="11"/>
      <c r="G61" s="11"/>
      <c r="H61" s="11"/>
      <c r="I61" s="11"/>
      <c r="J61" s="11"/>
    </row>
    <row r="62" spans="1:10" x14ac:dyDescent="0.25">
      <c r="A62" s="11"/>
      <c r="B62" s="26"/>
      <c r="C62" s="11"/>
      <c r="D62" s="11"/>
      <c r="E62" s="11"/>
      <c r="F62" s="11"/>
      <c r="G62" s="11"/>
      <c r="H62" s="11"/>
      <c r="I62" s="11"/>
      <c r="J62" s="11"/>
    </row>
    <row r="63" spans="1:10" x14ac:dyDescent="0.25">
      <c r="A63" s="11"/>
      <c r="B63" s="26"/>
      <c r="C63" s="11"/>
      <c r="D63" s="11"/>
      <c r="E63" s="11"/>
      <c r="F63" s="11"/>
      <c r="G63" s="11"/>
      <c r="H63" s="11"/>
      <c r="I63" s="11"/>
      <c r="J63" s="11"/>
    </row>
    <row r="64" spans="1:10" x14ac:dyDescent="0.25">
      <c r="A64" s="11"/>
      <c r="B64" s="26"/>
      <c r="C64" s="11"/>
      <c r="D64" s="11"/>
      <c r="E64" s="11"/>
      <c r="F64" s="11"/>
      <c r="G64" s="11"/>
      <c r="H64" s="11"/>
      <c r="I64" s="11"/>
      <c r="J64" s="11"/>
    </row>
    <row r="65" spans="1:10" x14ac:dyDescent="0.25">
      <c r="A65" s="11"/>
      <c r="B65" s="26"/>
      <c r="C65" s="11"/>
      <c r="D65" s="11"/>
      <c r="E65" s="11"/>
      <c r="F65" s="11"/>
      <c r="G65" s="11"/>
      <c r="H65" s="11"/>
      <c r="I65" s="11"/>
      <c r="J65" s="11"/>
    </row>
    <row r="66" spans="1:10" x14ac:dyDescent="0.25">
      <c r="A66" s="11"/>
      <c r="B66" s="26"/>
      <c r="C66" s="11"/>
      <c r="D66" s="11"/>
      <c r="E66" s="11"/>
      <c r="F66" s="11"/>
      <c r="G66" s="11"/>
      <c r="H66" s="11"/>
      <c r="I66" s="11"/>
      <c r="J66" s="11"/>
    </row>
    <row r="67" spans="1:10" x14ac:dyDescent="0.25">
      <c r="A67" s="11"/>
      <c r="B67" s="26"/>
      <c r="C67" s="11"/>
      <c r="D67" s="11"/>
      <c r="E67" s="11"/>
      <c r="F67" s="11"/>
      <c r="G67" s="11"/>
      <c r="H67" s="11"/>
      <c r="I67" s="11"/>
      <c r="J67" s="11"/>
    </row>
    <row r="68" spans="1:10" x14ac:dyDescent="0.25">
      <c r="A68" s="11"/>
      <c r="B68" s="26"/>
      <c r="C68" s="11"/>
      <c r="D68" s="11"/>
      <c r="E68" s="11"/>
      <c r="F68" s="11"/>
      <c r="G68" s="11"/>
      <c r="H68" s="11"/>
      <c r="I68" s="11"/>
      <c r="J68" s="11"/>
    </row>
    <row r="69" spans="1:10" x14ac:dyDescent="0.25">
      <c r="A69" s="11"/>
      <c r="B69" s="26"/>
      <c r="C69" s="11"/>
      <c r="D69" s="11"/>
      <c r="E69" s="11"/>
      <c r="F69" s="11"/>
      <c r="G69" s="11"/>
      <c r="H69" s="11"/>
      <c r="I69" s="11"/>
      <c r="J69" s="11"/>
    </row>
    <row r="70" spans="1:10" x14ac:dyDescent="0.25">
      <c r="A70" s="11"/>
      <c r="B70" s="26"/>
      <c r="C70" s="11"/>
      <c r="D70" s="11"/>
      <c r="E70" s="11"/>
      <c r="F70" s="11"/>
      <c r="G70" s="11"/>
      <c r="H70" s="11"/>
      <c r="I70" s="11"/>
      <c r="J70" s="11"/>
    </row>
    <row r="71" spans="1:10" x14ac:dyDescent="0.25">
      <c r="A71" s="11"/>
      <c r="B71" s="26"/>
      <c r="C71" s="11"/>
      <c r="D71" s="11"/>
      <c r="E71" s="11"/>
      <c r="F71" s="11"/>
      <c r="G71" s="11"/>
      <c r="H71" s="11"/>
      <c r="I71" s="11"/>
      <c r="J71" s="11"/>
    </row>
    <row r="72" spans="1:10" x14ac:dyDescent="0.25">
      <c r="A72" s="11"/>
      <c r="B72" s="26"/>
      <c r="C72" s="11"/>
      <c r="D72" s="11"/>
      <c r="E72" s="11"/>
      <c r="F72" s="11"/>
      <c r="G72" s="11"/>
      <c r="H72" s="11"/>
      <c r="I72" s="11"/>
      <c r="J72" s="11"/>
    </row>
    <row r="73" spans="1:10" x14ac:dyDescent="0.25">
      <c r="A73" s="11"/>
      <c r="B73" s="26"/>
      <c r="C73" s="11"/>
      <c r="D73" s="11"/>
      <c r="E73" s="11"/>
      <c r="F73" s="11"/>
      <c r="G73" s="11"/>
      <c r="H73" s="11"/>
      <c r="I73" s="11"/>
      <c r="J73" s="11"/>
    </row>
    <row r="74" spans="1:10" x14ac:dyDescent="0.25">
      <c r="A74" s="11"/>
      <c r="B74" s="26"/>
      <c r="C74" s="11"/>
      <c r="D74" s="11"/>
      <c r="E74" s="11"/>
      <c r="F74" s="11"/>
      <c r="G74" s="11"/>
      <c r="H74" s="11"/>
      <c r="I74" s="11"/>
      <c r="J74" s="11"/>
    </row>
    <row r="75" spans="1:10" x14ac:dyDescent="0.25">
      <c r="A75" s="11"/>
      <c r="B75" s="26"/>
      <c r="C75" s="11"/>
      <c r="D75" s="11"/>
      <c r="E75" s="11"/>
      <c r="F75" s="11"/>
      <c r="G75" s="11"/>
      <c r="H75" s="11"/>
      <c r="I75" s="11"/>
      <c r="J75" s="11"/>
    </row>
    <row r="76" spans="1:10" x14ac:dyDescent="0.25">
      <c r="A76" s="11"/>
      <c r="B76" s="26"/>
      <c r="C76" s="11"/>
      <c r="D76" s="11"/>
      <c r="E76" s="11"/>
      <c r="F76" s="11"/>
      <c r="G76" s="11"/>
      <c r="H76" s="11"/>
      <c r="I76" s="11"/>
      <c r="J76" s="11"/>
    </row>
    <row r="77" spans="1:10" x14ac:dyDescent="0.25">
      <c r="A77" s="11"/>
      <c r="B77" s="26"/>
      <c r="C77" s="11"/>
      <c r="D77" s="11"/>
      <c r="E77" s="11"/>
      <c r="F77" s="11"/>
      <c r="G77" s="11"/>
      <c r="H77" s="11"/>
      <c r="I77" s="11"/>
      <c r="J77" s="11"/>
    </row>
    <row r="78" spans="1:10" x14ac:dyDescent="0.25">
      <c r="A78" s="11"/>
      <c r="B78" s="26"/>
      <c r="C78" s="11"/>
      <c r="D78" s="11"/>
      <c r="E78" s="11"/>
      <c r="F78" s="11"/>
      <c r="G78" s="11"/>
      <c r="H78" s="11"/>
      <c r="I78" s="11"/>
      <c r="J78" s="11"/>
    </row>
    <row r="79" spans="1:10" x14ac:dyDescent="0.25">
      <c r="A79" s="11"/>
      <c r="B79" s="26"/>
      <c r="C79" s="11"/>
      <c r="D79" s="11"/>
      <c r="E79" s="11"/>
      <c r="F79" s="11"/>
      <c r="G79" s="11"/>
      <c r="H79" s="11"/>
      <c r="I79" s="11"/>
      <c r="J79" s="11"/>
    </row>
    <row r="80" spans="1:10" x14ac:dyDescent="0.25">
      <c r="A80" s="11"/>
      <c r="B80" s="26"/>
      <c r="C80" s="11"/>
      <c r="D80" s="11"/>
      <c r="E80" s="11"/>
      <c r="F80" s="11"/>
      <c r="G80" s="11"/>
      <c r="H80" s="11"/>
      <c r="I80" s="11"/>
      <c r="J80" s="11"/>
    </row>
    <row r="81" spans="1:10" x14ac:dyDescent="0.25">
      <c r="A81" s="11"/>
      <c r="B81" s="26"/>
      <c r="C81" s="11"/>
      <c r="D81" s="11"/>
      <c r="E81" s="11"/>
      <c r="F81" s="11"/>
      <c r="G81" s="11"/>
      <c r="H81" s="11"/>
      <c r="I81" s="11"/>
      <c r="J81" s="11"/>
    </row>
    <row r="82" spans="1:10" x14ac:dyDescent="0.25">
      <c r="A82" s="11"/>
      <c r="B82" s="26"/>
      <c r="C82" s="11"/>
      <c r="D82" s="11"/>
      <c r="E82" s="11"/>
      <c r="F82" s="11"/>
      <c r="G82" s="11"/>
      <c r="H82" s="11"/>
      <c r="I82" s="11"/>
      <c r="J82" s="11"/>
    </row>
    <row r="83" spans="1:10" x14ac:dyDescent="0.25">
      <c r="A83" s="11"/>
      <c r="B83" s="26"/>
      <c r="C83" s="11"/>
      <c r="D83" s="11"/>
      <c r="E83" s="11"/>
      <c r="F83" s="11"/>
      <c r="G83" s="11"/>
      <c r="H83" s="11"/>
      <c r="I83" s="11"/>
      <c r="J83" s="11"/>
    </row>
    <row r="84" spans="1:10" x14ac:dyDescent="0.25">
      <c r="A84" s="11"/>
      <c r="B84" s="26"/>
      <c r="C84" s="11"/>
      <c r="D84" s="11"/>
      <c r="E84" s="11"/>
      <c r="F84" s="11"/>
      <c r="G84" s="11"/>
      <c r="H84" s="11"/>
      <c r="I84" s="11"/>
      <c r="J84" s="11"/>
    </row>
    <row r="85" spans="1:10" x14ac:dyDescent="0.25">
      <c r="A85" s="11"/>
      <c r="B85" s="26"/>
      <c r="C85" s="11"/>
      <c r="D85" s="11"/>
      <c r="E85" s="11"/>
      <c r="F85" s="11"/>
      <c r="G85" s="11"/>
      <c r="H85" s="11"/>
      <c r="I85" s="11"/>
      <c r="J85" s="11"/>
    </row>
    <row r="86" spans="1:10" x14ac:dyDescent="0.25">
      <c r="A86" s="11"/>
      <c r="B86" s="26"/>
      <c r="C86" s="11"/>
      <c r="D86" s="11"/>
      <c r="E86" s="11"/>
      <c r="F86" s="11"/>
      <c r="G86" s="11"/>
      <c r="H86" s="11"/>
      <c r="I86" s="11"/>
      <c r="J86" s="11"/>
    </row>
    <row r="87" spans="1:10" x14ac:dyDescent="0.25">
      <c r="A87" s="11"/>
      <c r="B87" s="26"/>
      <c r="C87" s="11"/>
      <c r="D87" s="11"/>
      <c r="E87" s="11"/>
      <c r="F87" s="11"/>
      <c r="G87" s="11"/>
      <c r="H87" s="11"/>
      <c r="I87" s="11"/>
      <c r="J87" s="11"/>
    </row>
    <row r="88" spans="1:10" x14ac:dyDescent="0.25">
      <c r="A88" s="11"/>
      <c r="B88" s="26"/>
      <c r="C88" s="11"/>
      <c r="D88" s="11"/>
      <c r="E88" s="11"/>
      <c r="F88" s="11"/>
      <c r="G88" s="11"/>
      <c r="H88" s="11"/>
      <c r="I88" s="11"/>
      <c r="J88" s="11"/>
    </row>
    <row r="89" spans="1:10" x14ac:dyDescent="0.25">
      <c r="A89" s="11"/>
      <c r="B89" s="26"/>
      <c r="C89" s="11"/>
      <c r="D89" s="11"/>
      <c r="E89" s="11"/>
      <c r="F89" s="11"/>
      <c r="G89" s="11"/>
      <c r="H89" s="11"/>
      <c r="I89" s="11"/>
      <c r="J89" s="11"/>
    </row>
    <row r="90" spans="1:10" x14ac:dyDescent="0.25">
      <c r="A90" s="11"/>
      <c r="B90" s="26"/>
      <c r="C90" s="11"/>
      <c r="D90" s="11"/>
      <c r="E90" s="11"/>
      <c r="F90" s="11"/>
      <c r="G90" s="11"/>
      <c r="H90" s="11"/>
      <c r="I90" s="11"/>
      <c r="J90" s="11"/>
    </row>
    <row r="91" spans="1:10" x14ac:dyDescent="0.25">
      <c r="A91" s="11"/>
      <c r="B91" s="26"/>
      <c r="C91" s="11"/>
      <c r="D91" s="11"/>
      <c r="E91" s="11"/>
      <c r="F91" s="11"/>
      <c r="G91" s="11"/>
      <c r="H91" s="11"/>
      <c r="I91" s="11"/>
      <c r="J91" s="11"/>
    </row>
    <row r="92" spans="1:10" x14ac:dyDescent="0.25">
      <c r="A92" s="11"/>
      <c r="B92" s="26"/>
      <c r="C92" s="11"/>
      <c r="D92" s="11"/>
      <c r="E92" s="11"/>
      <c r="F92" s="11"/>
      <c r="G92" s="11"/>
      <c r="H92" s="11"/>
      <c r="I92" s="11"/>
      <c r="J92" s="11"/>
    </row>
    <row r="93" spans="1:10" x14ac:dyDescent="0.25">
      <c r="A93" s="11"/>
      <c r="B93" s="26"/>
      <c r="C93" s="11"/>
      <c r="D93" s="11"/>
      <c r="E93" s="11"/>
      <c r="F93" s="11"/>
      <c r="G93" s="11"/>
      <c r="H93" s="11"/>
      <c r="I93" s="11"/>
      <c r="J93" s="11"/>
    </row>
    <row r="94" spans="1:10" x14ac:dyDescent="0.25">
      <c r="A94" s="11"/>
      <c r="B94" s="26"/>
      <c r="C94" s="11"/>
      <c r="D94" s="11"/>
      <c r="E94" s="11"/>
      <c r="F94" s="11"/>
      <c r="G94" s="11"/>
      <c r="H94" s="11"/>
      <c r="I94" s="11"/>
      <c r="J94" s="11"/>
    </row>
    <row r="95" spans="1:10" x14ac:dyDescent="0.25">
      <c r="A95" s="11"/>
      <c r="B95" s="26"/>
      <c r="C95" s="11"/>
      <c r="D95" s="11"/>
      <c r="E95" s="11"/>
      <c r="F95" s="11"/>
      <c r="G95" s="11"/>
      <c r="H95" s="11"/>
      <c r="I95" s="11"/>
      <c r="J95" s="11"/>
    </row>
    <row r="96" spans="1:10" x14ac:dyDescent="0.25">
      <c r="A96" s="11"/>
      <c r="B96" s="26"/>
      <c r="C96" s="11"/>
      <c r="D96" s="11"/>
      <c r="E96" s="11"/>
      <c r="F96" s="11"/>
      <c r="G96" s="11"/>
      <c r="H96" s="11"/>
      <c r="I96" s="11"/>
      <c r="J96" s="11"/>
    </row>
    <row r="97" spans="1:10" x14ac:dyDescent="0.25">
      <c r="A97" s="11"/>
      <c r="B97" s="26"/>
      <c r="C97" s="11"/>
      <c r="D97" s="11"/>
      <c r="E97" s="11"/>
      <c r="F97" s="11"/>
      <c r="G97" s="11"/>
      <c r="H97" s="11"/>
      <c r="I97" s="11"/>
      <c r="J97" s="11"/>
    </row>
    <row r="98" spans="1:10" x14ac:dyDescent="0.25">
      <c r="A98" s="32"/>
      <c r="B98" s="105"/>
      <c r="C98" s="32"/>
      <c r="D98" s="32"/>
      <c r="E98" s="32"/>
      <c r="F98" s="32"/>
      <c r="G98" s="32"/>
      <c r="H98" s="32"/>
      <c r="I98" s="32"/>
      <c r="J98" s="32"/>
    </row>
  </sheetData>
  <sortState xmlns:xlrd2="http://schemas.microsoft.com/office/spreadsheetml/2017/richdata2" ref="A3:J98">
    <sortCondition ref="B2"/>
  </sortState>
  <hyperlinks>
    <hyperlink ref="J2" r:id="rId1" xr:uid="{00000000-0004-0000-0100-000000000000}"/>
    <hyperlink ref="J33" r:id="rId2" xr:uid="{00000000-0004-0000-0100-000001000000}"/>
  </hyperlinks>
  <pageMargins left="0.7" right="0.7" top="0.75" bottom="0.75" header="0.3" footer="0.3"/>
  <pageSetup paperSize="9" orientation="landscape"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8"/>
  <dimension ref="A3:K45"/>
  <sheetViews>
    <sheetView topLeftCell="A4" workbookViewId="0">
      <selection activeCell="F18" sqref="F18"/>
    </sheetView>
  </sheetViews>
  <sheetFormatPr baseColWidth="10" defaultRowHeight="15" x14ac:dyDescent="0.25"/>
  <cols>
    <col min="1" max="1" width="11" customWidth="1"/>
    <col min="2" max="2" width="13.5703125" customWidth="1"/>
    <col min="3" max="3" width="10.7109375" customWidth="1"/>
    <col min="5" max="5" width="15" customWidth="1"/>
    <col min="7" max="7" width="11.42578125" customWidth="1"/>
    <col min="10" max="10" width="12.140625" bestFit="1" customWidth="1"/>
  </cols>
  <sheetData>
    <row r="3" spans="1:10" x14ac:dyDescent="0.25">
      <c r="J3" s="108">
        <f ca="1">B12</f>
        <v>45365</v>
      </c>
    </row>
    <row r="4" spans="1:10" ht="16.5" x14ac:dyDescent="0.3">
      <c r="E4" s="139" t="s">
        <v>157</v>
      </c>
      <c r="F4" s="140"/>
      <c r="G4" s="141"/>
    </row>
    <row r="5" spans="1:10" ht="16.5" x14ac:dyDescent="0.3">
      <c r="D5" s="54"/>
      <c r="E5" s="142" t="s">
        <v>155</v>
      </c>
      <c r="F5" s="143"/>
      <c r="G5" s="144"/>
    </row>
    <row r="6" spans="1:10" ht="15.75" customHeight="1" x14ac:dyDescent="0.3">
      <c r="D6" s="2"/>
      <c r="E6" s="142" t="s">
        <v>156</v>
      </c>
      <c r="F6" s="143"/>
      <c r="G6" s="144"/>
    </row>
    <row r="7" spans="1:10" ht="16.5" x14ac:dyDescent="0.3">
      <c r="D7" s="2"/>
      <c r="E7" s="142" t="s">
        <v>158</v>
      </c>
      <c r="F7" s="143"/>
      <c r="G7" s="144"/>
    </row>
    <row r="8" spans="1:10" ht="16.5" x14ac:dyDescent="0.3">
      <c r="D8" s="2"/>
      <c r="E8" s="145" t="s">
        <v>193</v>
      </c>
      <c r="F8" s="146"/>
      <c r="G8" s="147"/>
    </row>
    <row r="9" spans="1:10" ht="15.75" thickBot="1" x14ac:dyDescent="0.3"/>
    <row r="10" spans="1:10" ht="27" customHeight="1" x14ac:dyDescent="0.3">
      <c r="A10" s="3" t="s">
        <v>11</v>
      </c>
      <c r="B10" s="106">
        <v>198</v>
      </c>
      <c r="D10" s="16" t="s">
        <v>6</v>
      </c>
      <c r="E10" s="17"/>
      <c r="F10" s="17" t="str">
        <f>IF(E10="","",VLOOKUP(E10,CoordonnéesClients!B2:J97,2,FALSE))</f>
        <v/>
      </c>
      <c r="G10" s="18"/>
    </row>
    <row r="11" spans="1:10" ht="28.5" customHeight="1" x14ac:dyDescent="0.25">
      <c r="A11" s="3" t="s">
        <v>12</v>
      </c>
      <c r="B11" s="4" t="e">
        <f>IF(VLOOKUP(E10,CoordonnéesClients!B2:G98,6,0)="","N/A",(VLOOKUP(E10,CoordonnéesClients!B2:G98,6,0)))</f>
        <v>#N/A</v>
      </c>
      <c r="D11" s="19" t="s">
        <v>8</v>
      </c>
      <c r="E11" s="29" t="str">
        <f ca="1">IFERROR(VLOOKUP(E10,CoordonnéesClients,3,FALSE),"")</f>
        <v/>
      </c>
      <c r="F11" s="2"/>
      <c r="G11" s="20"/>
    </row>
    <row r="12" spans="1:10" ht="29.25" customHeight="1" x14ac:dyDescent="0.25">
      <c r="A12" t="s">
        <v>17</v>
      </c>
      <c r="B12" s="107">
        <f ca="1">TODAY()</f>
        <v>45365</v>
      </c>
      <c r="D12" s="19" t="s">
        <v>18</v>
      </c>
      <c r="E12" s="2" t="str">
        <f ca="1">IFERROR(VLOOKUP(E10,CoordonnéesClients,4,FALSE),"")</f>
        <v/>
      </c>
      <c r="F12" s="2" t="str">
        <f ca="1">IFERROR(VLOOKUP(E10,CoordonnéesClients,5,FALSE),"")</f>
        <v/>
      </c>
      <c r="G12" s="20"/>
    </row>
    <row r="13" spans="1:10" ht="15.75" thickBot="1" x14ac:dyDescent="0.3">
      <c r="D13" s="21" t="s">
        <v>13</v>
      </c>
      <c r="E13" s="22" t="e">
        <f ca="1">(VLOOKUP(E10,CoordonnéesClients,8,FALSE))</f>
        <v>#N/A</v>
      </c>
      <c r="F13" s="22"/>
      <c r="G13" s="23"/>
    </row>
    <row r="14" spans="1:10" ht="8.25" customHeight="1" thickBot="1" x14ac:dyDescent="0.3">
      <c r="A14" s="5"/>
      <c r="B14" s="5"/>
      <c r="C14" s="5"/>
      <c r="D14" s="5"/>
      <c r="E14" s="5"/>
      <c r="F14" s="5"/>
      <c r="G14" s="2"/>
    </row>
    <row r="15" spans="1:10" ht="34.5" customHeight="1" thickTop="1" thickBot="1" x14ac:dyDescent="0.3">
      <c r="A15" s="6" t="s">
        <v>160</v>
      </c>
      <c r="B15" s="6" t="s">
        <v>161</v>
      </c>
      <c r="C15" s="132" t="s">
        <v>14</v>
      </c>
      <c r="D15" s="132"/>
      <c r="E15" s="6"/>
      <c r="F15" s="6" t="s">
        <v>159</v>
      </c>
      <c r="G15" s="53" t="s">
        <v>15</v>
      </c>
    </row>
    <row r="16" spans="1:10" ht="15.75" thickTop="1" x14ac:dyDescent="0.25">
      <c r="A16" s="55"/>
      <c r="B16" s="55"/>
      <c r="C16" s="133"/>
      <c r="D16" s="134"/>
      <c r="E16" s="135"/>
      <c r="F16" s="56"/>
      <c r="G16" s="57" t="str">
        <f>IF(B16="","",(B16*F16))</f>
        <v/>
      </c>
    </row>
    <row r="17" spans="1:11" x14ac:dyDescent="0.25">
      <c r="A17" s="58"/>
      <c r="B17" s="58"/>
      <c r="C17" s="136"/>
      <c r="D17" s="137"/>
      <c r="E17" s="138"/>
      <c r="F17" s="59"/>
      <c r="G17" s="57" t="str">
        <f t="shared" ref="G17:G34" si="0">IF(B17="","",(B17*F17))</f>
        <v/>
      </c>
    </row>
    <row r="18" spans="1:11" x14ac:dyDescent="0.25">
      <c r="A18" s="58"/>
      <c r="B18" s="58"/>
      <c r="C18" s="136"/>
      <c r="D18" s="137"/>
      <c r="E18" s="138"/>
      <c r="F18" s="59"/>
      <c r="G18" s="57" t="str">
        <f t="shared" si="0"/>
        <v/>
      </c>
      <c r="J18" s="108"/>
    </row>
    <row r="19" spans="1:11" x14ac:dyDescent="0.25">
      <c r="A19" s="58"/>
      <c r="B19" s="60"/>
      <c r="C19" s="136"/>
      <c r="D19" s="137"/>
      <c r="E19" s="138"/>
      <c r="F19" s="59"/>
      <c r="G19" s="57" t="str">
        <f t="shared" si="0"/>
        <v/>
      </c>
    </row>
    <row r="20" spans="1:11" x14ac:dyDescent="0.25">
      <c r="A20" s="58"/>
      <c r="B20" s="60"/>
      <c r="C20" s="136"/>
      <c r="D20" s="137"/>
      <c r="E20" s="138"/>
      <c r="F20" s="59"/>
      <c r="G20" s="57" t="str">
        <f t="shared" si="0"/>
        <v/>
      </c>
    </row>
    <row r="21" spans="1:11" x14ac:dyDescent="0.25">
      <c r="A21" s="58"/>
      <c r="B21" s="61"/>
      <c r="C21" s="136"/>
      <c r="D21" s="137"/>
      <c r="E21" s="138"/>
      <c r="F21" s="59"/>
      <c r="G21" s="57" t="str">
        <f t="shared" si="0"/>
        <v/>
      </c>
    </row>
    <row r="22" spans="1:11" x14ac:dyDescent="0.25">
      <c r="A22" s="11"/>
      <c r="B22" s="13"/>
      <c r="C22" s="127"/>
      <c r="D22" s="128"/>
      <c r="E22" s="129"/>
      <c r="F22" s="12"/>
      <c r="G22" s="57" t="str">
        <f t="shared" si="0"/>
        <v/>
      </c>
    </row>
    <row r="23" spans="1:11" x14ac:dyDescent="0.25">
      <c r="A23" s="11"/>
      <c r="B23" s="11"/>
      <c r="C23" s="127"/>
      <c r="D23" s="128"/>
      <c r="E23" s="129"/>
      <c r="F23" s="12"/>
      <c r="G23" s="57" t="str">
        <f t="shared" si="0"/>
        <v/>
      </c>
      <c r="I23" s="62"/>
      <c r="J23" s="62"/>
      <c r="K23" s="62"/>
    </row>
    <row r="24" spans="1:11" x14ac:dyDescent="0.25">
      <c r="A24" s="11"/>
      <c r="B24" s="11"/>
      <c r="C24" s="127"/>
      <c r="D24" s="128"/>
      <c r="E24" s="129"/>
      <c r="F24" s="12"/>
      <c r="G24" s="57" t="str">
        <f t="shared" si="0"/>
        <v/>
      </c>
      <c r="I24" s="62"/>
      <c r="J24" s="62"/>
      <c r="K24" s="62"/>
    </row>
    <row r="25" spans="1:11" x14ac:dyDescent="0.25">
      <c r="A25" s="11"/>
      <c r="B25" s="11"/>
      <c r="C25" s="127"/>
      <c r="D25" s="128"/>
      <c r="E25" s="129"/>
      <c r="F25" s="12"/>
      <c r="G25" s="57" t="str">
        <f t="shared" si="0"/>
        <v/>
      </c>
    </row>
    <row r="26" spans="1:11" x14ac:dyDescent="0.25">
      <c r="A26" s="11"/>
      <c r="B26" s="11"/>
      <c r="C26" s="127"/>
      <c r="D26" s="128"/>
      <c r="E26" s="129"/>
      <c r="F26" s="12"/>
      <c r="G26" s="57" t="str">
        <f t="shared" si="0"/>
        <v/>
      </c>
    </row>
    <row r="27" spans="1:11" x14ac:dyDescent="0.25">
      <c r="A27" s="11"/>
      <c r="B27" s="11"/>
      <c r="C27" s="127"/>
      <c r="D27" s="128"/>
      <c r="E27" s="129"/>
      <c r="F27" s="12"/>
      <c r="G27" s="57" t="str">
        <f t="shared" si="0"/>
        <v/>
      </c>
    </row>
    <row r="28" spans="1:11" x14ac:dyDescent="0.25">
      <c r="A28" s="11"/>
      <c r="B28" s="11"/>
      <c r="C28" s="127"/>
      <c r="D28" s="128"/>
      <c r="E28" s="129"/>
      <c r="F28" s="12"/>
      <c r="G28" s="57" t="str">
        <f t="shared" si="0"/>
        <v/>
      </c>
    </row>
    <row r="29" spans="1:11" x14ac:dyDescent="0.25">
      <c r="A29" s="11"/>
      <c r="B29" s="11"/>
      <c r="C29" s="127"/>
      <c r="D29" s="128"/>
      <c r="E29" s="129"/>
      <c r="F29" s="12"/>
      <c r="G29" s="57" t="str">
        <f t="shared" si="0"/>
        <v/>
      </c>
    </row>
    <row r="30" spans="1:11" x14ac:dyDescent="0.25">
      <c r="A30" s="11"/>
      <c r="B30" s="11"/>
      <c r="C30" s="127"/>
      <c r="D30" s="128"/>
      <c r="E30" s="129"/>
      <c r="F30" s="12"/>
      <c r="G30" s="57" t="str">
        <f t="shared" si="0"/>
        <v/>
      </c>
    </row>
    <row r="31" spans="1:11" x14ac:dyDescent="0.25">
      <c r="A31" s="11"/>
      <c r="B31" s="11"/>
      <c r="C31" s="127"/>
      <c r="D31" s="128"/>
      <c r="E31" s="129"/>
      <c r="F31" s="12"/>
      <c r="G31" s="57" t="str">
        <f t="shared" si="0"/>
        <v/>
      </c>
    </row>
    <row r="32" spans="1:11" x14ac:dyDescent="0.25">
      <c r="A32" s="11"/>
      <c r="B32" s="11"/>
      <c r="C32" s="127"/>
      <c r="D32" s="128"/>
      <c r="E32" s="129"/>
      <c r="F32" s="12"/>
      <c r="G32" s="57" t="str">
        <f t="shared" si="0"/>
        <v/>
      </c>
      <c r="I32" s="81"/>
    </row>
    <row r="33" spans="1:7" x14ac:dyDescent="0.25">
      <c r="A33" s="11"/>
      <c r="B33" s="11"/>
      <c r="C33" s="127"/>
      <c r="D33" s="128"/>
      <c r="E33" s="129"/>
      <c r="F33" s="12"/>
      <c r="G33" s="57" t="str">
        <f t="shared" si="0"/>
        <v/>
      </c>
    </row>
    <row r="34" spans="1:7" x14ac:dyDescent="0.25">
      <c r="A34" s="14"/>
      <c r="B34" s="14"/>
      <c r="C34" s="127"/>
      <c r="D34" s="128"/>
      <c r="E34" s="129"/>
      <c r="F34" s="15"/>
      <c r="G34" s="57" t="str">
        <f t="shared" si="0"/>
        <v/>
      </c>
    </row>
    <row r="35" spans="1:7" ht="18.75" x14ac:dyDescent="0.3">
      <c r="A35" s="7" t="s">
        <v>194</v>
      </c>
      <c r="B35" s="63"/>
      <c r="F35" s="9" t="s">
        <v>15</v>
      </c>
      <c r="G35" s="10">
        <f>SUM(G16:G34)</f>
        <v>0</v>
      </c>
    </row>
    <row r="36" spans="1:7" ht="18.75" x14ac:dyDescent="0.3">
      <c r="A36" s="7" t="s">
        <v>195</v>
      </c>
      <c r="B36" s="64"/>
      <c r="F36" s="9" t="s">
        <v>182</v>
      </c>
      <c r="G36" s="10">
        <f>G35*21%</f>
        <v>0</v>
      </c>
    </row>
    <row r="37" spans="1:7" ht="18.75" x14ac:dyDescent="0.3">
      <c r="A37" s="7" t="s">
        <v>196</v>
      </c>
      <c r="B37" s="65"/>
      <c r="F37" s="9" t="s">
        <v>16</v>
      </c>
      <c r="G37" s="10">
        <f>G35+G36</f>
        <v>0</v>
      </c>
    </row>
    <row r="38" spans="1:7" x14ac:dyDescent="0.25">
      <c r="A38" s="7" t="s">
        <v>163</v>
      </c>
      <c r="B38" s="66"/>
    </row>
    <row r="39" spans="1:7" x14ac:dyDescent="0.25">
      <c r="A39" s="7" t="s">
        <v>162</v>
      </c>
      <c r="B39" s="130">
        <f>G37-B35-B36-B37-B38</f>
        <v>0</v>
      </c>
    </row>
    <row r="40" spans="1:7" x14ac:dyDescent="0.25">
      <c r="A40" s="8"/>
      <c r="B40" s="131"/>
    </row>
    <row r="41" spans="1:7" x14ac:dyDescent="0.25">
      <c r="A41" s="67" t="s">
        <v>164</v>
      </c>
      <c r="B41" s="68"/>
      <c r="C41" s="68"/>
      <c r="D41" s="69"/>
      <c r="E41" s="69"/>
      <c r="F41" s="70"/>
      <c r="G41" s="71"/>
    </row>
    <row r="42" spans="1:7" x14ac:dyDescent="0.25">
      <c r="A42" s="67" t="s">
        <v>165</v>
      </c>
      <c r="B42" s="68"/>
      <c r="C42" s="68"/>
      <c r="D42" s="68"/>
      <c r="E42" s="68"/>
      <c r="F42" s="72"/>
      <c r="G42" s="73"/>
    </row>
    <row r="43" spans="1:7" x14ac:dyDescent="0.25">
      <c r="A43" s="67" t="s">
        <v>166</v>
      </c>
      <c r="B43" s="68"/>
      <c r="C43" s="68"/>
      <c r="D43" s="68"/>
      <c r="E43" s="68"/>
      <c r="F43" s="74"/>
      <c r="G43" s="75"/>
    </row>
    <row r="44" spans="1:7" x14ac:dyDescent="0.25">
      <c r="A44" s="67" t="s">
        <v>167</v>
      </c>
      <c r="B44" s="68"/>
      <c r="C44" s="68"/>
      <c r="D44" s="68"/>
      <c r="E44" s="68"/>
      <c r="F44" s="72"/>
      <c r="G44" s="73"/>
    </row>
    <row r="45" spans="1:7" x14ac:dyDescent="0.25">
      <c r="A45" s="76" t="s">
        <v>168</v>
      </c>
      <c r="B45" s="77"/>
      <c r="C45" s="77"/>
      <c r="D45" s="77"/>
      <c r="E45" s="78" t="s">
        <v>169</v>
      </c>
      <c r="F45" s="79" t="s">
        <v>170</v>
      </c>
      <c r="G45" s="80"/>
    </row>
  </sheetData>
  <mergeCells count="26">
    <mergeCell ref="E4:G4"/>
    <mergeCell ref="E5:G5"/>
    <mergeCell ref="E6:G6"/>
    <mergeCell ref="E7:G7"/>
    <mergeCell ref="E8:G8"/>
    <mergeCell ref="B39:B40"/>
    <mergeCell ref="C15:D15"/>
    <mergeCell ref="C16:E16"/>
    <mergeCell ref="C17:E17"/>
    <mergeCell ref="C18:E18"/>
    <mergeCell ref="C19:E19"/>
    <mergeCell ref="C20:E20"/>
    <mergeCell ref="C21:E21"/>
    <mergeCell ref="C22:E22"/>
    <mergeCell ref="C23:E23"/>
    <mergeCell ref="C24:E24"/>
    <mergeCell ref="C25:E25"/>
    <mergeCell ref="C26:E26"/>
    <mergeCell ref="C32:E32"/>
    <mergeCell ref="C33:E33"/>
    <mergeCell ref="C34:E34"/>
    <mergeCell ref="C27:E27"/>
    <mergeCell ref="C28:E28"/>
    <mergeCell ref="C29:E29"/>
    <mergeCell ref="C30:E30"/>
    <mergeCell ref="C31:E31"/>
  </mergeCells>
  <dataValidations count="1">
    <dataValidation type="list" allowBlank="1" showInputMessage="1" showErrorMessage="1" sqref="E10" xr:uid="{00000000-0002-0000-0200-000000000000}">
      <formula1>RaisonSocialeClients</formula1>
    </dataValidation>
  </dataValidations>
  <hyperlinks>
    <hyperlink ref="F45" r:id="rId1" xr:uid="{00000000-0004-0000-0200-000000000000}"/>
  </hyperlinks>
  <pageMargins left="0.7" right="0.7" top="0.75" bottom="0.75" header="0.3" footer="0.3"/>
  <pageSetup paperSize="9" orientation="portrait" horizontalDpi="4294967293" verticalDpi="4294967293" r:id="rId2"/>
  <drawing r:id="rId3"/>
  <legacyDrawing r:id="rId4"/>
  <mc:AlternateContent xmlns:mc="http://schemas.openxmlformats.org/markup-compatibility/2006">
    <mc:Choice Requires="x14">
      <controls>
        <mc:AlternateContent xmlns:mc="http://schemas.openxmlformats.org/markup-compatibility/2006">
          <mc:Choice Requires="x14">
            <control shapeId="1027" r:id="rId5" name="Button 3">
              <controlPr defaultSize="0" print="0" autoFill="0" autoPict="0" macro="[0]!Imprimer">
                <anchor moveWithCells="1" sizeWithCells="1">
                  <from>
                    <xdr:col>8</xdr:col>
                    <xdr:colOff>619125</xdr:colOff>
                    <xdr:row>7</xdr:row>
                    <xdr:rowOff>85725</xdr:rowOff>
                  </from>
                  <to>
                    <xdr:col>10</xdr:col>
                    <xdr:colOff>400050</xdr:colOff>
                    <xdr:row>9</xdr:row>
                    <xdr:rowOff>238125</xdr:rowOff>
                  </to>
                </anchor>
              </controlPr>
            </control>
          </mc:Choice>
        </mc:AlternateContent>
        <mc:AlternateContent xmlns:mc="http://schemas.openxmlformats.org/markup-compatibility/2006">
          <mc:Choice Requires="x14">
            <control shapeId="1042" r:id="rId6" name="Button 18">
              <controlPr defaultSize="0" print="0" autoFill="0" autoPict="0" macro="[0]!Facture_suivante">
                <anchor moveWithCells="1" sizeWithCells="1">
                  <from>
                    <xdr:col>8</xdr:col>
                    <xdr:colOff>561975</xdr:colOff>
                    <xdr:row>11</xdr:row>
                    <xdr:rowOff>57150</xdr:rowOff>
                  </from>
                  <to>
                    <xdr:col>10</xdr:col>
                    <xdr:colOff>600075</xdr:colOff>
                    <xdr:row>12</xdr:row>
                    <xdr:rowOff>190500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9"/>
  <dimension ref="A1:O283"/>
  <sheetViews>
    <sheetView zoomScale="86" zoomScaleNormal="86" workbookViewId="0">
      <selection activeCell="L25" sqref="L25"/>
    </sheetView>
  </sheetViews>
  <sheetFormatPr baseColWidth="10" defaultRowHeight="15" x14ac:dyDescent="0.25"/>
  <cols>
    <col min="1" max="4" width="11.85546875" customWidth="1"/>
    <col min="5" max="5" width="25" customWidth="1"/>
    <col min="6" max="6" width="11.85546875" customWidth="1"/>
    <col min="7" max="7" width="17" customWidth="1"/>
    <col min="8" max="8" width="14.5703125" bestFit="1" customWidth="1"/>
    <col min="9" max="9" width="12" bestFit="1" customWidth="1"/>
    <col min="10" max="13" width="13" customWidth="1"/>
  </cols>
  <sheetData>
    <row r="1" spans="1:15" ht="31.5" customHeight="1" x14ac:dyDescent="0.25">
      <c r="A1" s="27" t="s">
        <v>11</v>
      </c>
      <c r="B1" s="27" t="s">
        <v>17</v>
      </c>
      <c r="C1" s="27" t="s">
        <v>6</v>
      </c>
      <c r="D1" s="27" t="s">
        <v>7</v>
      </c>
      <c r="E1" s="27" t="s">
        <v>8</v>
      </c>
      <c r="F1" s="27" t="s">
        <v>9</v>
      </c>
      <c r="G1" s="27" t="s">
        <v>10</v>
      </c>
      <c r="H1" s="27" t="s">
        <v>13</v>
      </c>
      <c r="I1" s="27" t="s">
        <v>15</v>
      </c>
      <c r="J1" s="27" t="s">
        <v>16</v>
      </c>
      <c r="K1" s="36" t="s">
        <v>125</v>
      </c>
      <c r="L1" s="36" t="s">
        <v>126</v>
      </c>
      <c r="M1" s="35" t="s">
        <v>127</v>
      </c>
    </row>
    <row r="2" spans="1:15" x14ac:dyDescent="0.25">
      <c r="A2" t="s">
        <v>198</v>
      </c>
      <c r="B2" s="24" t="s">
        <v>199</v>
      </c>
      <c r="C2" t="s">
        <v>200</v>
      </c>
      <c r="D2" t="s">
        <v>201</v>
      </c>
      <c r="E2" t="s">
        <v>202</v>
      </c>
      <c r="F2" t="s">
        <v>203</v>
      </c>
      <c r="G2" t="s">
        <v>204</v>
      </c>
      <c r="H2" t="s">
        <v>205</v>
      </c>
      <c r="I2" s="28" t="s">
        <v>206</v>
      </c>
      <c r="J2" s="28" t="s">
        <v>207</v>
      </c>
      <c r="K2" t="s">
        <v>208</v>
      </c>
      <c r="L2" s="37" t="s">
        <v>209</v>
      </c>
      <c r="M2" s="28" t="s">
        <v>210</v>
      </c>
      <c r="O2" t="str">
        <f>IF(I3=0,"",IF(J3-K3=0,"",J3-K3))</f>
        <v/>
      </c>
    </row>
    <row r="3" spans="1:15" x14ac:dyDescent="0.25">
      <c r="A3" t="s">
        <v>24</v>
      </c>
      <c r="B3" s="24">
        <v>43962</v>
      </c>
      <c r="C3" t="s">
        <v>20</v>
      </c>
      <c r="D3" t="s">
        <v>21</v>
      </c>
      <c r="E3" t="s">
        <v>22</v>
      </c>
      <c r="F3" t="s">
        <v>23</v>
      </c>
      <c r="I3" s="28">
        <v>341</v>
      </c>
      <c r="J3" s="28">
        <v>412.61</v>
      </c>
      <c r="K3">
        <v>412.61</v>
      </c>
      <c r="L3" s="37">
        <v>43962</v>
      </c>
      <c r="M3" s="28" t="str">
        <f>IF(I3=0,"",IF(J3-K3=0,"Payé",J3-K3))</f>
        <v>Payé</v>
      </c>
    </row>
    <row r="4" spans="1:15" x14ac:dyDescent="0.25">
      <c r="A4">
        <v>144</v>
      </c>
      <c r="B4" s="24">
        <v>44011</v>
      </c>
      <c r="I4" s="28">
        <v>0</v>
      </c>
      <c r="J4" s="28">
        <v>0</v>
      </c>
      <c r="M4" s="28" t="str">
        <f t="shared" ref="M4" si="0">IF(I4=0,"",IF(J4-K4=0,"Payé",J4-K4))</f>
        <v/>
      </c>
    </row>
    <row r="5" spans="1:15" x14ac:dyDescent="0.25">
      <c r="A5">
        <v>173</v>
      </c>
      <c r="B5" s="24">
        <v>44388</v>
      </c>
      <c r="C5" t="s">
        <v>128</v>
      </c>
      <c r="D5" t="s">
        <v>21</v>
      </c>
      <c r="E5" t="s">
        <v>22</v>
      </c>
      <c r="F5">
        <v>4537</v>
      </c>
      <c r="G5" t="s">
        <v>33</v>
      </c>
      <c r="H5" t="s">
        <v>122</v>
      </c>
      <c r="I5" s="28">
        <v>2925</v>
      </c>
      <c r="J5" s="28">
        <v>3539.25</v>
      </c>
      <c r="M5" s="28">
        <f t="shared" ref="M5:M47" si="1">IF(I5=0,"",IF(J5-K5=0,"Payé",J5-K5))</f>
        <v>3539.25</v>
      </c>
    </row>
    <row r="6" spans="1:15" x14ac:dyDescent="0.25">
      <c r="A6">
        <v>174</v>
      </c>
      <c r="B6" s="24">
        <v>44388</v>
      </c>
      <c r="C6" t="s">
        <v>128</v>
      </c>
      <c r="D6" t="s">
        <v>21</v>
      </c>
      <c r="E6" t="s">
        <v>22</v>
      </c>
      <c r="F6">
        <v>4537</v>
      </c>
      <c r="G6" t="s">
        <v>33</v>
      </c>
      <c r="H6" t="s">
        <v>122</v>
      </c>
      <c r="I6" s="28">
        <v>1000</v>
      </c>
      <c r="J6" s="28">
        <v>1210</v>
      </c>
      <c r="M6" s="28">
        <f t="shared" si="1"/>
        <v>1210</v>
      </c>
    </row>
    <row r="7" spans="1:15" x14ac:dyDescent="0.25">
      <c r="A7">
        <v>175</v>
      </c>
      <c r="B7" s="24">
        <v>44388</v>
      </c>
      <c r="C7" t="s">
        <v>128</v>
      </c>
      <c r="D7" t="s">
        <v>21</v>
      </c>
      <c r="E7" t="s">
        <v>22</v>
      </c>
      <c r="F7">
        <v>4537</v>
      </c>
      <c r="G7" t="s">
        <v>33</v>
      </c>
      <c r="H7" t="s">
        <v>122</v>
      </c>
      <c r="I7" s="28">
        <v>1200</v>
      </c>
      <c r="J7" s="28">
        <v>1452</v>
      </c>
      <c r="M7" s="28">
        <f t="shared" si="1"/>
        <v>1452</v>
      </c>
    </row>
    <row r="8" spans="1:15" x14ac:dyDescent="0.25">
      <c r="A8">
        <v>176</v>
      </c>
      <c r="B8" s="24">
        <v>44388</v>
      </c>
      <c r="C8" t="s">
        <v>128</v>
      </c>
      <c r="D8" t="s">
        <v>21</v>
      </c>
      <c r="E8" t="s">
        <v>22</v>
      </c>
      <c r="F8">
        <v>4537</v>
      </c>
      <c r="G8" t="s">
        <v>33</v>
      </c>
      <c r="H8" t="s">
        <v>122</v>
      </c>
      <c r="I8" s="28">
        <v>1250</v>
      </c>
      <c r="J8" s="28">
        <v>1512.5</v>
      </c>
      <c r="M8" s="28">
        <f t="shared" si="1"/>
        <v>1512.5</v>
      </c>
    </row>
    <row r="9" spans="1:15" x14ac:dyDescent="0.25">
      <c r="A9">
        <v>177</v>
      </c>
      <c r="B9" s="24">
        <v>44388</v>
      </c>
      <c r="C9" t="s">
        <v>36</v>
      </c>
      <c r="D9" t="s">
        <v>37</v>
      </c>
      <c r="E9" t="s">
        <v>38</v>
      </c>
      <c r="F9">
        <v>0</v>
      </c>
      <c r="G9" t="s">
        <v>34</v>
      </c>
      <c r="H9">
        <v>0</v>
      </c>
      <c r="I9" s="28">
        <v>1000</v>
      </c>
      <c r="J9" s="28">
        <v>1210</v>
      </c>
      <c r="M9" s="28">
        <f t="shared" si="1"/>
        <v>1210</v>
      </c>
    </row>
    <row r="10" spans="1:15" x14ac:dyDescent="0.25">
      <c r="A10">
        <v>178</v>
      </c>
      <c r="B10" s="24">
        <v>44388</v>
      </c>
      <c r="C10" t="s">
        <v>128</v>
      </c>
      <c r="D10" t="s">
        <v>21</v>
      </c>
      <c r="E10" t="s">
        <v>22</v>
      </c>
      <c r="F10">
        <v>4537</v>
      </c>
      <c r="G10" t="s">
        <v>33</v>
      </c>
      <c r="H10" t="s">
        <v>122</v>
      </c>
      <c r="I10" s="28">
        <v>549.6</v>
      </c>
      <c r="J10" s="28">
        <v>665.02</v>
      </c>
      <c r="M10" s="28">
        <f t="shared" si="1"/>
        <v>665.02</v>
      </c>
    </row>
    <row r="11" spans="1:15" x14ac:dyDescent="0.25">
      <c r="A11">
        <v>179</v>
      </c>
      <c r="B11" s="24">
        <v>44388</v>
      </c>
      <c r="C11" t="s">
        <v>3</v>
      </c>
      <c r="D11">
        <v>0</v>
      </c>
      <c r="E11">
        <v>0</v>
      </c>
      <c r="F11">
        <v>0</v>
      </c>
      <c r="G11">
        <v>0</v>
      </c>
      <c r="H11">
        <v>0</v>
      </c>
      <c r="I11" s="28">
        <v>270</v>
      </c>
      <c r="J11" s="28">
        <v>326.7</v>
      </c>
      <c r="M11" s="28">
        <f t="shared" si="1"/>
        <v>326.7</v>
      </c>
    </row>
    <row r="12" spans="1:15" x14ac:dyDescent="0.25">
      <c r="A12">
        <v>180</v>
      </c>
      <c r="B12" s="24">
        <v>44389</v>
      </c>
      <c r="C12" t="s">
        <v>119</v>
      </c>
      <c r="D12" t="s">
        <v>64</v>
      </c>
      <c r="E12">
        <v>0</v>
      </c>
      <c r="F12">
        <v>0</v>
      </c>
      <c r="G12">
        <v>0</v>
      </c>
      <c r="H12">
        <v>0</v>
      </c>
      <c r="I12" s="28">
        <v>750</v>
      </c>
      <c r="J12" s="28">
        <v>907.5</v>
      </c>
      <c r="M12" s="28">
        <f t="shared" si="1"/>
        <v>907.5</v>
      </c>
    </row>
    <row r="13" spans="1:15" x14ac:dyDescent="0.25">
      <c r="A13">
        <v>181</v>
      </c>
      <c r="B13" s="24">
        <v>44389</v>
      </c>
      <c r="C13" t="s">
        <v>59</v>
      </c>
      <c r="D13" t="s">
        <v>60</v>
      </c>
      <c r="E13">
        <v>0</v>
      </c>
      <c r="F13">
        <v>0</v>
      </c>
      <c r="G13">
        <v>0</v>
      </c>
      <c r="H13">
        <v>0</v>
      </c>
      <c r="I13" s="28">
        <v>1542</v>
      </c>
      <c r="J13" s="28">
        <v>1865.82</v>
      </c>
      <c r="M13" s="28">
        <f t="shared" si="1"/>
        <v>1865.82</v>
      </c>
    </row>
    <row r="14" spans="1:15" x14ac:dyDescent="0.25">
      <c r="A14">
        <v>182</v>
      </c>
      <c r="B14" s="24">
        <v>44389</v>
      </c>
      <c r="C14" t="s">
        <v>119</v>
      </c>
      <c r="D14" t="s">
        <v>64</v>
      </c>
      <c r="E14">
        <v>0</v>
      </c>
      <c r="F14">
        <v>0</v>
      </c>
      <c r="G14">
        <v>0</v>
      </c>
      <c r="H14">
        <v>0</v>
      </c>
      <c r="I14" s="28">
        <v>540</v>
      </c>
      <c r="J14" s="28">
        <v>653.4</v>
      </c>
      <c r="M14" s="28">
        <f t="shared" si="1"/>
        <v>653.4</v>
      </c>
    </row>
    <row r="15" spans="1:15" x14ac:dyDescent="0.25">
      <c r="A15">
        <v>183</v>
      </c>
      <c r="B15" s="24">
        <v>44389</v>
      </c>
      <c r="C15" t="s">
        <v>52</v>
      </c>
      <c r="D15" t="s">
        <v>53</v>
      </c>
      <c r="E15">
        <v>0</v>
      </c>
      <c r="F15">
        <v>0</v>
      </c>
      <c r="G15">
        <v>0</v>
      </c>
      <c r="H15">
        <v>0</v>
      </c>
      <c r="I15" s="28">
        <v>679.8</v>
      </c>
      <c r="J15" s="28">
        <v>822.56</v>
      </c>
      <c r="M15" s="28">
        <f t="shared" si="1"/>
        <v>822.56</v>
      </c>
    </row>
    <row r="16" spans="1:15" x14ac:dyDescent="0.25">
      <c r="A16">
        <v>184</v>
      </c>
      <c r="B16" s="24">
        <v>44389</v>
      </c>
      <c r="C16" t="s">
        <v>128</v>
      </c>
      <c r="D16" t="s">
        <v>21</v>
      </c>
      <c r="E16" t="s">
        <v>22</v>
      </c>
      <c r="F16">
        <v>4537</v>
      </c>
      <c r="G16" t="s">
        <v>33</v>
      </c>
      <c r="H16" t="s">
        <v>122</v>
      </c>
      <c r="I16" s="28">
        <v>311</v>
      </c>
      <c r="J16" s="28">
        <v>376.31</v>
      </c>
      <c r="M16" s="28">
        <f t="shared" si="1"/>
        <v>376.31</v>
      </c>
    </row>
    <row r="17" spans="1:13" x14ac:dyDescent="0.25">
      <c r="A17">
        <v>185</v>
      </c>
      <c r="B17" s="24">
        <v>44389</v>
      </c>
      <c r="C17" t="s">
        <v>186</v>
      </c>
      <c r="D17" t="s">
        <v>53</v>
      </c>
      <c r="E17" t="s">
        <v>187</v>
      </c>
      <c r="F17">
        <v>4470</v>
      </c>
      <c r="G17" t="s">
        <v>188</v>
      </c>
      <c r="H17" t="s">
        <v>190</v>
      </c>
      <c r="I17" s="28">
        <v>595</v>
      </c>
      <c r="J17" s="28">
        <v>719.95</v>
      </c>
      <c r="K17">
        <v>719.95</v>
      </c>
      <c r="L17" s="37">
        <v>44389</v>
      </c>
      <c r="M17" s="28" t="str">
        <f t="shared" si="1"/>
        <v>Payé</v>
      </c>
    </row>
    <row r="18" spans="1:13" x14ac:dyDescent="0.25">
      <c r="A18">
        <v>186</v>
      </c>
      <c r="B18" s="24">
        <v>44426</v>
      </c>
      <c r="C18" t="s">
        <v>128</v>
      </c>
      <c r="D18" t="s">
        <v>21</v>
      </c>
      <c r="E18" t="s">
        <v>22</v>
      </c>
      <c r="F18">
        <v>4537</v>
      </c>
      <c r="G18" t="s">
        <v>33</v>
      </c>
      <c r="H18" t="s">
        <v>122</v>
      </c>
      <c r="I18" s="28">
        <v>780</v>
      </c>
      <c r="J18" s="28">
        <v>943.8</v>
      </c>
      <c r="M18" s="28">
        <f t="shared" si="1"/>
        <v>943.8</v>
      </c>
    </row>
    <row r="19" spans="1:13" x14ac:dyDescent="0.25">
      <c r="A19">
        <v>187</v>
      </c>
      <c r="B19" s="24">
        <v>44426</v>
      </c>
      <c r="H19" t="e">
        <v>#N/A</v>
      </c>
      <c r="I19" s="28">
        <v>1200</v>
      </c>
      <c r="J19" s="28">
        <v>1452</v>
      </c>
      <c r="M19" s="28">
        <f t="shared" si="1"/>
        <v>1452</v>
      </c>
    </row>
    <row r="20" spans="1:13" x14ac:dyDescent="0.25">
      <c r="A20">
        <v>187</v>
      </c>
      <c r="B20" s="24">
        <v>44426</v>
      </c>
      <c r="H20" t="e">
        <v>#N/A</v>
      </c>
      <c r="I20" s="28">
        <v>1200</v>
      </c>
      <c r="J20" s="28">
        <v>1452</v>
      </c>
      <c r="K20" s="28">
        <v>1000</v>
      </c>
      <c r="M20" s="28">
        <f t="shared" si="1"/>
        <v>452</v>
      </c>
    </row>
    <row r="21" spans="1:13" x14ac:dyDescent="0.25">
      <c r="A21">
        <v>188</v>
      </c>
      <c r="B21" s="24">
        <v>44426</v>
      </c>
      <c r="H21" t="e">
        <v>#N/A</v>
      </c>
      <c r="I21" s="28">
        <v>1000</v>
      </c>
      <c r="J21" s="28">
        <v>1210</v>
      </c>
      <c r="K21" s="28">
        <v>750</v>
      </c>
      <c r="M21" s="28">
        <f t="shared" si="1"/>
        <v>460</v>
      </c>
    </row>
    <row r="22" spans="1:13" x14ac:dyDescent="0.25">
      <c r="A22">
        <v>189</v>
      </c>
      <c r="B22" s="24">
        <v>44426</v>
      </c>
      <c r="H22" t="e">
        <v>#N/A</v>
      </c>
      <c r="I22" s="28">
        <v>3250</v>
      </c>
      <c r="J22" s="28">
        <v>3932.5</v>
      </c>
      <c r="K22" s="28">
        <v>800</v>
      </c>
      <c r="M22" s="28">
        <f t="shared" si="1"/>
        <v>3132.5</v>
      </c>
    </row>
    <row r="23" spans="1:13" x14ac:dyDescent="0.25">
      <c r="A23">
        <v>190</v>
      </c>
      <c r="B23" s="24">
        <v>44426</v>
      </c>
      <c r="H23" t="e">
        <v>#N/A</v>
      </c>
      <c r="I23" s="28">
        <v>540</v>
      </c>
      <c r="J23" s="28">
        <v>653.4</v>
      </c>
      <c r="K23" s="28">
        <v>150</v>
      </c>
      <c r="M23" s="28">
        <f t="shared" si="1"/>
        <v>503.4</v>
      </c>
    </row>
    <row r="24" spans="1:13" x14ac:dyDescent="0.25">
      <c r="A24">
        <v>191</v>
      </c>
      <c r="B24" s="24">
        <v>44426</v>
      </c>
      <c r="H24" t="e">
        <v>#N/A</v>
      </c>
      <c r="I24" s="28">
        <v>300</v>
      </c>
      <c r="J24" s="28">
        <v>363</v>
      </c>
      <c r="K24">
        <v>363</v>
      </c>
      <c r="L24" s="37">
        <v>45156</v>
      </c>
      <c r="M24" s="28" t="str">
        <f t="shared" si="1"/>
        <v>Payé</v>
      </c>
    </row>
    <row r="25" spans="1:13" x14ac:dyDescent="0.25">
      <c r="M25" s="28" t="str">
        <f t="shared" si="1"/>
        <v/>
      </c>
    </row>
    <row r="26" spans="1:13" x14ac:dyDescent="0.25">
      <c r="M26" s="28" t="str">
        <f t="shared" si="1"/>
        <v/>
      </c>
    </row>
    <row r="27" spans="1:13" x14ac:dyDescent="0.25">
      <c r="M27" s="28" t="str">
        <f t="shared" si="1"/>
        <v/>
      </c>
    </row>
    <row r="28" spans="1:13" x14ac:dyDescent="0.25">
      <c r="M28" s="28" t="str">
        <f t="shared" si="1"/>
        <v/>
      </c>
    </row>
    <row r="29" spans="1:13" x14ac:dyDescent="0.25">
      <c r="M29" s="28" t="str">
        <f t="shared" si="1"/>
        <v/>
      </c>
    </row>
    <row r="30" spans="1:13" x14ac:dyDescent="0.25">
      <c r="M30" s="28" t="str">
        <f t="shared" si="1"/>
        <v/>
      </c>
    </row>
    <row r="31" spans="1:13" x14ac:dyDescent="0.25">
      <c r="M31" s="28" t="str">
        <f t="shared" si="1"/>
        <v/>
      </c>
    </row>
    <row r="32" spans="1:13" x14ac:dyDescent="0.25">
      <c r="M32" s="28" t="str">
        <f t="shared" si="1"/>
        <v/>
      </c>
    </row>
    <row r="33" spans="13:13" x14ac:dyDescent="0.25">
      <c r="M33" s="28" t="str">
        <f t="shared" si="1"/>
        <v/>
      </c>
    </row>
    <row r="34" spans="13:13" x14ac:dyDescent="0.25">
      <c r="M34" s="28" t="str">
        <f t="shared" si="1"/>
        <v/>
      </c>
    </row>
    <row r="35" spans="13:13" x14ac:dyDescent="0.25">
      <c r="M35" s="28" t="str">
        <f t="shared" si="1"/>
        <v/>
      </c>
    </row>
    <row r="36" spans="13:13" x14ac:dyDescent="0.25">
      <c r="M36" s="28" t="str">
        <f t="shared" si="1"/>
        <v/>
      </c>
    </row>
    <row r="37" spans="13:13" x14ac:dyDescent="0.25">
      <c r="M37" s="28" t="str">
        <f t="shared" si="1"/>
        <v/>
      </c>
    </row>
    <row r="38" spans="13:13" x14ac:dyDescent="0.25">
      <c r="M38" s="28" t="str">
        <f t="shared" si="1"/>
        <v/>
      </c>
    </row>
    <row r="39" spans="13:13" x14ac:dyDescent="0.25">
      <c r="M39" s="28" t="str">
        <f t="shared" si="1"/>
        <v/>
      </c>
    </row>
    <row r="40" spans="13:13" x14ac:dyDescent="0.25">
      <c r="M40" s="28" t="str">
        <f t="shared" si="1"/>
        <v/>
      </c>
    </row>
    <row r="41" spans="13:13" x14ac:dyDescent="0.25">
      <c r="M41" s="28" t="str">
        <f t="shared" si="1"/>
        <v/>
      </c>
    </row>
    <row r="42" spans="13:13" x14ac:dyDescent="0.25">
      <c r="M42" s="28" t="str">
        <f t="shared" si="1"/>
        <v/>
      </c>
    </row>
    <row r="43" spans="13:13" x14ac:dyDescent="0.25">
      <c r="M43" s="28" t="str">
        <f t="shared" si="1"/>
        <v/>
      </c>
    </row>
    <row r="44" spans="13:13" x14ac:dyDescent="0.25">
      <c r="M44" s="28" t="str">
        <f t="shared" si="1"/>
        <v/>
      </c>
    </row>
    <row r="45" spans="13:13" x14ac:dyDescent="0.25">
      <c r="M45" s="28" t="str">
        <f t="shared" si="1"/>
        <v/>
      </c>
    </row>
    <row r="46" spans="13:13" x14ac:dyDescent="0.25">
      <c r="M46" s="28" t="str">
        <f t="shared" si="1"/>
        <v/>
      </c>
    </row>
    <row r="47" spans="13:13" x14ac:dyDescent="0.25">
      <c r="M47" s="28" t="str">
        <f t="shared" si="1"/>
        <v/>
      </c>
    </row>
    <row r="264" spans="1:11" x14ac:dyDescent="0.25">
      <c r="A264">
        <v>192</v>
      </c>
      <c r="B264" s="24">
        <v>44939</v>
      </c>
      <c r="C264" t="s">
        <v>128</v>
      </c>
      <c r="D264" t="s">
        <v>21</v>
      </c>
      <c r="E264" t="s">
        <v>22</v>
      </c>
      <c r="F264">
        <v>4537</v>
      </c>
      <c r="G264" t="s">
        <v>33</v>
      </c>
      <c r="H264" t="s">
        <v>122</v>
      </c>
      <c r="I264" s="28">
        <v>395</v>
      </c>
      <c r="J264" s="28">
        <v>477.95</v>
      </c>
      <c r="K264">
        <v>0</v>
      </c>
    </row>
    <row r="265" spans="1:11" x14ac:dyDescent="0.25">
      <c r="A265">
        <v>192</v>
      </c>
      <c r="B265" s="24">
        <v>44939</v>
      </c>
      <c r="C265" t="s">
        <v>128</v>
      </c>
      <c r="D265" t="s">
        <v>21</v>
      </c>
      <c r="E265" t="s">
        <v>22</v>
      </c>
      <c r="F265">
        <v>4537</v>
      </c>
      <c r="G265" t="s">
        <v>33</v>
      </c>
      <c r="H265" t="s">
        <v>122</v>
      </c>
      <c r="I265" s="28">
        <v>395</v>
      </c>
      <c r="J265" s="28">
        <v>477.95</v>
      </c>
      <c r="K265">
        <v>0</v>
      </c>
    </row>
    <row r="266" spans="1:11" x14ac:dyDescent="0.25">
      <c r="A266">
        <v>192</v>
      </c>
      <c r="B266" s="24">
        <v>44939</v>
      </c>
      <c r="C266" t="s">
        <v>128</v>
      </c>
      <c r="D266" t="s">
        <v>21</v>
      </c>
      <c r="E266" t="s">
        <v>22</v>
      </c>
      <c r="F266">
        <v>4537</v>
      </c>
      <c r="G266" t="s">
        <v>33</v>
      </c>
      <c r="H266" t="s">
        <v>122</v>
      </c>
      <c r="I266" s="28">
        <v>395</v>
      </c>
      <c r="J266" s="28">
        <v>477.95</v>
      </c>
      <c r="K266">
        <v>0</v>
      </c>
    </row>
    <row r="267" spans="1:11" x14ac:dyDescent="0.25">
      <c r="A267">
        <v>192</v>
      </c>
      <c r="B267" s="24">
        <v>44939</v>
      </c>
      <c r="C267" t="s">
        <v>128</v>
      </c>
      <c r="D267" t="s">
        <v>21</v>
      </c>
      <c r="E267" t="s">
        <v>22</v>
      </c>
      <c r="F267">
        <v>4537</v>
      </c>
      <c r="G267" t="s">
        <v>33</v>
      </c>
      <c r="H267" t="s">
        <v>122</v>
      </c>
      <c r="I267" s="28">
        <v>395</v>
      </c>
      <c r="J267" s="28">
        <v>477.95</v>
      </c>
      <c r="K267">
        <v>0</v>
      </c>
    </row>
    <row r="268" spans="1:11" x14ac:dyDescent="0.25">
      <c r="A268">
        <v>192</v>
      </c>
      <c r="B268" s="24">
        <v>44939</v>
      </c>
      <c r="C268" t="s">
        <v>128</v>
      </c>
      <c r="D268" t="s">
        <v>21</v>
      </c>
      <c r="E268" t="s">
        <v>22</v>
      </c>
      <c r="F268">
        <v>4537</v>
      </c>
      <c r="G268" t="s">
        <v>33</v>
      </c>
      <c r="H268" t="s">
        <v>122</v>
      </c>
      <c r="I268" s="28">
        <v>395</v>
      </c>
      <c r="J268" s="28">
        <v>477.95</v>
      </c>
      <c r="K268">
        <v>0</v>
      </c>
    </row>
    <row r="269" spans="1:11" x14ac:dyDescent="0.25">
      <c r="A269">
        <v>192</v>
      </c>
      <c r="B269" s="24">
        <v>44939</v>
      </c>
      <c r="C269" t="s">
        <v>186</v>
      </c>
      <c r="D269" t="s">
        <v>53</v>
      </c>
      <c r="E269" t="s">
        <v>187</v>
      </c>
      <c r="F269">
        <v>4470</v>
      </c>
      <c r="G269" t="s">
        <v>188</v>
      </c>
      <c r="H269" t="s">
        <v>190</v>
      </c>
      <c r="I269" s="28">
        <v>395</v>
      </c>
      <c r="J269" s="28">
        <v>477.95</v>
      </c>
      <c r="K269">
        <v>0</v>
      </c>
    </row>
    <row r="270" spans="1:11" x14ac:dyDescent="0.25">
      <c r="A270">
        <v>192</v>
      </c>
      <c r="B270" s="24">
        <v>45365</v>
      </c>
      <c r="C270" t="s">
        <v>112</v>
      </c>
      <c r="D270" t="s">
        <v>113</v>
      </c>
      <c r="E270">
        <v>0</v>
      </c>
      <c r="F270">
        <v>0</v>
      </c>
      <c r="G270">
        <v>0</v>
      </c>
      <c r="H270">
        <v>0</v>
      </c>
      <c r="I270" s="28">
        <v>828</v>
      </c>
      <c r="J270" s="28">
        <v>1001.88</v>
      </c>
      <c r="K270">
        <v>0</v>
      </c>
    </row>
    <row r="271" spans="1:11" x14ac:dyDescent="0.25">
      <c r="A271">
        <v>192</v>
      </c>
      <c r="B271" s="24">
        <v>45365</v>
      </c>
      <c r="C271" t="s">
        <v>112</v>
      </c>
      <c r="D271" t="s">
        <v>113</v>
      </c>
      <c r="E271">
        <v>0</v>
      </c>
      <c r="F271">
        <v>0</v>
      </c>
      <c r="G271">
        <v>0</v>
      </c>
      <c r="H271">
        <v>0</v>
      </c>
      <c r="I271" s="28">
        <v>828</v>
      </c>
      <c r="J271" s="28">
        <v>1001.88</v>
      </c>
      <c r="K271">
        <v>0</v>
      </c>
    </row>
    <row r="272" spans="1:11" x14ac:dyDescent="0.25">
      <c r="A272">
        <v>192</v>
      </c>
      <c r="B272" s="24">
        <v>45365</v>
      </c>
      <c r="C272" t="s">
        <v>112</v>
      </c>
      <c r="D272" t="s">
        <v>113</v>
      </c>
      <c r="E272">
        <v>0</v>
      </c>
      <c r="F272">
        <v>0</v>
      </c>
      <c r="G272">
        <v>0</v>
      </c>
      <c r="H272">
        <v>0</v>
      </c>
      <c r="I272" s="28">
        <v>828</v>
      </c>
      <c r="J272" s="28">
        <v>1001.88</v>
      </c>
      <c r="K272">
        <v>0</v>
      </c>
    </row>
    <row r="273" spans="1:11" x14ac:dyDescent="0.25">
      <c r="A273">
        <v>192</v>
      </c>
      <c r="B273" s="24">
        <v>45365</v>
      </c>
      <c r="C273" t="s">
        <v>112</v>
      </c>
      <c r="D273" t="s">
        <v>113</v>
      </c>
      <c r="E273">
        <v>0</v>
      </c>
      <c r="F273">
        <v>0</v>
      </c>
      <c r="G273">
        <v>0</v>
      </c>
      <c r="H273">
        <v>0</v>
      </c>
      <c r="I273" s="28">
        <v>828</v>
      </c>
      <c r="J273" s="28">
        <v>1001.88</v>
      </c>
      <c r="K273">
        <v>0</v>
      </c>
    </row>
    <row r="274" spans="1:11" x14ac:dyDescent="0.25">
      <c r="A274">
        <v>192</v>
      </c>
      <c r="B274" s="24">
        <v>45365</v>
      </c>
      <c r="C274" t="s">
        <v>112</v>
      </c>
      <c r="D274" t="s">
        <v>113</v>
      </c>
      <c r="E274">
        <v>0</v>
      </c>
      <c r="F274">
        <v>0</v>
      </c>
      <c r="G274">
        <v>0</v>
      </c>
      <c r="H274">
        <v>0</v>
      </c>
      <c r="I274" s="28">
        <v>828</v>
      </c>
      <c r="J274" s="28">
        <v>1001.88</v>
      </c>
      <c r="K274">
        <v>0</v>
      </c>
    </row>
    <row r="275" spans="1:11" x14ac:dyDescent="0.25">
      <c r="A275">
        <v>192</v>
      </c>
      <c r="B275" s="24">
        <v>45365</v>
      </c>
      <c r="C275" t="s">
        <v>112</v>
      </c>
      <c r="D275" t="s">
        <v>113</v>
      </c>
      <c r="E275">
        <v>0</v>
      </c>
      <c r="F275">
        <v>0</v>
      </c>
      <c r="G275">
        <v>0</v>
      </c>
      <c r="H275">
        <v>0</v>
      </c>
      <c r="I275" s="28">
        <v>828</v>
      </c>
      <c r="J275" s="28">
        <v>1001.88</v>
      </c>
      <c r="K275">
        <v>0</v>
      </c>
    </row>
    <row r="276" spans="1:11" x14ac:dyDescent="0.25">
      <c r="A276">
        <v>193</v>
      </c>
      <c r="B276" s="24">
        <v>45365</v>
      </c>
      <c r="C276" t="s">
        <v>128</v>
      </c>
      <c r="D276" t="s">
        <v>21</v>
      </c>
      <c r="E276" t="s">
        <v>22</v>
      </c>
      <c r="F276">
        <v>4537</v>
      </c>
      <c r="G276" t="s">
        <v>33</v>
      </c>
      <c r="H276" t="s">
        <v>122</v>
      </c>
      <c r="I276" s="28">
        <v>1505.76</v>
      </c>
      <c r="J276" s="28">
        <v>1821.97</v>
      </c>
      <c r="K276">
        <v>0</v>
      </c>
    </row>
    <row r="277" spans="1:11" x14ac:dyDescent="0.25">
      <c r="A277">
        <v>193</v>
      </c>
      <c r="B277" s="24">
        <v>45365</v>
      </c>
      <c r="C277" t="s">
        <v>128</v>
      </c>
      <c r="D277" t="s">
        <v>21</v>
      </c>
      <c r="E277" t="s">
        <v>22</v>
      </c>
      <c r="F277">
        <v>4537</v>
      </c>
      <c r="G277" t="s">
        <v>33</v>
      </c>
      <c r="H277" t="s">
        <v>122</v>
      </c>
      <c r="I277" s="28">
        <v>1505.76</v>
      </c>
      <c r="J277" s="28">
        <v>1821.97</v>
      </c>
      <c r="K277">
        <v>0</v>
      </c>
    </row>
    <row r="278" spans="1:11" x14ac:dyDescent="0.25">
      <c r="A278">
        <v>193</v>
      </c>
      <c r="B278" s="24">
        <v>45365</v>
      </c>
      <c r="C278" t="s">
        <v>128</v>
      </c>
      <c r="D278" t="s">
        <v>21</v>
      </c>
      <c r="E278" t="s">
        <v>22</v>
      </c>
      <c r="F278">
        <v>4537</v>
      </c>
      <c r="G278" t="s">
        <v>33</v>
      </c>
      <c r="H278" t="s">
        <v>122</v>
      </c>
      <c r="I278" s="28">
        <v>1505.76</v>
      </c>
      <c r="J278" s="28">
        <v>1821.97</v>
      </c>
      <c r="K278">
        <v>0</v>
      </c>
    </row>
    <row r="279" spans="1:11" x14ac:dyDescent="0.25">
      <c r="A279">
        <v>193</v>
      </c>
      <c r="B279" s="24">
        <v>45365</v>
      </c>
      <c r="C279" t="s">
        <v>128</v>
      </c>
      <c r="D279" t="s">
        <v>21</v>
      </c>
      <c r="E279" t="s">
        <v>22</v>
      </c>
      <c r="F279">
        <v>4537</v>
      </c>
      <c r="G279" t="s">
        <v>33</v>
      </c>
      <c r="H279" t="s">
        <v>122</v>
      </c>
      <c r="I279" s="28">
        <v>1505.76</v>
      </c>
      <c r="J279" s="28">
        <v>1821.97</v>
      </c>
      <c r="K279">
        <v>0</v>
      </c>
    </row>
    <row r="280" spans="1:11" x14ac:dyDescent="0.25">
      <c r="A280">
        <v>194</v>
      </c>
      <c r="B280" s="24">
        <v>45365</v>
      </c>
      <c r="C280" t="s">
        <v>59</v>
      </c>
      <c r="D280" t="s">
        <v>60</v>
      </c>
      <c r="E280">
        <v>0</v>
      </c>
      <c r="F280">
        <v>0</v>
      </c>
      <c r="G280">
        <v>0</v>
      </c>
      <c r="H280">
        <v>0</v>
      </c>
      <c r="I280" s="28">
        <v>5496</v>
      </c>
      <c r="J280" s="28">
        <v>6650.16</v>
      </c>
      <c r="K280">
        <v>0</v>
      </c>
    </row>
    <row r="281" spans="1:11" x14ac:dyDescent="0.25">
      <c r="A281">
        <v>195</v>
      </c>
      <c r="B281" s="24">
        <v>45365</v>
      </c>
      <c r="C281" t="s">
        <v>95</v>
      </c>
      <c r="D281" t="s">
        <v>96</v>
      </c>
      <c r="E281">
        <v>0</v>
      </c>
      <c r="F281">
        <v>0</v>
      </c>
      <c r="G281">
        <v>0</v>
      </c>
      <c r="H281">
        <v>0</v>
      </c>
      <c r="I281" s="28">
        <v>1562.5</v>
      </c>
      <c r="J281" s="28">
        <v>1890.63</v>
      </c>
      <c r="K281">
        <v>0</v>
      </c>
    </row>
    <row r="282" spans="1:11" x14ac:dyDescent="0.25">
      <c r="A282">
        <v>196</v>
      </c>
      <c r="B282" s="24">
        <v>45365</v>
      </c>
      <c r="C282" t="s">
        <v>2</v>
      </c>
      <c r="D282">
        <v>0</v>
      </c>
      <c r="E282">
        <v>0</v>
      </c>
      <c r="F282">
        <v>0</v>
      </c>
      <c r="G282">
        <v>0</v>
      </c>
      <c r="H282">
        <v>0</v>
      </c>
      <c r="I282" s="28">
        <v>2157.12</v>
      </c>
      <c r="J282" s="28">
        <v>2610.12</v>
      </c>
      <c r="K282">
        <v>0</v>
      </c>
    </row>
    <row r="283" spans="1:11" x14ac:dyDescent="0.25">
      <c r="A283">
        <v>197</v>
      </c>
      <c r="B283" s="24">
        <v>45365</v>
      </c>
      <c r="C283" t="s">
        <v>3</v>
      </c>
      <c r="D283">
        <v>0</v>
      </c>
      <c r="E283">
        <v>0</v>
      </c>
      <c r="F283">
        <v>0</v>
      </c>
      <c r="G283">
        <v>0</v>
      </c>
      <c r="H283">
        <v>0</v>
      </c>
      <c r="I283" s="28">
        <v>660</v>
      </c>
      <c r="J283" s="28">
        <v>798.6</v>
      </c>
      <c r="K283">
        <v>0</v>
      </c>
    </row>
  </sheetData>
  <conditionalFormatting sqref="A3:M18">
    <cfRule type="expression" dxfId="4" priority="4">
      <formula>MOD(ROW(),2)</formula>
    </cfRule>
  </conditionalFormatting>
  <conditionalFormatting sqref="A3:M19 A20:L23 M20:M47">
    <cfRule type="expression" dxfId="3" priority="3">
      <formula>MOD(ROW(),2)</formula>
    </cfRule>
  </conditionalFormatting>
  <conditionalFormatting sqref="A2:M2">
    <cfRule type="expression" dxfId="2" priority="2">
      <formula>MOD(ROW(),2)</formula>
    </cfRule>
  </conditionalFormatting>
  <conditionalFormatting sqref="A2:M2">
    <cfRule type="expression" dxfId="1" priority="1">
      <formula>MOD(ROW(),2)</formula>
    </cfRule>
  </conditionalFormatting>
  <pageMargins left="0.7" right="0.7" top="0.75" bottom="0.75" header="0.3" footer="0.3"/>
  <pageSetup paperSize="9"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
  <dimension ref="A1:P48"/>
  <sheetViews>
    <sheetView showGridLines="0" tabSelected="1" topLeftCell="A22" workbookViewId="0">
      <selection activeCell="D20" sqref="D20"/>
    </sheetView>
  </sheetViews>
  <sheetFormatPr baseColWidth="10" defaultRowHeight="15" x14ac:dyDescent="0.25"/>
  <cols>
    <col min="3" max="3" width="11.42578125" style="1"/>
    <col min="4" max="4" width="34.42578125" customWidth="1"/>
    <col min="5" max="5" width="14" customWidth="1"/>
    <col min="6" max="6" width="4.85546875" style="94" customWidth="1"/>
    <col min="7" max="7" width="11.5703125" bestFit="1" customWidth="1"/>
    <col min="8" max="8" width="13.5703125" bestFit="1" customWidth="1"/>
    <col min="15" max="15" width="4.140625" style="2" customWidth="1"/>
  </cols>
  <sheetData>
    <row r="1" spans="1:16" ht="15.75" thickBot="1" x14ac:dyDescent="0.3"/>
    <row r="2" spans="1:16" ht="15" customHeight="1" thickBot="1" x14ac:dyDescent="0.3">
      <c r="B2" s="148" t="s">
        <v>171</v>
      </c>
      <c r="C2" s="149"/>
      <c r="D2" s="150"/>
      <c r="E2" s="82" t="s">
        <v>175</v>
      </c>
      <c r="F2" s="97"/>
      <c r="G2" s="164" t="s">
        <v>178</v>
      </c>
      <c r="H2" s="164"/>
      <c r="I2" s="164" t="s">
        <v>140</v>
      </c>
      <c r="J2" s="164"/>
      <c r="K2" s="164"/>
      <c r="L2" s="164"/>
      <c r="M2" s="164" t="s">
        <v>181</v>
      </c>
      <c r="N2" s="164"/>
      <c r="P2" s="159" t="s">
        <v>179</v>
      </c>
    </row>
    <row r="3" spans="1:16" x14ac:dyDescent="0.25">
      <c r="B3" s="151"/>
      <c r="C3" s="152"/>
      <c r="D3" s="153"/>
      <c r="E3" s="83" t="s">
        <v>176</v>
      </c>
      <c r="G3" s="159" t="s">
        <v>138</v>
      </c>
      <c r="H3" s="159" t="s">
        <v>139</v>
      </c>
      <c r="I3" s="163">
        <v>0.06</v>
      </c>
      <c r="J3" s="163">
        <v>0.21</v>
      </c>
      <c r="K3" s="159" t="s">
        <v>173</v>
      </c>
      <c r="L3" s="159" t="s">
        <v>144</v>
      </c>
      <c r="M3" s="159" t="s">
        <v>172</v>
      </c>
      <c r="N3" s="159" t="s">
        <v>180</v>
      </c>
      <c r="P3" s="160"/>
    </row>
    <row r="4" spans="1:16" ht="15.75" thickBot="1" x14ac:dyDescent="0.3">
      <c r="B4" s="154"/>
      <c r="C4" s="155"/>
      <c r="D4" s="156"/>
      <c r="E4" s="84" t="s">
        <v>177</v>
      </c>
      <c r="F4" s="94">
        <v>0</v>
      </c>
      <c r="G4" s="160"/>
      <c r="H4" s="160"/>
      <c r="I4" s="160"/>
      <c r="J4" s="160"/>
      <c r="K4" s="160"/>
      <c r="L4" s="160"/>
      <c r="M4" s="160"/>
      <c r="N4" s="160"/>
      <c r="P4" s="160"/>
    </row>
    <row r="5" spans="1:16" x14ac:dyDescent="0.25">
      <c r="B5" s="157" t="s">
        <v>133</v>
      </c>
      <c r="C5" s="157" t="s">
        <v>132</v>
      </c>
      <c r="D5" s="157" t="s">
        <v>174</v>
      </c>
      <c r="E5" s="2"/>
      <c r="F5" s="95">
        <v>6</v>
      </c>
      <c r="G5" s="160"/>
      <c r="H5" s="160"/>
      <c r="I5" s="160"/>
      <c r="J5" s="160"/>
      <c r="K5" s="160"/>
      <c r="L5" s="160"/>
      <c r="M5" s="160"/>
      <c r="N5" s="160"/>
      <c r="P5" s="160"/>
    </row>
    <row r="6" spans="1:16" ht="15.75" thickBot="1" x14ac:dyDescent="0.3">
      <c r="A6" t="s">
        <v>133</v>
      </c>
      <c r="B6" s="158"/>
      <c r="C6" s="158"/>
      <c r="D6" s="158"/>
      <c r="E6" s="85"/>
      <c r="F6" s="96">
        <v>21</v>
      </c>
      <c r="G6" s="162"/>
      <c r="H6" s="162"/>
      <c r="I6" s="89">
        <v>1</v>
      </c>
      <c r="J6" s="89">
        <v>3</v>
      </c>
      <c r="K6" s="89">
        <v>45</v>
      </c>
      <c r="L6" s="89"/>
      <c r="M6" s="89"/>
      <c r="N6" s="89">
        <v>54</v>
      </c>
      <c r="P6" s="161"/>
    </row>
    <row r="7" spans="1:16" ht="15.75" thickTop="1" x14ac:dyDescent="0.25">
      <c r="A7" s="24"/>
      <c r="B7" s="86"/>
      <c r="C7" s="101"/>
      <c r="D7" s="86"/>
      <c r="E7" s="91"/>
      <c r="F7" s="98">
        <v>21</v>
      </c>
      <c r="G7" s="91">
        <f>E7-H7</f>
        <v>0</v>
      </c>
      <c r="H7" s="91">
        <f>IF(F7=0,E7,IF(F7=6,(E7/1.06),(E7/1.21)))</f>
        <v>0</v>
      </c>
      <c r="I7" s="91" t="str">
        <f>IF(F7=6,H7,"")</f>
        <v/>
      </c>
      <c r="J7" s="91">
        <f>IF(F7=21,H7,"")</f>
        <v>0</v>
      </c>
      <c r="K7" s="91"/>
      <c r="L7" s="91"/>
      <c r="M7" s="91"/>
      <c r="N7" s="91">
        <f>G7-M7</f>
        <v>0</v>
      </c>
      <c r="O7" s="92"/>
      <c r="P7" s="93">
        <f>SUM(I7:N7)</f>
        <v>0</v>
      </c>
    </row>
    <row r="8" spans="1:16" x14ac:dyDescent="0.25">
      <c r="A8" s="24">
        <v>44389</v>
      </c>
      <c r="B8" s="87">
        <v>44389</v>
      </c>
      <c r="C8" s="102">
        <v>182</v>
      </c>
      <c r="D8" s="88" t="s">
        <v>183</v>
      </c>
      <c r="E8" s="90"/>
      <c r="F8" s="99" t="str">
        <f>IF(E8="","",21)</f>
        <v/>
      </c>
      <c r="G8" s="90" t="str">
        <f>IF(E8="","",E8-H8)</f>
        <v/>
      </c>
      <c r="H8" s="90" t="str">
        <f>IF(E8="","",IF(F8=0,E8,IF(F8=6,(E8/1.06),(E8/1.21))))</f>
        <v/>
      </c>
      <c r="I8" s="90" t="str">
        <f>IF(F8=6,H8,"")</f>
        <v/>
      </c>
      <c r="J8" s="90" t="str">
        <f>IF(F8=21,H8,"")</f>
        <v/>
      </c>
      <c r="K8" s="90"/>
      <c r="L8" s="90"/>
      <c r="M8" s="90"/>
      <c r="N8" s="90" t="str">
        <f>IF(G8="","",G8-M8)</f>
        <v/>
      </c>
      <c r="O8" s="92"/>
      <c r="P8" s="90" t="str">
        <f>IF(E8="","",SUM(I8:N8))</f>
        <v/>
      </c>
    </row>
    <row r="9" spans="1:16" x14ac:dyDescent="0.25">
      <c r="A9" s="24">
        <v>44389</v>
      </c>
      <c r="B9" s="87">
        <v>44389</v>
      </c>
      <c r="C9" s="102">
        <v>183</v>
      </c>
      <c r="D9" s="88" t="s">
        <v>184</v>
      </c>
      <c r="E9" s="103">
        <v>822.56</v>
      </c>
      <c r="F9" s="99">
        <f t="shared" ref="F9:F48" si="0">IF(E9="","",21)</f>
        <v>21</v>
      </c>
      <c r="G9" s="90">
        <f t="shared" ref="G9:G48" si="1">IF(E9="","",E9-H9)</f>
        <v>142.758347107438</v>
      </c>
      <c r="H9" s="90">
        <f t="shared" ref="H9:H48" si="2">IF(E9="","",IF(F9=0,E9,IF(F9=6,(E9/1.06),(E9/1.21))))</f>
        <v>679.80165289256195</v>
      </c>
      <c r="I9" s="90" t="str">
        <f t="shared" ref="I9:I48" si="3">IF(F9=6,H9,"")</f>
        <v/>
      </c>
      <c r="J9" s="90">
        <f t="shared" ref="J9:J48" si="4">IF(F9=21,H9,"")</f>
        <v>679.80165289256195</v>
      </c>
      <c r="K9" s="90"/>
      <c r="L9" s="90"/>
      <c r="M9" s="90"/>
      <c r="N9" s="90">
        <f t="shared" ref="N9:N48" si="5">IF(G9="","",G9-M9)</f>
        <v>142.758347107438</v>
      </c>
      <c r="O9" s="92"/>
      <c r="P9" s="90">
        <f t="shared" ref="P9:P48" si="6">IF(E9="","",SUM(I9:N9))</f>
        <v>822.56</v>
      </c>
    </row>
    <row r="10" spans="1:16" x14ac:dyDescent="0.25">
      <c r="A10" s="24">
        <v>44389</v>
      </c>
      <c r="B10" s="87">
        <v>44389</v>
      </c>
      <c r="C10" s="102">
        <v>184</v>
      </c>
      <c r="D10" s="88" t="s">
        <v>185</v>
      </c>
      <c r="E10" s="103">
        <v>376.31</v>
      </c>
      <c r="F10" s="99">
        <f t="shared" si="0"/>
        <v>21</v>
      </c>
      <c r="G10" s="90">
        <f t="shared" si="1"/>
        <v>65.31</v>
      </c>
      <c r="H10" s="90">
        <f t="shared" si="2"/>
        <v>311</v>
      </c>
      <c r="I10" s="90" t="str">
        <f t="shared" si="3"/>
        <v/>
      </c>
      <c r="J10" s="90">
        <f t="shared" si="4"/>
        <v>311</v>
      </c>
      <c r="K10" s="90"/>
      <c r="L10" s="90"/>
      <c r="M10" s="90"/>
      <c r="N10" s="90">
        <f t="shared" si="5"/>
        <v>65.31</v>
      </c>
      <c r="O10" s="92"/>
      <c r="P10" s="90">
        <f t="shared" si="6"/>
        <v>376.31</v>
      </c>
    </row>
    <row r="11" spans="1:16" x14ac:dyDescent="0.25">
      <c r="A11" s="24">
        <v>44389</v>
      </c>
      <c r="B11" s="87">
        <v>44389</v>
      </c>
      <c r="C11" s="102">
        <v>185</v>
      </c>
      <c r="D11" s="88" t="s">
        <v>192</v>
      </c>
      <c r="E11" s="103">
        <v>719.95</v>
      </c>
      <c r="F11" s="99">
        <f t="shared" si="0"/>
        <v>21</v>
      </c>
      <c r="G11" s="90">
        <f t="shared" si="1"/>
        <v>124.95000000000005</v>
      </c>
      <c r="H11" s="90">
        <f t="shared" si="2"/>
        <v>595</v>
      </c>
      <c r="I11" s="90" t="str">
        <f t="shared" si="3"/>
        <v/>
      </c>
      <c r="J11" s="90">
        <f t="shared" si="4"/>
        <v>595</v>
      </c>
      <c r="K11" s="90"/>
      <c r="L11" s="90"/>
      <c r="M11" s="90"/>
      <c r="N11" s="90">
        <f t="shared" si="5"/>
        <v>124.95000000000005</v>
      </c>
      <c r="O11" s="92"/>
      <c r="P11" s="90">
        <f t="shared" si="6"/>
        <v>719.95</v>
      </c>
    </row>
    <row r="12" spans="1:16" x14ac:dyDescent="0.25">
      <c r="A12" s="24">
        <v>44426</v>
      </c>
      <c r="B12" s="87">
        <v>44426</v>
      </c>
      <c r="C12" s="102">
        <v>186</v>
      </c>
      <c r="D12" s="88" t="s">
        <v>185</v>
      </c>
      <c r="E12" s="103">
        <v>943.8</v>
      </c>
      <c r="F12" s="99">
        <f t="shared" si="0"/>
        <v>21</v>
      </c>
      <c r="G12" s="90">
        <f t="shared" si="1"/>
        <v>163.79999999999995</v>
      </c>
      <c r="H12" s="90">
        <f t="shared" si="2"/>
        <v>780</v>
      </c>
      <c r="I12" s="90" t="str">
        <f t="shared" si="3"/>
        <v/>
      </c>
      <c r="J12" s="90">
        <f t="shared" si="4"/>
        <v>780</v>
      </c>
      <c r="K12" s="90"/>
      <c r="L12" s="90"/>
      <c r="M12" s="90"/>
      <c r="N12" s="90">
        <f t="shared" si="5"/>
        <v>163.79999999999995</v>
      </c>
      <c r="O12" s="92"/>
      <c r="P12" s="90">
        <f t="shared" si="6"/>
        <v>943.8</v>
      </c>
    </row>
    <row r="13" spans="1:16" x14ac:dyDescent="0.25">
      <c r="A13" s="24">
        <v>44426</v>
      </c>
      <c r="B13" s="87">
        <v>44426</v>
      </c>
      <c r="C13" s="102">
        <v>187</v>
      </c>
      <c r="D13" s="88" t="s">
        <v>197</v>
      </c>
      <c r="E13" s="103">
        <v>1452</v>
      </c>
      <c r="F13" s="99">
        <f t="shared" si="0"/>
        <v>21</v>
      </c>
      <c r="G13" s="90">
        <f t="shared" si="1"/>
        <v>252</v>
      </c>
      <c r="H13" s="90">
        <f t="shared" si="2"/>
        <v>1200</v>
      </c>
      <c r="I13" s="90" t="str">
        <f t="shared" si="3"/>
        <v/>
      </c>
      <c r="J13" s="90">
        <f t="shared" si="4"/>
        <v>1200</v>
      </c>
      <c r="K13" s="90"/>
      <c r="L13" s="90"/>
      <c r="M13" s="90"/>
      <c r="N13" s="90">
        <f t="shared" si="5"/>
        <v>252</v>
      </c>
      <c r="O13" s="92"/>
      <c r="P13" s="90">
        <f t="shared" si="6"/>
        <v>1452</v>
      </c>
    </row>
    <row r="14" spans="1:16" x14ac:dyDescent="0.25">
      <c r="A14" s="24">
        <v>44426</v>
      </c>
      <c r="B14" s="87">
        <v>44426</v>
      </c>
      <c r="C14" s="102">
        <v>188</v>
      </c>
      <c r="D14" s="88" t="s">
        <v>197</v>
      </c>
      <c r="E14" s="103">
        <v>1210</v>
      </c>
      <c r="F14" s="99">
        <f t="shared" si="0"/>
        <v>21</v>
      </c>
      <c r="G14" s="90">
        <f t="shared" si="1"/>
        <v>210</v>
      </c>
      <c r="H14" s="90">
        <f t="shared" si="2"/>
        <v>1000</v>
      </c>
      <c r="I14" s="90" t="str">
        <f t="shared" si="3"/>
        <v/>
      </c>
      <c r="J14" s="90">
        <f t="shared" si="4"/>
        <v>1000</v>
      </c>
      <c r="K14" s="90"/>
      <c r="L14" s="90"/>
      <c r="M14" s="90"/>
      <c r="N14" s="90">
        <f t="shared" si="5"/>
        <v>210</v>
      </c>
      <c r="O14" s="92"/>
      <c r="P14" s="90">
        <f t="shared" si="6"/>
        <v>1210</v>
      </c>
    </row>
    <row r="15" spans="1:16" x14ac:dyDescent="0.25">
      <c r="A15" s="24">
        <v>44426</v>
      </c>
      <c r="B15" s="87">
        <v>44426</v>
      </c>
      <c r="C15" s="102">
        <v>189</v>
      </c>
      <c r="D15" s="88" t="s">
        <v>197</v>
      </c>
      <c r="E15" s="103">
        <v>3932.5</v>
      </c>
      <c r="F15" s="99">
        <f t="shared" si="0"/>
        <v>21</v>
      </c>
      <c r="G15" s="90">
        <f t="shared" si="1"/>
        <v>682.5</v>
      </c>
      <c r="H15" s="90">
        <f t="shared" si="2"/>
        <v>3250</v>
      </c>
      <c r="I15" s="90" t="str">
        <f t="shared" si="3"/>
        <v/>
      </c>
      <c r="J15" s="90">
        <f t="shared" si="4"/>
        <v>3250</v>
      </c>
      <c r="K15" s="90"/>
      <c r="L15" s="90"/>
      <c r="M15" s="90"/>
      <c r="N15" s="90">
        <f t="shared" si="5"/>
        <v>682.5</v>
      </c>
      <c r="O15" s="92"/>
      <c r="P15" s="90">
        <f t="shared" si="6"/>
        <v>3932.5</v>
      </c>
    </row>
    <row r="16" spans="1:16" x14ac:dyDescent="0.25">
      <c r="A16" s="24">
        <v>44426</v>
      </c>
      <c r="B16" s="87">
        <v>44426</v>
      </c>
      <c r="C16" s="102">
        <v>190</v>
      </c>
      <c r="D16" s="88" t="s">
        <v>197</v>
      </c>
      <c r="E16" s="103">
        <v>653.4</v>
      </c>
      <c r="F16" s="99">
        <f t="shared" si="0"/>
        <v>21</v>
      </c>
      <c r="G16" s="90">
        <f t="shared" si="1"/>
        <v>113.39999999999998</v>
      </c>
      <c r="H16" s="90">
        <f t="shared" si="2"/>
        <v>540</v>
      </c>
      <c r="I16" s="90" t="str">
        <f t="shared" si="3"/>
        <v/>
      </c>
      <c r="J16" s="90">
        <f t="shared" si="4"/>
        <v>540</v>
      </c>
      <c r="K16" s="90"/>
      <c r="L16" s="90"/>
      <c r="M16" s="90"/>
      <c r="N16" s="90">
        <f t="shared" si="5"/>
        <v>113.39999999999998</v>
      </c>
      <c r="O16" s="92"/>
      <c r="P16" s="90">
        <f t="shared" si="6"/>
        <v>653.4</v>
      </c>
    </row>
    <row r="17" spans="1:16" x14ac:dyDescent="0.25">
      <c r="A17" s="24">
        <v>44426</v>
      </c>
      <c r="B17" s="87">
        <v>44426</v>
      </c>
      <c r="C17" s="102">
        <v>191</v>
      </c>
      <c r="D17" s="88" t="s">
        <v>197</v>
      </c>
      <c r="E17" s="103">
        <v>363</v>
      </c>
      <c r="F17" s="99">
        <f t="shared" si="0"/>
        <v>21</v>
      </c>
      <c r="G17" s="90">
        <f t="shared" si="1"/>
        <v>63</v>
      </c>
      <c r="H17" s="90">
        <f t="shared" si="2"/>
        <v>300</v>
      </c>
      <c r="I17" s="90" t="str">
        <f t="shared" si="3"/>
        <v/>
      </c>
      <c r="J17" s="90">
        <f t="shared" si="4"/>
        <v>300</v>
      </c>
      <c r="K17" s="90"/>
      <c r="L17" s="90"/>
      <c r="M17" s="90"/>
      <c r="N17" s="90">
        <f t="shared" si="5"/>
        <v>63</v>
      </c>
      <c r="O17" s="92"/>
      <c r="P17" s="90">
        <f t="shared" si="6"/>
        <v>363</v>
      </c>
    </row>
    <row r="18" spans="1:16" x14ac:dyDescent="0.25">
      <c r="A18" s="24">
        <v>44939</v>
      </c>
      <c r="B18" s="87">
        <v>44939</v>
      </c>
      <c r="C18" s="102">
        <v>192</v>
      </c>
      <c r="D18" s="88" t="s">
        <v>185</v>
      </c>
      <c r="E18" s="103">
        <v>477.95</v>
      </c>
      <c r="F18" s="99">
        <f t="shared" si="0"/>
        <v>21</v>
      </c>
      <c r="G18" s="90">
        <f t="shared" si="1"/>
        <v>82.949999999999989</v>
      </c>
      <c r="H18" s="90">
        <f t="shared" si="2"/>
        <v>395</v>
      </c>
      <c r="I18" s="90" t="str">
        <f t="shared" si="3"/>
        <v/>
      </c>
      <c r="J18" s="90">
        <f t="shared" si="4"/>
        <v>395</v>
      </c>
      <c r="K18" s="90"/>
      <c r="L18" s="90"/>
      <c r="M18" s="90"/>
      <c r="N18" s="90">
        <f t="shared" si="5"/>
        <v>82.949999999999989</v>
      </c>
      <c r="O18" s="92"/>
      <c r="P18" s="90">
        <f t="shared" si="6"/>
        <v>477.95</v>
      </c>
    </row>
    <row r="19" spans="1:16" x14ac:dyDescent="0.25">
      <c r="A19" s="24">
        <v>44939</v>
      </c>
      <c r="B19" s="87">
        <v>44939</v>
      </c>
      <c r="C19" s="102">
        <v>192</v>
      </c>
      <c r="D19" s="88" t="s">
        <v>185</v>
      </c>
      <c r="E19" s="103">
        <v>477.95</v>
      </c>
      <c r="F19" s="99">
        <f t="shared" si="0"/>
        <v>21</v>
      </c>
      <c r="G19" s="90">
        <f t="shared" si="1"/>
        <v>82.949999999999989</v>
      </c>
      <c r="H19" s="90">
        <f t="shared" si="2"/>
        <v>395</v>
      </c>
      <c r="I19" s="90" t="str">
        <f t="shared" si="3"/>
        <v/>
      </c>
      <c r="J19" s="90">
        <f t="shared" si="4"/>
        <v>395</v>
      </c>
      <c r="K19" s="90"/>
      <c r="L19" s="90"/>
      <c r="M19" s="90"/>
      <c r="N19" s="90">
        <f t="shared" si="5"/>
        <v>82.949999999999989</v>
      </c>
      <c r="O19" s="92"/>
      <c r="P19" s="90">
        <f t="shared" si="6"/>
        <v>477.95</v>
      </c>
    </row>
    <row r="20" spans="1:16" x14ac:dyDescent="0.25">
      <c r="A20" s="24">
        <v>44939</v>
      </c>
      <c r="B20" s="87">
        <v>44939</v>
      </c>
      <c r="C20" s="102">
        <v>192</v>
      </c>
      <c r="D20" s="88" t="s">
        <v>185</v>
      </c>
      <c r="E20" s="103">
        <v>477.95</v>
      </c>
      <c r="F20" s="99">
        <f t="shared" si="0"/>
        <v>21</v>
      </c>
      <c r="G20" s="90">
        <f t="shared" si="1"/>
        <v>82.949999999999989</v>
      </c>
      <c r="H20" s="90">
        <f t="shared" si="2"/>
        <v>395</v>
      </c>
      <c r="I20" s="90" t="str">
        <f t="shared" si="3"/>
        <v/>
      </c>
      <c r="J20" s="90">
        <f t="shared" si="4"/>
        <v>395</v>
      </c>
      <c r="K20" s="90"/>
      <c r="L20" s="90"/>
      <c r="M20" s="90"/>
      <c r="N20" s="90">
        <f t="shared" si="5"/>
        <v>82.949999999999989</v>
      </c>
      <c r="O20" s="92"/>
      <c r="P20" s="90">
        <f t="shared" si="6"/>
        <v>477.95</v>
      </c>
    </row>
    <row r="21" spans="1:16" x14ac:dyDescent="0.25">
      <c r="A21" s="24">
        <v>44939</v>
      </c>
      <c r="B21" s="87">
        <v>44939</v>
      </c>
      <c r="C21" s="102">
        <v>192</v>
      </c>
      <c r="D21" s="88" t="s">
        <v>185</v>
      </c>
      <c r="E21" s="103">
        <v>477.95</v>
      </c>
      <c r="F21" s="99">
        <f t="shared" si="0"/>
        <v>21</v>
      </c>
      <c r="G21" s="90">
        <f t="shared" si="1"/>
        <v>82.949999999999989</v>
      </c>
      <c r="H21" s="90">
        <f t="shared" si="2"/>
        <v>395</v>
      </c>
      <c r="I21" s="90" t="str">
        <f t="shared" si="3"/>
        <v/>
      </c>
      <c r="J21" s="90">
        <f t="shared" si="4"/>
        <v>395</v>
      </c>
      <c r="K21" s="90"/>
      <c r="L21" s="90"/>
      <c r="M21" s="90"/>
      <c r="N21" s="90">
        <f t="shared" si="5"/>
        <v>82.949999999999989</v>
      </c>
      <c r="O21" s="92"/>
      <c r="P21" s="90">
        <f t="shared" si="6"/>
        <v>477.95</v>
      </c>
    </row>
    <row r="22" spans="1:16" x14ac:dyDescent="0.25">
      <c r="A22" s="24">
        <v>44939</v>
      </c>
      <c r="B22" s="87">
        <v>44939</v>
      </c>
      <c r="C22" s="102">
        <v>192</v>
      </c>
      <c r="D22" s="88" t="s">
        <v>185</v>
      </c>
      <c r="E22" s="103">
        <v>477.95</v>
      </c>
      <c r="F22" s="99">
        <f t="shared" si="0"/>
        <v>21</v>
      </c>
      <c r="G22" s="90">
        <f t="shared" si="1"/>
        <v>82.949999999999989</v>
      </c>
      <c r="H22" s="90">
        <f t="shared" si="2"/>
        <v>395</v>
      </c>
      <c r="I22" s="90" t="str">
        <f t="shared" si="3"/>
        <v/>
      </c>
      <c r="J22" s="90">
        <f t="shared" si="4"/>
        <v>395</v>
      </c>
      <c r="K22" s="90"/>
      <c r="L22" s="90"/>
      <c r="M22" s="90"/>
      <c r="N22" s="90">
        <f t="shared" si="5"/>
        <v>82.949999999999989</v>
      </c>
      <c r="O22" s="92"/>
      <c r="P22" s="90">
        <f t="shared" si="6"/>
        <v>477.95</v>
      </c>
    </row>
    <row r="23" spans="1:16" x14ac:dyDescent="0.25">
      <c r="A23" s="24">
        <v>44939</v>
      </c>
      <c r="B23" s="87">
        <v>44939</v>
      </c>
      <c r="C23" s="102">
        <v>192</v>
      </c>
      <c r="D23" s="88" t="s">
        <v>192</v>
      </c>
      <c r="E23" s="103">
        <v>477.95</v>
      </c>
      <c r="F23" s="99">
        <f t="shared" si="0"/>
        <v>21</v>
      </c>
      <c r="G23" s="90">
        <f t="shared" si="1"/>
        <v>82.949999999999989</v>
      </c>
      <c r="H23" s="90">
        <f t="shared" si="2"/>
        <v>395</v>
      </c>
      <c r="I23" s="90" t="str">
        <f t="shared" si="3"/>
        <v/>
      </c>
      <c r="J23" s="90">
        <f t="shared" si="4"/>
        <v>395</v>
      </c>
      <c r="K23" s="90"/>
      <c r="L23" s="90"/>
      <c r="M23" s="90"/>
      <c r="N23" s="90">
        <f t="shared" si="5"/>
        <v>82.949999999999989</v>
      </c>
      <c r="O23" s="92"/>
      <c r="P23" s="90">
        <f t="shared" si="6"/>
        <v>477.95</v>
      </c>
    </row>
    <row r="24" spans="1:16" x14ac:dyDescent="0.25">
      <c r="A24" s="24">
        <v>45365</v>
      </c>
      <c r="B24" s="87">
        <v>45365</v>
      </c>
      <c r="C24" s="102">
        <v>192</v>
      </c>
      <c r="D24" s="88" t="s">
        <v>211</v>
      </c>
      <c r="E24" s="103">
        <v>1001.88</v>
      </c>
      <c r="F24" s="99">
        <f t="shared" si="0"/>
        <v>21</v>
      </c>
      <c r="G24" s="90">
        <f t="shared" si="1"/>
        <v>173.88</v>
      </c>
      <c r="H24" s="90">
        <f t="shared" si="2"/>
        <v>828</v>
      </c>
      <c r="I24" s="90" t="str">
        <f t="shared" si="3"/>
        <v/>
      </c>
      <c r="J24" s="90">
        <f t="shared" si="4"/>
        <v>828</v>
      </c>
      <c r="K24" s="90"/>
      <c r="L24" s="90"/>
      <c r="M24" s="90"/>
      <c r="N24" s="90">
        <f t="shared" si="5"/>
        <v>173.88</v>
      </c>
      <c r="O24" s="92"/>
      <c r="P24" s="90">
        <f t="shared" si="6"/>
        <v>1001.88</v>
      </c>
    </row>
    <row r="25" spans="1:16" x14ac:dyDescent="0.25">
      <c r="A25" s="24">
        <v>45365</v>
      </c>
      <c r="B25" s="87">
        <v>45365</v>
      </c>
      <c r="C25" s="102">
        <v>192</v>
      </c>
      <c r="D25" s="88" t="s">
        <v>211</v>
      </c>
      <c r="E25" s="103">
        <v>1001.88</v>
      </c>
      <c r="F25" s="99">
        <f t="shared" si="0"/>
        <v>21</v>
      </c>
      <c r="G25" s="90">
        <f t="shared" si="1"/>
        <v>173.88</v>
      </c>
      <c r="H25" s="90">
        <f t="shared" si="2"/>
        <v>828</v>
      </c>
      <c r="I25" s="90" t="str">
        <f t="shared" si="3"/>
        <v/>
      </c>
      <c r="J25" s="90">
        <f t="shared" si="4"/>
        <v>828</v>
      </c>
      <c r="K25" s="90"/>
      <c r="L25" s="90"/>
      <c r="M25" s="90"/>
      <c r="N25" s="90">
        <f t="shared" si="5"/>
        <v>173.88</v>
      </c>
      <c r="O25" s="92"/>
      <c r="P25" s="90">
        <f t="shared" si="6"/>
        <v>1001.88</v>
      </c>
    </row>
    <row r="26" spans="1:16" x14ac:dyDescent="0.25">
      <c r="A26" s="24">
        <v>45365</v>
      </c>
      <c r="B26" s="87">
        <v>45365</v>
      </c>
      <c r="C26" s="102">
        <v>192</v>
      </c>
      <c r="D26" s="88" t="s">
        <v>211</v>
      </c>
      <c r="E26" s="103">
        <v>1001.88</v>
      </c>
      <c r="F26" s="99">
        <f t="shared" si="0"/>
        <v>21</v>
      </c>
      <c r="G26" s="90">
        <f t="shared" si="1"/>
        <v>173.88</v>
      </c>
      <c r="H26" s="90">
        <f t="shared" si="2"/>
        <v>828</v>
      </c>
      <c r="I26" s="90" t="str">
        <f t="shared" si="3"/>
        <v/>
      </c>
      <c r="J26" s="90">
        <f t="shared" si="4"/>
        <v>828</v>
      </c>
      <c r="K26" s="90"/>
      <c r="L26" s="90"/>
      <c r="M26" s="90"/>
      <c r="N26" s="90">
        <f t="shared" si="5"/>
        <v>173.88</v>
      </c>
      <c r="O26" s="92"/>
      <c r="P26" s="90">
        <f t="shared" si="6"/>
        <v>1001.88</v>
      </c>
    </row>
    <row r="27" spans="1:16" x14ac:dyDescent="0.25">
      <c r="A27" s="24">
        <v>45365</v>
      </c>
      <c r="B27" s="87">
        <v>45365</v>
      </c>
      <c r="C27" s="102">
        <v>192</v>
      </c>
      <c r="D27" s="88" t="s">
        <v>211</v>
      </c>
      <c r="E27" s="103">
        <v>1001.88</v>
      </c>
      <c r="F27" s="99">
        <f t="shared" si="0"/>
        <v>21</v>
      </c>
      <c r="G27" s="90">
        <f t="shared" si="1"/>
        <v>173.88</v>
      </c>
      <c r="H27" s="90">
        <f t="shared" si="2"/>
        <v>828</v>
      </c>
      <c r="I27" s="90" t="str">
        <f t="shared" si="3"/>
        <v/>
      </c>
      <c r="J27" s="90">
        <f t="shared" si="4"/>
        <v>828</v>
      </c>
      <c r="K27" s="90"/>
      <c r="L27" s="90"/>
      <c r="M27" s="90"/>
      <c r="N27" s="90">
        <f t="shared" si="5"/>
        <v>173.88</v>
      </c>
      <c r="O27" s="92"/>
      <c r="P27" s="90">
        <f t="shared" si="6"/>
        <v>1001.88</v>
      </c>
    </row>
    <row r="28" spans="1:16" x14ac:dyDescent="0.25">
      <c r="A28" s="24">
        <v>45365</v>
      </c>
      <c r="B28" s="87">
        <v>45365</v>
      </c>
      <c r="C28" s="102">
        <v>192</v>
      </c>
      <c r="D28" s="88" t="s">
        <v>211</v>
      </c>
      <c r="E28" s="103">
        <v>1001.88</v>
      </c>
      <c r="F28" s="99">
        <f t="shared" si="0"/>
        <v>21</v>
      </c>
      <c r="G28" s="90">
        <f t="shared" si="1"/>
        <v>173.88</v>
      </c>
      <c r="H28" s="90">
        <f t="shared" si="2"/>
        <v>828</v>
      </c>
      <c r="I28" s="90" t="str">
        <f t="shared" si="3"/>
        <v/>
      </c>
      <c r="J28" s="90">
        <f t="shared" si="4"/>
        <v>828</v>
      </c>
      <c r="K28" s="90"/>
      <c r="L28" s="90"/>
      <c r="M28" s="90"/>
      <c r="N28" s="90">
        <f t="shared" si="5"/>
        <v>173.88</v>
      </c>
      <c r="O28" s="92"/>
      <c r="P28" s="90">
        <f t="shared" si="6"/>
        <v>1001.88</v>
      </c>
    </row>
    <row r="29" spans="1:16" x14ac:dyDescent="0.25">
      <c r="A29" s="24">
        <v>45365</v>
      </c>
      <c r="B29" s="87">
        <v>45365</v>
      </c>
      <c r="C29" s="102">
        <v>192</v>
      </c>
      <c r="D29" s="88" t="s">
        <v>211</v>
      </c>
      <c r="E29" s="103">
        <v>1001.88</v>
      </c>
      <c r="F29" s="99">
        <f t="shared" si="0"/>
        <v>21</v>
      </c>
      <c r="G29" s="90">
        <f t="shared" si="1"/>
        <v>173.88</v>
      </c>
      <c r="H29" s="90">
        <f t="shared" si="2"/>
        <v>828</v>
      </c>
      <c r="I29" s="90" t="str">
        <f t="shared" si="3"/>
        <v/>
      </c>
      <c r="J29" s="90">
        <f t="shared" si="4"/>
        <v>828</v>
      </c>
      <c r="K29" s="90"/>
      <c r="L29" s="90"/>
      <c r="M29" s="90"/>
      <c r="N29" s="90">
        <f t="shared" si="5"/>
        <v>173.88</v>
      </c>
      <c r="O29" s="92"/>
      <c r="P29" s="90">
        <f t="shared" si="6"/>
        <v>1001.88</v>
      </c>
    </row>
    <row r="30" spans="1:16" x14ac:dyDescent="0.25">
      <c r="A30" s="24">
        <v>45365</v>
      </c>
      <c r="B30" s="87">
        <v>45365</v>
      </c>
      <c r="C30" s="102">
        <v>193</v>
      </c>
      <c r="D30" s="88" t="s">
        <v>185</v>
      </c>
      <c r="E30" s="103">
        <v>1821.97</v>
      </c>
      <c r="F30" s="99">
        <f t="shared" si="0"/>
        <v>21</v>
      </c>
      <c r="G30" s="90">
        <f t="shared" si="1"/>
        <v>316.20966942148766</v>
      </c>
      <c r="H30" s="90">
        <f t="shared" si="2"/>
        <v>1505.7603305785124</v>
      </c>
      <c r="I30" s="90" t="str">
        <f t="shared" si="3"/>
        <v/>
      </c>
      <c r="J30" s="90">
        <f t="shared" si="4"/>
        <v>1505.7603305785124</v>
      </c>
      <c r="K30" s="90"/>
      <c r="L30" s="90"/>
      <c r="M30" s="90"/>
      <c r="N30" s="90">
        <f t="shared" si="5"/>
        <v>316.20966942148766</v>
      </c>
      <c r="O30" s="92"/>
      <c r="P30" s="90">
        <f t="shared" si="6"/>
        <v>1821.97</v>
      </c>
    </row>
    <row r="31" spans="1:16" x14ac:dyDescent="0.25">
      <c r="A31" s="24">
        <v>45365</v>
      </c>
      <c r="B31" s="87">
        <v>45365</v>
      </c>
      <c r="C31" s="102">
        <v>193</v>
      </c>
      <c r="D31" s="88" t="s">
        <v>185</v>
      </c>
      <c r="E31" s="103">
        <v>1821.97</v>
      </c>
      <c r="F31" s="99">
        <f t="shared" si="0"/>
        <v>21</v>
      </c>
      <c r="G31" s="90">
        <f t="shared" si="1"/>
        <v>316.20966942148766</v>
      </c>
      <c r="H31" s="90">
        <f t="shared" si="2"/>
        <v>1505.7603305785124</v>
      </c>
      <c r="I31" s="90" t="str">
        <f t="shared" si="3"/>
        <v/>
      </c>
      <c r="J31" s="90">
        <f t="shared" si="4"/>
        <v>1505.7603305785124</v>
      </c>
      <c r="K31" s="90"/>
      <c r="L31" s="90"/>
      <c r="M31" s="90"/>
      <c r="N31" s="90">
        <f t="shared" si="5"/>
        <v>316.20966942148766</v>
      </c>
      <c r="O31" s="92"/>
      <c r="P31" s="90">
        <f t="shared" si="6"/>
        <v>1821.97</v>
      </c>
    </row>
    <row r="32" spans="1:16" x14ac:dyDescent="0.25">
      <c r="A32" s="24">
        <v>45365</v>
      </c>
      <c r="B32" s="87">
        <v>45365</v>
      </c>
      <c r="C32" s="102">
        <v>193</v>
      </c>
      <c r="D32" s="88" t="s">
        <v>185</v>
      </c>
      <c r="E32" s="103">
        <v>1821.97</v>
      </c>
      <c r="F32" s="99">
        <f t="shared" si="0"/>
        <v>21</v>
      </c>
      <c r="G32" s="90">
        <f t="shared" si="1"/>
        <v>316.20966942148766</v>
      </c>
      <c r="H32" s="90">
        <f t="shared" si="2"/>
        <v>1505.7603305785124</v>
      </c>
      <c r="I32" s="90" t="str">
        <f t="shared" si="3"/>
        <v/>
      </c>
      <c r="J32" s="90">
        <f t="shared" si="4"/>
        <v>1505.7603305785124</v>
      </c>
      <c r="K32" s="90"/>
      <c r="L32" s="90"/>
      <c r="M32" s="90"/>
      <c r="N32" s="90">
        <f t="shared" si="5"/>
        <v>316.20966942148766</v>
      </c>
      <c r="O32" s="92"/>
      <c r="P32" s="90">
        <f t="shared" si="6"/>
        <v>1821.97</v>
      </c>
    </row>
    <row r="33" spans="1:16" x14ac:dyDescent="0.25">
      <c r="A33" s="24">
        <v>45365</v>
      </c>
      <c r="B33" s="87">
        <v>45365</v>
      </c>
      <c r="C33" s="102">
        <v>193</v>
      </c>
      <c r="D33" s="88" t="s">
        <v>185</v>
      </c>
      <c r="E33" s="103">
        <v>1821.97</v>
      </c>
      <c r="F33" s="99">
        <f t="shared" si="0"/>
        <v>21</v>
      </c>
      <c r="G33" s="90">
        <f t="shared" si="1"/>
        <v>316.20966942148766</v>
      </c>
      <c r="H33" s="90">
        <f t="shared" si="2"/>
        <v>1505.7603305785124</v>
      </c>
      <c r="I33" s="90" t="str">
        <f t="shared" si="3"/>
        <v/>
      </c>
      <c r="J33" s="90">
        <f t="shared" si="4"/>
        <v>1505.7603305785124</v>
      </c>
      <c r="K33" s="90"/>
      <c r="L33" s="90"/>
      <c r="M33" s="90"/>
      <c r="N33" s="90">
        <f t="shared" si="5"/>
        <v>316.20966942148766</v>
      </c>
      <c r="O33" s="92"/>
      <c r="P33" s="90">
        <f t="shared" si="6"/>
        <v>1821.97</v>
      </c>
    </row>
    <row r="34" spans="1:16" x14ac:dyDescent="0.25">
      <c r="A34" s="24">
        <v>45365</v>
      </c>
      <c r="B34" s="87">
        <v>45365</v>
      </c>
      <c r="C34" s="102">
        <v>194</v>
      </c>
      <c r="D34" s="88" t="s">
        <v>212</v>
      </c>
      <c r="E34" s="103">
        <v>6650.16</v>
      </c>
      <c r="F34" s="99">
        <f t="shared" si="0"/>
        <v>21</v>
      </c>
      <c r="G34" s="90">
        <f t="shared" si="1"/>
        <v>1154.1599999999999</v>
      </c>
      <c r="H34" s="90">
        <f t="shared" si="2"/>
        <v>5496</v>
      </c>
      <c r="I34" s="90" t="str">
        <f t="shared" si="3"/>
        <v/>
      </c>
      <c r="J34" s="90">
        <f t="shared" si="4"/>
        <v>5496</v>
      </c>
      <c r="K34" s="90"/>
      <c r="L34" s="90"/>
      <c r="M34" s="90"/>
      <c r="N34" s="90">
        <f t="shared" si="5"/>
        <v>1154.1599999999999</v>
      </c>
      <c r="O34" s="92"/>
      <c r="P34" s="90">
        <f t="shared" si="6"/>
        <v>6650.16</v>
      </c>
    </row>
    <row r="35" spans="1:16" x14ac:dyDescent="0.25">
      <c r="A35" s="24">
        <v>45365</v>
      </c>
      <c r="B35" s="87">
        <v>45365</v>
      </c>
      <c r="C35" s="102">
        <v>195</v>
      </c>
      <c r="D35" s="88" t="s">
        <v>213</v>
      </c>
      <c r="E35" s="103">
        <v>1890.63</v>
      </c>
      <c r="F35" s="99">
        <f t="shared" si="0"/>
        <v>21</v>
      </c>
      <c r="G35" s="90">
        <f t="shared" si="1"/>
        <v>328.12586776859507</v>
      </c>
      <c r="H35" s="90">
        <f t="shared" si="2"/>
        <v>1562.504132231405</v>
      </c>
      <c r="I35" s="90" t="str">
        <f t="shared" si="3"/>
        <v/>
      </c>
      <c r="J35" s="90">
        <f t="shared" si="4"/>
        <v>1562.504132231405</v>
      </c>
      <c r="K35" s="90"/>
      <c r="L35" s="90"/>
      <c r="M35" s="90"/>
      <c r="N35" s="90">
        <f t="shared" si="5"/>
        <v>328.12586776859507</v>
      </c>
      <c r="O35" s="92"/>
      <c r="P35" s="90">
        <f t="shared" si="6"/>
        <v>1890.63</v>
      </c>
    </row>
    <row r="36" spans="1:16" x14ac:dyDescent="0.25">
      <c r="A36" s="24">
        <v>45365</v>
      </c>
      <c r="B36" s="87">
        <v>45365</v>
      </c>
      <c r="C36" s="102">
        <v>196</v>
      </c>
      <c r="D36" s="88" t="s">
        <v>214</v>
      </c>
      <c r="E36" s="103">
        <v>2610.12</v>
      </c>
      <c r="F36" s="99">
        <f t="shared" si="0"/>
        <v>21</v>
      </c>
      <c r="G36" s="90">
        <f t="shared" si="1"/>
        <v>452.99603305785104</v>
      </c>
      <c r="H36" s="90">
        <f t="shared" si="2"/>
        <v>2157.1239669421489</v>
      </c>
      <c r="I36" s="90" t="str">
        <f t="shared" si="3"/>
        <v/>
      </c>
      <c r="J36" s="90">
        <f t="shared" si="4"/>
        <v>2157.1239669421489</v>
      </c>
      <c r="K36" s="90"/>
      <c r="L36" s="90"/>
      <c r="M36" s="90"/>
      <c r="N36" s="90">
        <f t="shared" si="5"/>
        <v>452.99603305785104</v>
      </c>
      <c r="O36" s="92"/>
      <c r="P36" s="90">
        <f t="shared" si="6"/>
        <v>2610.12</v>
      </c>
    </row>
    <row r="37" spans="1:16" x14ac:dyDescent="0.25">
      <c r="A37" s="24">
        <v>45365</v>
      </c>
      <c r="B37" s="87">
        <v>45365</v>
      </c>
      <c r="C37" s="102">
        <v>197</v>
      </c>
      <c r="D37" s="88" t="s">
        <v>215</v>
      </c>
      <c r="E37" s="103">
        <v>798.6</v>
      </c>
      <c r="F37" s="99">
        <f t="shared" si="0"/>
        <v>21</v>
      </c>
      <c r="G37" s="90">
        <f t="shared" si="1"/>
        <v>138.60000000000002</v>
      </c>
      <c r="H37" s="90">
        <f t="shared" si="2"/>
        <v>660</v>
      </c>
      <c r="I37" s="90" t="str">
        <f t="shared" si="3"/>
        <v/>
      </c>
      <c r="J37" s="90">
        <f t="shared" si="4"/>
        <v>660</v>
      </c>
      <c r="K37" s="90"/>
      <c r="L37" s="90"/>
      <c r="M37" s="90"/>
      <c r="N37" s="90">
        <f t="shared" si="5"/>
        <v>138.60000000000002</v>
      </c>
      <c r="O37" s="92"/>
      <c r="P37" s="90">
        <f t="shared" si="6"/>
        <v>798.6</v>
      </c>
    </row>
    <row r="38" spans="1:16" x14ac:dyDescent="0.25">
      <c r="B38" s="87"/>
      <c r="C38" s="102"/>
      <c r="D38" s="88"/>
      <c r="E38" s="90"/>
      <c r="F38" s="99" t="str">
        <f t="shared" si="0"/>
        <v/>
      </c>
      <c r="G38" s="90" t="str">
        <f t="shared" si="1"/>
        <v/>
      </c>
      <c r="H38" s="90" t="str">
        <f t="shared" si="2"/>
        <v/>
      </c>
      <c r="I38" s="90" t="str">
        <f t="shared" si="3"/>
        <v/>
      </c>
      <c r="J38" s="90" t="str">
        <f t="shared" si="4"/>
        <v/>
      </c>
      <c r="K38" s="90"/>
      <c r="L38" s="90"/>
      <c r="M38" s="90"/>
      <c r="N38" s="90" t="str">
        <f t="shared" si="5"/>
        <v/>
      </c>
      <c r="O38" s="92"/>
      <c r="P38" s="90" t="str">
        <f t="shared" si="6"/>
        <v/>
      </c>
    </row>
    <row r="39" spans="1:16" x14ac:dyDescent="0.25">
      <c r="B39" s="87"/>
      <c r="C39" s="102"/>
      <c r="D39" s="88"/>
      <c r="E39" s="90"/>
      <c r="F39" s="99" t="str">
        <f t="shared" si="0"/>
        <v/>
      </c>
      <c r="G39" s="90" t="str">
        <f t="shared" si="1"/>
        <v/>
      </c>
      <c r="H39" s="90" t="str">
        <f t="shared" si="2"/>
        <v/>
      </c>
      <c r="I39" s="90" t="str">
        <f t="shared" si="3"/>
        <v/>
      </c>
      <c r="J39" s="90" t="str">
        <f t="shared" si="4"/>
        <v/>
      </c>
      <c r="K39" s="90"/>
      <c r="L39" s="90"/>
      <c r="M39" s="90"/>
      <c r="N39" s="90" t="str">
        <f t="shared" si="5"/>
        <v/>
      </c>
      <c r="O39" s="92"/>
      <c r="P39" s="90" t="str">
        <f t="shared" si="6"/>
        <v/>
      </c>
    </row>
    <row r="40" spans="1:16" x14ac:dyDescent="0.25">
      <c r="B40" s="87"/>
      <c r="C40" s="102"/>
      <c r="D40" s="88"/>
      <c r="E40" s="90"/>
      <c r="F40" s="99" t="str">
        <f t="shared" si="0"/>
        <v/>
      </c>
      <c r="G40" s="90" t="str">
        <f t="shared" si="1"/>
        <v/>
      </c>
      <c r="H40" s="90" t="str">
        <f t="shared" si="2"/>
        <v/>
      </c>
      <c r="I40" s="90" t="str">
        <f t="shared" si="3"/>
        <v/>
      </c>
      <c r="J40" s="90" t="str">
        <f t="shared" si="4"/>
        <v/>
      </c>
      <c r="K40" s="90"/>
      <c r="L40" s="90"/>
      <c r="M40" s="90"/>
      <c r="N40" s="90" t="str">
        <f t="shared" si="5"/>
        <v/>
      </c>
      <c r="O40" s="92"/>
      <c r="P40" s="90" t="str">
        <f t="shared" si="6"/>
        <v/>
      </c>
    </row>
    <row r="41" spans="1:16" x14ac:dyDescent="0.25">
      <c r="B41" s="87"/>
      <c r="C41" s="102"/>
      <c r="D41" s="88"/>
      <c r="E41" s="90"/>
      <c r="F41" s="99" t="str">
        <f t="shared" si="0"/>
        <v/>
      </c>
      <c r="G41" s="90" t="str">
        <f t="shared" si="1"/>
        <v/>
      </c>
      <c r="H41" s="90" t="str">
        <f t="shared" si="2"/>
        <v/>
      </c>
      <c r="I41" s="90" t="str">
        <f t="shared" si="3"/>
        <v/>
      </c>
      <c r="J41" s="90" t="str">
        <f t="shared" si="4"/>
        <v/>
      </c>
      <c r="K41" s="90"/>
      <c r="L41" s="90"/>
      <c r="M41" s="90"/>
      <c r="N41" s="90" t="str">
        <f t="shared" si="5"/>
        <v/>
      </c>
      <c r="O41" s="92"/>
      <c r="P41" s="90" t="str">
        <f t="shared" si="6"/>
        <v/>
      </c>
    </row>
    <row r="42" spans="1:16" x14ac:dyDescent="0.25">
      <c r="B42" s="87"/>
      <c r="C42" s="102"/>
      <c r="D42" s="88"/>
      <c r="E42" s="90"/>
      <c r="F42" s="99" t="str">
        <f t="shared" si="0"/>
        <v/>
      </c>
      <c r="G42" s="90" t="str">
        <f t="shared" si="1"/>
        <v/>
      </c>
      <c r="H42" s="90" t="str">
        <f t="shared" si="2"/>
        <v/>
      </c>
      <c r="I42" s="90" t="str">
        <f t="shared" si="3"/>
        <v/>
      </c>
      <c r="J42" s="90" t="str">
        <f t="shared" si="4"/>
        <v/>
      </c>
      <c r="K42" s="90"/>
      <c r="L42" s="90"/>
      <c r="M42" s="90"/>
      <c r="N42" s="90" t="str">
        <f t="shared" si="5"/>
        <v/>
      </c>
      <c r="O42" s="92"/>
      <c r="P42" s="90" t="str">
        <f t="shared" si="6"/>
        <v/>
      </c>
    </row>
    <row r="43" spans="1:16" x14ac:dyDescent="0.25">
      <c r="B43" s="87"/>
      <c r="C43" s="102"/>
      <c r="D43" s="88"/>
      <c r="E43" s="90"/>
      <c r="F43" s="99" t="str">
        <f t="shared" si="0"/>
        <v/>
      </c>
      <c r="G43" s="90" t="str">
        <f t="shared" si="1"/>
        <v/>
      </c>
      <c r="H43" s="90" t="str">
        <f t="shared" si="2"/>
        <v/>
      </c>
      <c r="I43" s="90" t="str">
        <f t="shared" si="3"/>
        <v/>
      </c>
      <c r="J43" s="90" t="str">
        <f t="shared" si="4"/>
        <v/>
      </c>
      <c r="K43" s="90"/>
      <c r="L43" s="90"/>
      <c r="M43" s="90"/>
      <c r="N43" s="90" t="str">
        <f t="shared" si="5"/>
        <v/>
      </c>
      <c r="O43" s="92"/>
      <c r="P43" s="90" t="str">
        <f t="shared" si="6"/>
        <v/>
      </c>
    </row>
    <row r="44" spans="1:16" x14ac:dyDescent="0.25">
      <c r="B44" s="87"/>
      <c r="C44" s="102"/>
      <c r="D44" s="88"/>
      <c r="E44" s="90"/>
      <c r="F44" s="99" t="str">
        <f t="shared" si="0"/>
        <v/>
      </c>
      <c r="G44" s="90" t="str">
        <f t="shared" si="1"/>
        <v/>
      </c>
      <c r="H44" s="90" t="str">
        <f t="shared" si="2"/>
        <v/>
      </c>
      <c r="I44" s="90" t="str">
        <f t="shared" si="3"/>
        <v/>
      </c>
      <c r="J44" s="90" t="str">
        <f t="shared" si="4"/>
        <v/>
      </c>
      <c r="K44" s="90"/>
      <c r="L44" s="90"/>
      <c r="M44" s="90"/>
      <c r="N44" s="90" t="str">
        <f t="shared" si="5"/>
        <v/>
      </c>
      <c r="O44" s="92"/>
      <c r="P44" s="90" t="str">
        <f t="shared" si="6"/>
        <v/>
      </c>
    </row>
    <row r="45" spans="1:16" x14ac:dyDescent="0.25">
      <c r="B45" s="87"/>
      <c r="C45" s="102"/>
      <c r="D45" s="88"/>
      <c r="E45" s="90"/>
      <c r="F45" s="99" t="str">
        <f t="shared" si="0"/>
        <v/>
      </c>
      <c r="G45" s="90" t="str">
        <f t="shared" si="1"/>
        <v/>
      </c>
      <c r="H45" s="90" t="str">
        <f t="shared" si="2"/>
        <v/>
      </c>
      <c r="I45" s="90" t="str">
        <f t="shared" si="3"/>
        <v/>
      </c>
      <c r="J45" s="90" t="str">
        <f t="shared" si="4"/>
        <v/>
      </c>
      <c r="K45" s="90"/>
      <c r="L45" s="90"/>
      <c r="M45" s="90"/>
      <c r="N45" s="90" t="str">
        <f t="shared" si="5"/>
        <v/>
      </c>
      <c r="O45" s="92"/>
      <c r="P45" s="90" t="str">
        <f t="shared" si="6"/>
        <v/>
      </c>
    </row>
    <row r="46" spans="1:16" x14ac:dyDescent="0.25">
      <c r="B46" s="87"/>
      <c r="C46" s="102"/>
      <c r="D46" s="88"/>
      <c r="E46" s="90"/>
      <c r="F46" s="99" t="str">
        <f t="shared" si="0"/>
        <v/>
      </c>
      <c r="G46" s="90" t="str">
        <f t="shared" si="1"/>
        <v/>
      </c>
      <c r="H46" s="90" t="str">
        <f t="shared" si="2"/>
        <v/>
      </c>
      <c r="I46" s="90" t="str">
        <f t="shared" si="3"/>
        <v/>
      </c>
      <c r="J46" s="90" t="str">
        <f t="shared" si="4"/>
        <v/>
      </c>
      <c r="K46" s="90"/>
      <c r="L46" s="90"/>
      <c r="M46" s="90"/>
      <c r="N46" s="90" t="str">
        <f t="shared" si="5"/>
        <v/>
      </c>
      <c r="O46" s="92"/>
      <c r="P46" s="90" t="str">
        <f t="shared" si="6"/>
        <v/>
      </c>
    </row>
    <row r="47" spans="1:16" x14ac:dyDescent="0.25">
      <c r="B47" s="87"/>
      <c r="C47" s="102"/>
      <c r="D47" s="88"/>
      <c r="E47" s="90"/>
      <c r="F47" s="99" t="str">
        <f t="shared" si="0"/>
        <v/>
      </c>
      <c r="G47" s="90" t="str">
        <f t="shared" si="1"/>
        <v/>
      </c>
      <c r="H47" s="90" t="str">
        <f t="shared" si="2"/>
        <v/>
      </c>
      <c r="I47" s="90" t="str">
        <f t="shared" si="3"/>
        <v/>
      </c>
      <c r="J47" s="90" t="str">
        <f t="shared" si="4"/>
        <v/>
      </c>
      <c r="K47" s="90"/>
      <c r="L47" s="90"/>
      <c r="M47" s="90"/>
      <c r="N47" s="90" t="str">
        <f t="shared" si="5"/>
        <v/>
      </c>
      <c r="O47" s="92"/>
      <c r="P47" s="90" t="str">
        <f t="shared" si="6"/>
        <v/>
      </c>
    </row>
    <row r="48" spans="1:16" x14ac:dyDescent="0.25">
      <c r="B48" s="87"/>
      <c r="C48" s="102"/>
      <c r="D48" s="88"/>
      <c r="E48" s="90"/>
      <c r="F48" s="99" t="str">
        <f t="shared" si="0"/>
        <v/>
      </c>
      <c r="G48" s="90" t="str">
        <f t="shared" si="1"/>
        <v/>
      </c>
      <c r="H48" s="90" t="str">
        <f t="shared" si="2"/>
        <v/>
      </c>
      <c r="I48" s="90" t="str">
        <f t="shared" si="3"/>
        <v/>
      </c>
      <c r="J48" s="90" t="str">
        <f t="shared" si="4"/>
        <v/>
      </c>
      <c r="K48" s="90"/>
      <c r="L48" s="90"/>
      <c r="M48" s="90"/>
      <c r="N48" s="90" t="str">
        <f t="shared" si="5"/>
        <v/>
      </c>
      <c r="O48" s="92"/>
      <c r="P48" s="90" t="str">
        <f t="shared" si="6"/>
        <v/>
      </c>
    </row>
  </sheetData>
  <mergeCells count="16">
    <mergeCell ref="B2:D4"/>
    <mergeCell ref="B5:B6"/>
    <mergeCell ref="C5:C6"/>
    <mergeCell ref="D5:D6"/>
    <mergeCell ref="P2:P6"/>
    <mergeCell ref="G3:G6"/>
    <mergeCell ref="H3:H6"/>
    <mergeCell ref="I3:I5"/>
    <mergeCell ref="J3:J5"/>
    <mergeCell ref="K3:K5"/>
    <mergeCell ref="L3:L5"/>
    <mergeCell ref="M3:M5"/>
    <mergeCell ref="G2:H2"/>
    <mergeCell ref="I2:L2"/>
    <mergeCell ref="N3:N5"/>
    <mergeCell ref="M2:N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Facturier d'Entrées</vt:lpstr>
      <vt:lpstr>CoordonnéesClients</vt:lpstr>
      <vt:lpstr>Facture</vt:lpstr>
      <vt:lpstr>Historique_facture</vt:lpstr>
      <vt:lpstr>JournaldesVentes</vt:lpstr>
      <vt:lpstr>Facture!Zone_d_impression</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D'HOE eric</dc:creator>
  <cp:lastModifiedBy>Dany KOUSEN</cp:lastModifiedBy>
  <cp:lastPrinted>2021-08-18T07:54:15Z</cp:lastPrinted>
  <dcterms:created xsi:type="dcterms:W3CDTF">2012-11-27T10:33:57Z</dcterms:created>
  <dcterms:modified xsi:type="dcterms:W3CDTF">2024-03-14T20:09:42Z</dcterms:modified>
</cp:coreProperties>
</file>