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Banque\"/>
    </mc:Choice>
  </mc:AlternateContent>
  <xr:revisionPtr revIDLastSave="0" documentId="8_{7D8C3562-25CB-457F-B631-E4434921E4B9}" xr6:coauthVersionLast="47" xr6:coauthVersionMax="47" xr10:uidLastSave="{00000000-0000-0000-0000-000000000000}"/>
  <bookViews>
    <workbookView xWindow="28680" yWindow="-120" windowWidth="29040" windowHeight="15720" xr2:uid="{3EF268CD-CB08-42ED-9874-33C45B1489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5" i="1" l="1"/>
  <c r="I34" i="1"/>
  <c r="H34" i="1"/>
  <c r="K34" i="1" s="1"/>
  <c r="H31" i="1"/>
  <c r="M26" i="1"/>
  <c r="L26" i="1"/>
  <c r="K26" i="1"/>
  <c r="J26" i="1"/>
  <c r="I26" i="1"/>
  <c r="H26" i="1"/>
  <c r="M20" i="1"/>
  <c r="L20" i="1"/>
  <c r="K20" i="1"/>
  <c r="J20" i="1"/>
  <c r="I20" i="1"/>
  <c r="H20" i="1"/>
  <c r="M15" i="1"/>
  <c r="L15" i="1"/>
  <c r="K15" i="1"/>
  <c r="J15" i="1"/>
  <c r="I15" i="1"/>
  <c r="H15" i="1"/>
  <c r="M10" i="1"/>
  <c r="L10" i="1"/>
  <c r="K10" i="1"/>
  <c r="J10" i="1"/>
  <c r="I10" i="1"/>
  <c r="H10" i="1"/>
  <c r="F4" i="1" l="1"/>
  <c r="F5" i="1" s="1"/>
  <c r="F6" i="1" s="1"/>
  <c r="F7" i="1" s="1"/>
  <c r="F3" i="1"/>
</calcChain>
</file>

<file path=xl/sharedStrings.xml><?xml version="1.0" encoding="utf-8"?>
<sst xmlns="http://schemas.openxmlformats.org/spreadsheetml/2006/main" count="46" uniqueCount="40">
  <si>
    <t>dates</t>
  </si>
  <si>
    <t>catégories</t>
  </si>
  <si>
    <t>désignations</t>
  </si>
  <si>
    <t>recettes</t>
  </si>
  <si>
    <t>dépenses</t>
  </si>
  <si>
    <t>solde</t>
  </si>
  <si>
    <t>Epargne</t>
  </si>
  <si>
    <t>Alimentation</t>
  </si>
  <si>
    <t>Assurance</t>
  </si>
  <si>
    <t>Santé</t>
  </si>
  <si>
    <t>Colruyt</t>
  </si>
  <si>
    <t>Groupassur</t>
  </si>
  <si>
    <t>CHC</t>
  </si>
  <si>
    <t>Pension</t>
  </si>
  <si>
    <t>report</t>
  </si>
  <si>
    <t>Auto</t>
  </si>
  <si>
    <t>Librairie</t>
  </si>
  <si>
    <t>Bricolage</t>
  </si>
  <si>
    <t>moy par mois</t>
  </si>
  <si>
    <t>Loisirs</t>
  </si>
  <si>
    <t>jardin</t>
  </si>
  <si>
    <t>Chauffage</t>
  </si>
  <si>
    <t>Assurances</t>
  </si>
  <si>
    <t>TV-Tel-Internet</t>
  </si>
  <si>
    <t>Famille</t>
  </si>
  <si>
    <t>Taxes</t>
  </si>
  <si>
    <t>Assur. Rembt</t>
  </si>
  <si>
    <t>Banque</t>
  </si>
  <si>
    <t>Maison</t>
  </si>
  <si>
    <t>Privé</t>
  </si>
  <si>
    <t>Electricité</t>
  </si>
  <si>
    <t>Habillement</t>
  </si>
  <si>
    <t>Eaux</t>
  </si>
  <si>
    <t>TOM</t>
  </si>
  <si>
    <t>Cotisations</t>
  </si>
  <si>
    <t>Mutuelle</t>
  </si>
  <si>
    <t>total dépenses</t>
  </si>
  <si>
    <t>Total rentrées</t>
  </si>
  <si>
    <t>solde :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</si>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</sst>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double">
        <color theme="8" tint="-0.24994659260841701"/>
      </left>
      <right style="thin">
        <color theme="0"/>
      </right>
      <top style="double">
        <color theme="8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ouble">
        <color theme="8" tint="-0.24994659260841701"/>
      </top>
      <bottom style="thin">
        <color theme="0"/>
      </bottom>
      <diagonal/>
    </border>
    <border>
      <left style="thin">
        <color theme="0"/>
      </left>
      <right style="double">
        <color theme="8" tint="-0.24994659260841701"/>
      </right>
      <top style="double">
        <color theme="8" tint="-0.24994659260841701"/>
      </top>
      <bottom style="thin">
        <color theme="0"/>
      </bottom>
      <diagonal/>
    </border>
    <border>
      <left style="double">
        <color theme="8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8" tint="-0.24994659260841701"/>
      </right>
      <top style="thin">
        <color theme="0"/>
      </top>
      <bottom style="thin">
        <color theme="0"/>
      </bottom>
      <diagonal/>
    </border>
    <border>
      <left style="double">
        <color theme="8" tint="-0.2499465926084170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16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6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2" fontId="0" fillId="4" borderId="7" xfId="0" applyNumberFormat="1" applyFill="1" applyBorder="1"/>
    <xf numFmtId="2" fontId="0" fillId="4" borderId="8" xfId="0" applyNumberFormat="1" applyFill="1" applyBorder="1"/>
    <xf numFmtId="2" fontId="0" fillId="5" borderId="7" xfId="0" applyNumberFormat="1" applyFill="1" applyBorder="1"/>
    <xf numFmtId="2" fontId="0" fillId="5" borderId="8" xfId="0" applyNumberFormat="1" applyFill="1" applyBorder="1"/>
    <xf numFmtId="0" fontId="2" fillId="3" borderId="5" xfId="0" applyFont="1" applyFill="1" applyBorder="1" applyAlignment="1">
      <alignment horizontal="center"/>
    </xf>
    <xf numFmtId="2" fontId="0" fillId="2" borderId="7" xfId="0" applyNumberFormat="1" applyFill="1" applyBorder="1"/>
    <xf numFmtId="0" fontId="0" fillId="4" borderId="7" xfId="0" applyFill="1" applyBorder="1"/>
    <xf numFmtId="2" fontId="3" fillId="5" borderId="7" xfId="1" applyNumberFormat="1" applyFont="1" applyFill="1" applyBorder="1"/>
    <xf numFmtId="40" fontId="3" fillId="5" borderId="8" xfId="0" applyNumberFormat="1" applyFont="1" applyFill="1" applyBorder="1"/>
    <xf numFmtId="2" fontId="0" fillId="2" borderId="8" xfId="0" applyNumberFormat="1" applyFill="1" applyBorder="1"/>
    <xf numFmtId="0" fontId="0" fillId="6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9</xdr:row>
      <xdr:rowOff>114300</xdr:rowOff>
    </xdr:from>
    <xdr:to>
      <xdr:col>4</xdr:col>
      <xdr:colOff>714375</xdr:colOff>
      <xdr:row>11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BD09A14-D638-41C8-99A1-A1429A45EEDD}"/>
            </a:ext>
          </a:extLst>
        </xdr:cNvPr>
        <xdr:cNvSpPr txBox="1"/>
      </xdr:nvSpPr>
      <xdr:spPr>
        <a:xfrm>
          <a:off x="704850" y="1847850"/>
          <a:ext cx="31146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Je voudrais que à chaque fois que j'ajoute une ligne</a:t>
          </a:r>
        </a:p>
      </xdr:txBody>
    </xdr:sp>
    <xdr:clientData/>
  </xdr:twoCellAnchor>
  <xdr:twoCellAnchor>
    <xdr:from>
      <xdr:col>2</xdr:col>
      <xdr:colOff>590550</xdr:colOff>
      <xdr:row>7</xdr:row>
      <xdr:rowOff>123825</xdr:rowOff>
    </xdr:from>
    <xdr:to>
      <xdr:col>5</xdr:col>
      <xdr:colOff>190500</xdr:colOff>
      <xdr:row>10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844DAB2-0CFE-460B-B2B0-9C9F970E6630}"/>
            </a:ext>
          </a:extLst>
        </xdr:cNvPr>
        <xdr:cNvCxnSpPr/>
      </xdr:nvCxnSpPr>
      <xdr:spPr>
        <a:xfrm flipH="1" flipV="1">
          <a:off x="2114550" y="1466850"/>
          <a:ext cx="1943100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704851</xdr:colOff>
      <xdr:row>7</xdr:row>
      <xdr:rowOff>95250</xdr:rowOff>
    </xdr:from>
    <xdr:to>
      <xdr:col>6</xdr:col>
      <xdr:colOff>571501</xdr:colOff>
      <xdr:row>34</xdr:row>
      <xdr:rowOff>133350</xdr:rowOff>
    </xdr:to>
    <xdr:sp macro="" textlink="">
      <xdr:nvSpPr>
        <xdr:cNvPr id="5" name="Accolade ouvrante 4">
          <a:extLst>
            <a:ext uri="{FF2B5EF4-FFF2-40B4-BE49-F238E27FC236}">
              <a16:creationId xmlns:a16="http://schemas.microsoft.com/office/drawing/2014/main" id="{F84281E6-BDDB-477D-A340-9CD0CCAAACAC}"/>
            </a:ext>
          </a:extLst>
        </xdr:cNvPr>
        <xdr:cNvSpPr/>
      </xdr:nvSpPr>
      <xdr:spPr>
        <a:xfrm>
          <a:off x="4572001" y="1438275"/>
          <a:ext cx="628650" cy="51911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495300</xdr:colOff>
      <xdr:row>19</xdr:row>
      <xdr:rowOff>47625</xdr:rowOff>
    </xdr:from>
    <xdr:to>
      <xdr:col>4</xdr:col>
      <xdr:colOff>733425</xdr:colOff>
      <xdr:row>25</xdr:row>
      <xdr:rowOff>19050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8382EF6-DEB4-4D55-8164-89DB84B3D708}"/>
            </a:ext>
          </a:extLst>
        </xdr:cNvPr>
        <xdr:cNvSpPr txBox="1"/>
      </xdr:nvSpPr>
      <xdr:spPr>
        <a:xfrm>
          <a:off x="495300" y="3686175"/>
          <a:ext cx="33432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Ce tableau descende également d'une ligne,</a:t>
          </a:r>
          <a:r>
            <a:rPr lang="fr-BE" sz="1100" baseline="0"/>
            <a:t> afin qu'il soit toujours près des dernières lignes.</a:t>
          </a:r>
        </a:p>
        <a:p>
          <a:r>
            <a:rPr lang="fr-BE" sz="1100" baseline="0"/>
            <a:t>Ce tableau reprend la totalisation des recettes et dépenses par sorte.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CD966-EDA8-445C-9279-60415DFFFE11}">
  <dimension ref="A1:N35"/>
  <sheetViews>
    <sheetView tabSelected="1" workbookViewId="0">
      <selection activeCell="D17" sqref="D17"/>
    </sheetView>
  </sheetViews>
  <sheetFormatPr baseColWidth="10" defaultRowHeight="15" x14ac:dyDescent="0.25"/>
  <cols>
    <col min="3" max="3" width="12.28515625" bestFit="1" customWidth="1"/>
  </cols>
  <sheetData>
    <row r="1" spans="1:14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</row>
    <row r="2" spans="1:14" x14ac:dyDescent="0.25">
      <c r="B2" t="s">
        <v>14</v>
      </c>
      <c r="F2">
        <v>1000</v>
      </c>
    </row>
    <row r="3" spans="1:14" x14ac:dyDescent="0.25">
      <c r="A3" s="1">
        <v>44927</v>
      </c>
      <c r="B3" t="s">
        <v>6</v>
      </c>
      <c r="E3">
        <v>0.05</v>
      </c>
      <c r="F3">
        <f>F2+D3-E3</f>
        <v>999.95</v>
      </c>
    </row>
    <row r="4" spans="1:14" x14ac:dyDescent="0.25">
      <c r="A4" s="1">
        <v>44928</v>
      </c>
      <c r="B4" t="s">
        <v>7</v>
      </c>
      <c r="C4" t="s">
        <v>10</v>
      </c>
      <c r="E4">
        <v>123</v>
      </c>
      <c r="F4">
        <f t="shared" ref="F4:F7" si="0">F3+D4-E4</f>
        <v>876.95</v>
      </c>
    </row>
    <row r="5" spans="1:14" x14ac:dyDescent="0.25">
      <c r="A5" s="1">
        <v>44929</v>
      </c>
      <c r="B5" t="s">
        <v>8</v>
      </c>
      <c r="C5" t="s">
        <v>11</v>
      </c>
      <c r="E5">
        <v>210</v>
      </c>
      <c r="F5">
        <f t="shared" si="0"/>
        <v>666.95</v>
      </c>
    </row>
    <row r="6" spans="1:14" x14ac:dyDescent="0.25">
      <c r="A6" s="1">
        <v>44930</v>
      </c>
      <c r="B6" t="s">
        <v>9</v>
      </c>
      <c r="C6" t="s">
        <v>12</v>
      </c>
      <c r="E6">
        <v>13</v>
      </c>
      <c r="F6">
        <f t="shared" si="0"/>
        <v>653.95000000000005</v>
      </c>
    </row>
    <row r="7" spans="1:14" ht="15.75" thickBot="1" x14ac:dyDescent="0.3">
      <c r="A7" s="1">
        <v>44931</v>
      </c>
      <c r="B7" t="s">
        <v>13</v>
      </c>
      <c r="D7">
        <v>1250</v>
      </c>
      <c r="F7">
        <f t="shared" si="0"/>
        <v>1903.95</v>
      </c>
    </row>
    <row r="8" spans="1:14" ht="15.75" thickTop="1" x14ac:dyDescent="0.25">
      <c r="H8" s="2"/>
      <c r="I8" s="3"/>
      <c r="J8" s="3"/>
      <c r="K8" s="3"/>
      <c r="L8" s="3"/>
      <c r="M8" s="3"/>
      <c r="N8" s="4"/>
    </row>
    <row r="9" spans="1:14" x14ac:dyDescent="0.25">
      <c r="H9" s="5" t="s">
        <v>7</v>
      </c>
      <c r="I9" s="6" t="s">
        <v>9</v>
      </c>
      <c r="J9" s="6" t="s">
        <v>15</v>
      </c>
      <c r="K9" s="6" t="s">
        <v>16</v>
      </c>
      <c r="L9" s="6" t="s">
        <v>6</v>
      </c>
      <c r="M9" s="6" t="s">
        <v>17</v>
      </c>
      <c r="N9" s="7"/>
    </row>
    <row r="10" spans="1:14" x14ac:dyDescent="0.25">
      <c r="H10" s="8">
        <f>SUMIF($B:$B,"Alimentation",$E:$E)</f>
        <v>123</v>
      </c>
      <c r="I10" s="9">
        <f>(SUMIF($B:$B,"Santé",$E:$E))-(SUMIF($B:$B,"Santé",$D:$D))</f>
        <v>13</v>
      </c>
      <c r="J10" s="9">
        <f>SUMIF($B:$B,"Auto",$E:$E)</f>
        <v>0</v>
      </c>
      <c r="K10" s="9">
        <f>SUMIF($B:$B,"Librairie",$E:$E)</f>
        <v>0</v>
      </c>
      <c r="L10" s="9">
        <f>SUMIF($B:$B,"Epargne",$E:$E)</f>
        <v>0.05</v>
      </c>
      <c r="M10" s="9">
        <f>SUMIF($B:$B,"Bricolage",$E:$E)</f>
        <v>0</v>
      </c>
      <c r="N10" s="7"/>
    </row>
    <row r="11" spans="1:14" x14ac:dyDescent="0.25">
      <c r="F11" t="s">
        <v>39</v>
      </c>
      <c r="H11" s="10" t="s">
        <v>18</v>
      </c>
      <c r="I11" s="11"/>
      <c r="J11" s="11"/>
      <c r="K11" s="11"/>
      <c r="L11" s="11"/>
      <c r="M11" s="11"/>
      <c r="N11" s="7"/>
    </row>
    <row r="12" spans="1:14" x14ac:dyDescent="0.25">
      <c r="H12" s="12"/>
      <c r="I12" s="13"/>
      <c r="J12" s="13"/>
      <c r="K12" s="13"/>
      <c r="L12" s="13"/>
      <c r="M12" s="13"/>
      <c r="N12" s="7"/>
    </row>
    <row r="13" spans="1:14" x14ac:dyDescent="0.25">
      <c r="H13" s="14"/>
      <c r="I13" s="15"/>
      <c r="J13" s="15"/>
      <c r="K13" s="15"/>
      <c r="L13" s="15"/>
      <c r="M13" s="15"/>
      <c r="N13" s="7"/>
    </row>
    <row r="14" spans="1:14" x14ac:dyDescent="0.25">
      <c r="H14" s="5" t="s">
        <v>19</v>
      </c>
      <c r="I14" s="6" t="s">
        <v>20</v>
      </c>
      <c r="J14" s="6" t="s">
        <v>21</v>
      </c>
      <c r="K14" s="6" t="s">
        <v>22</v>
      </c>
      <c r="L14" s="16" t="s">
        <v>23</v>
      </c>
      <c r="M14" s="6" t="s">
        <v>24</v>
      </c>
      <c r="N14" s="7"/>
    </row>
    <row r="15" spans="1:14" x14ac:dyDescent="0.25">
      <c r="H15" s="8">
        <f>SUMIF($B:$B,"Loisirs",$E:$E)</f>
        <v>0</v>
      </c>
      <c r="I15" s="9">
        <f>SUMIF($B:$B,"jardin",$E:$E)</f>
        <v>0</v>
      </c>
      <c r="J15" s="9">
        <f>SUMIF($B:$B,"Chauffage",$E:$E)</f>
        <v>0</v>
      </c>
      <c r="K15" s="9">
        <f>SUMIF($B:$B,"Assurances",$E:$E)</f>
        <v>0</v>
      </c>
      <c r="L15" s="9">
        <f>(SUMIF($B:$B,"Téléphone",$E:$E))+(SUMIF($B:$B,"Telephone",$E:$E))</f>
        <v>0</v>
      </c>
      <c r="M15" s="9">
        <f>SUMIF($B:$B,"Famille",$E:$E)</f>
        <v>0</v>
      </c>
      <c r="N15" s="7"/>
    </row>
    <row r="16" spans="1:14" x14ac:dyDescent="0.25">
      <c r="H16" s="10"/>
      <c r="I16" s="11"/>
      <c r="J16" s="11"/>
      <c r="K16" s="11"/>
      <c r="L16" s="11"/>
      <c r="M16" s="11"/>
      <c r="N16" s="7"/>
    </row>
    <row r="17" spans="8:14" x14ac:dyDescent="0.25">
      <c r="H17" s="12"/>
      <c r="I17" s="13"/>
      <c r="J17" s="13"/>
      <c r="K17" s="13"/>
      <c r="L17" s="13"/>
      <c r="M17" s="13"/>
      <c r="N17" s="7"/>
    </row>
    <row r="18" spans="8:14" x14ac:dyDescent="0.25">
      <c r="H18" s="17"/>
      <c r="I18" s="17"/>
      <c r="J18" s="17"/>
      <c r="K18" s="17"/>
      <c r="L18" s="17"/>
      <c r="M18" s="17"/>
      <c r="N18" s="7"/>
    </row>
    <row r="19" spans="8:14" x14ac:dyDescent="0.25">
      <c r="H19" s="5" t="s">
        <v>25</v>
      </c>
      <c r="I19" s="6" t="s">
        <v>13</v>
      </c>
      <c r="J19" s="6" t="s">
        <v>26</v>
      </c>
      <c r="K19" s="6" t="s">
        <v>27</v>
      </c>
      <c r="L19" s="6" t="s">
        <v>16</v>
      </c>
      <c r="M19" s="6" t="s">
        <v>28</v>
      </c>
      <c r="N19" s="7"/>
    </row>
    <row r="20" spans="8:14" x14ac:dyDescent="0.25">
      <c r="H20" s="8">
        <f>SUMIF($B:$B,"Taxes",$E:$E)</f>
        <v>0</v>
      </c>
      <c r="I20" s="9">
        <f>SUMIF($B:$B,"Pension",$D:$D)</f>
        <v>1250</v>
      </c>
      <c r="J20" s="9">
        <f>SUMIF($B:$B,"Assurances",$D:$D)</f>
        <v>0</v>
      </c>
      <c r="K20" s="9">
        <f>SUMIF(B:B,"Banque",E:E)</f>
        <v>0</v>
      </c>
      <c r="L20" s="9">
        <f>SUMIF($B:$B,"Librairie",$E:$E)</f>
        <v>0</v>
      </c>
      <c r="M20" s="9">
        <f>SUMIF($B:$B,"Maison",$E:$E)</f>
        <v>0</v>
      </c>
      <c r="N20" s="7"/>
    </row>
    <row r="21" spans="8:14" x14ac:dyDescent="0.25">
      <c r="H21" s="10"/>
      <c r="I21" s="11"/>
      <c r="J21" s="11"/>
      <c r="K21" s="11"/>
      <c r="L21" s="11"/>
      <c r="M21" s="11"/>
      <c r="N21" s="7"/>
    </row>
    <row r="22" spans="8:14" x14ac:dyDescent="0.25">
      <c r="H22" s="10"/>
      <c r="I22" s="11"/>
      <c r="J22" s="11"/>
      <c r="K22" s="11"/>
      <c r="L22" s="11"/>
      <c r="M22" s="11"/>
      <c r="N22" s="7"/>
    </row>
    <row r="23" spans="8:14" x14ac:dyDescent="0.25">
      <c r="H23" s="12"/>
      <c r="I23" s="13"/>
      <c r="J23" s="13"/>
      <c r="K23" s="13"/>
      <c r="L23" s="13"/>
      <c r="M23" s="13"/>
      <c r="N23" s="7"/>
    </row>
    <row r="24" spans="8:14" x14ac:dyDescent="0.25">
      <c r="H24" s="17"/>
      <c r="I24" s="17"/>
      <c r="J24" s="17"/>
      <c r="K24" s="17"/>
      <c r="L24" s="17"/>
      <c r="M24" s="17"/>
      <c r="N24" s="7"/>
    </row>
    <row r="25" spans="8:14" x14ac:dyDescent="0.25">
      <c r="H25" s="5" t="s">
        <v>29</v>
      </c>
      <c r="I25" s="6" t="s">
        <v>30</v>
      </c>
      <c r="J25" s="6" t="s">
        <v>31</v>
      </c>
      <c r="K25" s="6" t="s">
        <v>32</v>
      </c>
      <c r="L25" s="6" t="s">
        <v>33</v>
      </c>
      <c r="M25" s="6" t="s">
        <v>34</v>
      </c>
      <c r="N25" s="7"/>
    </row>
    <row r="26" spans="8:14" x14ac:dyDescent="0.25">
      <c r="H26" s="8">
        <f>SUMIF($B:$B,"Privé",$D:$D)</f>
        <v>0</v>
      </c>
      <c r="I26" s="9">
        <f>SUMIF($B:$B,"Electricité",$E:$E)</f>
        <v>0</v>
      </c>
      <c r="J26" s="9">
        <f>SUMIF($B:$B,"Habillement",$E:$E)</f>
        <v>0</v>
      </c>
      <c r="K26" s="9">
        <f>SUMIF($B:$B,"Eaux",$E:$E)</f>
        <v>0</v>
      </c>
      <c r="L26" s="9">
        <f>SUMIF($B:$B,"TOM",$E:$E)</f>
        <v>0</v>
      </c>
      <c r="M26" s="9">
        <f>SUMIF($B:$B,"Cotisations",$E:$E)</f>
        <v>0</v>
      </c>
      <c r="N26" s="7"/>
    </row>
    <row r="27" spans="8:14" x14ac:dyDescent="0.25">
      <c r="H27" s="10"/>
      <c r="I27" s="11"/>
      <c r="J27" s="11"/>
      <c r="K27" s="11"/>
      <c r="L27" s="11"/>
      <c r="M27" s="11"/>
      <c r="N27" s="7"/>
    </row>
    <row r="28" spans="8:14" x14ac:dyDescent="0.25">
      <c r="H28" s="18"/>
      <c r="I28" s="13"/>
      <c r="J28" s="13"/>
      <c r="K28" s="13"/>
      <c r="L28" s="13"/>
      <c r="M28" s="13"/>
      <c r="N28" s="7"/>
    </row>
    <row r="29" spans="8:14" x14ac:dyDescent="0.25">
      <c r="H29" s="17"/>
      <c r="I29" s="17"/>
      <c r="J29" s="17"/>
      <c r="K29" s="17"/>
      <c r="L29" s="17"/>
      <c r="M29" s="17"/>
      <c r="N29" s="7"/>
    </row>
    <row r="30" spans="8:14" x14ac:dyDescent="0.25">
      <c r="H30" s="5" t="s">
        <v>35</v>
      </c>
      <c r="I30" s="6"/>
      <c r="J30" s="6"/>
      <c r="K30" s="6"/>
      <c r="L30" s="6"/>
      <c r="M30" s="6"/>
      <c r="N30" s="7"/>
    </row>
    <row r="31" spans="8:14" x14ac:dyDescent="0.25">
      <c r="H31" s="8">
        <f>SUMIF($B:$B,"Mutuelle",$D:$D)</f>
        <v>0</v>
      </c>
      <c r="I31" s="9"/>
      <c r="J31" s="9"/>
      <c r="K31" s="9"/>
      <c r="L31" s="9"/>
      <c r="M31" s="9"/>
      <c r="N31" s="7"/>
    </row>
    <row r="32" spans="8:14" x14ac:dyDescent="0.25">
      <c r="H32" s="5" t="s">
        <v>36</v>
      </c>
      <c r="I32" s="6" t="s">
        <v>37</v>
      </c>
      <c r="J32" s="11"/>
      <c r="K32" s="11"/>
      <c r="L32" s="11"/>
      <c r="M32" s="11"/>
      <c r="N32" s="7"/>
    </row>
    <row r="33" spans="8:14" x14ac:dyDescent="0.25">
      <c r="H33" s="8"/>
      <c r="I33" s="9"/>
      <c r="J33" s="11"/>
      <c r="K33" s="11"/>
      <c r="L33" s="11"/>
      <c r="M33" s="11"/>
      <c r="N33" s="7"/>
    </row>
    <row r="34" spans="8:14" x14ac:dyDescent="0.25">
      <c r="H34" s="8">
        <f>SUM(E:E)</f>
        <v>346.05</v>
      </c>
      <c r="I34" s="9">
        <f>SUM(D:D)</f>
        <v>1250</v>
      </c>
      <c r="J34" s="11" t="s">
        <v>38</v>
      </c>
      <c r="K34" s="11">
        <f>I34-H34</f>
        <v>903.95</v>
      </c>
      <c r="L34" s="11"/>
      <c r="M34" s="11"/>
      <c r="N34" s="7"/>
    </row>
    <row r="35" spans="8:14" x14ac:dyDescent="0.25">
      <c r="H35" s="19" t="s">
        <v>18</v>
      </c>
      <c r="I35" s="20"/>
      <c r="J35" s="21">
        <f>I36-H36</f>
        <v>0</v>
      </c>
      <c r="K35" s="11"/>
      <c r="L35" s="11"/>
      <c r="M35" s="11"/>
      <c r="N35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Dany KOUSEN</cp:lastModifiedBy>
  <dcterms:created xsi:type="dcterms:W3CDTF">2023-12-01T11:06:06Z</dcterms:created>
  <dcterms:modified xsi:type="dcterms:W3CDTF">2023-12-01T11:14:09Z</dcterms:modified>
</cp:coreProperties>
</file>