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activeX/activeX5.xml" ContentType="application/vnd.ms-office.activeX+xml"/>
  <Override PartName="/xl/activeX/activeX5.bin" ContentType="application/vnd.ms-office.activeX"/>
  <Override PartName="/xl/activeX/activeX6.xml" ContentType="application/vnd.ms-office.activeX+xml"/>
  <Override PartName="/xl/activeX/activeX6.bin" ContentType="application/vnd.ms-office.activeX"/>
  <Override PartName="/xl/ctrlProps/ctrlProp1.xml" ContentType="application/vnd.ms-excel.controlproperties+xml"/>
  <Override PartName="/xl/ctrlProps/ctrlProp2.xml" ContentType="application/vnd.ms-excel.controlproperties+xml"/>
  <Override PartName="/xl/ink/ink1.xml" ContentType="application/inkml+xml"/>
  <Override PartName="/xl/ink/ink2.xml" ContentType="application/inkml+xml"/>
  <Override PartName="/xl/drawings/drawing2.xml" ContentType="application/vnd.openxmlformats-officedocument.drawing+xml"/>
  <Override PartName="/xl/activeX/activeX7.xml" ContentType="application/vnd.ms-office.activeX+xml"/>
  <Override PartName="/xl/activeX/activeX7.bin" ContentType="application/vnd.ms-office.activeX"/>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328" codeName="{316AF4FF-6532-DD95-964C-923D217D005E}"/>
  <workbookPr codeName="ThisWorkbook" defaultThemeVersion="166925"/>
  <mc:AlternateContent xmlns:mc="http://schemas.openxmlformats.org/markup-compatibility/2006">
    <mc:Choice Requires="x15">
      <x15ac:absPath xmlns:x15ac="http://schemas.microsoft.com/office/spreadsheetml/2010/11/ac" url="C:\Users\bs382\OneDrive\Documents\"/>
    </mc:Choice>
  </mc:AlternateContent>
  <xr:revisionPtr revIDLastSave="0" documentId="13_ncr:1_{8DEE5A8E-456F-47C5-824B-8B439E8CC735}" xr6:coauthVersionLast="45" xr6:coauthVersionMax="45" xr10:uidLastSave="{00000000-0000-0000-0000-000000000000}"/>
  <bookViews>
    <workbookView xWindow="28680" yWindow="-120" windowWidth="21840" windowHeight="13740" activeTab="1" xr2:uid="{AE6B9A65-F934-40B7-AB36-BE541E50781B}"/>
  </bookViews>
  <sheets>
    <sheet name="Données" sheetId="1" r:id="rId1"/>
    <sheet name="Bon de Commande" sheetId="3" r:id="rId2"/>
    <sheet name="Historique_facture" sheetId="4" r:id="rId3"/>
    <sheet name="Financements" sheetId="5" r:id="rId4"/>
    <sheet name="FACEBOOK" sheetId="6" r:id="rId5"/>
    <sheet name="PLANNING" sheetId="8" r:id="rId6"/>
    <sheet name="Feuil2" sheetId="7" state="hidden" r:id="rId7"/>
  </sheets>
  <definedNames>
    <definedName name="Att">Feuil2!$G$26:$G$27</definedName>
    <definedName name="Citroën">Feuil2!$G$9:$G$11</definedName>
    <definedName name="Cont">Feuil2!$G$26:$G$27</definedName>
    <definedName name="En_attente">Feuil2!$G$28:$G$30</definedName>
    <definedName name="envoi">Feuil2!$E$21:$E$22</definedName>
    <definedName name="EnVoyé">Feuil2!$G$21:$G$22</definedName>
    <definedName name="ListeENVOI">#REF!</definedName>
    <definedName name="Marque">Feuil2!$E$2:$E$4</definedName>
    <definedName name="Marques">Feuil2!$E$2:$E$4</definedName>
    <definedName name="Peugeot">Feuil2!$G$14:$G$16</definedName>
    <definedName name="Renault">Feuil2!$G$2:$G$4</definedName>
    <definedName name="sortes">Feuil2!$E$21:$E$23</definedName>
    <definedName name="_xlnm.Print_Area" localSheetId="1">'Bon de Commande'!$A$1:$E$205</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Q12" i="6" l="1"/>
  <c r="Q13" i="6"/>
  <c r="Q14" i="6"/>
  <c r="Q15" i="6"/>
  <c r="Q16" i="6"/>
  <c r="Q17" i="6"/>
  <c r="Q18" i="6"/>
  <c r="Q19" i="6"/>
  <c r="Q20" i="6"/>
  <c r="Q21" i="6"/>
  <c r="Q22" i="6"/>
  <c r="Q23" i="6"/>
  <c r="Q24" i="6"/>
  <c r="Q25" i="6"/>
  <c r="Q26" i="6"/>
  <c r="Q27" i="6"/>
  <c r="Q28" i="6"/>
  <c r="Q29" i="6"/>
  <c r="Q30" i="6"/>
  <c r="Q31" i="6"/>
  <c r="Q32" i="6"/>
  <c r="Q33" i="6"/>
  <c r="Q34" i="6"/>
  <c r="Q35" i="6"/>
  <c r="Q36" i="6"/>
  <c r="Q37" i="6"/>
  <c r="Q38" i="6"/>
  <c r="Q39" i="6"/>
  <c r="Q40" i="6"/>
  <c r="Q41" i="6"/>
  <c r="Q42" i="6"/>
  <c r="Q43" i="6"/>
  <c r="Q44" i="6"/>
  <c r="Q45" i="6"/>
  <c r="Q46" i="6"/>
  <c r="Q47" i="6"/>
  <c r="Q48" i="6"/>
  <c r="Q49" i="6"/>
  <c r="Q50" i="6"/>
  <c r="Q51" i="6"/>
  <c r="Q52" i="6"/>
  <c r="Q53" i="6"/>
  <c r="Q54" i="6"/>
  <c r="Q55" i="6"/>
  <c r="Q56" i="6"/>
  <c r="Q57" i="6"/>
  <c r="Q58" i="6"/>
  <c r="Q59" i="6"/>
  <c r="Q60" i="6"/>
  <c r="Q11" i="6"/>
  <c r="C140" i="3" l="1"/>
  <c r="C98" i="3"/>
  <c r="D180" i="3" l="1"/>
  <c r="K12" i="6" l="1"/>
  <c r="K13" i="6"/>
  <c r="K14" i="6"/>
  <c r="K15" i="6"/>
  <c r="K16" i="6"/>
  <c r="K17" i="6"/>
  <c r="K18" i="6"/>
  <c r="K19" i="6"/>
  <c r="K20" i="6"/>
  <c r="K21" i="6"/>
  <c r="K22" i="6"/>
  <c r="K23" i="6"/>
  <c r="K24" i="6"/>
  <c r="K25" i="6"/>
  <c r="K26" i="6"/>
  <c r="K27" i="6"/>
  <c r="K28" i="6"/>
  <c r="K29" i="6"/>
  <c r="K30" i="6"/>
  <c r="K31" i="6"/>
  <c r="K32" i="6"/>
  <c r="K33" i="6"/>
  <c r="K34" i="6"/>
  <c r="K35" i="6"/>
  <c r="K36" i="6"/>
  <c r="K37" i="6"/>
  <c r="K38" i="6"/>
  <c r="K39" i="6"/>
  <c r="K40" i="6"/>
  <c r="K41" i="6"/>
  <c r="K42" i="6"/>
  <c r="K43" i="6"/>
  <c r="K44" i="6"/>
  <c r="K45" i="6"/>
  <c r="K46" i="6"/>
  <c r="K47" i="6"/>
  <c r="K48" i="6"/>
  <c r="K49" i="6"/>
  <c r="K50" i="6"/>
  <c r="K51" i="6"/>
  <c r="K52" i="6"/>
  <c r="K53" i="6"/>
  <c r="K54" i="6"/>
  <c r="K55" i="6"/>
  <c r="K56" i="6"/>
  <c r="K57" i="6"/>
  <c r="K58" i="6"/>
  <c r="K59" i="6"/>
  <c r="K60" i="6"/>
  <c r="K61" i="6"/>
  <c r="K62" i="6"/>
  <c r="K9" i="6"/>
  <c r="K10" i="6"/>
  <c r="K11" i="6"/>
  <c r="M29" i="3"/>
  <c r="K5" i="6"/>
  <c r="K6" i="6"/>
  <c r="K7" i="6"/>
  <c r="K8" i="6"/>
  <c r="K4" i="6"/>
  <c r="K3" i="6"/>
  <c r="P34" i="5" l="1"/>
  <c r="P35" i="5"/>
  <c r="P36" i="5"/>
  <c r="P37" i="5"/>
  <c r="P38" i="5"/>
  <c r="P39" i="5"/>
  <c r="P40" i="5"/>
  <c r="P41" i="5"/>
  <c r="P42" i="5"/>
  <c r="P43" i="5"/>
  <c r="P44" i="5"/>
  <c r="P45" i="5"/>
  <c r="P46" i="5"/>
  <c r="P47" i="5"/>
  <c r="P48" i="5"/>
  <c r="P49" i="5"/>
  <c r="P50" i="5"/>
  <c r="P51" i="5"/>
  <c r="P52" i="5"/>
  <c r="P53" i="5"/>
  <c r="P54" i="5"/>
  <c r="P55" i="5"/>
  <c r="P56" i="5"/>
  <c r="P57" i="5"/>
  <c r="P58" i="5"/>
  <c r="P59" i="5"/>
  <c r="P60" i="5"/>
  <c r="P61" i="5"/>
  <c r="P62" i="5"/>
  <c r="P63" i="5"/>
  <c r="P64" i="5"/>
  <c r="P65" i="5"/>
  <c r="P66" i="5"/>
  <c r="P67" i="5"/>
  <c r="P68" i="5"/>
  <c r="P69" i="5"/>
  <c r="P70" i="5"/>
  <c r="P71" i="5"/>
  <c r="P72" i="5"/>
  <c r="P73" i="5"/>
  <c r="P74" i="5"/>
  <c r="P75" i="5"/>
  <c r="P76" i="5"/>
  <c r="P77" i="5"/>
  <c r="P78" i="5"/>
  <c r="P79" i="5"/>
  <c r="P80" i="5"/>
  <c r="P81" i="5"/>
  <c r="P82" i="5"/>
  <c r="P83" i="5"/>
  <c r="P84" i="5"/>
  <c r="P85" i="5"/>
  <c r="G33" i="5" l="1"/>
  <c r="G34" i="5"/>
  <c r="G35" i="5"/>
  <c r="G36" i="5"/>
  <c r="G37" i="5"/>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38" i="5"/>
  <c r="G39" i="5"/>
  <c r="G40" i="5"/>
  <c r="G41" i="5"/>
  <c r="G55" i="5"/>
  <c r="G56" i="5"/>
  <c r="G57" i="5"/>
  <c r="G58" i="5"/>
  <c r="G59" i="5"/>
  <c r="G60" i="5"/>
  <c r="G61" i="5"/>
  <c r="G62" i="5"/>
  <c r="G63" i="5"/>
  <c r="G64" i="5"/>
  <c r="G65" i="5"/>
  <c r="G66" i="5"/>
  <c r="G67" i="5"/>
  <c r="G68" i="5"/>
  <c r="G69" i="5"/>
  <c r="G70" i="5"/>
  <c r="G71" i="5"/>
  <c r="G72" i="5"/>
  <c r="G73" i="5"/>
  <c r="G74" i="5"/>
  <c r="G75" i="5"/>
  <c r="G76" i="5"/>
  <c r="G77" i="5"/>
  <c r="G78" i="5"/>
  <c r="G79" i="5"/>
  <c r="G80" i="5"/>
  <c r="G81" i="5"/>
  <c r="G82" i="5"/>
  <c r="G83" i="5"/>
  <c r="G84" i="5"/>
  <c r="G85" i="5"/>
  <c r="G86" i="5"/>
  <c r="G87" i="5"/>
  <c r="G88" i="5"/>
  <c r="G89" i="5"/>
  <c r="G90" i="5"/>
  <c r="G91" i="5"/>
  <c r="G92" i="5"/>
  <c r="G93" i="5"/>
  <c r="G94" i="5"/>
  <c r="G95" i="5"/>
  <c r="G96" i="5"/>
  <c r="G97" i="5"/>
  <c r="G98" i="5"/>
  <c r="G99" i="5"/>
  <c r="G100" i="5"/>
  <c r="G101" i="5"/>
  <c r="G102" i="5"/>
  <c r="G103" i="5"/>
  <c r="G104" i="5"/>
  <c r="G105" i="5"/>
  <c r="G106" i="5"/>
  <c r="G107" i="5"/>
  <c r="G108" i="5"/>
  <c r="G109" i="5"/>
  <c r="G110" i="5"/>
  <c r="G111" i="5"/>
  <c r="G112" i="5"/>
  <c r="G113" i="5"/>
  <c r="G114" i="5"/>
  <c r="G115" i="5"/>
  <c r="G116" i="5"/>
  <c r="G117" i="5"/>
  <c r="G118" i="5"/>
  <c r="G119" i="5"/>
  <c r="G120" i="5"/>
  <c r="G121" i="5"/>
  <c r="G122" i="5"/>
  <c r="G123" i="5"/>
  <c r="G124" i="5"/>
  <c r="G125" i="5"/>
  <c r="G126" i="5"/>
  <c r="G127" i="5"/>
  <c r="G128" i="5"/>
  <c r="G129" i="5"/>
  <c r="G130" i="5"/>
  <c r="G131" i="5"/>
  <c r="G132" i="5"/>
  <c r="G133" i="5"/>
  <c r="G134" i="5"/>
  <c r="G135" i="5"/>
  <c r="G136" i="5"/>
  <c r="G137" i="5"/>
  <c r="G138" i="5"/>
  <c r="G139" i="5"/>
  <c r="G140" i="5"/>
  <c r="G141" i="5"/>
  <c r="G142" i="5"/>
  <c r="G143" i="5"/>
  <c r="G144" i="5"/>
  <c r="G145" i="5"/>
  <c r="G146" i="5"/>
  <c r="G147" i="5"/>
  <c r="G148" i="5"/>
  <c r="G149" i="5"/>
  <c r="G150" i="5"/>
  <c r="G151" i="5"/>
  <c r="G152" i="5"/>
  <c r="G153" i="5"/>
  <c r="G154" i="5"/>
  <c r="G155" i="5"/>
  <c r="G156" i="5"/>
  <c r="G157" i="5"/>
  <c r="G158" i="5"/>
  <c r="G159" i="5"/>
  <c r="G160" i="5"/>
  <c r="G161" i="5"/>
  <c r="G162" i="5"/>
  <c r="G163" i="5"/>
  <c r="G164" i="5"/>
  <c r="G165" i="5"/>
  <c r="G166" i="5"/>
  <c r="G167" i="5"/>
  <c r="G168" i="5"/>
  <c r="G169" i="5"/>
  <c r="G170" i="5"/>
  <c r="G171" i="5"/>
  <c r="G172" i="5"/>
  <c r="G173" i="5"/>
  <c r="G174" i="5"/>
  <c r="G175" i="5"/>
  <c r="G176" i="5"/>
  <c r="G177" i="5"/>
  <c r="G178" i="5"/>
  <c r="G179" i="5"/>
  <c r="G180" i="5"/>
  <c r="G181" i="5"/>
  <c r="G182" i="5"/>
  <c r="G183" i="5"/>
  <c r="G184" i="5"/>
  <c r="G185" i="5"/>
  <c r="G186" i="5"/>
  <c r="G187" i="5"/>
  <c r="G188" i="5"/>
  <c r="G189" i="5"/>
  <c r="G190" i="5"/>
  <c r="G191" i="5"/>
  <c r="G192" i="5"/>
  <c r="G193" i="5"/>
  <c r="G194" i="5"/>
  <c r="G195" i="5"/>
  <c r="G196" i="5"/>
  <c r="G197" i="5"/>
  <c r="G198" i="5"/>
  <c r="G199" i="5"/>
  <c r="G200" i="5"/>
  <c r="G201" i="5"/>
  <c r="G202" i="5"/>
  <c r="G203" i="5"/>
  <c r="G204" i="5"/>
  <c r="G205" i="5"/>
  <c r="G206" i="5"/>
  <c r="G207" i="5"/>
  <c r="G208" i="5"/>
  <c r="G209" i="5"/>
  <c r="G210" i="5"/>
  <c r="G211" i="5"/>
  <c r="G212" i="5"/>
  <c r="G213" i="5"/>
  <c r="G214" i="5"/>
  <c r="G215" i="5"/>
  <c r="G216" i="5"/>
  <c r="G217" i="5"/>
  <c r="G218" i="5"/>
  <c r="G219" i="5"/>
  <c r="G220" i="5"/>
  <c r="G221" i="5"/>
  <c r="G222" i="5"/>
  <c r="G223" i="5"/>
  <c r="G224" i="5"/>
  <c r="G225" i="5"/>
  <c r="G226" i="5"/>
  <c r="G227" i="5"/>
  <c r="G228" i="5"/>
  <c r="G229" i="5"/>
  <c r="G230" i="5"/>
  <c r="G231" i="5"/>
  <c r="G232" i="5"/>
  <c r="G233" i="5"/>
  <c r="G234" i="5"/>
  <c r="G235" i="5"/>
  <c r="G236" i="5"/>
  <c r="G237" i="5"/>
  <c r="G238" i="5"/>
  <c r="G239" i="5"/>
  <c r="G240" i="5"/>
  <c r="G241" i="5"/>
  <c r="G242" i="5"/>
  <c r="G243" i="5"/>
  <c r="G244" i="5"/>
  <c r="G245" i="5"/>
  <c r="G246" i="5"/>
  <c r="G247" i="5"/>
  <c r="G248" i="5"/>
  <c r="G249" i="5"/>
  <c r="G250" i="5"/>
  <c r="G251" i="5"/>
  <c r="G252" i="5"/>
  <c r="G253" i="5"/>
  <c r="G254" i="5"/>
  <c r="G255" i="5"/>
  <c r="G256" i="5"/>
  <c r="G257" i="5"/>
  <c r="G258" i="5"/>
  <c r="G259" i="5"/>
  <c r="G260" i="5"/>
  <c r="G261" i="5"/>
  <c r="G262" i="5"/>
  <c r="G263" i="5"/>
  <c r="G264" i="5"/>
  <c r="G265" i="5"/>
  <c r="G266" i="5"/>
  <c r="G267" i="5"/>
  <c r="G268" i="5"/>
  <c r="G269" i="5"/>
  <c r="G270" i="5"/>
  <c r="G271" i="5"/>
  <c r="G272" i="5"/>
  <c r="G273" i="5"/>
  <c r="G274" i="5"/>
  <c r="G275" i="5"/>
  <c r="G276" i="5"/>
  <c r="G277" i="5"/>
  <c r="G278" i="5"/>
  <c r="G279" i="5"/>
  <c r="G280" i="5"/>
  <c r="G281" i="5"/>
  <c r="G282" i="5"/>
  <c r="G283" i="5"/>
  <c r="G284" i="5"/>
  <c r="G285" i="5"/>
  <c r="G286" i="5"/>
  <c r="G287" i="5"/>
  <c r="G288" i="5"/>
  <c r="G289" i="5"/>
  <c r="G290" i="5"/>
  <c r="G291" i="5"/>
  <c r="G292" i="5"/>
  <c r="G293" i="5"/>
  <c r="G294" i="5"/>
  <c r="G295" i="5"/>
  <c r="G296" i="5"/>
  <c r="G297" i="5"/>
  <c r="G298" i="5"/>
  <c r="G299" i="5"/>
  <c r="G300" i="5"/>
  <c r="G301" i="5"/>
  <c r="G302" i="5"/>
  <c r="G303" i="5"/>
  <c r="G304" i="5"/>
  <c r="G305" i="5"/>
  <c r="G306" i="5"/>
  <c r="G307" i="5"/>
  <c r="G308" i="5"/>
  <c r="G309" i="5"/>
  <c r="G310" i="5"/>
  <c r="G311" i="5"/>
  <c r="G312" i="5"/>
  <c r="G313" i="5"/>
  <c r="G314" i="5"/>
  <c r="G315" i="5"/>
  <c r="G316" i="5"/>
  <c r="G317" i="5"/>
  <c r="G318" i="5"/>
  <c r="G319" i="5"/>
  <c r="G320" i="5"/>
  <c r="G321" i="5"/>
  <c r="G322" i="5"/>
  <c r="G323" i="5"/>
  <c r="G324" i="5"/>
  <c r="G325" i="5"/>
  <c r="G326" i="5"/>
  <c r="G327" i="5"/>
  <c r="G328" i="5"/>
  <c r="G329" i="5"/>
  <c r="G330" i="5"/>
  <c r="G331" i="5"/>
  <c r="G332" i="5"/>
  <c r="G333" i="5"/>
  <c r="G334" i="5"/>
  <c r="G335" i="5"/>
  <c r="G336" i="5"/>
  <c r="G337" i="5"/>
  <c r="G338" i="5"/>
  <c r="G339" i="5"/>
  <c r="G340" i="5"/>
  <c r="G341" i="5"/>
  <c r="G342" i="5"/>
  <c r="G343" i="5"/>
  <c r="G344" i="5"/>
  <c r="G345" i="5"/>
  <c r="G346" i="5"/>
  <c r="G347" i="5"/>
  <c r="G348" i="5"/>
  <c r="G349" i="5"/>
  <c r="G350" i="5"/>
  <c r="G351" i="5"/>
  <c r="G352" i="5"/>
  <c r="G353" i="5"/>
  <c r="G354" i="5"/>
  <c r="G355" i="5"/>
  <c r="G356" i="5"/>
  <c r="G357" i="5"/>
  <c r="G358" i="5"/>
  <c r="G359" i="5"/>
  <c r="G2" i="5"/>
  <c r="E3" i="5" l="1"/>
  <c r="E4" i="5"/>
  <c r="E5" i="5"/>
  <c r="E6" i="5"/>
  <c r="E7" i="5"/>
  <c r="E8" i="5"/>
  <c r="E9" i="5"/>
  <c r="E10" i="5"/>
  <c r="E11" i="5"/>
  <c r="E12" i="5"/>
  <c r="E13" i="5"/>
  <c r="E14" i="5"/>
  <c r="E15" i="5"/>
  <c r="E16" i="5"/>
  <c r="E17" i="5"/>
  <c r="E18" i="5"/>
  <c r="E19" i="5"/>
  <c r="E20" i="5"/>
  <c r="E21" i="5"/>
  <c r="E22" i="5"/>
  <c r="E23" i="5"/>
  <c r="E24" i="5"/>
  <c r="E25" i="5"/>
  <c r="E26" i="5"/>
  <c r="E27" i="5"/>
  <c r="E28" i="5"/>
  <c r="E29" i="5"/>
  <c r="E30" i="5"/>
  <c r="E31" i="5"/>
  <c r="E32" i="5"/>
  <c r="E33" i="5"/>
  <c r="E2" i="5"/>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33" i="5"/>
  <c r="B2" i="5"/>
  <c r="A3" i="5"/>
  <c r="A4" i="5"/>
  <c r="A5" i="5"/>
  <c r="A6" i="5"/>
  <c r="A7" i="5"/>
  <c r="A8" i="5"/>
  <c r="A9" i="5"/>
  <c r="A10" i="5"/>
  <c r="A11" i="5"/>
  <c r="A12" i="5"/>
  <c r="A13" i="5"/>
  <c r="A14" i="5"/>
  <c r="A15" i="5"/>
  <c r="A16" i="5"/>
  <c r="A17" i="5"/>
  <c r="A18" i="5"/>
  <c r="A19" i="5"/>
  <c r="A20" i="5"/>
  <c r="A21" i="5"/>
  <c r="A22" i="5"/>
  <c r="A23" i="5"/>
  <c r="A24" i="5"/>
  <c r="A25" i="5"/>
  <c r="A26" i="5"/>
  <c r="A27" i="5"/>
  <c r="A28" i="5"/>
  <c r="A29" i="5"/>
  <c r="A30" i="5"/>
  <c r="A31" i="5"/>
  <c r="A32" i="5"/>
  <c r="A33" i="5"/>
  <c r="A2" i="5"/>
  <c r="B190" i="3" l="1"/>
  <c r="E116" i="3"/>
  <c r="E115" i="3"/>
  <c r="A2" i="3"/>
  <c r="B180" i="3" l="1"/>
  <c r="B178" i="3"/>
  <c r="A165" i="3"/>
  <c r="B160" i="3"/>
  <c r="A159" i="3"/>
  <c r="D142" i="3"/>
  <c r="B142" i="3"/>
  <c r="B141" i="3"/>
  <c r="B140" i="3"/>
  <c r="B139" i="3"/>
  <c r="B137" i="3"/>
  <c r="A121" i="3" l="1"/>
  <c r="C101" i="3"/>
  <c r="B101" i="3"/>
  <c r="B99" i="3"/>
  <c r="B98" i="3"/>
  <c r="B96" i="3"/>
  <c r="H9" i="3" l="1"/>
  <c r="C74" i="3" l="1"/>
  <c r="D77" i="3"/>
  <c r="A5" i="3"/>
  <c r="E24" i="3" l="1"/>
  <c r="C21" i="5" l="1"/>
  <c r="C16" i="5"/>
  <c r="C32" i="5"/>
  <c r="C9" i="5"/>
  <c r="C13" i="5"/>
  <c r="C25" i="5"/>
  <c r="C33" i="5"/>
  <c r="C6" i="5"/>
  <c r="C10" i="5"/>
  <c r="C14" i="5"/>
  <c r="C18" i="5"/>
  <c r="C22" i="5"/>
  <c r="C26" i="5"/>
  <c r="C30" i="5"/>
  <c r="C2" i="5"/>
  <c r="C3" i="5"/>
  <c r="C7" i="5"/>
  <c r="C11" i="5"/>
  <c r="C15" i="5"/>
  <c r="C19" i="5"/>
  <c r="C23" i="5"/>
  <c r="C27" i="5"/>
  <c r="C31" i="5"/>
  <c r="C4" i="5"/>
  <c r="C8" i="5"/>
  <c r="C12" i="5"/>
  <c r="C20" i="5"/>
  <c r="C24" i="5"/>
  <c r="C28" i="5"/>
  <c r="C5" i="5"/>
  <c r="C17" i="5"/>
  <c r="C29" i="5"/>
  <c r="A4" i="3"/>
  <c r="E32" i="3" l="1"/>
  <c r="D3" i="3"/>
  <c r="D4" i="5" l="1"/>
  <c r="P4" i="5" s="1"/>
  <c r="D32" i="5"/>
  <c r="P32" i="5" s="1"/>
  <c r="D13" i="5"/>
  <c r="P13" i="5" s="1"/>
  <c r="D25" i="5"/>
  <c r="P25" i="5" s="1"/>
  <c r="D33" i="5"/>
  <c r="P33" i="5" s="1"/>
  <c r="D17" i="5"/>
  <c r="P17" i="5" s="1"/>
  <c r="D6" i="5"/>
  <c r="P6" i="5" s="1"/>
  <c r="D10" i="5"/>
  <c r="P10" i="5" s="1"/>
  <c r="D14" i="5"/>
  <c r="P14" i="5" s="1"/>
  <c r="D18" i="5"/>
  <c r="P18" i="5" s="1"/>
  <c r="D22" i="5"/>
  <c r="P22" i="5" s="1"/>
  <c r="D26" i="5"/>
  <c r="P26" i="5" s="1"/>
  <c r="D30" i="5"/>
  <c r="P30" i="5" s="1"/>
  <c r="D2" i="5"/>
  <c r="P2" i="5" s="1"/>
  <c r="D3" i="5"/>
  <c r="P3" i="5" s="1"/>
  <c r="D7" i="5"/>
  <c r="P7" i="5" s="1"/>
  <c r="D11" i="5"/>
  <c r="P11" i="5" s="1"/>
  <c r="D15" i="5"/>
  <c r="P15" i="5" s="1"/>
  <c r="D19" i="5"/>
  <c r="P19" i="5" s="1"/>
  <c r="D23" i="5"/>
  <c r="P23" i="5" s="1"/>
  <c r="D27" i="5"/>
  <c r="P27" i="5" s="1"/>
  <c r="D31" i="5"/>
  <c r="P31" i="5" s="1"/>
  <c r="D8" i="5"/>
  <c r="P8" i="5" s="1"/>
  <c r="D12" i="5"/>
  <c r="P12" i="5" s="1"/>
  <c r="D16" i="5"/>
  <c r="P16" i="5" s="1"/>
  <c r="D20" i="5"/>
  <c r="P20" i="5" s="1"/>
  <c r="D24" i="5"/>
  <c r="P24" i="5" s="1"/>
  <c r="D28" i="5"/>
  <c r="P28" i="5" s="1"/>
  <c r="D5" i="5"/>
  <c r="P5" i="5" s="1"/>
  <c r="D9" i="5"/>
  <c r="P9" i="5" s="1"/>
  <c r="D21" i="5"/>
  <c r="P21" i="5" s="1"/>
  <c r="D29" i="5"/>
  <c r="P29" i="5" s="1"/>
  <c r="J2" i="5"/>
  <c r="J5" i="5"/>
  <c r="J9" i="5"/>
  <c r="J13" i="5"/>
  <c r="J17" i="5"/>
  <c r="J21" i="5"/>
  <c r="J25" i="5"/>
  <c r="J29" i="5"/>
  <c r="J33" i="5"/>
  <c r="J6" i="5"/>
  <c r="J10" i="5"/>
  <c r="J14" i="5"/>
  <c r="J18" i="5"/>
  <c r="J22" i="5"/>
  <c r="J26" i="5"/>
  <c r="J30" i="5"/>
  <c r="J3" i="5"/>
  <c r="J7" i="5"/>
  <c r="J11" i="5"/>
  <c r="J15" i="5"/>
  <c r="J19" i="5"/>
  <c r="J23" i="5"/>
  <c r="J27" i="5"/>
  <c r="J31" i="5"/>
  <c r="J4" i="5"/>
  <c r="J8" i="5"/>
  <c r="J12" i="5"/>
  <c r="J16" i="5"/>
  <c r="J20" i="5"/>
  <c r="J24" i="5"/>
  <c r="J28" i="5"/>
  <c r="J32" i="5"/>
  <c r="B163" i="3"/>
  <c r="C185" i="3"/>
  <c r="B100" i="3"/>
  <c r="C119" i="3" s="1"/>
  <c r="D139" i="3"/>
  <c r="A10" i="3"/>
  <c r="A9" i="3"/>
</calcChain>
</file>

<file path=xl/sharedStrings.xml><?xml version="1.0" encoding="utf-8"?>
<sst xmlns="http://schemas.openxmlformats.org/spreadsheetml/2006/main" count="1140" uniqueCount="518">
  <si>
    <t>Sociétés</t>
  </si>
  <si>
    <t>AXAN SNC</t>
  </si>
  <si>
    <t>MEUBLES FAMILY SPRL</t>
  </si>
  <si>
    <t>Enseignes</t>
  </si>
  <si>
    <t>Quality Confort</t>
  </si>
  <si>
    <t>Meubles Family</t>
  </si>
  <si>
    <t>Meubles Confort</t>
  </si>
  <si>
    <t>Simbameubles</t>
  </si>
  <si>
    <t>Magasins</t>
  </si>
  <si>
    <t>Adresses</t>
  </si>
  <si>
    <t>Code Postal</t>
  </si>
  <si>
    <t>Saint Georges</t>
  </si>
  <si>
    <t>Ans</t>
  </si>
  <si>
    <t>Jumet</t>
  </si>
  <si>
    <t>Quievrain</t>
  </si>
  <si>
    <t>Hannut</t>
  </si>
  <si>
    <t>Dinant</t>
  </si>
  <si>
    <t>Aywaille</t>
  </si>
  <si>
    <t>Aiseau Presles</t>
  </si>
  <si>
    <t>rue Eloi Fouarge, 9</t>
  </si>
  <si>
    <t>rue de la Station, 23</t>
  </si>
  <si>
    <t>Chée de Bruxelles, 161</t>
  </si>
  <si>
    <t>Route de Mons, 164c</t>
  </si>
  <si>
    <t>rue de Tirlemont, 31</t>
  </si>
  <si>
    <t>rue Grande, 77</t>
  </si>
  <si>
    <t>rue Nicolas Lambercy, 23</t>
  </si>
  <si>
    <t>rue d'Oignies, 202</t>
  </si>
  <si>
    <t>TVA</t>
  </si>
  <si>
    <t>BE0889.815.147</t>
  </si>
  <si>
    <t>BE0679.866.565</t>
  </si>
  <si>
    <t>Banque CBC</t>
  </si>
  <si>
    <t>BE89 7320 1773 5085</t>
  </si>
  <si>
    <t>BE31 7320 4452 3455</t>
  </si>
  <si>
    <t>Acomptes</t>
  </si>
  <si>
    <t>BC</t>
  </si>
  <si>
    <t>VISA</t>
  </si>
  <si>
    <t>ESPECES</t>
  </si>
  <si>
    <t>MOIS</t>
  </si>
  <si>
    <t>Janvier</t>
  </si>
  <si>
    <t>Février</t>
  </si>
  <si>
    <t>Mars</t>
  </si>
  <si>
    <t>Avril</t>
  </si>
  <si>
    <t>Mai</t>
  </si>
  <si>
    <t>Juin</t>
  </si>
  <si>
    <t>Juillet</t>
  </si>
  <si>
    <t>Août</t>
  </si>
  <si>
    <t>Septembre</t>
  </si>
  <si>
    <t>Octobre</t>
  </si>
  <si>
    <t>Novembre</t>
  </si>
  <si>
    <t>Décembre</t>
  </si>
  <si>
    <t>ANNEE</t>
  </si>
  <si>
    <t>Mail</t>
  </si>
  <si>
    <t>info@qualityconfort.be</t>
  </si>
  <si>
    <t>meublesfamily@gmail.com</t>
  </si>
  <si>
    <t>NOM :</t>
  </si>
  <si>
    <t>OUI</t>
  </si>
  <si>
    <t>ACOMPTE</t>
  </si>
  <si>
    <t>rue de Tirlemont, 12</t>
  </si>
  <si>
    <t>4280 - HANNUT</t>
  </si>
  <si>
    <t>Agréé FSMA</t>
  </si>
  <si>
    <t>BON DE COMMANDE n°</t>
  </si>
  <si>
    <t>XXX</t>
  </si>
  <si>
    <t>Date :</t>
  </si>
  <si>
    <t>Rue :</t>
  </si>
  <si>
    <t>Code Postal :</t>
  </si>
  <si>
    <t>Localité :</t>
  </si>
  <si>
    <t>Téléphone :</t>
  </si>
  <si>
    <t>Email :</t>
  </si>
  <si>
    <t>Composition / Libellé</t>
  </si>
  <si>
    <t>PRIX</t>
  </si>
  <si>
    <t>ATTENTION ! EMPRUNTER DE L'ARGENT COUTE AUSSI DE L'ARGENT</t>
  </si>
  <si>
    <t>URGENT ( le client accepte de recevoir la marchandise dès sa disponibilité) :</t>
  </si>
  <si>
    <t>NON</t>
  </si>
  <si>
    <t>REMARQUES EVENTUELLES :</t>
  </si>
  <si>
    <t>Signature Client + Lu et Approuvé Bon pour commande ferme et définitive</t>
  </si>
  <si>
    <t>Signature Vendeur</t>
  </si>
  <si>
    <t>Je soussigné déclare avoir reçu le ………………………………….</t>
  </si>
  <si>
    <t>la marchandise conforme et en parfait état et l'agrée.</t>
  </si>
  <si>
    <t xml:space="preserve">SIGNATURE : </t>
  </si>
  <si>
    <t>Acompte :</t>
  </si>
  <si>
    <t>…………………….</t>
  </si>
  <si>
    <t xml:space="preserve">Euros à verser le : </t>
  </si>
  <si>
    <t>…………………………</t>
  </si>
  <si>
    <t>TOTAL :</t>
  </si>
  <si>
    <t>en A1 : liste déroulante des quatre enseignes</t>
  </si>
  <si>
    <t>en A3 : Choix du lieu du magasin. Les adresses, mail s'inscrivent automatiquement</t>
  </si>
  <si>
    <t>en D3 : Date automatique</t>
  </si>
  <si>
    <t>en A6 : choix de la Société. Les n° CBC et TVA se mettent automatiquement</t>
  </si>
  <si>
    <t>en E27 : choix entre OUI ou NON (liste déroulante)</t>
  </si>
  <si>
    <t>N° Bon de commande</t>
  </si>
  <si>
    <t>Nom</t>
  </si>
  <si>
    <t>Prénom</t>
  </si>
  <si>
    <t>Adresse</t>
  </si>
  <si>
    <t>Localité</t>
  </si>
  <si>
    <t>téléphone</t>
  </si>
  <si>
    <t>TTC</t>
  </si>
  <si>
    <t>Solde</t>
  </si>
  <si>
    <t>Dubois</t>
  </si>
  <si>
    <t>Joseph</t>
  </si>
  <si>
    <t>rue de la Station</t>
  </si>
  <si>
    <t>Engis</t>
  </si>
  <si>
    <t>Durand</t>
  </si>
  <si>
    <t>Pierre</t>
  </si>
  <si>
    <t>Bd de la Sauveniere</t>
  </si>
  <si>
    <t>Liège</t>
  </si>
  <si>
    <t>Kousen</t>
  </si>
  <si>
    <t>Daniel</t>
  </si>
  <si>
    <t>Buisson à la fleur, 91</t>
  </si>
  <si>
    <t>Verlaine</t>
  </si>
  <si>
    <t>0495/230574</t>
  </si>
  <si>
    <t>Trebuchet</t>
  </si>
  <si>
    <t>Oscar</t>
  </si>
  <si>
    <t>Bd des Combattants, 121</t>
  </si>
  <si>
    <t>Saint-Georges</t>
  </si>
  <si>
    <t>Colonne1</t>
  </si>
  <si>
    <t>Colonne2</t>
  </si>
  <si>
    <t>Colonne3</t>
  </si>
  <si>
    <t>Colonne4</t>
  </si>
  <si>
    <t>Colonne5</t>
  </si>
  <si>
    <t>Colonne6</t>
  </si>
  <si>
    <t>Colonne7</t>
  </si>
  <si>
    <t>Colonne8</t>
  </si>
  <si>
    <t>Colonne9</t>
  </si>
  <si>
    <t>Van de Kerkhove</t>
  </si>
  <si>
    <t>Rue de Warneton, 26</t>
  </si>
  <si>
    <t>Quiévrain</t>
  </si>
  <si>
    <t>FACEBOOK</t>
  </si>
  <si>
    <t>Bancontact</t>
  </si>
  <si>
    <t>Visa</t>
  </si>
  <si>
    <t>Espèces</t>
  </si>
  <si>
    <t>DUPONT</t>
  </si>
  <si>
    <t>Jean</t>
  </si>
  <si>
    <t>rue de la Gare, 121</t>
  </si>
  <si>
    <t>ANS</t>
  </si>
  <si>
    <t>04/123456</t>
  </si>
  <si>
    <t xml:space="preserve">en E1 : numéro s'incrémentant automatiquement </t>
  </si>
  <si>
    <t xml:space="preserve">SECCI donné </t>
  </si>
  <si>
    <t>L'acheteur reconnait avoir reçu une copie des conditions de vente</t>
  </si>
  <si>
    <t>simbameubles@gmail.com</t>
  </si>
  <si>
    <t>Marcel</t>
  </si>
  <si>
    <t>rue du Pont, 25</t>
  </si>
  <si>
    <t>VandeVelde</t>
  </si>
  <si>
    <t>Richard</t>
  </si>
  <si>
    <t>Avenue des Saules, 23</t>
  </si>
  <si>
    <t>0475/121212</t>
  </si>
  <si>
    <t>De Musset</t>
  </si>
  <si>
    <t>Alfred</t>
  </si>
  <si>
    <t>Avenue Victor Hugo, 528</t>
  </si>
  <si>
    <t>Colonne10</t>
  </si>
  <si>
    <t>Colonne11</t>
  </si>
  <si>
    <t>Colonne12</t>
  </si>
  <si>
    <t>DELAI DE LIVRAISON :</t>
  </si>
  <si>
    <t>Toutes contestation ou réclamation quant à la qualité du mobilier ou plus généralement</t>
  </si>
  <si>
    <t>quant à l'exécution de la convention devra être portée à la connaissance de</t>
  </si>
  <si>
    <t>par lettre recommadnée avec accusé de réception dans les 8 jours de la livraison au plus</t>
  </si>
  <si>
    <t>12, rue de Tirlemont,4280 Hannut</t>
  </si>
  <si>
    <t>d'appel au choix des parties de recourir à un tribunal arbitral.</t>
  </si>
  <si>
    <t xml:space="preserve">étant compétents pour connaître des litiges, sauf application des règles de procédure </t>
  </si>
  <si>
    <t xml:space="preserve">tard. </t>
  </si>
  <si>
    <t xml:space="preserve">Seuls les tribunaux de </t>
  </si>
  <si>
    <t>&lt;== Ne PAS effacer !</t>
  </si>
  <si>
    <t>Nom :</t>
  </si>
  <si>
    <t>Bon n°</t>
  </si>
  <si>
    <t>Date du BC :</t>
  </si>
  <si>
    <t>Date prévue de livraison :</t>
  </si>
  <si>
    <t>Dupont</t>
  </si>
  <si>
    <t>rené</t>
  </si>
  <si>
    <t>Renseignements pour la livraison :</t>
  </si>
  <si>
    <t>Quel étage pour la livraison ?</t>
  </si>
  <si>
    <t>Etages</t>
  </si>
  <si>
    <t>R. de Ch</t>
  </si>
  <si>
    <t>1er</t>
  </si>
  <si>
    <t>2ième</t>
  </si>
  <si>
    <t>3ième</t>
  </si>
  <si>
    <t>4ième</t>
  </si>
  <si>
    <t>Faut-il utiliser un lift ?</t>
  </si>
  <si>
    <t>Autorisation d'Utiliser l'ascenseur ?</t>
  </si>
  <si>
    <t>Portes, fenêtres, escaliers sont-ils</t>
  </si>
  <si>
    <t>suffisamment larges  ?</t>
  </si>
  <si>
    <t>Reprise anciens ?</t>
  </si>
  <si>
    <t>Lu et approuvé</t>
  </si>
  <si>
    <t>Signature et nom du client</t>
  </si>
  <si>
    <t>Tarif :</t>
  </si>
  <si>
    <t>Pas de reprise carton</t>
  </si>
  <si>
    <t>Supplément LIFT : 200 €</t>
  </si>
  <si>
    <t>Supplément MONTAGE MEUBLES : 300 €</t>
  </si>
  <si>
    <t xml:space="preserve">Fait le et remis en double au client : </t>
  </si>
  <si>
    <t>Responsable :</t>
  </si>
  <si>
    <t>Client :</t>
  </si>
  <si>
    <t>Conseiller :</t>
  </si>
  <si>
    <t>Lu &amp; approuvé</t>
  </si>
  <si>
    <t>Date Commande :</t>
  </si>
  <si>
    <t>N° Commande :</t>
  </si>
  <si>
    <t xml:space="preserve">Adresse: </t>
  </si>
  <si>
    <t xml:space="preserve">Mobilier à reprendre : </t>
  </si>
  <si>
    <t>SALON</t>
  </si>
  <si>
    <t>SALLE A MANGER</t>
  </si>
  <si>
    <t>LITERIE</t>
  </si>
  <si>
    <r>
      <rPr>
        <b/>
        <sz val="14"/>
        <color theme="1"/>
        <rFont val="Calibri"/>
        <family val="2"/>
        <scheme val="minor"/>
      </rPr>
      <t xml:space="preserve">Composition </t>
    </r>
    <r>
      <rPr>
        <sz val="11"/>
        <color theme="1"/>
        <rFont val="Calibri"/>
        <family val="2"/>
        <scheme val="minor"/>
      </rPr>
      <t>: …..............................................................</t>
    </r>
  </si>
  <si>
    <r>
      <rPr>
        <b/>
        <sz val="14"/>
        <color theme="1"/>
        <rFont val="Calibri"/>
        <family val="2"/>
        <scheme val="minor"/>
      </rPr>
      <t xml:space="preserve">Revêtement </t>
    </r>
    <r>
      <rPr>
        <sz val="11"/>
        <color theme="1"/>
        <rFont val="Calibri"/>
        <family val="2"/>
        <scheme val="minor"/>
      </rPr>
      <t>: …..............................................................</t>
    </r>
  </si>
  <si>
    <r>
      <rPr>
        <b/>
        <sz val="14"/>
        <color theme="1"/>
        <rFont val="Calibri"/>
        <family val="2"/>
        <scheme val="minor"/>
      </rPr>
      <t xml:space="preserve">Etat </t>
    </r>
    <r>
      <rPr>
        <sz val="11"/>
        <color theme="1"/>
        <rFont val="Calibri"/>
        <family val="2"/>
        <scheme val="minor"/>
      </rPr>
      <t>…........................................</t>
    </r>
  </si>
  <si>
    <r>
      <rPr>
        <b/>
        <sz val="14"/>
        <color theme="1"/>
        <rFont val="Calibri"/>
        <family val="2"/>
        <scheme val="minor"/>
      </rPr>
      <t>Age</t>
    </r>
    <r>
      <rPr>
        <sz val="11"/>
        <color theme="1"/>
        <rFont val="Calibri"/>
        <family val="2"/>
        <scheme val="minor"/>
      </rPr>
      <t xml:space="preserve"> …............</t>
    </r>
  </si>
  <si>
    <r>
      <rPr>
        <b/>
        <sz val="14"/>
        <color theme="1"/>
        <rFont val="Calibri"/>
        <family val="2"/>
        <scheme val="minor"/>
      </rPr>
      <t>Valeur de reprise</t>
    </r>
    <r>
      <rPr>
        <sz val="11"/>
        <color theme="1"/>
        <rFont val="Calibri"/>
        <family val="2"/>
        <scheme val="minor"/>
      </rPr>
      <t xml:space="preserve"> </t>
    </r>
  </si>
  <si>
    <t>(déjà déduite sur la commande)</t>
  </si>
  <si>
    <t>REMARQUES :</t>
  </si>
  <si>
    <t>reprend le mobilier pré-cité à titre commercial et exceptionnel</t>
  </si>
  <si>
    <t xml:space="preserve">Le mobilier sera la propriété exclusive de </t>
  </si>
  <si>
    <t>dès la livraison du nouveau mobilier.</t>
  </si>
  <si>
    <t>LE CLIENT CONFIRME QUE SON MEUBLE EST LIBRE DE TOUT NANTISSEMENT</t>
  </si>
  <si>
    <t>Fait le :</t>
  </si>
  <si>
    <t>Le Client</t>
  </si>
  <si>
    <t>DESCRIPTIF B.C.</t>
  </si>
  <si>
    <t>N° du B.C. :</t>
  </si>
  <si>
    <t xml:space="preserve">Nom : </t>
  </si>
  <si>
    <t>P.A. :</t>
  </si>
  <si>
    <t>Financement envoyé :</t>
  </si>
  <si>
    <t>Oui</t>
  </si>
  <si>
    <t>Non</t>
  </si>
  <si>
    <t>en attente</t>
  </si>
  <si>
    <t>Financement à 0% :  AGIOS :</t>
  </si>
  <si>
    <t>Livraison :</t>
  </si>
  <si>
    <t>Montage :</t>
  </si>
  <si>
    <t>Reprise :</t>
  </si>
  <si>
    <t>Montage</t>
  </si>
  <si>
    <t>Reprise</t>
  </si>
  <si>
    <t>Montant de la livraison :</t>
  </si>
  <si>
    <t xml:space="preserve">Remarques : </t>
  </si>
  <si>
    <t>Paraphe :</t>
  </si>
  <si>
    <r>
      <rPr>
        <sz val="14"/>
        <color theme="1"/>
        <rFont val="Calibri"/>
        <family val="2"/>
        <scheme val="minor"/>
      </rPr>
      <t xml:space="preserve">Vérification par </t>
    </r>
    <r>
      <rPr>
        <sz val="11"/>
        <color theme="1"/>
        <rFont val="Calibri"/>
        <family val="2"/>
        <scheme val="minor"/>
      </rPr>
      <t>: …................................................................................</t>
    </r>
  </si>
  <si>
    <t>rue de la Station, 82</t>
  </si>
  <si>
    <t>019/676 675</t>
  </si>
  <si>
    <t>04/3882111</t>
  </si>
  <si>
    <t>0473/590151</t>
  </si>
  <si>
    <t>DATE</t>
  </si>
  <si>
    <t>PAR QUI ???</t>
  </si>
  <si>
    <t>livraison</t>
  </si>
  <si>
    <t>prix</t>
  </si>
  <si>
    <t>Téléphones</t>
  </si>
  <si>
    <t>Wilde</t>
  </si>
  <si>
    <t>Hollywood Bd, 5553</t>
  </si>
  <si>
    <t>Holywood (California)</t>
  </si>
  <si>
    <t>Prix d'Achat</t>
  </si>
  <si>
    <t>Colonne13</t>
  </si>
  <si>
    <t>Fournisseur</t>
  </si>
  <si>
    <t>Colonne14</t>
  </si>
  <si>
    <t>Origine</t>
  </si>
  <si>
    <t>Colonne15</t>
  </si>
  <si>
    <t>Fournisseur:</t>
  </si>
  <si>
    <t>Lippens</t>
  </si>
  <si>
    <t>Maurice</t>
  </si>
  <si>
    <t>Place matuvu</t>
  </si>
  <si>
    <t>Knokke</t>
  </si>
  <si>
    <t>050/123456</t>
  </si>
  <si>
    <t>MerlinMeubles</t>
  </si>
  <si>
    <t>France</t>
  </si>
  <si>
    <t>BERTRAND</t>
  </si>
  <si>
    <t>Barnabé</t>
  </si>
  <si>
    <t>Grande, 111</t>
  </si>
  <si>
    <t>Grâce-Hollogne</t>
  </si>
  <si>
    <t>Composition 1</t>
  </si>
  <si>
    <t>Colonne16</t>
  </si>
  <si>
    <t>Composition 2</t>
  </si>
  <si>
    <t>Composition 3</t>
  </si>
  <si>
    <t>Colonne17</t>
  </si>
  <si>
    <t>Colonne18</t>
  </si>
  <si>
    <t>Naimar</t>
  </si>
  <si>
    <t>rue de la Fée Clochette, 23</t>
  </si>
  <si>
    <t>SAL "Hector"</t>
  </si>
  <si>
    <t>Canap3+Canap2</t>
  </si>
  <si>
    <t>Nunuck</t>
  </si>
  <si>
    <t>MöbelStadt</t>
  </si>
  <si>
    <t>Allemagne</t>
  </si>
  <si>
    <t>Bon de commande</t>
  </si>
  <si>
    <t>Prix de vente</t>
  </si>
  <si>
    <t>Montant à financer</t>
  </si>
  <si>
    <t>TAEG ou 0%</t>
  </si>
  <si>
    <t>Magasin</t>
  </si>
  <si>
    <t>Société de crédit</t>
  </si>
  <si>
    <t>Fax/Mail Communication</t>
  </si>
  <si>
    <t>Date envoi</t>
  </si>
  <si>
    <t>Vendeur</t>
  </si>
  <si>
    <t>Envoyé BC - Contrat CI-CB</t>
  </si>
  <si>
    <t>OK ?</t>
  </si>
  <si>
    <t>Date</t>
  </si>
  <si>
    <t>Date ou OK</t>
  </si>
  <si>
    <t>TAEG</t>
  </si>
  <si>
    <t>FABRICE</t>
  </si>
  <si>
    <t>DORIAN</t>
  </si>
  <si>
    <t>AXEL</t>
  </si>
  <si>
    <t>LAURET</t>
  </si>
  <si>
    <t>ALAIN</t>
  </si>
  <si>
    <t>MAXIME</t>
  </si>
  <si>
    <t>RICHARD</t>
  </si>
  <si>
    <t>MAURICE</t>
  </si>
  <si>
    <t>FRED</t>
  </si>
  <si>
    <t>DAVID</t>
  </si>
  <si>
    <t>MIKE</t>
  </si>
  <si>
    <t>CHRISTELLE</t>
  </si>
  <si>
    <t>MICHAÊL</t>
  </si>
  <si>
    <t>CETELEM</t>
  </si>
  <si>
    <t>BRUANT</t>
  </si>
  <si>
    <t>Aristide</t>
  </si>
  <si>
    <t>Bd des Combattants, 54</t>
  </si>
  <si>
    <t>Stockay</t>
  </si>
  <si>
    <t>SALON "Hawai"</t>
  </si>
  <si>
    <t>3+1+1</t>
  </si>
  <si>
    <t>Alcantara</t>
  </si>
  <si>
    <t>Bruant</t>
  </si>
  <si>
    <t>des coquelicots, 24</t>
  </si>
  <si>
    <t>SAL "Hawai"</t>
  </si>
  <si>
    <t>PAPIN</t>
  </si>
  <si>
    <t>Jean-Pierre</t>
  </si>
  <si>
    <t>Albert 1er, 45</t>
  </si>
  <si>
    <t>HUY</t>
  </si>
  <si>
    <t>SaM "Nicole"</t>
  </si>
  <si>
    <t>Table4CH/Bahut</t>
  </si>
  <si>
    <t>N°</t>
  </si>
  <si>
    <t>NOM</t>
  </si>
  <si>
    <t>Téléphone</t>
  </si>
  <si>
    <t>Complément</t>
  </si>
  <si>
    <t>Modèle</t>
  </si>
  <si>
    <t>Suite</t>
  </si>
  <si>
    <t>Prix</t>
  </si>
  <si>
    <t>Coéff.</t>
  </si>
  <si>
    <t>PA. HT</t>
  </si>
  <si>
    <t>Acompte</t>
  </si>
  <si>
    <t>Financement</t>
  </si>
  <si>
    <t>Nom Vendeur</t>
  </si>
  <si>
    <t>Livraison</t>
  </si>
  <si>
    <t>Comm.     Vendeur</t>
  </si>
  <si>
    <t>Colonne19</t>
  </si>
  <si>
    <t>Le bouton sert à imprimer UN exemplaire</t>
  </si>
  <si>
    <t>Seule la partie de A1 à E206 est imprimée.</t>
  </si>
  <si>
    <t>Bindels</t>
  </si>
  <si>
    <t>Buisson à la fleur, 89</t>
  </si>
  <si>
    <t>0475/123456</t>
  </si>
  <si>
    <t>SaM "Odense"</t>
  </si>
  <si>
    <t>Table,4Ch,Vitr,Bah</t>
  </si>
  <si>
    <t>Chên clair</t>
  </si>
  <si>
    <t>Lecrenier</t>
  </si>
  <si>
    <t>Hector</t>
  </si>
  <si>
    <t>rue des ecoliers, 13</t>
  </si>
  <si>
    <t>SAL "DIVA"</t>
  </si>
  <si>
    <t>3+2</t>
  </si>
  <si>
    <t>Nubuck</t>
  </si>
  <si>
    <t>Leroy</t>
  </si>
  <si>
    <t>Philippe</t>
  </si>
  <si>
    <t>Avenue Mathilde, 35</t>
  </si>
  <si>
    <t>Bruxelles</t>
  </si>
  <si>
    <t>Fauteuil "RENO"</t>
  </si>
  <si>
    <t>Relax electr</t>
  </si>
  <si>
    <t>Agios</t>
  </si>
  <si>
    <t>Private Sub CheckBox1_Click()</t>
  </si>
  <si>
    <t>If CheckBox1.Value = True Then</t>
  </si>
  <si>
    <t>Range("K" &amp; ActiveCell.Row) = "aaaa"</t>
  </si>
  <si>
    <t>CheckBox1.Value = False</t>
  </si>
  <si>
    <t>End If</t>
  </si>
  <si>
    <t>End Sub</t>
  </si>
  <si>
    <r>
      <t>Private</t>
    </r>
    <r>
      <rPr>
        <sz val="10"/>
        <color rgb="FF4F595F"/>
        <rFont val="Courier New"/>
        <family val="3"/>
      </rPr>
      <t xml:space="preserve"> </t>
    </r>
    <r>
      <rPr>
        <b/>
        <sz val="10"/>
        <color rgb="FF0000D9"/>
        <rFont val="Courier New"/>
        <family val="3"/>
      </rPr>
      <t>Sub</t>
    </r>
    <r>
      <rPr>
        <sz val="10"/>
        <color rgb="FF4F595F"/>
        <rFont val="Courier New"/>
        <family val="3"/>
      </rPr>
      <t xml:space="preserve"> CheckBox1_Click() </t>
    </r>
    <r>
      <rPr>
        <sz val="10"/>
        <color rgb="FF008000"/>
        <rFont val="Courier New"/>
        <family val="3"/>
      </rPr>
      <t>'N°1</t>
    </r>
    <r>
      <rPr>
        <sz val="10"/>
        <color rgb="FF4F595F"/>
        <rFont val="Courier New"/>
        <family val="3"/>
      </rPr>
      <t xml:space="preserve"> </t>
    </r>
    <r>
      <rPr>
        <b/>
        <sz val="10"/>
        <color rgb="FF0000D9"/>
        <rFont val="Courier New"/>
        <family val="3"/>
      </rPr>
      <t/>
    </r>
  </si>
  <si>
    <t xml:space="preserve">If CheckBox1.Value = True Then 'Si coché ... </t>
  </si>
  <si>
    <t xml:space="preserve">Range("A2") = "Coché" </t>
  </si>
  <si>
    <t>Else 'Si non coché …</t>
  </si>
  <si>
    <t xml:space="preserve"> Range("A2") = "Non coché" </t>
  </si>
  <si>
    <t xml:space="preserve"> End Sub</t>
  </si>
  <si>
    <t>&lt;== ne pas bouger de place !!!</t>
  </si>
  <si>
    <t>dupont</t>
  </si>
  <si>
    <t>sam "oscar"</t>
  </si>
  <si>
    <t>tab+4ch+bah</t>
  </si>
  <si>
    <t>coul noy</t>
  </si>
  <si>
    <t>robert</t>
  </si>
  <si>
    <t>Argent sur le compte ?</t>
  </si>
  <si>
    <t>Date réception argent</t>
  </si>
  <si>
    <t>Contr.Seul ou av.FdL</t>
  </si>
  <si>
    <t>Envoyé</t>
  </si>
  <si>
    <t>En Attente</t>
  </si>
  <si>
    <t>Contrat</t>
  </si>
  <si>
    <t>Contrat Seul</t>
  </si>
  <si>
    <t>Contrat + FdL</t>
  </si>
  <si>
    <t>En_Attente</t>
  </si>
  <si>
    <t>(</t>
  </si>
  <si>
    <t>En_attente</t>
  </si>
  <si>
    <t>Marque</t>
  </si>
  <si>
    <t>Citroën</t>
  </si>
  <si>
    <t>CX1</t>
  </si>
  <si>
    <t>Seul</t>
  </si>
  <si>
    <t>Avec Ctr</t>
  </si>
  <si>
    <t>xxxx</t>
  </si>
  <si>
    <t>yyy</t>
  </si>
  <si>
    <t>Vendeurs</t>
  </si>
  <si>
    <t>René</t>
  </si>
  <si>
    <t>rue du 11 novembre</t>
  </si>
  <si>
    <t>SaM "Hawaï"</t>
  </si>
  <si>
    <t>Tab+4ch+buff</t>
  </si>
  <si>
    <t>pl.Chen</t>
  </si>
  <si>
    <t>DUBUISSON</t>
  </si>
  <si>
    <t>Léon</t>
  </si>
  <si>
    <t>Place des 4 grands, 23</t>
  </si>
  <si>
    <t>Jemeppe s/Meuse</t>
  </si>
  <si>
    <t>SAL "Miami"</t>
  </si>
  <si>
    <t>Div3+2faut</t>
  </si>
  <si>
    <t>Brun</t>
  </si>
  <si>
    <t>Poltrone &amp; Sofa</t>
  </si>
  <si>
    <t>Italie</t>
  </si>
  <si>
    <t>Martin</t>
  </si>
  <si>
    <t>Dean</t>
  </si>
  <si>
    <t>Bd de la Sauvenière, 584</t>
  </si>
  <si>
    <t>04/250,33,44</t>
  </si>
  <si>
    <t>Faut  Relax Elec "nestor"</t>
  </si>
  <si>
    <t>REL_EL</t>
  </si>
  <si>
    <t>Cuir Noir</t>
  </si>
  <si>
    <t>Hermant</t>
  </si>
  <si>
    <t>Joël</t>
  </si>
  <si>
    <t>rue Dumonceau, 14</t>
  </si>
  <si>
    <t>Herstal</t>
  </si>
  <si>
    <t>0495/10,12,04</t>
  </si>
  <si>
    <t>SaM "Cuba"</t>
  </si>
  <si>
    <t>chen_Clair</t>
  </si>
  <si>
    <t>Demeyer</t>
  </si>
  <si>
    <t>total acomptes :</t>
  </si>
  <si>
    <t>Di Paolo</t>
  </si>
  <si>
    <t>Salvatore</t>
  </si>
  <si>
    <t>rue Albert 1er, 12</t>
  </si>
  <si>
    <t>0475/10,20,30</t>
  </si>
  <si>
    <t>Chambre à C. "Sylvie"</t>
  </si>
  <si>
    <t>Lit+2TdN+Som+Gdr</t>
  </si>
  <si>
    <t>Gdr4Portes</t>
  </si>
  <si>
    <t>Royal Meubels</t>
  </si>
  <si>
    <t>Belgique</t>
  </si>
  <si>
    <t>AMEN ALAIN</t>
  </si>
  <si>
    <t>CHERRA 7</t>
  </si>
  <si>
    <t>HANNUT</t>
  </si>
  <si>
    <t>0484 381 471</t>
  </si>
  <si>
    <t xml:space="preserve">sam elba </t>
  </si>
  <si>
    <t xml:space="preserve">AMEN </t>
  </si>
  <si>
    <t>alain</t>
  </si>
  <si>
    <t>FOURNISSEURS</t>
  </si>
  <si>
    <t>HELVETIA</t>
  </si>
  <si>
    <t>BAUWENS</t>
  </si>
  <si>
    <t>CONFORTLUXE</t>
  </si>
  <si>
    <t>ROUSSEAU</t>
  </si>
  <si>
    <t>CHINE</t>
  </si>
  <si>
    <t>BALILLI</t>
  </si>
  <si>
    <t>BETALINE</t>
  </si>
  <si>
    <t>ESPOMASA</t>
  </si>
  <si>
    <t>SITWELL</t>
  </si>
  <si>
    <t>BSS</t>
  </si>
  <si>
    <t>MATRASS</t>
  </si>
  <si>
    <t>AVANTI</t>
  </si>
  <si>
    <t>SCIAE</t>
  </si>
  <si>
    <t>GAMI</t>
  </si>
  <si>
    <t>CABREIROS</t>
  </si>
  <si>
    <t>INTERTAPIS</t>
  </si>
  <si>
    <t>KARINTRAD</t>
  </si>
  <si>
    <t>VIPACK</t>
  </si>
  <si>
    <t>AERRE</t>
  </si>
  <si>
    <t>GRADATEX</t>
  </si>
  <si>
    <t>LIEVENS</t>
  </si>
  <si>
    <t>SAN MARCO</t>
  </si>
  <si>
    <t>ORANJE</t>
  </si>
  <si>
    <t>POLDIMAR</t>
  </si>
  <si>
    <t>INCONNU</t>
  </si>
  <si>
    <t>AMEN</t>
  </si>
  <si>
    <t>DU CHERRA 7</t>
  </si>
  <si>
    <t>Prénom:</t>
  </si>
  <si>
    <t>Nat.Acompte</t>
  </si>
  <si>
    <t>Prénom :</t>
  </si>
  <si>
    <t>EIFFEL</t>
  </si>
  <si>
    <t>Boulevard de la Sauvenière, 543</t>
  </si>
  <si>
    <t>SaM "Claire"</t>
  </si>
  <si>
    <t>tab+4ch+bahut</t>
  </si>
  <si>
    <t>chene clair</t>
  </si>
  <si>
    <t>moyen</t>
  </si>
  <si>
    <t>col a suppr.</t>
  </si>
  <si>
    <t>col à suppr.</t>
  </si>
  <si>
    <t>% vendeur</t>
  </si>
  <si>
    <t>SEPTEMBRE</t>
  </si>
  <si>
    <t>OCTOBRE</t>
  </si>
  <si>
    <t>NOVEMBRE</t>
  </si>
  <si>
    <t>DÉCEMBRE</t>
  </si>
  <si>
    <t>JANVIER</t>
  </si>
  <si>
    <t>FÉVRIER</t>
  </si>
  <si>
    <t>MARS</t>
  </si>
  <si>
    <t>Ans-Loncin</t>
  </si>
  <si>
    <t>Binche</t>
  </si>
  <si>
    <t>St Georges</t>
  </si>
  <si>
    <t>Quievrain - Couvin</t>
  </si>
  <si>
    <t>Court Saint Etienne - Chaumont</t>
  </si>
  <si>
    <t>Nom:</t>
  </si>
  <si>
    <t>BC n° :</t>
  </si>
  <si>
    <t>Désignation1</t>
  </si>
  <si>
    <t>Désignation2</t>
  </si>
  <si>
    <t>Désignation3</t>
  </si>
  <si>
    <t>Urgent O/N</t>
  </si>
  <si>
    <t>reçu € ?</t>
  </si>
  <si>
    <t>Livré par :</t>
  </si>
  <si>
    <t>Livré le :</t>
  </si>
  <si>
    <t>novembre</t>
  </si>
  <si>
    <t>décembre</t>
  </si>
  <si>
    <t>janvier</t>
  </si>
  <si>
    <t>février</t>
  </si>
  <si>
    <t>De Maertelare</t>
  </si>
  <si>
    <t>José</t>
  </si>
  <si>
    <t>rue de la Station, 24</t>
  </si>
  <si>
    <t>085/123456</t>
  </si>
  <si>
    <t>SaM "Claudia"</t>
  </si>
  <si>
    <t>Tab+4ch+bahut</t>
  </si>
  <si>
    <t>noyer</t>
  </si>
  <si>
    <t>rue des Jardins, 29</t>
  </si>
  <si>
    <t>Huy</t>
  </si>
  <si>
    <t>085/321654</t>
  </si>
  <si>
    <t>SAL "Primavera"</t>
  </si>
  <si>
    <t>Div3+2Faut</t>
  </si>
  <si>
    <t>Grand Rue, 128</t>
  </si>
  <si>
    <t>Sal "RiKita"</t>
  </si>
  <si>
    <t>div 3+2</t>
  </si>
  <si>
    <t>rose</t>
  </si>
  <si>
    <t>24 mois</t>
  </si>
  <si>
    <t>63,95/mois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</si>
</sst>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7">
    <numFmt numFmtId="7" formatCode="#,##0.00\ &quot;€&quot;;\-#,##0.00\ &quot;€&quot;"/>
    <numFmt numFmtId="44" formatCode="_-* #,##0.00\ &quot;€&quot;_-;\-* #,##0.00\ &quot;€&quot;_-;_-* &quot;-&quot;??\ &quot;€&quot;_-;_-@_-"/>
    <numFmt numFmtId="164" formatCode="[$-80C]d\ mmmm\ yyyy;@"/>
    <numFmt numFmtId="165" formatCode="mmmm"/>
    <numFmt numFmtId="166" formatCode="d/mm/yy;@"/>
    <numFmt numFmtId="167" formatCode="0\ %"/>
    <numFmt numFmtId="168" formatCode="0.0%"/>
  </numFmts>
  <fonts count="50" x14ac:knownFonts="1">
    <font>
      <sz val="11"/>
      <color theme="1"/>
      <name val="Calibri"/>
      <family val="2"/>
      <scheme val="minor"/>
    </font>
    <font>
      <sz val="11"/>
      <color theme="1"/>
      <name val="Calibri"/>
      <family val="2"/>
      <scheme val="minor"/>
    </font>
    <font>
      <b/>
      <sz val="11"/>
      <color theme="1"/>
      <name val="Calibri"/>
      <family val="2"/>
      <scheme val="minor"/>
    </font>
    <font>
      <u/>
      <sz val="11"/>
      <color theme="10"/>
      <name val="Calibri"/>
      <family val="2"/>
      <scheme val="minor"/>
    </font>
    <font>
      <sz val="11"/>
      <color theme="1"/>
      <name val="Algerian"/>
      <family val="5"/>
    </font>
    <font>
      <sz val="16"/>
      <color theme="1"/>
      <name val="Britannic Bold"/>
      <family val="2"/>
    </font>
    <font>
      <sz val="24"/>
      <color theme="1"/>
      <name val="Britannic Bold"/>
      <family val="2"/>
    </font>
    <font>
      <sz val="12"/>
      <color theme="1"/>
      <name val="Calibri"/>
      <family val="2"/>
      <scheme val="minor"/>
    </font>
    <font>
      <sz val="11"/>
      <color rgb="FF0070C0"/>
      <name val="Calibri"/>
      <family val="2"/>
      <scheme val="minor"/>
    </font>
    <font>
      <b/>
      <sz val="14"/>
      <color theme="1"/>
      <name val="Calibri"/>
      <family val="2"/>
      <scheme val="minor"/>
    </font>
    <font>
      <b/>
      <sz val="12"/>
      <color theme="1"/>
      <name val="Calibri"/>
      <family val="2"/>
      <scheme val="minor"/>
    </font>
    <font>
      <sz val="18"/>
      <color theme="1"/>
      <name val="Calibri"/>
      <family val="2"/>
      <scheme val="minor"/>
    </font>
    <font>
      <b/>
      <sz val="18"/>
      <color rgb="FFFF0000"/>
      <name val="Calibri"/>
      <family val="2"/>
      <scheme val="minor"/>
    </font>
    <font>
      <sz val="9"/>
      <color theme="1"/>
      <name val="Calibri"/>
      <family val="2"/>
      <scheme val="minor"/>
    </font>
    <font>
      <sz val="8"/>
      <color theme="1"/>
      <name val="Calibri"/>
      <family val="2"/>
      <scheme val="minor"/>
    </font>
    <font>
      <b/>
      <sz val="16"/>
      <color theme="1"/>
      <name val="Calibri"/>
      <family val="2"/>
      <scheme val="minor"/>
    </font>
    <font>
      <i/>
      <sz val="16"/>
      <color rgb="FF008000"/>
      <name val="Brush Script MT"/>
      <family val="4"/>
    </font>
    <font>
      <sz val="14"/>
      <color theme="1"/>
      <name val="Engravers MT"/>
      <family val="1"/>
    </font>
    <font>
      <b/>
      <sz val="24"/>
      <color rgb="FFFF0000"/>
      <name val="Calibri"/>
      <family val="2"/>
      <scheme val="minor"/>
    </font>
    <font>
      <sz val="11"/>
      <color rgb="FF000000"/>
      <name val="Calibri"/>
      <family val="2"/>
    </font>
    <font>
      <sz val="18"/>
      <color theme="7" tint="-0.499984740745262"/>
      <name val="Calibri"/>
      <family val="2"/>
      <scheme val="minor"/>
    </font>
    <font>
      <sz val="8"/>
      <name val="Calibri"/>
      <family val="2"/>
      <scheme val="minor"/>
    </font>
    <font>
      <sz val="6"/>
      <color rgb="FF000000"/>
      <name val="Tahoma"/>
      <family val="2"/>
    </font>
    <font>
      <sz val="16"/>
      <color theme="1"/>
      <name val="Algerian"/>
      <family val="5"/>
    </font>
    <font>
      <sz val="18"/>
      <color theme="1"/>
      <name val="Algerian"/>
      <family val="5"/>
    </font>
    <font>
      <sz val="14"/>
      <color theme="1"/>
      <name val="Arial"/>
      <family val="2"/>
    </font>
    <font>
      <sz val="16"/>
      <color theme="1"/>
      <name val="Arial"/>
      <family val="2"/>
    </font>
    <font>
      <sz val="16"/>
      <color theme="1"/>
      <name val="Bookman Old Style"/>
      <family val="1"/>
    </font>
    <font>
      <sz val="14"/>
      <color theme="1"/>
      <name val="Comic Sans MS"/>
      <family val="4"/>
    </font>
    <font>
      <sz val="16"/>
      <color theme="1"/>
      <name val="Comic Sans MS"/>
      <family val="4"/>
    </font>
    <font>
      <u/>
      <sz val="11"/>
      <color theme="1"/>
      <name val="Calibri"/>
      <family val="2"/>
      <scheme val="minor"/>
    </font>
    <font>
      <sz val="14"/>
      <color theme="1"/>
      <name val="Calibri"/>
      <family val="2"/>
      <scheme val="minor"/>
    </font>
    <font>
      <sz val="16"/>
      <color theme="1"/>
      <name val="Calibri"/>
      <family val="2"/>
      <scheme val="minor"/>
    </font>
    <font>
      <shadow/>
      <sz val="54"/>
      <color rgb="FF4472C4"/>
      <name val="Calibri"/>
      <family val="2"/>
      <scheme val="minor"/>
    </font>
    <font>
      <b/>
      <u/>
      <sz val="14"/>
      <color theme="1"/>
      <name val="Calibri"/>
      <family val="2"/>
      <scheme val="minor"/>
    </font>
    <font>
      <sz val="10"/>
      <color theme="1"/>
      <name val="Calibri"/>
      <family val="2"/>
      <scheme val="minor"/>
    </font>
    <font>
      <b/>
      <sz val="20"/>
      <color theme="1"/>
      <name val="Calibri"/>
      <family val="2"/>
      <scheme val="minor"/>
    </font>
    <font>
      <u/>
      <sz val="14"/>
      <color theme="1"/>
      <name val="Calibri"/>
      <family val="2"/>
      <scheme val="minor"/>
    </font>
    <font>
      <b/>
      <sz val="22"/>
      <color rgb="FFFF0000"/>
      <name val="Calibri"/>
      <family val="2"/>
      <scheme val="minor"/>
    </font>
    <font>
      <b/>
      <sz val="18"/>
      <color theme="1"/>
      <name val="Calibri"/>
      <family val="2"/>
      <scheme val="minor"/>
    </font>
    <font>
      <b/>
      <sz val="11"/>
      <color rgb="FFFF0000"/>
      <name val="Calibri"/>
      <family val="2"/>
      <scheme val="minor"/>
    </font>
    <font>
      <sz val="9"/>
      <color rgb="FF444444"/>
      <name val="Arial"/>
      <family val="2"/>
    </font>
    <font>
      <b/>
      <sz val="10"/>
      <color rgb="FF0000D9"/>
      <name val="Courier New"/>
      <family val="3"/>
    </font>
    <font>
      <sz val="10"/>
      <color rgb="FF4F595F"/>
      <name val="Courier New"/>
      <family val="3"/>
    </font>
    <font>
      <sz val="10"/>
      <color rgb="FF008000"/>
      <name val="Courier New"/>
      <family val="3"/>
    </font>
    <font>
      <sz val="11"/>
      <color theme="1"/>
      <name val="Wingdings"/>
      <charset val="2"/>
    </font>
    <font>
      <b/>
      <sz val="10"/>
      <color theme="1"/>
      <name val="Calibri"/>
      <family val="2"/>
      <scheme val="minor"/>
    </font>
    <font>
      <b/>
      <u val="singleAccounting"/>
      <sz val="12"/>
      <color theme="1"/>
      <name val="Calibri"/>
      <family val="2"/>
      <scheme val="minor"/>
    </font>
    <font>
      <b/>
      <u val="singleAccounting"/>
      <sz val="16"/>
      <color theme="1"/>
      <name val="Calibri"/>
      <family val="2"/>
      <scheme val="minor"/>
    </font>
    <font>
      <sz val="14"/>
      <color theme="1"/>
      <name val="Algerian"/>
      <family val="5"/>
    </font>
  </fonts>
  <fills count="11">
    <fill>
      <patternFill patternType="none"/>
    </fill>
    <fill>
      <patternFill patternType="gray125"/>
    </fill>
    <fill>
      <patternFill patternType="solid">
        <fgColor theme="0" tint="-4.9989318521683403E-2"/>
        <bgColor indexed="64"/>
      </patternFill>
    </fill>
    <fill>
      <patternFill patternType="solid">
        <fgColor theme="7" tint="0.59999389629810485"/>
        <bgColor indexed="64"/>
      </patternFill>
    </fill>
    <fill>
      <patternFill patternType="solid">
        <fgColor theme="0" tint="-0.14999847407452621"/>
        <bgColor indexed="64"/>
      </patternFill>
    </fill>
    <fill>
      <gradientFill degree="135">
        <stop position="0">
          <color theme="9"/>
        </stop>
        <stop position="1">
          <color theme="4"/>
        </stop>
      </gradientFill>
    </fill>
    <fill>
      <patternFill patternType="solid">
        <fgColor theme="0"/>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theme="8" tint="0.79998168889431442"/>
        <bgColor theme="8" tint="0.79998168889431442"/>
      </patternFill>
    </fill>
    <fill>
      <patternFill patternType="solid">
        <fgColor theme="7" tint="0.79998168889431442"/>
        <bgColor indexed="64"/>
      </patternFill>
    </fill>
  </fills>
  <borders count="156">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theme="8" tint="-0.249977111117893"/>
      </left>
      <right/>
      <top/>
      <bottom style="thin">
        <color theme="8" tint="-0.249977111117893"/>
      </bottom>
      <diagonal/>
    </border>
    <border>
      <left/>
      <right/>
      <top/>
      <bottom style="thin">
        <color theme="8" tint="-0.249977111117893"/>
      </bottom>
      <diagonal/>
    </border>
    <border>
      <left style="thin">
        <color theme="8" tint="-0.249977111117893"/>
      </left>
      <right/>
      <top style="thin">
        <color theme="8" tint="-0.249977111117893"/>
      </top>
      <bottom style="hair">
        <color theme="8" tint="-0.249977111117893"/>
      </bottom>
      <diagonal/>
    </border>
    <border>
      <left/>
      <right/>
      <top style="thin">
        <color theme="8" tint="-0.249977111117893"/>
      </top>
      <bottom style="hair">
        <color theme="8" tint="-0.249977111117893"/>
      </bottom>
      <diagonal/>
    </border>
    <border>
      <left style="thin">
        <color theme="8" tint="-0.249977111117893"/>
      </left>
      <right/>
      <top style="hair">
        <color theme="8" tint="-0.249977111117893"/>
      </top>
      <bottom style="hair">
        <color theme="8" tint="-0.249977111117893"/>
      </bottom>
      <diagonal/>
    </border>
    <border>
      <left/>
      <right/>
      <top style="hair">
        <color theme="8" tint="-0.249977111117893"/>
      </top>
      <bottom style="hair">
        <color theme="8" tint="-0.249977111117893"/>
      </bottom>
      <diagonal/>
    </border>
    <border>
      <left style="thin">
        <color theme="8" tint="-0.249977111117893"/>
      </left>
      <right/>
      <top style="hair">
        <color theme="8" tint="-0.249977111117893"/>
      </top>
      <bottom/>
      <diagonal/>
    </border>
    <border>
      <left/>
      <right/>
      <top style="hair">
        <color theme="8" tint="-0.249977111117893"/>
      </top>
      <bottom/>
      <diagonal/>
    </border>
    <border>
      <left/>
      <right/>
      <top/>
      <bottom style="double">
        <color indexed="64"/>
      </bottom>
      <diagonal/>
    </border>
    <border>
      <left/>
      <right/>
      <top style="double">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
      <left/>
      <right/>
      <top style="medium">
        <color theme="8" tint="-0.249977111117893"/>
      </top>
      <bottom style="medium">
        <color theme="8" tint="-0.249977111117893"/>
      </bottom>
      <diagonal/>
    </border>
    <border>
      <left/>
      <right style="medium">
        <color theme="8" tint="-0.249977111117893"/>
      </right>
      <top style="medium">
        <color theme="8" tint="-0.249977111117893"/>
      </top>
      <bottom style="medium">
        <color theme="8" tint="-0.249977111117893"/>
      </bottom>
      <diagonal/>
    </border>
    <border>
      <left style="medium">
        <color theme="8" tint="-0.249977111117893"/>
      </left>
      <right style="medium">
        <color theme="8" tint="-0.249977111117893"/>
      </right>
      <top style="medium">
        <color theme="8" tint="-0.249977111117893"/>
      </top>
      <bottom/>
      <diagonal/>
    </border>
    <border>
      <left style="medium">
        <color theme="8" tint="-0.249977111117893"/>
      </left>
      <right style="medium">
        <color theme="8" tint="-0.249977111117893"/>
      </right>
      <top/>
      <bottom style="medium">
        <color theme="8" tint="-0.249977111117893"/>
      </bottom>
      <diagonal/>
    </border>
    <border>
      <left/>
      <right/>
      <top style="medium">
        <color theme="8" tint="-0.249977111117893"/>
      </top>
      <bottom/>
      <diagonal/>
    </border>
    <border>
      <left/>
      <right style="medium">
        <color theme="8" tint="-0.249977111117893"/>
      </right>
      <top style="medium">
        <color theme="8" tint="-0.249977111117893"/>
      </top>
      <bottom/>
      <diagonal/>
    </border>
    <border>
      <left/>
      <right style="medium">
        <color theme="8" tint="-0.249977111117893"/>
      </right>
      <top/>
      <bottom style="medium">
        <color theme="8" tint="-0.249977111117893"/>
      </bottom>
      <diagonal/>
    </border>
    <border>
      <left/>
      <right style="medium">
        <color theme="8" tint="-0.249977111117893"/>
      </right>
      <top/>
      <bottom/>
      <diagonal/>
    </border>
    <border>
      <left style="medium">
        <color theme="9" tint="-0.249977111117893"/>
      </left>
      <right style="double">
        <color theme="9" tint="-0.249977111117893"/>
      </right>
      <top style="medium">
        <color theme="9" tint="-0.249977111117893"/>
      </top>
      <bottom/>
      <diagonal/>
    </border>
    <border>
      <left style="double">
        <color theme="9" tint="-0.249977111117893"/>
      </left>
      <right style="double">
        <color theme="9" tint="-0.249977111117893"/>
      </right>
      <top style="medium">
        <color theme="9" tint="-0.249977111117893"/>
      </top>
      <bottom/>
      <diagonal/>
    </border>
    <border>
      <left style="double">
        <color theme="9" tint="-0.249977111117893"/>
      </left>
      <right style="medium">
        <color theme="9" tint="-0.249977111117893"/>
      </right>
      <top style="medium">
        <color theme="9" tint="-0.249977111117893"/>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style="thin">
        <color theme="8" tint="-0.249977111117893"/>
      </top>
      <bottom style="hair">
        <color theme="8" tint="-0.249977111117893"/>
      </bottom>
      <diagonal/>
    </border>
    <border>
      <left/>
      <right style="thin">
        <color indexed="64"/>
      </right>
      <top style="hair">
        <color theme="8" tint="-0.249977111117893"/>
      </top>
      <bottom style="hair">
        <color theme="8" tint="-0.249977111117893"/>
      </bottom>
      <diagonal/>
    </border>
    <border>
      <left/>
      <right style="thin">
        <color indexed="64"/>
      </right>
      <top style="hair">
        <color theme="8" tint="-0.249977111117893"/>
      </top>
      <bottom/>
      <diagonal/>
    </border>
    <border>
      <left/>
      <right style="thin">
        <color indexed="64"/>
      </right>
      <top/>
      <bottom style="thin">
        <color theme="8" tint="-0.249977111117893"/>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top style="double">
        <color indexed="64"/>
      </top>
      <bottom style="thin">
        <color indexed="64"/>
      </bottom>
      <diagonal/>
    </border>
    <border>
      <left/>
      <right style="thin">
        <color indexed="64"/>
      </right>
      <top style="double">
        <color indexed="64"/>
      </top>
      <bottom/>
      <diagonal/>
    </border>
    <border>
      <left style="medium">
        <color theme="8" tint="-0.249977111117893"/>
      </left>
      <right style="thin">
        <color indexed="64"/>
      </right>
      <top style="medium">
        <color theme="8" tint="-0.249977111117893"/>
      </top>
      <bottom style="hair">
        <color indexed="64"/>
      </bottom>
      <diagonal/>
    </border>
    <border>
      <left style="medium">
        <color theme="8" tint="-0.249977111117893"/>
      </left>
      <right style="thin">
        <color indexed="64"/>
      </right>
      <top style="hair">
        <color indexed="64"/>
      </top>
      <bottom style="hair">
        <color indexed="64"/>
      </bottom>
      <diagonal/>
    </border>
    <border>
      <left style="medium">
        <color theme="8" tint="-0.249977111117893"/>
      </left>
      <right style="thin">
        <color indexed="64"/>
      </right>
      <top style="hair">
        <color indexed="64"/>
      </top>
      <bottom style="medium">
        <color theme="8" tint="-0.249977111117893"/>
      </bottom>
      <diagonal/>
    </border>
    <border>
      <left style="medium">
        <color theme="8" tint="-0.249977111117893"/>
      </left>
      <right style="thin">
        <color indexed="64"/>
      </right>
      <top style="medium">
        <color theme="8" tint="-0.249977111117893"/>
      </top>
      <bottom style="medium">
        <color theme="8" tint="-0.249977111117893"/>
      </bottom>
      <diagonal/>
    </border>
    <border>
      <left style="thin">
        <color indexed="64"/>
      </left>
      <right/>
      <top style="medium">
        <color theme="8" tint="-0.249977111117893"/>
      </top>
      <bottom/>
      <diagonal/>
    </border>
    <border>
      <left style="medium">
        <color theme="8" tint="-0.249977111117893"/>
      </left>
      <right style="thin">
        <color indexed="64"/>
      </right>
      <top style="medium">
        <color theme="8" tint="-0.249977111117893"/>
      </top>
      <bottom/>
      <diagonal/>
    </border>
    <border>
      <left style="thin">
        <color indexed="64"/>
      </left>
      <right/>
      <top/>
      <bottom style="medium">
        <color theme="8" tint="-0.249977111117893"/>
      </bottom>
      <diagonal/>
    </border>
    <border>
      <left style="medium">
        <color theme="8" tint="-0.249977111117893"/>
      </left>
      <right style="thin">
        <color indexed="64"/>
      </right>
      <top/>
      <bottom/>
      <diagonal/>
    </border>
    <border>
      <left style="thin">
        <color indexed="64"/>
      </left>
      <right/>
      <top/>
      <bottom style="thin">
        <color theme="8" tint="-0.249977111117893"/>
      </bottom>
      <diagonal/>
    </border>
    <border>
      <left style="double">
        <color theme="4" tint="-0.24994659260841701"/>
      </left>
      <right/>
      <top style="double">
        <color theme="4" tint="-0.24994659260841701"/>
      </top>
      <bottom/>
      <diagonal/>
    </border>
    <border>
      <left/>
      <right/>
      <top style="double">
        <color theme="4" tint="-0.24994659260841701"/>
      </top>
      <bottom/>
      <diagonal/>
    </border>
    <border>
      <left/>
      <right style="double">
        <color theme="4" tint="-0.24994659260841701"/>
      </right>
      <top style="double">
        <color theme="4" tint="-0.24994659260841701"/>
      </top>
      <bottom/>
      <diagonal/>
    </border>
    <border>
      <left style="double">
        <color theme="4" tint="-0.24994659260841701"/>
      </left>
      <right/>
      <top/>
      <bottom/>
      <diagonal/>
    </border>
    <border>
      <left/>
      <right style="double">
        <color theme="4" tint="-0.24994659260841701"/>
      </right>
      <top/>
      <bottom/>
      <diagonal/>
    </border>
    <border>
      <left style="double">
        <color theme="4" tint="-0.24994659260841701"/>
      </left>
      <right/>
      <top/>
      <bottom style="double">
        <color theme="4" tint="-0.24994659260841701"/>
      </bottom>
      <diagonal/>
    </border>
    <border>
      <left/>
      <right/>
      <top/>
      <bottom style="double">
        <color theme="4" tint="-0.24994659260841701"/>
      </bottom>
      <diagonal/>
    </border>
    <border>
      <left/>
      <right style="double">
        <color theme="4" tint="-0.24994659260841701"/>
      </right>
      <top/>
      <bottom style="double">
        <color theme="4" tint="-0.24994659260841701"/>
      </bottom>
      <diagonal/>
    </border>
    <border>
      <left/>
      <right/>
      <top/>
      <bottom style="medium">
        <color theme="4"/>
      </bottom>
      <diagonal/>
    </border>
    <border>
      <left style="double">
        <color theme="4"/>
      </left>
      <right/>
      <top style="double">
        <color theme="4"/>
      </top>
      <bottom/>
      <diagonal/>
    </border>
    <border>
      <left/>
      <right/>
      <top style="double">
        <color theme="4"/>
      </top>
      <bottom/>
      <diagonal/>
    </border>
    <border>
      <left/>
      <right style="double">
        <color theme="4"/>
      </right>
      <top style="double">
        <color theme="4"/>
      </top>
      <bottom/>
      <diagonal/>
    </border>
    <border>
      <left style="double">
        <color theme="4"/>
      </left>
      <right/>
      <top/>
      <bottom/>
      <diagonal/>
    </border>
    <border>
      <left/>
      <right style="double">
        <color theme="4"/>
      </right>
      <top/>
      <bottom/>
      <diagonal/>
    </border>
    <border>
      <left style="double">
        <color theme="4"/>
      </left>
      <right/>
      <top/>
      <bottom style="double">
        <color theme="4"/>
      </bottom>
      <diagonal/>
    </border>
    <border>
      <left/>
      <right/>
      <top/>
      <bottom style="double">
        <color theme="4"/>
      </bottom>
      <diagonal/>
    </border>
    <border>
      <left/>
      <right style="double">
        <color theme="4"/>
      </right>
      <top/>
      <bottom style="double">
        <color theme="4"/>
      </bottom>
      <diagonal/>
    </border>
    <border>
      <left/>
      <right/>
      <top/>
      <bottom style="dashed">
        <color auto="1"/>
      </bottom>
      <diagonal/>
    </border>
    <border>
      <left/>
      <right/>
      <top style="thin">
        <color indexed="64"/>
      </top>
      <bottom style="thin">
        <color indexed="64"/>
      </bottom>
      <diagonal/>
    </border>
    <border>
      <left style="thin">
        <color theme="9" tint="-0.249977111117893"/>
      </left>
      <right style="thin">
        <color theme="9" tint="-0.249977111117893"/>
      </right>
      <top style="thin">
        <color theme="9" tint="-0.249977111117893"/>
      </top>
      <bottom style="thin">
        <color theme="9" tint="-0.249977111117893"/>
      </bottom>
      <diagonal/>
    </border>
    <border>
      <left style="thin">
        <color theme="9" tint="-0.249977111117893"/>
      </left>
      <right/>
      <top style="thin">
        <color theme="9" tint="-0.249977111117893"/>
      </top>
      <bottom/>
      <diagonal/>
    </border>
    <border>
      <left/>
      <right/>
      <top style="thin">
        <color theme="9" tint="-0.249977111117893"/>
      </top>
      <bottom/>
      <diagonal/>
    </border>
    <border>
      <left/>
      <right style="thin">
        <color theme="9" tint="-0.249977111117893"/>
      </right>
      <top style="thin">
        <color theme="9" tint="-0.249977111117893"/>
      </top>
      <bottom/>
      <diagonal/>
    </border>
    <border>
      <left style="thin">
        <color theme="9" tint="-0.249977111117893"/>
      </left>
      <right/>
      <top/>
      <bottom/>
      <diagonal/>
    </border>
    <border>
      <left/>
      <right style="thin">
        <color theme="9" tint="-0.249977111117893"/>
      </right>
      <top/>
      <bottom/>
      <diagonal/>
    </border>
    <border>
      <left style="thin">
        <color theme="9" tint="-0.249977111117893"/>
      </left>
      <right/>
      <top/>
      <bottom style="thin">
        <color theme="9" tint="-0.249977111117893"/>
      </bottom>
      <diagonal/>
    </border>
    <border>
      <left/>
      <right/>
      <top/>
      <bottom style="thin">
        <color theme="9" tint="-0.249977111117893"/>
      </bottom>
      <diagonal/>
    </border>
    <border>
      <left/>
      <right style="thin">
        <color theme="9" tint="-0.249977111117893"/>
      </right>
      <top/>
      <bottom style="thin">
        <color theme="9" tint="-0.249977111117893"/>
      </bottom>
      <diagonal/>
    </border>
    <border>
      <left/>
      <right/>
      <top/>
      <bottom style="dotted">
        <color auto="1"/>
      </bottom>
      <diagonal/>
    </border>
    <border>
      <left style="thin">
        <color theme="9" tint="-0.249977111117893"/>
      </left>
      <right/>
      <top style="thin">
        <color theme="9" tint="-0.249977111117893"/>
      </top>
      <bottom style="thin">
        <color theme="9" tint="-0.249977111117893"/>
      </bottom>
      <diagonal/>
    </border>
    <border>
      <left/>
      <right/>
      <top style="thin">
        <color theme="9" tint="-0.249977111117893"/>
      </top>
      <bottom style="thin">
        <color theme="9" tint="-0.249977111117893"/>
      </bottom>
      <diagonal/>
    </border>
    <border>
      <left/>
      <right style="thin">
        <color theme="9" tint="-0.249977111117893"/>
      </right>
      <top style="thin">
        <color theme="9" tint="-0.249977111117893"/>
      </top>
      <bottom style="thin">
        <color theme="9" tint="-0.249977111117893"/>
      </bottom>
      <diagonal/>
    </border>
    <border>
      <left style="medium">
        <color theme="9" tint="-0.249977111117893"/>
      </left>
      <right style="double">
        <color theme="9" tint="-0.249977111117893"/>
      </right>
      <top style="medium">
        <color theme="9" tint="-0.249977111117893"/>
      </top>
      <bottom style="medium">
        <color theme="9" tint="-0.249977111117893"/>
      </bottom>
      <diagonal/>
    </border>
    <border>
      <left style="double">
        <color theme="9" tint="-0.249977111117893"/>
      </left>
      <right style="double">
        <color theme="9" tint="-0.249977111117893"/>
      </right>
      <top style="medium">
        <color theme="9" tint="-0.249977111117893"/>
      </top>
      <bottom style="medium">
        <color theme="9" tint="-0.249977111117893"/>
      </bottom>
      <diagonal/>
    </border>
    <border>
      <left style="double">
        <color theme="9" tint="-0.249977111117893"/>
      </left>
      <right style="medium">
        <color theme="9" tint="-0.249977111117893"/>
      </right>
      <top style="medium">
        <color theme="9" tint="-0.249977111117893"/>
      </top>
      <bottom style="medium">
        <color theme="9" tint="-0.249977111117893"/>
      </bottom>
      <diagonal/>
    </border>
    <border>
      <left style="medium">
        <color indexed="64"/>
      </left>
      <right style="medium">
        <color indexed="64"/>
      </right>
      <top style="medium">
        <color indexed="64"/>
      </top>
      <bottom style="medium">
        <color indexed="64"/>
      </bottom>
      <diagonal/>
    </border>
    <border>
      <left/>
      <right/>
      <top/>
      <bottom style="thin">
        <color rgb="FFFF0000"/>
      </bottom>
      <diagonal/>
    </border>
    <border>
      <left style="medium">
        <color rgb="FFFF0000"/>
      </left>
      <right/>
      <top style="medium">
        <color rgb="FFFF0000"/>
      </top>
      <bottom/>
      <diagonal/>
    </border>
    <border>
      <left/>
      <right/>
      <top style="medium">
        <color rgb="FFFF0000"/>
      </top>
      <bottom/>
      <diagonal/>
    </border>
    <border>
      <left/>
      <right style="medium">
        <color rgb="FFFF0000"/>
      </right>
      <top style="medium">
        <color rgb="FFFF0000"/>
      </top>
      <bottom/>
      <diagonal/>
    </border>
    <border>
      <left style="medium">
        <color rgb="FFFF0000"/>
      </left>
      <right/>
      <top/>
      <bottom/>
      <diagonal/>
    </border>
    <border>
      <left/>
      <right style="medium">
        <color rgb="FFFF0000"/>
      </right>
      <top/>
      <bottom/>
      <diagonal/>
    </border>
    <border>
      <left style="medium">
        <color rgb="FFFF0000"/>
      </left>
      <right/>
      <top/>
      <bottom style="medium">
        <color rgb="FFFF0000"/>
      </bottom>
      <diagonal/>
    </border>
    <border>
      <left/>
      <right/>
      <top/>
      <bottom style="medium">
        <color rgb="FFFF0000"/>
      </bottom>
      <diagonal/>
    </border>
    <border>
      <left/>
      <right style="medium">
        <color rgb="FFFF0000"/>
      </right>
      <top/>
      <bottom style="medium">
        <color rgb="FFFF0000"/>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theme="8"/>
      </left>
      <right style="thin">
        <color theme="8"/>
      </right>
      <top style="thin">
        <color theme="8"/>
      </top>
      <bottom style="thin">
        <color theme="8"/>
      </bottom>
      <diagonal/>
    </border>
    <border>
      <left style="medium">
        <color indexed="64"/>
      </left>
      <right/>
      <top style="medium">
        <color indexed="64"/>
      </top>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style="thin">
        <color theme="8"/>
      </left>
      <right/>
      <top style="medium">
        <color indexed="64"/>
      </top>
      <bottom/>
      <diagonal/>
    </border>
    <border>
      <left style="thin">
        <color theme="8"/>
      </left>
      <right style="thin">
        <color theme="8"/>
      </right>
      <top style="medium">
        <color indexed="64"/>
      </top>
      <bottom/>
      <diagonal/>
    </border>
    <border>
      <left style="thin">
        <color theme="8"/>
      </left>
      <right/>
      <top style="thin">
        <color theme="8"/>
      </top>
      <bottom/>
      <diagonal/>
    </border>
    <border>
      <left style="thin">
        <color theme="8"/>
      </left>
      <right style="thin">
        <color theme="8"/>
      </right>
      <top style="thin">
        <color theme="8"/>
      </top>
      <bottom/>
      <diagonal/>
    </border>
    <border>
      <left style="thin">
        <color theme="8"/>
      </left>
      <right/>
      <top style="thin">
        <color theme="8"/>
      </top>
      <bottom style="thin">
        <color theme="8"/>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double">
        <color rgb="FFFF0000"/>
      </left>
      <right/>
      <top style="double">
        <color rgb="FFFF0000"/>
      </top>
      <bottom/>
      <diagonal/>
    </border>
    <border>
      <left style="double">
        <color rgb="FFFF0000"/>
      </left>
      <right style="thin">
        <color indexed="64"/>
      </right>
      <top style="thin">
        <color indexed="64"/>
      </top>
      <bottom/>
      <diagonal/>
    </border>
    <border>
      <left style="double">
        <color rgb="FFFF0000"/>
      </left>
      <right style="medium">
        <color indexed="64"/>
      </right>
      <top style="medium">
        <color indexed="64"/>
      </top>
      <bottom/>
      <diagonal/>
    </border>
    <border>
      <left style="double">
        <color rgb="FFFF0000"/>
      </left>
      <right style="medium">
        <color indexed="64"/>
      </right>
      <top/>
      <bottom/>
      <diagonal/>
    </border>
    <border>
      <left style="double">
        <color rgb="FFFF0000"/>
      </left>
      <right style="medium">
        <color indexed="64"/>
      </right>
      <top/>
      <bottom style="medium">
        <color indexed="64"/>
      </bottom>
      <diagonal/>
    </border>
    <border>
      <left style="double">
        <color rgb="FFFF0000"/>
      </left>
      <right/>
      <top/>
      <bottom/>
      <diagonal/>
    </border>
    <border>
      <left style="double">
        <color rgb="FFFF0000"/>
      </left>
      <right/>
      <top/>
      <bottom style="double">
        <color rgb="FFFF0000"/>
      </bottom>
      <diagonal/>
    </border>
    <border>
      <left/>
      <right/>
      <top/>
      <bottom style="double">
        <color rgb="FFFF0000"/>
      </bottom>
      <diagonal/>
    </border>
    <border>
      <left style="medium">
        <color indexed="64"/>
      </left>
      <right/>
      <top/>
      <bottom/>
      <diagonal/>
    </border>
    <border>
      <left style="medium">
        <color indexed="64"/>
      </left>
      <right/>
      <top/>
      <bottom style="medium">
        <color indexed="64"/>
      </bottom>
      <diagonal/>
    </border>
    <border>
      <left style="double">
        <color theme="4" tint="-0.24994659260841701"/>
      </left>
      <right style="thin">
        <color indexed="64"/>
      </right>
      <top style="thin">
        <color indexed="64"/>
      </top>
      <bottom/>
      <diagonal/>
    </border>
    <border>
      <left style="double">
        <color theme="4" tint="-0.24994659260841701"/>
      </left>
      <right style="medium">
        <color indexed="64"/>
      </right>
      <top style="medium">
        <color indexed="64"/>
      </top>
      <bottom/>
      <diagonal/>
    </border>
    <border>
      <left style="double">
        <color theme="4" tint="-0.24994659260841701"/>
      </left>
      <right style="medium">
        <color indexed="64"/>
      </right>
      <top/>
      <bottom/>
      <diagonal/>
    </border>
    <border>
      <left style="double">
        <color theme="4" tint="-0.24994659260841701"/>
      </left>
      <right style="medium">
        <color indexed="64"/>
      </right>
      <top/>
      <bottom style="medium">
        <color indexed="64"/>
      </bottom>
      <diagonal/>
    </border>
    <border>
      <left style="double">
        <color rgb="FFFFFF00"/>
      </left>
      <right/>
      <top style="double">
        <color rgb="FFFFFF00"/>
      </top>
      <bottom/>
      <diagonal/>
    </border>
    <border>
      <left/>
      <right/>
      <top style="double">
        <color rgb="FFFFFF00"/>
      </top>
      <bottom/>
      <diagonal/>
    </border>
    <border>
      <left style="double">
        <color rgb="FFFFFF00"/>
      </left>
      <right style="thin">
        <color indexed="64"/>
      </right>
      <top style="thin">
        <color indexed="64"/>
      </top>
      <bottom/>
      <diagonal/>
    </border>
    <border>
      <left style="double">
        <color rgb="FFFFFF00"/>
      </left>
      <right style="medium">
        <color indexed="64"/>
      </right>
      <top style="medium">
        <color indexed="64"/>
      </top>
      <bottom/>
      <diagonal/>
    </border>
    <border>
      <left style="double">
        <color rgb="FFFFFF00"/>
      </left>
      <right style="medium">
        <color indexed="64"/>
      </right>
      <top/>
      <bottom/>
      <diagonal/>
    </border>
    <border>
      <left style="double">
        <color rgb="FFFFFF00"/>
      </left>
      <right style="medium">
        <color indexed="64"/>
      </right>
      <top/>
      <bottom style="medium">
        <color indexed="64"/>
      </bottom>
      <diagonal/>
    </border>
    <border>
      <left style="double">
        <color rgb="FFFFFF00"/>
      </left>
      <right/>
      <top/>
      <bottom/>
      <diagonal/>
    </border>
    <border>
      <left style="double">
        <color rgb="FFFFFF00"/>
      </left>
      <right/>
      <top/>
      <bottom style="double">
        <color rgb="FFFFFF00"/>
      </bottom>
      <diagonal/>
    </border>
    <border>
      <left/>
      <right/>
      <top/>
      <bottom style="double">
        <color rgb="FFFFFF00"/>
      </bottom>
      <diagonal/>
    </border>
    <border>
      <left style="double">
        <color theme="9" tint="-0.24994659260841701"/>
      </left>
      <right/>
      <top style="double">
        <color theme="9" tint="-0.24994659260841701"/>
      </top>
      <bottom/>
      <diagonal/>
    </border>
    <border>
      <left/>
      <right/>
      <top style="double">
        <color theme="9" tint="-0.24994659260841701"/>
      </top>
      <bottom/>
      <diagonal/>
    </border>
    <border>
      <left/>
      <right style="double">
        <color theme="9" tint="-0.24994659260841701"/>
      </right>
      <top style="double">
        <color theme="9" tint="-0.24994659260841701"/>
      </top>
      <bottom/>
      <diagonal/>
    </border>
    <border>
      <left style="double">
        <color theme="9" tint="-0.24994659260841701"/>
      </left>
      <right style="thin">
        <color indexed="64"/>
      </right>
      <top style="thin">
        <color indexed="64"/>
      </top>
      <bottom/>
      <diagonal/>
    </border>
    <border>
      <left style="thin">
        <color indexed="64"/>
      </left>
      <right style="double">
        <color theme="9" tint="-0.24994659260841701"/>
      </right>
      <top style="thin">
        <color indexed="64"/>
      </top>
      <bottom/>
      <diagonal/>
    </border>
    <border>
      <left style="double">
        <color theme="9" tint="-0.24994659260841701"/>
      </left>
      <right style="medium">
        <color indexed="64"/>
      </right>
      <top style="medium">
        <color indexed="64"/>
      </top>
      <bottom/>
      <diagonal/>
    </border>
    <border>
      <left style="medium">
        <color indexed="64"/>
      </left>
      <right style="double">
        <color theme="9" tint="-0.24994659260841701"/>
      </right>
      <top style="medium">
        <color indexed="64"/>
      </top>
      <bottom/>
      <diagonal/>
    </border>
    <border>
      <left style="double">
        <color theme="9" tint="-0.24994659260841701"/>
      </left>
      <right style="medium">
        <color indexed="64"/>
      </right>
      <top/>
      <bottom/>
      <diagonal/>
    </border>
    <border>
      <left style="medium">
        <color indexed="64"/>
      </left>
      <right style="double">
        <color theme="9" tint="-0.24994659260841701"/>
      </right>
      <top/>
      <bottom/>
      <diagonal/>
    </border>
    <border>
      <left style="double">
        <color theme="9" tint="-0.24994659260841701"/>
      </left>
      <right style="medium">
        <color indexed="64"/>
      </right>
      <top/>
      <bottom style="medium">
        <color indexed="64"/>
      </bottom>
      <diagonal/>
    </border>
    <border>
      <left style="medium">
        <color indexed="64"/>
      </left>
      <right style="double">
        <color theme="9" tint="-0.24994659260841701"/>
      </right>
      <top/>
      <bottom style="medium">
        <color indexed="64"/>
      </bottom>
      <diagonal/>
    </border>
    <border>
      <left style="double">
        <color theme="9" tint="-0.24994659260841701"/>
      </left>
      <right/>
      <top/>
      <bottom/>
      <diagonal/>
    </border>
    <border>
      <left/>
      <right style="double">
        <color theme="9" tint="-0.24994659260841701"/>
      </right>
      <top/>
      <bottom/>
      <diagonal/>
    </border>
    <border>
      <left style="double">
        <color theme="9" tint="-0.24994659260841701"/>
      </left>
      <right/>
      <top/>
      <bottom style="double">
        <color theme="9" tint="-0.24994659260841701"/>
      </bottom>
      <diagonal/>
    </border>
    <border>
      <left/>
      <right/>
      <top/>
      <bottom style="double">
        <color theme="9" tint="-0.24994659260841701"/>
      </bottom>
      <diagonal/>
    </border>
    <border>
      <left/>
      <right style="double">
        <color theme="9" tint="-0.24994659260841701"/>
      </right>
      <top/>
      <bottom style="double">
        <color theme="9" tint="-0.24994659260841701"/>
      </bottom>
      <diagonal/>
    </border>
  </borders>
  <cellStyleXfs count="4">
    <xf numFmtId="0" fontId="0" fillId="0" borderId="0"/>
    <xf numFmtId="44" fontId="1" fillId="0" borderId="0" applyFont="0" applyFill="0" applyBorder="0" applyAlignment="0" applyProtection="0"/>
    <xf numFmtId="0" fontId="3" fillId="0" borderId="0" applyNumberFormat="0" applyFill="0" applyBorder="0" applyAlignment="0" applyProtection="0"/>
    <xf numFmtId="9" fontId="1" fillId="0" borderId="0" applyFont="0" applyFill="0" applyBorder="0" applyAlignment="0" applyProtection="0"/>
  </cellStyleXfs>
  <cellXfs count="310">
    <xf numFmtId="0" fontId="0" fillId="0" borderId="0" xfId="0"/>
    <xf numFmtId="0" fontId="3" fillId="0" borderId="0" xfId="2"/>
    <xf numFmtId="14" fontId="0" fillId="0" borderId="0" xfId="0" applyNumberFormat="1"/>
    <xf numFmtId="0" fontId="0" fillId="0" borderId="1" xfId="0" applyBorder="1" applyAlignment="1">
      <alignment horizontal="center"/>
    </xf>
    <xf numFmtId="0" fontId="0" fillId="0" borderId="0" xfId="0" applyBorder="1"/>
    <xf numFmtId="0" fontId="0" fillId="0" borderId="4" xfId="0" applyBorder="1"/>
    <xf numFmtId="0" fontId="0" fillId="0" borderId="3" xfId="0" applyBorder="1"/>
    <xf numFmtId="0" fontId="0" fillId="0" borderId="5" xfId="0" applyBorder="1"/>
    <xf numFmtId="0" fontId="0" fillId="0" borderId="6" xfId="0" applyBorder="1"/>
    <xf numFmtId="0" fontId="0" fillId="0" borderId="7" xfId="0" applyBorder="1"/>
    <xf numFmtId="0" fontId="0" fillId="0" borderId="8" xfId="0" applyFill="1" applyBorder="1" applyAlignment="1">
      <alignment horizontal="right"/>
    </xf>
    <xf numFmtId="0" fontId="0" fillId="0" borderId="9" xfId="0" applyBorder="1"/>
    <xf numFmtId="0" fontId="0" fillId="0" borderId="10" xfId="0" applyBorder="1" applyAlignment="1">
      <alignment horizontal="right"/>
    </xf>
    <xf numFmtId="0" fontId="0" fillId="0" borderId="12" xfId="0" applyBorder="1" applyAlignment="1">
      <alignment horizontal="right"/>
    </xf>
    <xf numFmtId="0" fontId="0" fillId="0" borderId="12" xfId="0" applyFill="1" applyBorder="1" applyAlignment="1">
      <alignment horizontal="right"/>
    </xf>
    <xf numFmtId="0" fontId="0" fillId="0" borderId="14" xfId="0" applyFill="1" applyBorder="1" applyAlignment="1">
      <alignment horizontal="right"/>
    </xf>
    <xf numFmtId="0" fontId="0" fillId="0" borderId="16" xfId="0" applyBorder="1"/>
    <xf numFmtId="0" fontId="0" fillId="0" borderId="18" xfId="0" applyBorder="1"/>
    <xf numFmtId="0" fontId="0" fillId="0" borderId="19" xfId="0" applyBorder="1"/>
    <xf numFmtId="0" fontId="0" fillId="0" borderId="20" xfId="0" applyBorder="1"/>
    <xf numFmtId="0" fontId="0" fillId="0" borderId="21" xfId="0" applyBorder="1"/>
    <xf numFmtId="0" fontId="0" fillId="0" borderId="22" xfId="0" applyBorder="1"/>
    <xf numFmtId="0" fontId="0" fillId="0" borderId="23" xfId="0" applyBorder="1"/>
    <xf numFmtId="0" fontId="10" fillId="0" borderId="0" xfId="0" applyFont="1" applyBorder="1" applyAlignment="1">
      <alignment horizontal="center" vertical="center" wrapText="1"/>
    </xf>
    <xf numFmtId="0" fontId="0" fillId="0" borderId="24" xfId="0" applyBorder="1"/>
    <xf numFmtId="0" fontId="0" fillId="0" borderId="25" xfId="0" applyBorder="1"/>
    <xf numFmtId="0" fontId="0" fillId="0" borderId="28" xfId="0" applyBorder="1"/>
    <xf numFmtId="0" fontId="0" fillId="0" borderId="29" xfId="0" applyBorder="1"/>
    <xf numFmtId="0" fontId="0" fillId="0" borderId="30" xfId="0" applyBorder="1"/>
    <xf numFmtId="0" fontId="0" fillId="0" borderId="31" xfId="0" applyBorder="1"/>
    <xf numFmtId="0" fontId="13" fillId="0" borderId="0" xfId="0" applyFont="1" applyBorder="1"/>
    <xf numFmtId="0" fontId="14" fillId="0" borderId="31" xfId="0" applyFont="1" applyBorder="1"/>
    <xf numFmtId="0" fontId="14" fillId="0" borderId="0" xfId="0" applyFont="1" applyBorder="1"/>
    <xf numFmtId="0" fontId="14" fillId="0" borderId="0" xfId="0" applyFont="1"/>
    <xf numFmtId="0" fontId="4" fillId="0" borderId="0" xfId="0" applyFont="1" applyBorder="1"/>
    <xf numFmtId="0" fontId="9" fillId="0" borderId="0" xfId="0" applyFont="1"/>
    <xf numFmtId="0" fontId="15" fillId="0" borderId="0" xfId="0" applyFont="1"/>
    <xf numFmtId="0" fontId="0" fillId="0" borderId="0" xfId="0" applyAlignment="1">
      <alignment horizontal="center" vertical="center" wrapText="1"/>
    </xf>
    <xf numFmtId="0" fontId="0" fillId="0" borderId="0" xfId="0" applyAlignment="1">
      <alignment horizontal="center" vertical="center"/>
    </xf>
    <xf numFmtId="0" fontId="0" fillId="3" borderId="32" xfId="0" applyFill="1" applyBorder="1" applyAlignment="1">
      <alignment horizontal="center" vertical="center" wrapText="1"/>
    </xf>
    <xf numFmtId="0" fontId="0" fillId="3" borderId="33" xfId="0" applyFill="1" applyBorder="1" applyAlignment="1">
      <alignment horizontal="center" vertical="center" wrapText="1"/>
    </xf>
    <xf numFmtId="0" fontId="0" fillId="3" borderId="34" xfId="0" applyFill="1" applyBorder="1" applyAlignment="1">
      <alignment horizontal="center" vertical="center" wrapText="1"/>
    </xf>
    <xf numFmtId="0" fontId="2" fillId="2" borderId="11" xfId="0" applyFont="1" applyFill="1" applyBorder="1"/>
    <xf numFmtId="0" fontId="0" fillId="2" borderId="13" xfId="0" applyFill="1" applyBorder="1"/>
    <xf numFmtId="0" fontId="0" fillId="2" borderId="15" xfId="0" applyFill="1" applyBorder="1"/>
    <xf numFmtId="0" fontId="0" fillId="2" borderId="9" xfId="0" applyFill="1" applyBorder="1"/>
    <xf numFmtId="0" fontId="0" fillId="4" borderId="0" xfId="0" applyFill="1" applyBorder="1"/>
    <xf numFmtId="0" fontId="0" fillId="4" borderId="29" xfId="0" applyFill="1" applyBorder="1"/>
    <xf numFmtId="0" fontId="0" fillId="4" borderId="30" xfId="0" applyFill="1" applyBorder="1"/>
    <xf numFmtId="0" fontId="0" fillId="5" borderId="0" xfId="0" applyFill="1"/>
    <xf numFmtId="14" fontId="9" fillId="0" borderId="0" xfId="0" applyNumberFormat="1" applyFont="1"/>
    <xf numFmtId="44" fontId="0" fillId="2" borderId="35" xfId="1" applyFont="1" applyFill="1" applyBorder="1" applyAlignment="1">
      <alignment horizontal="center" vertical="center"/>
    </xf>
    <xf numFmtId="44" fontId="0" fillId="2" borderId="35" xfId="1" applyFont="1" applyFill="1" applyBorder="1"/>
    <xf numFmtId="44" fontId="1" fillId="2" borderId="35" xfId="1" applyFont="1" applyFill="1" applyBorder="1" applyAlignment="1">
      <alignment horizontal="right"/>
    </xf>
    <xf numFmtId="0" fontId="0" fillId="4" borderId="0" xfId="0" applyFill="1" applyBorder="1" applyAlignment="1">
      <alignment horizontal="right"/>
    </xf>
    <xf numFmtId="0" fontId="14" fillId="0" borderId="3" xfId="0" applyFont="1" applyBorder="1"/>
    <xf numFmtId="0" fontId="18" fillId="0" borderId="38" xfId="0" applyFont="1" applyBorder="1" applyAlignment="1">
      <alignment horizontal="center" vertical="center"/>
    </xf>
    <xf numFmtId="0" fontId="2" fillId="0" borderId="3" xfId="0" applyFont="1" applyBorder="1" applyAlignment="1">
      <alignment horizontal="center"/>
    </xf>
    <xf numFmtId="0" fontId="7" fillId="0" borderId="3" xfId="0" applyFont="1" applyBorder="1"/>
    <xf numFmtId="0" fontId="8" fillId="0" borderId="3" xfId="0" applyFont="1" applyBorder="1"/>
    <xf numFmtId="0" fontId="0" fillId="2" borderId="39" xfId="0" applyFill="1" applyBorder="1"/>
    <xf numFmtId="0" fontId="0" fillId="2" borderId="40" xfId="0" applyFill="1" applyBorder="1"/>
    <xf numFmtId="0" fontId="0" fillId="0" borderId="3" xfId="0" applyBorder="1" applyAlignment="1">
      <alignment horizontal="center"/>
    </xf>
    <xf numFmtId="0" fontId="0" fillId="2" borderId="41" xfId="0" applyFill="1" applyBorder="1"/>
    <xf numFmtId="0" fontId="0" fillId="2" borderId="42" xfId="0" applyFill="1" applyBorder="1"/>
    <xf numFmtId="0" fontId="9" fillId="0" borderId="3" xfId="0" applyFont="1" applyBorder="1" applyAlignment="1">
      <alignment horizontal="center"/>
    </xf>
    <xf numFmtId="0" fontId="0" fillId="0" borderId="43" xfId="0" applyBorder="1"/>
    <xf numFmtId="0" fontId="0" fillId="0" borderId="44" xfId="0" applyBorder="1"/>
    <xf numFmtId="0" fontId="2" fillId="0" borderId="46" xfId="0" applyFont="1" applyBorder="1" applyAlignment="1">
      <alignment horizontal="center"/>
    </xf>
    <xf numFmtId="44" fontId="0" fillId="0" borderId="47" xfId="1" applyFont="1" applyBorder="1"/>
    <xf numFmtId="44" fontId="0" fillId="0" borderId="48" xfId="1" applyFont="1" applyBorder="1"/>
    <xf numFmtId="44" fontId="0" fillId="0" borderId="49" xfId="1" applyFont="1" applyBorder="1"/>
    <xf numFmtId="0" fontId="10" fillId="0" borderId="51" xfId="0" applyFont="1" applyBorder="1" applyAlignment="1">
      <alignment horizontal="left" vertical="center"/>
    </xf>
    <xf numFmtId="0" fontId="11" fillId="0" borderId="52" xfId="0" applyFont="1" applyBorder="1" applyAlignment="1">
      <alignment horizontal="center" vertical="center"/>
    </xf>
    <xf numFmtId="0" fontId="14" fillId="0" borderId="51" xfId="0" applyFont="1" applyBorder="1"/>
    <xf numFmtId="0" fontId="0" fillId="0" borderId="53" xfId="0" applyBorder="1"/>
    <xf numFmtId="0" fontId="14" fillId="4" borderId="51" xfId="0" applyFont="1" applyFill="1" applyBorder="1"/>
    <xf numFmtId="0" fontId="0" fillId="4" borderId="53" xfId="0" applyFill="1" applyBorder="1"/>
    <xf numFmtId="0" fontId="14" fillId="0" borderId="4" xfId="0" applyFont="1" applyBorder="1"/>
    <xf numFmtId="0" fontId="0" fillId="0" borderId="55" xfId="0" applyBorder="1"/>
    <xf numFmtId="0" fontId="0" fillId="0" borderId="42" xfId="0" applyBorder="1"/>
    <xf numFmtId="0" fontId="0" fillId="0" borderId="0" xfId="0" applyProtection="1">
      <protection locked="0"/>
    </xf>
    <xf numFmtId="0" fontId="0" fillId="6" borderId="0" xfId="0" applyFill="1" applyBorder="1"/>
    <xf numFmtId="0" fontId="0" fillId="6" borderId="0" xfId="0" applyFont="1" applyFill="1" applyBorder="1" applyAlignment="1">
      <alignment horizontal="center" vertical="center" wrapText="1"/>
    </xf>
    <xf numFmtId="0" fontId="0" fillId="0" borderId="0" xfId="0" applyAlignment="1">
      <alignment horizontal="center"/>
    </xf>
    <xf numFmtId="0" fontId="22" fillId="0" borderId="0" xfId="0" applyFont="1"/>
    <xf numFmtId="0" fontId="14" fillId="0" borderId="0" xfId="0" applyFont="1" applyAlignment="1">
      <alignment horizontal="center"/>
    </xf>
    <xf numFmtId="0" fontId="0" fillId="0" borderId="0" xfId="0" applyAlignment="1">
      <alignment horizontal="left"/>
    </xf>
    <xf numFmtId="0" fontId="6" fillId="4" borderId="36" xfId="0" applyFont="1" applyFill="1" applyBorder="1" applyAlignment="1">
      <alignment horizontal="center" vertical="center"/>
    </xf>
    <xf numFmtId="0" fontId="5" fillId="4" borderId="3" xfId="0" applyFont="1" applyFill="1" applyBorder="1" applyAlignment="1">
      <alignment horizontal="center"/>
    </xf>
    <xf numFmtId="0" fontId="9" fillId="4" borderId="3" xfId="0" applyFont="1" applyFill="1" applyBorder="1" applyAlignment="1">
      <alignment horizontal="center" vertical="center"/>
    </xf>
    <xf numFmtId="165" fontId="12" fillId="4" borderId="0" xfId="0" applyNumberFormat="1" applyFont="1" applyFill="1" applyBorder="1" applyAlignment="1">
      <alignment horizontal="center" vertical="center"/>
    </xf>
    <xf numFmtId="0" fontId="12" fillId="4" borderId="0" xfId="0" applyNumberFormat="1" applyFont="1" applyFill="1" applyBorder="1" applyAlignment="1">
      <alignment horizontal="center" vertical="center"/>
    </xf>
    <xf numFmtId="0" fontId="0" fillId="0" borderId="59" xfId="0" applyBorder="1"/>
    <xf numFmtId="0" fontId="0" fillId="0" borderId="60" xfId="0" applyBorder="1"/>
    <xf numFmtId="0" fontId="0" fillId="0" borderId="61" xfId="0" applyBorder="1"/>
    <xf numFmtId="0" fontId="0" fillId="0" borderId="62" xfId="0" applyBorder="1"/>
    <xf numFmtId="0" fontId="0" fillId="0" borderId="63" xfId="0" applyBorder="1"/>
    <xf numFmtId="0" fontId="26" fillId="7" borderId="0" xfId="0" applyFont="1" applyFill="1"/>
    <xf numFmtId="0" fontId="26" fillId="0" borderId="0" xfId="0" applyFont="1"/>
    <xf numFmtId="165" fontId="26" fillId="0" borderId="0" xfId="0" applyNumberFormat="1" applyFont="1" applyAlignment="1">
      <alignment horizontal="center"/>
    </xf>
    <xf numFmtId="0" fontId="26" fillId="0" borderId="0" xfId="0" applyFont="1" applyAlignment="1">
      <alignment horizontal="left"/>
    </xf>
    <xf numFmtId="0" fontId="0" fillId="0" borderId="64" xfId="0" applyBorder="1"/>
    <xf numFmtId="0" fontId="27" fillId="0" borderId="0" xfId="0" applyFont="1" applyFill="1" applyBorder="1"/>
    <xf numFmtId="0" fontId="28" fillId="0" borderId="0" xfId="0" applyFont="1" applyFill="1" applyBorder="1"/>
    <xf numFmtId="0" fontId="29" fillId="0" borderId="0" xfId="0" applyFont="1" applyFill="1" applyBorder="1"/>
    <xf numFmtId="0" fontId="29" fillId="0" borderId="0" xfId="0" applyFont="1" applyFill="1" applyBorder="1" applyAlignment="1">
      <alignment horizontal="center"/>
    </xf>
    <xf numFmtId="0" fontId="30" fillId="0" borderId="0" xfId="0" applyFont="1" applyBorder="1" applyAlignment="1">
      <alignment horizontal="center" vertical="center"/>
    </xf>
    <xf numFmtId="0" fontId="30" fillId="0" borderId="0" xfId="0" applyFont="1" applyBorder="1"/>
    <xf numFmtId="0" fontId="0" fillId="0" borderId="66" xfId="0" applyBorder="1"/>
    <xf numFmtId="0" fontId="0" fillId="0" borderId="67" xfId="0" applyBorder="1"/>
    <xf numFmtId="0" fontId="0" fillId="0" borderId="69" xfId="0" applyBorder="1"/>
    <xf numFmtId="0" fontId="0" fillId="0" borderId="70" xfId="0" applyBorder="1"/>
    <xf numFmtId="0" fontId="0" fillId="0" borderId="71" xfId="0" applyBorder="1"/>
    <xf numFmtId="0" fontId="0" fillId="0" borderId="72" xfId="0" applyBorder="1"/>
    <xf numFmtId="0" fontId="31" fillId="0" borderId="68" xfId="0" applyFont="1" applyBorder="1"/>
    <xf numFmtId="0" fontId="31" fillId="0" borderId="0" xfId="0" applyFont="1" applyBorder="1"/>
    <xf numFmtId="0" fontId="0" fillId="0" borderId="73" xfId="0" applyBorder="1"/>
    <xf numFmtId="0" fontId="31" fillId="0" borderId="0" xfId="0" applyFont="1" applyAlignment="1">
      <alignment horizontal="center"/>
    </xf>
    <xf numFmtId="0" fontId="0" fillId="0" borderId="35" xfId="0" applyBorder="1"/>
    <xf numFmtId="0" fontId="0" fillId="0" borderId="76" xfId="0" applyBorder="1"/>
    <xf numFmtId="0" fontId="0" fillId="0" borderId="77" xfId="0" applyBorder="1" applyAlignment="1">
      <alignment wrapText="1"/>
    </xf>
    <xf numFmtId="14" fontId="0" fillId="0" borderId="77" xfId="0" applyNumberFormat="1" applyBorder="1" applyAlignment="1">
      <alignment horizontal="center"/>
    </xf>
    <xf numFmtId="0" fontId="0" fillId="0" borderId="78" xfId="0" applyBorder="1"/>
    <xf numFmtId="0" fontId="0" fillId="0" borderId="79" xfId="0" applyBorder="1"/>
    <xf numFmtId="0" fontId="32" fillId="0" borderId="0" xfId="0" applyFont="1" applyBorder="1" applyAlignment="1">
      <alignment horizontal="center"/>
    </xf>
    <xf numFmtId="0" fontId="0" fillId="0" borderId="80" xfId="0" applyBorder="1"/>
    <xf numFmtId="0" fontId="26" fillId="0" borderId="79" xfId="0" applyFont="1" applyBorder="1"/>
    <xf numFmtId="0" fontId="0" fillId="0" borderId="81" xfId="0" applyBorder="1"/>
    <xf numFmtId="0" fontId="0" fillId="0" borderId="82" xfId="0" applyBorder="1"/>
    <xf numFmtId="0" fontId="0" fillId="0" borderId="83" xfId="0" applyBorder="1"/>
    <xf numFmtId="0" fontId="2" fillId="0" borderId="0" xfId="0" applyFont="1"/>
    <xf numFmtId="0" fontId="34" fillId="0" borderId="0" xfId="0" applyFont="1"/>
    <xf numFmtId="0" fontId="0" fillId="0" borderId="84" xfId="0" applyBorder="1"/>
    <xf numFmtId="0" fontId="7" fillId="0" borderId="0" xfId="0" applyFont="1"/>
    <xf numFmtId="0" fontId="31" fillId="0" borderId="0" xfId="0" applyFont="1"/>
    <xf numFmtId="0" fontId="35" fillId="0" borderId="0" xfId="0" applyFont="1"/>
    <xf numFmtId="0" fontId="0" fillId="0" borderId="85" xfId="0" applyBorder="1" applyAlignment="1">
      <alignment horizontal="right"/>
    </xf>
    <xf numFmtId="164" fontId="0" fillId="0" borderId="86" xfId="0" applyNumberFormat="1" applyBorder="1"/>
    <xf numFmtId="0" fontId="0" fillId="0" borderId="86" xfId="0" applyBorder="1"/>
    <xf numFmtId="0" fontId="0" fillId="0" borderId="87" xfId="0" applyBorder="1"/>
    <xf numFmtId="0" fontId="15" fillId="0" borderId="0" xfId="0" applyFont="1" applyAlignment="1">
      <alignment horizontal="center"/>
    </xf>
    <xf numFmtId="0" fontId="36" fillId="0" borderId="82" xfId="0" applyFont="1" applyBorder="1"/>
    <xf numFmtId="0" fontId="15" fillId="0" borderId="0" xfId="0" applyFont="1" applyAlignment="1">
      <alignment horizontal="right"/>
    </xf>
    <xf numFmtId="0" fontId="31" fillId="0" borderId="75" xfId="0" applyFont="1" applyBorder="1" applyAlignment="1">
      <alignment horizontal="center"/>
    </xf>
    <xf numFmtId="44" fontId="31" fillId="0" borderId="75" xfId="1" applyFont="1" applyBorder="1" applyAlignment="1">
      <alignment horizontal="center"/>
    </xf>
    <xf numFmtId="0" fontId="37" fillId="0" borderId="0" xfId="0" applyFont="1" applyAlignment="1">
      <alignment horizontal="right"/>
    </xf>
    <xf numFmtId="0" fontId="38" fillId="0" borderId="77" xfId="0" applyFont="1" applyBorder="1" applyAlignment="1">
      <alignment horizontal="center"/>
    </xf>
    <xf numFmtId="0" fontId="0" fillId="0" borderId="0" xfId="0" applyAlignment="1">
      <alignment horizontal="center"/>
    </xf>
    <xf numFmtId="16" fontId="0" fillId="4" borderId="4" xfId="0" applyNumberFormat="1" applyFill="1" applyBorder="1"/>
    <xf numFmtId="0" fontId="9" fillId="4" borderId="35" xfId="0" applyFont="1" applyFill="1" applyBorder="1" applyAlignment="1">
      <alignment horizontal="center" vertical="center"/>
    </xf>
    <xf numFmtId="0" fontId="0" fillId="4" borderId="35" xfId="0" applyFill="1" applyBorder="1" applyAlignment="1">
      <alignment horizontal="center" vertical="center"/>
    </xf>
    <xf numFmtId="0" fontId="39" fillId="0" borderId="0" xfId="0" applyFont="1" applyBorder="1" applyAlignment="1">
      <alignment horizontal="center"/>
    </xf>
    <xf numFmtId="0" fontId="15" fillId="0" borderId="69" xfId="0" applyFont="1" applyBorder="1"/>
    <xf numFmtId="14" fontId="35" fillId="0" borderId="0" xfId="0" applyNumberFormat="1" applyFont="1"/>
    <xf numFmtId="7" fontId="0" fillId="0" borderId="0" xfId="0" applyNumberFormat="1"/>
    <xf numFmtId="0" fontId="0" fillId="3" borderId="88" xfId="0" applyFill="1" applyBorder="1" applyAlignment="1">
      <alignment horizontal="center" vertical="center"/>
    </xf>
    <xf numFmtId="0" fontId="0" fillId="3" borderId="89" xfId="0" applyFill="1" applyBorder="1" applyAlignment="1">
      <alignment horizontal="center" vertical="center"/>
    </xf>
    <xf numFmtId="0" fontId="0" fillId="3" borderId="90" xfId="0" applyFill="1" applyBorder="1" applyAlignment="1">
      <alignment horizontal="center" vertical="center"/>
    </xf>
    <xf numFmtId="0" fontId="10" fillId="0" borderId="0" xfId="0" applyFont="1"/>
    <xf numFmtId="0" fontId="15" fillId="4" borderId="0" xfId="0" applyFont="1" applyFill="1"/>
    <xf numFmtId="0" fontId="0" fillId="0" borderId="0" xfId="0" applyFill="1" applyBorder="1"/>
    <xf numFmtId="0" fontId="0" fillId="4" borderId="35" xfId="0" applyFill="1" applyBorder="1"/>
    <xf numFmtId="0" fontId="0" fillId="0" borderId="0" xfId="0" applyBorder="1" applyAlignment="1">
      <alignment horizontal="left"/>
    </xf>
    <xf numFmtId="0" fontId="40" fillId="3" borderId="0" xfId="0" applyFont="1" applyFill="1" applyAlignment="1">
      <alignment horizontal="center" vertical="center" wrapText="1"/>
    </xf>
    <xf numFmtId="44" fontId="0" fillId="0" borderId="0" xfId="0" applyNumberFormat="1"/>
    <xf numFmtId="9" fontId="0" fillId="0" borderId="0" xfId="0" applyNumberFormat="1" applyAlignment="1">
      <alignment horizontal="center"/>
    </xf>
    <xf numFmtId="0" fontId="41" fillId="0" borderId="0" xfId="0" applyFont="1"/>
    <xf numFmtId="0" fontId="42" fillId="0" borderId="0" xfId="0" applyFont="1"/>
    <xf numFmtId="0" fontId="0" fillId="0" borderId="91" xfId="0" applyBorder="1"/>
    <xf numFmtId="166" fontId="0" fillId="0" borderId="0" xfId="0" applyNumberFormat="1"/>
    <xf numFmtId="44" fontId="40" fillId="3" borderId="0" xfId="1" applyFont="1" applyFill="1" applyAlignment="1">
      <alignment horizontal="center" vertical="center" wrapText="1"/>
    </xf>
    <xf numFmtId="44" fontId="0" fillId="0" borderId="0" xfId="1" applyFont="1"/>
    <xf numFmtId="0" fontId="0" fillId="0" borderId="92" xfId="0" applyBorder="1"/>
    <xf numFmtId="0" fontId="0" fillId="0" borderId="93" xfId="0" applyBorder="1"/>
    <xf numFmtId="0" fontId="0" fillId="0" borderId="94" xfId="0" applyBorder="1"/>
    <xf numFmtId="0" fontId="0" fillId="0" borderId="96" xfId="0" applyBorder="1"/>
    <xf numFmtId="0" fontId="0" fillId="0" borderId="97" xfId="0" applyBorder="1"/>
    <xf numFmtId="0" fontId="0" fillId="0" borderId="98" xfId="0" applyBorder="1"/>
    <xf numFmtId="0" fontId="0" fillId="0" borderId="99" xfId="0" applyBorder="1"/>
    <xf numFmtId="0" fontId="0" fillId="0" borderId="100" xfId="0" applyBorder="1"/>
    <xf numFmtId="0" fontId="45" fillId="0" borderId="95" xfId="0" applyFont="1" applyBorder="1"/>
    <xf numFmtId="0" fontId="7" fillId="0" borderId="35" xfId="0" applyFont="1" applyBorder="1" applyAlignment="1">
      <alignment horizontal="center"/>
    </xf>
    <xf numFmtId="167" fontId="0" fillId="0" borderId="0" xfId="0" applyNumberFormat="1" applyAlignment="1">
      <alignment horizontal="center"/>
    </xf>
    <xf numFmtId="0" fontId="0" fillId="0" borderId="101" xfId="0" applyBorder="1"/>
    <xf numFmtId="0" fontId="0" fillId="0" borderId="102" xfId="0" applyBorder="1"/>
    <xf numFmtId="44" fontId="0" fillId="0" borderId="103" xfId="0" applyNumberFormat="1" applyBorder="1"/>
    <xf numFmtId="0" fontId="2" fillId="8" borderId="105" xfId="0" applyFont="1" applyFill="1" applyBorder="1" applyAlignment="1">
      <alignment horizontal="center" vertical="center" wrapText="1"/>
    </xf>
    <xf numFmtId="0" fontId="2" fillId="8" borderId="106" xfId="0" applyFont="1" applyFill="1" applyBorder="1" applyAlignment="1">
      <alignment horizontal="center" vertical="center" wrapText="1"/>
    </xf>
    <xf numFmtId="0" fontId="46" fillId="8" borderId="106" xfId="0" applyFont="1" applyFill="1" applyBorder="1" applyAlignment="1">
      <alignment horizontal="center" vertical="center" wrapText="1"/>
    </xf>
    <xf numFmtId="0" fontId="2" fillId="7" borderId="106" xfId="0" applyFont="1" applyFill="1" applyBorder="1" applyAlignment="1">
      <alignment horizontal="center" vertical="center" wrapText="1"/>
    </xf>
    <xf numFmtId="0" fontId="2" fillId="8" borderId="107" xfId="0" applyFont="1" applyFill="1" applyBorder="1" applyAlignment="1">
      <alignment horizontal="center" vertical="center" wrapText="1"/>
    </xf>
    <xf numFmtId="0" fontId="0" fillId="8" borderId="105" xfId="0" applyFont="1" applyFill="1" applyBorder="1" applyAlignment="1">
      <alignment horizontal="center" vertical="center" wrapText="1"/>
    </xf>
    <xf numFmtId="0" fontId="0" fillId="8" borderId="106" xfId="0" applyFont="1" applyFill="1" applyBorder="1" applyAlignment="1">
      <alignment horizontal="center" vertical="center" wrapText="1"/>
    </xf>
    <xf numFmtId="0" fontId="35" fillId="8" borderId="106" xfId="0" applyFont="1" applyFill="1" applyBorder="1" applyAlignment="1">
      <alignment horizontal="center" vertical="center" wrapText="1"/>
    </xf>
    <xf numFmtId="0" fontId="0" fillId="8" borderId="107" xfId="0" applyFont="1" applyFill="1" applyBorder="1" applyAlignment="1">
      <alignment horizontal="center" vertical="center" wrapText="1"/>
    </xf>
    <xf numFmtId="0" fontId="0" fillId="0" borderId="108" xfId="0" applyFont="1" applyBorder="1"/>
    <xf numFmtId="0" fontId="0" fillId="0" borderId="109" xfId="0" applyFont="1" applyBorder="1"/>
    <xf numFmtId="0" fontId="0" fillId="9" borderId="110" xfId="0" applyFont="1" applyFill="1" applyBorder="1"/>
    <xf numFmtId="0" fontId="0" fillId="9" borderId="111" xfId="0" applyFont="1" applyFill="1" applyBorder="1"/>
    <xf numFmtId="0" fontId="0" fillId="0" borderId="110" xfId="0" applyFont="1" applyBorder="1"/>
    <xf numFmtId="0" fontId="0" fillId="0" borderId="111" xfId="0" applyFont="1" applyBorder="1"/>
    <xf numFmtId="14" fontId="0" fillId="9" borderId="110" xfId="0" applyNumberFormat="1" applyFont="1" applyFill="1" applyBorder="1"/>
    <xf numFmtId="7" fontId="0" fillId="9" borderId="110" xfId="0" applyNumberFormat="1" applyFont="1" applyFill="1" applyBorder="1"/>
    <xf numFmtId="2" fontId="0" fillId="9" borderId="110" xfId="0" applyNumberFormat="1" applyFont="1" applyFill="1" applyBorder="1"/>
    <xf numFmtId="7" fontId="0" fillId="9" borderId="111" xfId="0" applyNumberFormat="1" applyFont="1" applyFill="1" applyBorder="1"/>
    <xf numFmtId="14" fontId="0" fillId="0" borderId="110" xfId="0" applyNumberFormat="1" applyFont="1" applyBorder="1"/>
    <xf numFmtId="7" fontId="0" fillId="0" borderId="110" xfId="0" applyNumberFormat="1" applyFont="1" applyBorder="1"/>
    <xf numFmtId="2" fontId="0" fillId="0" borderId="110" xfId="0" applyNumberFormat="1" applyFont="1" applyBorder="1"/>
    <xf numFmtId="0" fontId="0" fillId="0" borderId="112" xfId="0" applyFont="1" applyBorder="1"/>
    <xf numFmtId="14" fontId="0" fillId="0" borderId="112" xfId="0" applyNumberFormat="1" applyFont="1" applyBorder="1"/>
    <xf numFmtId="7" fontId="0" fillId="0" borderId="112" xfId="0" applyNumberFormat="1" applyFont="1" applyBorder="1"/>
    <xf numFmtId="2" fontId="0" fillId="0" borderId="112" xfId="0" applyNumberFormat="1" applyFont="1" applyBorder="1"/>
    <xf numFmtId="7" fontId="0" fillId="0" borderId="104" xfId="0" applyNumberFormat="1" applyFont="1" applyBorder="1"/>
    <xf numFmtId="164" fontId="2" fillId="0" borderId="2" xfId="0" applyNumberFormat="1" applyFont="1" applyBorder="1"/>
    <xf numFmtId="0" fontId="3" fillId="2" borderId="9" xfId="2" applyFill="1" applyBorder="1"/>
    <xf numFmtId="0" fontId="15" fillId="0" borderId="0" xfId="0" applyFont="1" applyFill="1"/>
    <xf numFmtId="44" fontId="32" fillId="0" borderId="35" xfId="1" applyFont="1" applyBorder="1"/>
    <xf numFmtId="0" fontId="0" fillId="2" borderId="11" xfId="0" applyFill="1" applyBorder="1" applyAlignment="1">
      <alignment horizontal="right"/>
    </xf>
    <xf numFmtId="44" fontId="47" fillId="3" borderId="50" xfId="1" applyFont="1" applyFill="1" applyBorder="1" applyAlignment="1">
      <alignment horizontal="center" vertical="center"/>
    </xf>
    <xf numFmtId="44" fontId="15" fillId="4" borderId="0" xfId="1" applyFont="1" applyFill="1"/>
    <xf numFmtId="0" fontId="0" fillId="10" borderId="113" xfId="0" applyFill="1" applyBorder="1" applyAlignment="1">
      <alignment horizontal="center" vertical="center" wrapText="1"/>
    </xf>
    <xf numFmtId="0" fontId="0" fillId="0" borderId="114" xfId="0" applyBorder="1" applyAlignment="1">
      <alignment horizontal="center" vertical="center"/>
    </xf>
    <xf numFmtId="0" fontId="0" fillId="0" borderId="115" xfId="0" applyBorder="1" applyAlignment="1">
      <alignment horizontal="center" vertical="center"/>
    </xf>
    <xf numFmtId="0" fontId="0" fillId="0" borderId="116" xfId="0" applyBorder="1" applyAlignment="1">
      <alignment horizontal="center" vertical="center"/>
    </xf>
    <xf numFmtId="0" fontId="0" fillId="10" borderId="118" xfId="0" applyFill="1" applyBorder="1" applyAlignment="1">
      <alignment horizontal="center" vertical="center" wrapText="1"/>
    </xf>
    <xf numFmtId="0" fontId="0" fillId="0" borderId="119" xfId="0" applyBorder="1" applyAlignment="1">
      <alignment horizontal="center" vertical="center"/>
    </xf>
    <xf numFmtId="0" fontId="0" fillId="0" borderId="120" xfId="0" applyBorder="1" applyAlignment="1">
      <alignment horizontal="center" vertical="center"/>
    </xf>
    <xf numFmtId="0" fontId="0" fillId="0" borderId="121" xfId="0" applyBorder="1" applyAlignment="1">
      <alignment horizontal="center" vertical="center"/>
    </xf>
    <xf numFmtId="0" fontId="0" fillId="0" borderId="122" xfId="0" applyBorder="1" applyAlignment="1">
      <alignment horizontal="center" vertical="center"/>
    </xf>
    <xf numFmtId="0" fontId="0" fillId="0" borderId="0" xfId="0" applyBorder="1" applyAlignment="1">
      <alignment horizontal="center" vertical="center"/>
    </xf>
    <xf numFmtId="0" fontId="0" fillId="0" borderId="123" xfId="0" applyBorder="1" applyAlignment="1">
      <alignment horizontal="center" vertical="center"/>
    </xf>
    <xf numFmtId="0" fontId="0" fillId="0" borderId="124" xfId="0" applyBorder="1" applyAlignment="1">
      <alignment horizontal="center" vertical="center"/>
    </xf>
    <xf numFmtId="0" fontId="49" fillId="0" borderId="117" xfId="0" applyFont="1" applyBorder="1" applyAlignment="1">
      <alignment horizontal="center" vertical="center"/>
    </xf>
    <xf numFmtId="0" fontId="49" fillId="0" borderId="0" xfId="0" applyFont="1" applyAlignment="1">
      <alignment horizontal="center" vertical="center"/>
    </xf>
    <xf numFmtId="0" fontId="0" fillId="0" borderId="56" xfId="0" applyBorder="1" applyAlignment="1">
      <alignment horizontal="center"/>
    </xf>
    <xf numFmtId="0" fontId="0" fillId="0" borderId="57" xfId="0" applyBorder="1" applyAlignment="1">
      <alignment horizontal="center"/>
    </xf>
    <xf numFmtId="0" fontId="0" fillId="0" borderId="58" xfId="0" applyBorder="1" applyAlignment="1">
      <alignment horizontal="center"/>
    </xf>
    <xf numFmtId="0" fontId="0" fillId="0" borderId="59" xfId="0" applyBorder="1" applyAlignment="1">
      <alignment horizontal="center"/>
    </xf>
    <xf numFmtId="0" fontId="0" fillId="0" borderId="0" xfId="0" applyBorder="1" applyAlignment="1">
      <alignment horizontal="center"/>
    </xf>
    <xf numFmtId="0" fontId="0" fillId="0" borderId="60" xfId="0" applyBorder="1" applyAlignment="1">
      <alignment horizontal="center"/>
    </xf>
    <xf numFmtId="0" fontId="24" fillId="0" borderId="62" xfId="0" applyFont="1" applyBorder="1" applyAlignment="1">
      <alignment horizontal="center"/>
    </xf>
    <xf numFmtId="0" fontId="32" fillId="0" borderId="1" xfId="0" applyFont="1" applyBorder="1" applyAlignment="1">
      <alignment horizontal="center"/>
    </xf>
    <xf numFmtId="0" fontId="32" fillId="0" borderId="74" xfId="0" applyFont="1" applyBorder="1" applyAlignment="1">
      <alignment horizontal="center"/>
    </xf>
    <xf numFmtId="0" fontId="32" fillId="0" borderId="2" xfId="0" applyFont="1" applyBorder="1" applyAlignment="1">
      <alignment horizontal="center"/>
    </xf>
    <xf numFmtId="0" fontId="26" fillId="0" borderId="0" xfId="0" applyFont="1" applyBorder="1" applyAlignment="1">
      <alignment horizontal="center"/>
    </xf>
    <xf numFmtId="0" fontId="33" fillId="0" borderId="76" xfId="0" applyFont="1" applyBorder="1" applyAlignment="1">
      <alignment horizontal="center" vertical="center"/>
    </xf>
    <xf numFmtId="0" fontId="33" fillId="0" borderId="77" xfId="0" applyFont="1" applyBorder="1" applyAlignment="1">
      <alignment horizontal="center" vertical="center"/>
    </xf>
    <xf numFmtId="0" fontId="33" fillId="0" borderId="78" xfId="0" applyFont="1" applyBorder="1" applyAlignment="1">
      <alignment horizontal="center" vertical="center"/>
    </xf>
    <xf numFmtId="0" fontId="17" fillId="0" borderId="37" xfId="0" applyFont="1" applyBorder="1" applyAlignment="1">
      <alignment horizontal="center" vertical="center"/>
    </xf>
    <xf numFmtId="0" fontId="0" fillId="0" borderId="45" xfId="0" applyBorder="1" applyAlignment="1">
      <alignment horizontal="center"/>
    </xf>
    <xf numFmtId="0" fontId="0" fillId="0" borderId="17"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20" fillId="0" borderId="26" xfId="0" applyFont="1" applyBorder="1" applyAlignment="1">
      <alignment horizontal="center" vertical="center"/>
    </xf>
    <xf numFmtId="0" fontId="20" fillId="0" borderId="27" xfId="0" applyFont="1" applyBorder="1" applyAlignment="1">
      <alignment horizontal="center" vertical="center"/>
    </xf>
    <xf numFmtId="44" fontId="48" fillId="0" borderId="54" xfId="0" applyNumberFormat="1" applyFont="1" applyBorder="1" applyAlignment="1">
      <alignment horizontal="center" vertical="center"/>
    </xf>
    <xf numFmtId="0" fontId="48" fillId="0" borderId="54" xfId="0" applyFont="1" applyBorder="1" applyAlignment="1">
      <alignment horizontal="center" vertical="center"/>
    </xf>
    <xf numFmtId="164" fontId="25" fillId="0" borderId="0" xfId="0" applyNumberFormat="1" applyFont="1" applyAlignment="1">
      <alignment horizontal="center"/>
    </xf>
    <xf numFmtId="0" fontId="0" fillId="0" borderId="0" xfId="0" applyAlignment="1">
      <alignment horizontal="center"/>
    </xf>
    <xf numFmtId="0" fontId="23" fillId="0" borderId="65" xfId="0" applyFont="1" applyBorder="1" applyAlignment="1">
      <alignment horizontal="center"/>
    </xf>
    <xf numFmtId="0" fontId="23" fillId="0" borderId="66" xfId="0" applyFont="1" applyBorder="1" applyAlignment="1">
      <alignment horizontal="center"/>
    </xf>
    <xf numFmtId="0" fontId="31" fillId="0" borderId="68" xfId="0" applyFont="1" applyBorder="1" applyAlignment="1">
      <alignment horizontal="center"/>
    </xf>
    <xf numFmtId="0" fontId="31" fillId="0" borderId="0" xfId="0" applyFont="1" applyBorder="1" applyAlignment="1">
      <alignment horizontal="center"/>
    </xf>
    <xf numFmtId="0" fontId="32" fillId="0" borderId="0" xfId="0" applyFont="1" applyAlignment="1">
      <alignment horizontal="center"/>
    </xf>
    <xf numFmtId="164" fontId="32" fillId="0" borderId="0" xfId="0" applyNumberFormat="1" applyFont="1" applyAlignment="1">
      <alignment horizontal="left"/>
    </xf>
    <xf numFmtId="0" fontId="24" fillId="0" borderId="0" xfId="0" applyFont="1" applyAlignment="1">
      <alignment horizontal="center" vertical="center"/>
    </xf>
    <xf numFmtId="168" fontId="0" fillId="9" borderId="110" xfId="3" applyNumberFormat="1" applyFont="1" applyFill="1" applyBorder="1"/>
    <xf numFmtId="168" fontId="0" fillId="0" borderId="110" xfId="3" applyNumberFormat="1" applyFont="1" applyBorder="1"/>
    <xf numFmtId="168" fontId="0" fillId="0" borderId="112" xfId="3" applyNumberFormat="1" applyFont="1" applyBorder="1"/>
    <xf numFmtId="168" fontId="0" fillId="0" borderId="0" xfId="3" applyNumberFormat="1" applyFont="1"/>
    <xf numFmtId="168" fontId="0" fillId="0" borderId="0" xfId="3" applyNumberFormat="1" applyFont="1" applyFill="1" applyBorder="1"/>
    <xf numFmtId="0" fontId="0" fillId="10" borderId="36" xfId="0" applyFill="1" applyBorder="1" applyAlignment="1">
      <alignment horizontal="center" vertical="center" wrapText="1"/>
    </xf>
    <xf numFmtId="0" fontId="0" fillId="0" borderId="105" xfId="0" applyBorder="1" applyAlignment="1">
      <alignment horizontal="center" vertical="center"/>
    </xf>
    <xf numFmtId="0" fontId="0" fillId="0" borderId="125" xfId="0" applyBorder="1" applyAlignment="1">
      <alignment horizontal="center" vertical="center"/>
    </xf>
    <xf numFmtId="0" fontId="0" fillId="0" borderId="126" xfId="0" applyBorder="1" applyAlignment="1">
      <alignment horizontal="center" vertical="center"/>
    </xf>
    <xf numFmtId="0" fontId="49" fillId="0" borderId="56" xfId="0" applyFont="1" applyBorder="1" applyAlignment="1">
      <alignment horizontal="center" vertical="center"/>
    </xf>
    <xf numFmtId="0" fontId="49" fillId="0" borderId="57" xfId="0" applyFont="1" applyBorder="1" applyAlignment="1">
      <alignment horizontal="center" vertical="center"/>
    </xf>
    <xf numFmtId="0" fontId="0" fillId="10" borderId="127" xfId="0" applyFill="1" applyBorder="1" applyAlignment="1">
      <alignment horizontal="center" vertical="center" wrapText="1"/>
    </xf>
    <xf numFmtId="0" fontId="0" fillId="0" borderId="128" xfId="0" applyBorder="1" applyAlignment="1">
      <alignment horizontal="center" vertical="center"/>
    </xf>
    <xf numFmtId="0" fontId="0" fillId="0" borderId="129" xfId="0" applyBorder="1" applyAlignment="1">
      <alignment horizontal="center" vertical="center"/>
    </xf>
    <xf numFmtId="0" fontId="0" fillId="0" borderId="130" xfId="0" applyBorder="1" applyAlignment="1">
      <alignment horizontal="center" vertical="center"/>
    </xf>
    <xf numFmtId="0" fontId="0" fillId="0" borderId="59" xfId="0" applyBorder="1" applyAlignment="1">
      <alignment horizontal="center" vertical="center"/>
    </xf>
    <xf numFmtId="0" fontId="0" fillId="0" borderId="61" xfId="0" applyBorder="1" applyAlignment="1">
      <alignment horizontal="center" vertical="center"/>
    </xf>
    <xf numFmtId="0" fontId="0" fillId="0" borderId="62" xfId="0" applyBorder="1" applyAlignment="1">
      <alignment horizontal="center" vertical="center"/>
    </xf>
    <xf numFmtId="0" fontId="49" fillId="0" borderId="131" xfId="0" applyFont="1" applyBorder="1" applyAlignment="1">
      <alignment horizontal="center" vertical="center"/>
    </xf>
    <xf numFmtId="0" fontId="49" fillId="0" borderId="132" xfId="0" applyFont="1" applyBorder="1" applyAlignment="1">
      <alignment horizontal="center" vertical="center"/>
    </xf>
    <xf numFmtId="0" fontId="0" fillId="10" borderId="133" xfId="0" applyFill="1" applyBorder="1" applyAlignment="1">
      <alignment horizontal="center" vertical="center" wrapText="1"/>
    </xf>
    <xf numFmtId="0" fontId="0" fillId="0" borderId="134" xfId="0" applyBorder="1" applyAlignment="1">
      <alignment horizontal="center" vertical="center"/>
    </xf>
    <xf numFmtId="0" fontId="0" fillId="0" borderId="135" xfId="0" applyBorder="1" applyAlignment="1">
      <alignment horizontal="center" vertical="center"/>
    </xf>
    <xf numFmtId="0" fontId="0" fillId="0" borderId="136" xfId="0" applyBorder="1" applyAlignment="1">
      <alignment horizontal="center" vertical="center"/>
    </xf>
    <xf numFmtId="0" fontId="0" fillId="0" borderId="137" xfId="0" applyBorder="1" applyAlignment="1">
      <alignment horizontal="center" vertical="center"/>
    </xf>
    <xf numFmtId="0" fontId="0" fillId="0" borderId="138" xfId="0" applyBorder="1" applyAlignment="1">
      <alignment horizontal="center" vertical="center"/>
    </xf>
    <xf numFmtId="0" fontId="0" fillId="0" borderId="139" xfId="0" applyBorder="1" applyAlignment="1">
      <alignment horizontal="center" vertical="center"/>
    </xf>
    <xf numFmtId="0" fontId="49" fillId="0" borderId="140" xfId="0" applyFont="1" applyBorder="1" applyAlignment="1">
      <alignment horizontal="center" vertical="center"/>
    </xf>
    <xf numFmtId="0" fontId="49" fillId="0" borderId="141" xfId="0" applyFont="1" applyBorder="1" applyAlignment="1">
      <alignment horizontal="center" vertical="center"/>
    </xf>
    <xf numFmtId="0" fontId="49" fillId="0" borderId="142" xfId="0" applyFont="1" applyBorder="1" applyAlignment="1">
      <alignment horizontal="center" vertical="center"/>
    </xf>
    <xf numFmtId="0" fontId="0" fillId="10" borderId="143" xfId="0" applyFill="1" applyBorder="1" applyAlignment="1">
      <alignment horizontal="center" vertical="center" wrapText="1"/>
    </xf>
    <xf numFmtId="0" fontId="0" fillId="10" borderId="144" xfId="0" applyFill="1" applyBorder="1" applyAlignment="1">
      <alignment horizontal="center" vertical="center" wrapText="1"/>
    </xf>
    <xf numFmtId="0" fontId="0" fillId="0" borderId="145" xfId="0" applyBorder="1" applyAlignment="1">
      <alignment horizontal="center" vertical="center"/>
    </xf>
    <xf numFmtId="0" fontId="0" fillId="0" borderId="146" xfId="0" applyBorder="1" applyAlignment="1">
      <alignment horizontal="center" vertical="center"/>
    </xf>
    <xf numFmtId="0" fontId="0" fillId="0" borderId="147" xfId="0" applyBorder="1" applyAlignment="1">
      <alignment horizontal="center" vertical="center"/>
    </xf>
    <xf numFmtId="0" fontId="0" fillId="0" borderId="148" xfId="0" applyBorder="1" applyAlignment="1">
      <alignment horizontal="center" vertical="center"/>
    </xf>
    <xf numFmtId="0" fontId="0" fillId="0" borderId="149" xfId="0" applyBorder="1" applyAlignment="1">
      <alignment horizontal="center" vertical="center"/>
    </xf>
    <xf numFmtId="0" fontId="0" fillId="0" borderId="150" xfId="0" applyBorder="1" applyAlignment="1">
      <alignment horizontal="center" vertical="center"/>
    </xf>
    <xf numFmtId="0" fontId="0" fillId="0" borderId="151" xfId="0" applyBorder="1" applyAlignment="1">
      <alignment horizontal="center" vertical="center"/>
    </xf>
    <xf numFmtId="0" fontId="0" fillId="0" borderId="152" xfId="0" applyBorder="1" applyAlignment="1">
      <alignment horizontal="center" vertical="center"/>
    </xf>
    <xf numFmtId="0" fontId="0" fillId="0" borderId="153" xfId="0" applyBorder="1" applyAlignment="1">
      <alignment horizontal="center" vertical="center"/>
    </xf>
    <xf numFmtId="0" fontId="0" fillId="0" borderId="154" xfId="0" applyBorder="1" applyAlignment="1">
      <alignment horizontal="center" vertical="center"/>
    </xf>
    <xf numFmtId="0" fontId="0" fillId="0" borderId="155" xfId="0" applyBorder="1" applyAlignment="1">
      <alignment horizontal="center" vertical="center"/>
    </xf>
  </cellXfs>
  <cellStyles count="4">
    <cellStyle name="Lien hypertexte" xfId="2" builtinId="8"/>
    <cellStyle name="Monétaire" xfId="1" builtinId="4"/>
    <cellStyle name="Normal" xfId="0" builtinId="0"/>
    <cellStyle name="Pourcentage" xfId="3" builtinId="5"/>
  </cellStyles>
  <dxfs count="1">
    <dxf>
      <protection locked="0" hidden="0"/>
    </dxf>
  </dxfs>
  <tableStyles count="3" defaultTableStyle="TableStyleMedium2" defaultPivotStyle="PivotStyleLight16">
    <tableStyle name="Style de tableau 1" pivot="0" count="0" xr9:uid="{441C276D-679D-4C03-A073-711D5CC6FF8E}"/>
    <tableStyle name="Style de tableau 2" pivot="0" count="0" xr9:uid="{3FEE9ADD-8FF0-432E-9781-AED1FC62BB2C}"/>
    <tableStyle name="Style de tableau 3" pivot="0" count="0" xr9:uid="{9580C693-B78F-4AD1-B6A5-9A810128EE20}"/>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activeX1.xml><?xml version="1.0" encoding="utf-8"?>
<ax:ocx xmlns:ax="http://schemas.microsoft.com/office/2006/activeX" xmlns:r="http://schemas.openxmlformats.org/officeDocument/2006/relationships" ax:classid="{8BD21D40-EC42-11CE-9E0D-00AA006002F3}" ax:persistence="persistStreamInit" r:id="rId1"/>
</file>

<file path=xl/activeX/activeX2.xml><?xml version="1.0" encoding="utf-8"?>
<ax:ocx xmlns:ax="http://schemas.microsoft.com/office/2006/activeX" xmlns:r="http://schemas.openxmlformats.org/officeDocument/2006/relationships" ax:classid="{8BD21D40-EC42-11CE-9E0D-00AA006002F3}" ax:persistence="persistStreamInit" r:id="rId1"/>
</file>

<file path=xl/activeX/activeX3.xml><?xml version="1.0" encoding="utf-8"?>
<ax:ocx xmlns:ax="http://schemas.microsoft.com/office/2006/activeX" xmlns:r="http://schemas.openxmlformats.org/officeDocument/2006/relationships" ax:classid="{8BD21D40-EC42-11CE-9E0D-00AA006002F3}" ax:persistence="persistStreamInit" r:id="rId1"/>
</file>

<file path=xl/activeX/activeX4.xml><?xml version="1.0" encoding="utf-8"?>
<ax:ocx xmlns:ax="http://schemas.microsoft.com/office/2006/activeX" xmlns:r="http://schemas.openxmlformats.org/officeDocument/2006/relationships" ax:classid="{8BD21D40-EC42-11CE-9E0D-00AA006002F3}" ax:persistence="persistStreamInit" r:id="rId1"/>
</file>

<file path=xl/activeX/activeX5.xml><?xml version="1.0" encoding="utf-8"?>
<ax:ocx xmlns:ax="http://schemas.microsoft.com/office/2006/activeX" xmlns:r="http://schemas.openxmlformats.org/officeDocument/2006/relationships" ax:classid="{8BD21D40-EC42-11CE-9E0D-00AA006002F3}" ax:persistence="persistStreamInit" r:id="rId1"/>
</file>

<file path=xl/activeX/activeX6.xml><?xml version="1.0" encoding="utf-8"?>
<ax:ocx xmlns:ax="http://schemas.microsoft.com/office/2006/activeX" xmlns:r="http://schemas.openxmlformats.org/officeDocument/2006/relationships" ax:classid="{8BD21D40-EC42-11CE-9E0D-00AA006002F3}" ax:persistence="persistStreamInit" r:id="rId1"/>
</file>

<file path=xl/activeX/activeX7.xml><?xml version="1.0" encoding="utf-8"?>
<ax:ocx xmlns:ax="http://schemas.microsoft.com/office/2006/activeX" xmlns:r="http://schemas.openxmlformats.org/officeDocument/2006/relationships" ax:classid="{8BD21D40-EC42-11CE-9E0D-00AA006002F3}" ax:persistence="persistStreamInit" r:id="rId1"/>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8" Type="http://schemas.openxmlformats.org/officeDocument/2006/relationships/customXml" Target="../ink/ink2.xml"/><Relationship Id="rId3" Type="http://schemas.openxmlformats.org/officeDocument/2006/relationships/image" Target="../media/image9.png"/><Relationship Id="rId7" Type="http://schemas.openxmlformats.org/officeDocument/2006/relationships/image" Target="../media/image90.png"/><Relationship Id="rId17" Type="http://schemas.openxmlformats.org/officeDocument/2006/relationships/image" Target="../media/image14.png"/><Relationship Id="rId2" Type="http://schemas.openxmlformats.org/officeDocument/2006/relationships/image" Target="../media/image8.jpeg"/><Relationship Id="rId1" Type="http://schemas.openxmlformats.org/officeDocument/2006/relationships/image" Target="../media/image7.jpeg"/><Relationship Id="rId6" Type="http://schemas.openxmlformats.org/officeDocument/2006/relationships/customXml" Target="../ink/ink1.xml"/><Relationship Id="rId5" Type="http://schemas.openxmlformats.org/officeDocument/2006/relationships/image" Target="../media/image11.png"/><Relationship Id="rId4" Type="http://schemas.openxmlformats.org/officeDocument/2006/relationships/image" Target="../media/image10.jpeg"/></Relationships>
</file>

<file path=xl/drawings/_rels/vmlDrawing1.v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emf"/><Relationship Id="rId6" Type="http://schemas.openxmlformats.org/officeDocument/2006/relationships/image" Target="../media/image6.emf"/><Relationship Id="rId5" Type="http://schemas.openxmlformats.org/officeDocument/2006/relationships/image" Target="../media/image5.emf"/><Relationship Id="rId4" Type="http://schemas.openxmlformats.org/officeDocument/2006/relationships/image" Target="../media/image4.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12.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752475</xdr:colOff>
          <xdr:row>25</xdr:row>
          <xdr:rowOff>200025</xdr:rowOff>
        </xdr:from>
        <xdr:to>
          <xdr:col>7</xdr:col>
          <xdr:colOff>561975</xdr:colOff>
          <xdr:row>29</xdr:row>
          <xdr:rowOff>76200</xdr:rowOff>
        </xdr:to>
        <xdr:sp macro="" textlink="">
          <xdr:nvSpPr>
            <xdr:cNvPr id="2055" name="Bouton 7" hidden="1">
              <a:extLst>
                <a:ext uri="{63B3BB69-23CF-44E3-9099-C40C66FF867C}">
                  <a14:compatExt spid="_x0000_s2055"/>
                </a:ext>
                <a:ext uri="{FF2B5EF4-FFF2-40B4-BE49-F238E27FC236}">
                  <a16:creationId xmlns:a16="http://schemas.microsoft.com/office/drawing/2014/main" id="{00000000-0008-0000-0100-000007080000}"/>
                </a:ext>
              </a:extLst>
            </xdr:cNvPr>
            <xdr:cNvSpPr/>
          </xdr:nvSpPr>
          <xdr:spPr bwMode="auto">
            <a:xfrm>
              <a:off x="0" y="0"/>
              <a:ext cx="0" cy="0"/>
            </a:xfrm>
            <a:prstGeom prst="rect">
              <a:avLst/>
            </a:prstGeom>
            <a:noFill/>
            <a:ln w="9525">
              <a:miter lim="800000"/>
              <a:headEnd/>
              <a:tailEnd/>
            </a:ln>
          </xdr:spPr>
          <xdr:txBody>
            <a:bodyPr vertOverflow="clip" wrap="square" lIns="36576" tIns="41148" rIns="36576" bIns="41148" anchor="ctr" upright="1"/>
            <a:lstStyle/>
            <a:p>
              <a:pPr algn="ctr" rtl="0">
                <a:defRPr sz="1000"/>
              </a:pPr>
              <a:r>
                <a:rPr lang="fr-BE" sz="1600" b="0" i="1" u="none" strike="noStrike" baseline="0">
                  <a:solidFill>
                    <a:srgbClr val="008000"/>
                  </a:solidFill>
                  <a:latin typeface="Brush Script MT"/>
                </a:rPr>
                <a:t>Impression d'un exemplaire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752475</xdr:colOff>
          <xdr:row>31</xdr:row>
          <xdr:rowOff>57150</xdr:rowOff>
        </xdr:from>
        <xdr:to>
          <xdr:col>7</xdr:col>
          <xdr:colOff>571500</xdr:colOff>
          <xdr:row>34</xdr:row>
          <xdr:rowOff>76200</xdr:rowOff>
        </xdr:to>
        <xdr:sp macro="" textlink="">
          <xdr:nvSpPr>
            <xdr:cNvPr id="2057" name="Bouton 9" hidden="1">
              <a:extLst>
                <a:ext uri="{63B3BB69-23CF-44E3-9099-C40C66FF867C}">
                  <a14:compatExt spid="_x0000_s2057"/>
                </a:ext>
                <a:ext uri="{FF2B5EF4-FFF2-40B4-BE49-F238E27FC236}">
                  <a16:creationId xmlns:a16="http://schemas.microsoft.com/office/drawing/2014/main" id="{00000000-0008-0000-0100-0000090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BE" sz="1100" b="0" i="0" u="none" strike="noStrike" baseline="0">
                  <a:solidFill>
                    <a:srgbClr val="000000"/>
                  </a:solidFill>
                  <a:latin typeface="Calibri"/>
                  <a:cs typeface="Calibri"/>
                </a:rPr>
                <a:t>ARCHIVER</a:t>
              </a:r>
            </a:p>
          </xdr:txBody>
        </xdr:sp>
        <xdr:clientData fPrintsWithSheet="0"/>
      </xdr:twoCellAnchor>
    </mc:Choice>
    <mc:Fallback/>
  </mc:AlternateContent>
  <xdr:twoCellAnchor editAs="oneCell">
    <xdr:from>
      <xdr:col>3</xdr:col>
      <xdr:colOff>3878</xdr:colOff>
      <xdr:row>27</xdr:row>
      <xdr:rowOff>123825</xdr:rowOff>
    </xdr:from>
    <xdr:to>
      <xdr:col>3</xdr:col>
      <xdr:colOff>485776</xdr:colOff>
      <xdr:row>28</xdr:row>
      <xdr:rowOff>152400</xdr:rowOff>
    </xdr:to>
    <xdr:pic>
      <xdr:nvPicPr>
        <xdr:cNvPr id="5" name="Image 4">
          <a:extLst>
            <a:ext uri="{FF2B5EF4-FFF2-40B4-BE49-F238E27FC236}">
              <a16:creationId xmlns:a16="http://schemas.microsoft.com/office/drawing/2014/main" id="{00000000-0008-0000-0100-000005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223453" y="8115300"/>
          <a:ext cx="481898" cy="257175"/>
        </a:xfrm>
        <a:prstGeom prst="rect">
          <a:avLst/>
        </a:prstGeom>
      </xdr:spPr>
    </xdr:pic>
    <xdr:clientData/>
  </xdr:twoCellAnchor>
  <xdr:twoCellAnchor editAs="oneCell">
    <xdr:from>
      <xdr:col>2</xdr:col>
      <xdr:colOff>819150</xdr:colOff>
      <xdr:row>24</xdr:row>
      <xdr:rowOff>523720</xdr:rowOff>
    </xdr:from>
    <xdr:to>
      <xdr:col>3</xdr:col>
      <xdr:colOff>407175</xdr:colOff>
      <xdr:row>26</xdr:row>
      <xdr:rowOff>64275</xdr:rowOff>
    </xdr:to>
    <xdr:pic>
      <xdr:nvPicPr>
        <xdr:cNvPr id="7" name="Image 6">
          <a:extLst>
            <a:ext uri="{FF2B5EF4-FFF2-40B4-BE49-F238E27FC236}">
              <a16:creationId xmlns:a16="http://schemas.microsoft.com/office/drawing/2014/main" id="{00000000-0008-0000-0100-000007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200525" y="7534120"/>
          <a:ext cx="492900" cy="293030"/>
        </a:xfrm>
        <a:prstGeom prst="rect">
          <a:avLst/>
        </a:prstGeom>
      </xdr:spPr>
    </xdr:pic>
    <xdr:clientData/>
  </xdr:twoCellAnchor>
  <xdr:twoCellAnchor editAs="oneCell">
    <xdr:from>
      <xdr:col>2</xdr:col>
      <xdr:colOff>819150</xdr:colOff>
      <xdr:row>26</xdr:row>
      <xdr:rowOff>66675</xdr:rowOff>
    </xdr:from>
    <xdr:to>
      <xdr:col>3</xdr:col>
      <xdr:colOff>433350</xdr:colOff>
      <xdr:row>27</xdr:row>
      <xdr:rowOff>157125</xdr:rowOff>
    </xdr:to>
    <xdr:pic>
      <xdr:nvPicPr>
        <xdr:cNvPr id="9" name="Image 8">
          <a:extLst>
            <a:ext uri="{FF2B5EF4-FFF2-40B4-BE49-F238E27FC236}">
              <a16:creationId xmlns:a16="http://schemas.microsoft.com/office/drawing/2014/main" id="{00000000-0008-0000-0100-000009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4200525" y="7829550"/>
          <a:ext cx="519075" cy="319050"/>
        </a:xfrm>
        <a:prstGeom prst="rect">
          <a:avLst/>
        </a:prstGeom>
      </xdr:spPr>
    </xdr:pic>
    <xdr:clientData/>
  </xdr:twoCellAnchor>
  <xdr:twoCellAnchor editAs="oneCell">
    <xdr:from>
      <xdr:col>0</xdr:col>
      <xdr:colOff>1848223</xdr:colOff>
      <xdr:row>33</xdr:row>
      <xdr:rowOff>19050</xdr:rowOff>
    </xdr:from>
    <xdr:to>
      <xdr:col>1</xdr:col>
      <xdr:colOff>295274</xdr:colOff>
      <xdr:row>34</xdr:row>
      <xdr:rowOff>152400</xdr:rowOff>
    </xdr:to>
    <xdr:pic>
      <xdr:nvPicPr>
        <xdr:cNvPr id="11" name="Image 10" descr="Cofidis historique et activités de crédit à la consommation | Rachat de  crédit simulation regroupement de prêt conso &amp; immobilier">
          <a:extLst>
            <a:ext uri="{FF2B5EF4-FFF2-40B4-BE49-F238E27FC236}">
              <a16:creationId xmlns:a16="http://schemas.microsoft.com/office/drawing/2014/main" id="{00000000-0008-0000-0100-00000B000000}"/>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1848223" y="9382125"/>
          <a:ext cx="780676" cy="3619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1952625</xdr:colOff>
      <xdr:row>34</xdr:row>
      <xdr:rowOff>105007</xdr:rowOff>
    </xdr:from>
    <xdr:to>
      <xdr:col>1</xdr:col>
      <xdr:colOff>361950</xdr:colOff>
      <xdr:row>35</xdr:row>
      <xdr:rowOff>9524</xdr:rowOff>
    </xdr:to>
    <xdr:pic>
      <xdr:nvPicPr>
        <xdr:cNvPr id="14" name="Image 13" descr="Cetelem vous présente son nouveau logo - Cetelem.be">
          <a:extLst>
            <a:ext uri="{FF2B5EF4-FFF2-40B4-BE49-F238E27FC236}">
              <a16:creationId xmlns:a16="http://schemas.microsoft.com/office/drawing/2014/main" id="{00000000-0008-0000-0100-00000E000000}"/>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1952625" y="9696682"/>
          <a:ext cx="742950" cy="34266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xdr:colOff>
      <xdr:row>37</xdr:row>
      <xdr:rowOff>19050</xdr:rowOff>
    </xdr:from>
    <xdr:to>
      <xdr:col>1</xdr:col>
      <xdr:colOff>790576</xdr:colOff>
      <xdr:row>85</xdr:row>
      <xdr:rowOff>180976</xdr:rowOff>
    </xdr:to>
    <xdr:sp macro="" textlink="">
      <xdr:nvSpPr>
        <xdr:cNvPr id="2" name="ZoneTexte 1">
          <a:extLst>
            <a:ext uri="{FF2B5EF4-FFF2-40B4-BE49-F238E27FC236}">
              <a16:creationId xmlns:a16="http://schemas.microsoft.com/office/drawing/2014/main" id="{00000000-0008-0000-0100-000002000000}"/>
            </a:ext>
          </a:extLst>
        </xdr:cNvPr>
        <xdr:cNvSpPr txBox="1"/>
      </xdr:nvSpPr>
      <xdr:spPr>
        <a:xfrm>
          <a:off x="1" y="10125075"/>
          <a:ext cx="3124200" cy="9305926"/>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fr-BE" sz="5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fr-BE" sz="5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US" sz="500">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fr-BE" sz="5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fr-FR" sz="900">
              <a:solidFill>
                <a:schemeClr val="dk1"/>
              </a:solidFill>
              <a:effectLst/>
              <a:latin typeface="Tahoma" panose="020B0604030504040204" pitchFamily="34" charset="0"/>
              <a:ea typeface="Tahoma" panose="020B0604030504040204" pitchFamily="34" charset="0"/>
              <a:cs typeface="Tahoma" panose="020B0604030504040204" pitchFamily="34" charset="0"/>
            </a:rPr>
            <a:t>Conditions générales de vente</a:t>
          </a:r>
        </a:p>
        <a:p>
          <a:r>
            <a:rPr lang="fr-BE" sz="600">
              <a:effectLst/>
              <a:latin typeface="Tahoma" panose="020B0604030504040204" pitchFamily="34" charset="0"/>
              <a:ea typeface="Tahoma" panose="020B0604030504040204" pitchFamily="34" charset="0"/>
              <a:cs typeface="Tahoma" panose="020B0604030504040204" pitchFamily="34" charset="0"/>
            </a:rPr>
            <a:t> </a:t>
          </a:r>
          <a:r>
            <a:rPr lang="fr-FR" sz="600" b="1">
              <a:solidFill>
                <a:schemeClr val="dk1"/>
              </a:solidFill>
              <a:effectLst/>
              <a:latin typeface="Tahoma" panose="020B0604030504040204" pitchFamily="34" charset="0"/>
              <a:ea typeface="Tahoma" panose="020B0604030504040204" pitchFamily="34" charset="0"/>
              <a:cs typeface="Tahoma" panose="020B0604030504040204" pitchFamily="34" charset="0"/>
            </a:rPr>
            <a:t>Description des obligations</a:t>
          </a:r>
          <a:endParaRPr lang="fr-BE" sz="6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fr-FR" sz="600">
              <a:solidFill>
                <a:schemeClr val="dk1"/>
              </a:solidFill>
              <a:effectLst/>
              <a:latin typeface="Tahoma" panose="020B0604030504040204" pitchFamily="34" charset="0"/>
              <a:ea typeface="Tahoma" panose="020B0604030504040204" pitchFamily="34" charset="0"/>
              <a:cs typeface="Tahoma" panose="020B0604030504040204" pitchFamily="34" charset="0"/>
            </a:rPr>
            <a:t>Article I</a:t>
          </a:r>
          <a:endParaRPr lang="fr-BE" sz="6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fr-FR" sz="600">
              <a:solidFill>
                <a:schemeClr val="dk1"/>
              </a:solidFill>
              <a:effectLst/>
              <a:latin typeface="Tahoma" panose="020B0604030504040204" pitchFamily="34" charset="0"/>
              <a:ea typeface="Tahoma" panose="020B0604030504040204" pitchFamily="34" charset="0"/>
              <a:cs typeface="Tahoma" panose="020B0604030504040204" pitchFamily="34" charset="0"/>
            </a:rPr>
            <a:t>Tous les produits qui composent l'assortiment normal du salon proposé par le vendeur sont qualifiés de meubles, le vendeur étant lié par les documents de garantie, par les prospectus et les dépliants publicitaires, ainsi que par tous les autres documents dis­tribués ou acceptés par lui ou auxquels il se référera pour autant qu'ils ne limitent pas les droits de l'acheteur qui découlent de la loi., de la présente convention, toute vente étant soumise aux présentes conditions générales sauf stipulation contraire et par écrit. Le vendeur ne pourra pas être tenu pour responsable des modifications d'importance relatives apportées à la fabrication, aux mesures de mobilier et à la couleur de celui-ci par le fabricant, à moins que les modifications dont question soient apparentes à la lecture du recto du bon de commande ou que cette fabrication, ces mesures ou cette couleur constituent </a:t>
          </a:r>
          <a:r>
            <a:rPr lang="fr-FR" sz="600" i="1">
              <a:solidFill>
                <a:schemeClr val="dk1"/>
              </a:solidFill>
              <a:effectLst/>
              <a:latin typeface="Tahoma" panose="020B0604030504040204" pitchFamily="34" charset="0"/>
              <a:ea typeface="Tahoma" panose="020B0604030504040204" pitchFamily="34" charset="0"/>
              <a:cs typeface="Tahoma" panose="020B0604030504040204" pitchFamily="34" charset="0"/>
            </a:rPr>
            <a:t>pour </a:t>
          </a:r>
          <a:r>
            <a:rPr lang="fr-FR" sz="600">
              <a:solidFill>
                <a:schemeClr val="dk1"/>
              </a:solidFill>
              <a:effectLst/>
              <a:latin typeface="Tahoma" panose="020B0604030504040204" pitchFamily="34" charset="0"/>
              <a:ea typeface="Tahoma" panose="020B0604030504040204" pitchFamily="34" charset="0"/>
              <a:cs typeface="Tahoma" panose="020B0604030504040204" pitchFamily="34" charset="0"/>
            </a:rPr>
            <a:t>l'acheteur des éléments essentiels de la convention selon les dispositions écrites de celle-ci.</a:t>
          </a:r>
          <a:endParaRPr lang="fr-BE" sz="6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fr-FR" sz="600" b="1">
              <a:solidFill>
                <a:schemeClr val="dk1"/>
              </a:solidFill>
              <a:effectLst/>
              <a:latin typeface="Tahoma" panose="020B0604030504040204" pitchFamily="34" charset="0"/>
              <a:ea typeface="Tahoma" panose="020B0604030504040204" pitchFamily="34" charset="0"/>
              <a:cs typeface="Tahoma" panose="020B0604030504040204" pitchFamily="34" charset="0"/>
            </a:rPr>
            <a:t>Vente hors entreprise et délai de réflexion </a:t>
          </a:r>
          <a:endParaRPr lang="fr-BE" sz="6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fr-FR" sz="600">
              <a:solidFill>
                <a:schemeClr val="dk1"/>
              </a:solidFill>
              <a:effectLst/>
              <a:latin typeface="Tahoma" panose="020B0604030504040204" pitchFamily="34" charset="0"/>
              <a:ea typeface="Tahoma" panose="020B0604030504040204" pitchFamily="34" charset="0"/>
              <a:cs typeface="Tahoma" panose="020B0604030504040204" pitchFamily="34" charset="0"/>
            </a:rPr>
            <a:t>Article 2</a:t>
          </a:r>
          <a:endParaRPr lang="fr-BE" sz="6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fr-FR" sz="600">
              <a:solidFill>
                <a:schemeClr val="dk1"/>
              </a:solidFill>
              <a:effectLst/>
              <a:latin typeface="Tahoma" panose="020B0604030504040204" pitchFamily="34" charset="0"/>
              <a:ea typeface="Tahoma" panose="020B0604030504040204" pitchFamily="34" charset="0"/>
              <a:cs typeface="Tahoma" panose="020B0604030504040204" pitchFamily="34" charset="0"/>
            </a:rPr>
            <a:t>Dès la signature de la convention de vente, la vente est parfaite conformément l'article 1583 du Code Civil et il ne pourra pks y être renoncée par l'acheteur que s'il s'agit d'une vente conclue en dehors de l'entreprise selon le section 11 de la loi du 14 juillet 1991 dont l'article 88 énonce que dans les 7 jours ouvrables à dater du lende­main du jour de la signature du contrat, le consommateur a le droit de renoncer sans frais à son achat à condition d'en prévenir le vendeur pur lettre recommandée à k poste. Les ventes conclues en dehors de l'entreprise sont celles qui ont lieu à l'occasion de foires ou d'expositions. Ce délai de réflexion n'existe pas non plus lorsque, visite du vendeur a fait l'objet d'une demande expresse et préalable de la part de l'acheteur dans l'objectif de négocier une vente.</a:t>
          </a:r>
          <a:endParaRPr lang="fr-BE" sz="6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fr-FR" sz="600" b="1">
              <a:solidFill>
                <a:schemeClr val="dk1"/>
              </a:solidFill>
              <a:effectLst/>
              <a:latin typeface="Tahoma" panose="020B0604030504040204" pitchFamily="34" charset="0"/>
              <a:ea typeface="Tahoma" panose="020B0604030504040204" pitchFamily="34" charset="0"/>
              <a:cs typeface="Tahoma" panose="020B0604030504040204" pitchFamily="34" charset="0"/>
            </a:rPr>
            <a:t>Prix</a:t>
          </a:r>
          <a:endParaRPr lang="fr-BE" sz="6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fr-FR" sz="600">
              <a:solidFill>
                <a:schemeClr val="dk1"/>
              </a:solidFill>
              <a:effectLst/>
              <a:latin typeface="Tahoma" panose="020B0604030504040204" pitchFamily="34" charset="0"/>
              <a:ea typeface="Tahoma" panose="020B0604030504040204" pitchFamily="34" charset="0"/>
              <a:cs typeface="Tahoma" panose="020B0604030504040204" pitchFamily="34" charset="0"/>
            </a:rPr>
            <a:t>Article 3</a:t>
          </a:r>
          <a:endParaRPr lang="fr-BE" sz="6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fr-FR" sz="600">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fr-BE" sz="6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fr-FR" sz="600">
              <a:solidFill>
                <a:schemeClr val="dk1"/>
              </a:solidFill>
              <a:effectLst/>
              <a:latin typeface="Tahoma" panose="020B0604030504040204" pitchFamily="34" charset="0"/>
              <a:ea typeface="Tahoma" panose="020B0604030504040204" pitchFamily="34" charset="0"/>
              <a:cs typeface="Tahoma" panose="020B0604030504040204" pitchFamily="34" charset="0"/>
            </a:rPr>
            <a:t>Le prix mentionné au recto du bon de commande comprend tous les frais à l'exception de ceux qui sont expressément mentionnés par la convention el ceux qui découlent de l'utilisation d'un élévateur pour b livraison du mobilier. Le vendeur s'accorde k droit de porter en compte à l'acheteur les frais supplémentaires engendrés par les rensei­gnements erronés donnés par l'acheteur lors de lu rédaction du bon de commande quant au lieu de b livraison ou si des modifications sont apportées à ce délai de livraison et/ou au lieu de livraison et/ou aux circonstances de livraison. Le prix total sera également adapté en cas de modification du taux de la TVA avant la date de la livraison prévue.</a:t>
          </a:r>
          <a:endParaRPr lang="fr-BE" sz="6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fr-FR" sz="600" b="1">
              <a:solidFill>
                <a:schemeClr val="dk1"/>
              </a:solidFill>
              <a:effectLst/>
              <a:latin typeface="Tahoma" panose="020B0604030504040204" pitchFamily="34" charset="0"/>
              <a:ea typeface="Tahoma" panose="020B0604030504040204" pitchFamily="34" charset="0"/>
              <a:cs typeface="Tahoma" panose="020B0604030504040204" pitchFamily="34" charset="0"/>
            </a:rPr>
            <a:t>Date de livraison</a:t>
          </a:r>
          <a:endParaRPr lang="fr-BE" sz="6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fr-FR" sz="600">
              <a:solidFill>
                <a:schemeClr val="dk1"/>
              </a:solidFill>
              <a:effectLst/>
              <a:latin typeface="Tahoma" panose="020B0604030504040204" pitchFamily="34" charset="0"/>
              <a:ea typeface="Tahoma" panose="020B0604030504040204" pitchFamily="34" charset="0"/>
              <a:cs typeface="Tahoma" panose="020B0604030504040204" pitchFamily="34" charset="0"/>
            </a:rPr>
            <a:t>Article 4</a:t>
          </a:r>
          <a:endParaRPr lang="fr-BE" sz="6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fr-FR" sz="600">
              <a:solidFill>
                <a:schemeClr val="dk1"/>
              </a:solidFill>
              <a:effectLst/>
              <a:latin typeface="Tahoma" panose="020B0604030504040204" pitchFamily="34" charset="0"/>
              <a:ea typeface="Tahoma" panose="020B0604030504040204" pitchFamily="34" charset="0"/>
              <a:cs typeface="Tahoma" panose="020B0604030504040204" pitchFamily="34" charset="0"/>
            </a:rPr>
            <a:t>La date et le délai de livraison sont de stricte application. Si la convention ne men­tionne aucune date ou aucun délai de livraison, la date limite de la livraison sera de 6 mois à compter de la signature du bon de commande. Au cas où le vendeur n'aurait pas livré les meubles au plus tard pour la date convenue ou si l'acheteur refuse d'en prendre livraison au plus tard pour la date convenue, la partie lésée pourra déclarer immédiatement par écrit ou recommandé la convention résolue de plein droit et sans mise en demeure préalable, cette résolution entraînant le droit de récupérer toutes sommes déjà versées ou tous meubles déjà livrés, outre le droit à une indemnité pour le préjudice objectivement subi. Si la convention est résiliée par le vendeur, il a dès cet instant le droit de vendre les meubles à dies tiers, l'acheteur ayant perdu le droit de prétendre à l'exécution de la convention. A défaut d'une lettre recommandée adressée par accusé de réception dans les 15 jours à l'autre partie par celle qui n’a pas respecté le délai de livraison ou a refusé de prendre la livraison du mobilier, la convention restera parfaitement valable et devra être exécutée. Dans le cas où la date limite du délai de livraison serait prolongée ou ajournée sur demande unilatérale de l'acheteur pour une durée de plus d'un mois, le vendeur pourra exiger le versement d'un complément d'acompte de même que les frais éventuels de dépôt seront portés en compte à l'acheteur en sus du prix d'achat du mobilier, à raison de 3% de ce prix par mois, tout mois commencé étant réputé échu.</a:t>
          </a:r>
          <a:endParaRPr lang="fr-BE" sz="6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fr-FR" sz="600">
              <a:solidFill>
                <a:schemeClr val="dk1"/>
              </a:solidFill>
              <a:effectLst/>
              <a:latin typeface="Tahoma" panose="020B0604030504040204" pitchFamily="34" charset="0"/>
              <a:ea typeface="Tahoma" panose="020B0604030504040204" pitchFamily="34" charset="0"/>
              <a:cs typeface="Tahoma" panose="020B0604030504040204" pitchFamily="34" charset="0"/>
            </a:rPr>
            <a:t>Article 5</a:t>
          </a:r>
          <a:endParaRPr lang="fr-BE" sz="6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fr-FR" sz="600">
              <a:solidFill>
                <a:schemeClr val="dk1"/>
              </a:solidFill>
              <a:effectLst/>
              <a:latin typeface="Tahoma" panose="020B0604030504040204" pitchFamily="34" charset="0"/>
              <a:ea typeface="Tahoma" panose="020B0604030504040204" pitchFamily="34" charset="0"/>
              <a:cs typeface="Tahoma" panose="020B0604030504040204" pitchFamily="34" charset="0"/>
            </a:rPr>
            <a:t>L'article précédent ne s'applique toutefois pas lorsque la date de livraison n'est pas res­pectée par suite de circonstances imprévisibles et indépendantes de la volonté du ven­deur lorsque celui-ci en a averti l'acheteur dans les 15 jours qui suivent le moment où il en a eu connaissance et au plus tard pour la date prévue pour la livraison. En ce cas, l'acheteur aura le choix entre la livraison temporaire d'un mobilier de remplacement.</a:t>
          </a:r>
          <a:endParaRPr lang="fr-BE" sz="6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fr-FR" sz="600">
              <a:solidFill>
                <a:schemeClr val="dk1"/>
              </a:solidFill>
              <a:effectLst/>
              <a:latin typeface="Tahoma" panose="020B0604030504040204" pitchFamily="34" charset="0"/>
              <a:ea typeface="Tahoma" panose="020B0604030504040204" pitchFamily="34" charset="0"/>
              <a:cs typeface="Tahoma" panose="020B0604030504040204" pitchFamily="34" charset="0"/>
            </a:rPr>
            <a:t>Article 6</a:t>
          </a:r>
          <a:endParaRPr lang="fr-BE" sz="6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fr-FR" sz="600">
              <a:solidFill>
                <a:schemeClr val="dk1"/>
              </a:solidFill>
              <a:effectLst/>
              <a:latin typeface="Tahoma" panose="020B0604030504040204" pitchFamily="34" charset="0"/>
              <a:ea typeface="Tahoma" panose="020B0604030504040204" pitchFamily="34" charset="0"/>
              <a:cs typeface="Tahoma" panose="020B0604030504040204" pitchFamily="34" charset="0"/>
            </a:rPr>
            <a:t>L'acheteur peut s'opposer à l'application des articles </a:t>
          </a:r>
          <a:r>
            <a:rPr lang="fr-FR" sz="600" i="1">
              <a:solidFill>
                <a:schemeClr val="dk1"/>
              </a:solidFill>
              <a:effectLst/>
              <a:latin typeface="Tahoma" panose="020B0604030504040204" pitchFamily="34" charset="0"/>
              <a:ea typeface="Tahoma" panose="020B0604030504040204" pitchFamily="34" charset="0"/>
              <a:cs typeface="Tahoma" panose="020B0604030504040204" pitchFamily="34" charset="0"/>
            </a:rPr>
            <a:t>4 </a:t>
          </a:r>
          <a:r>
            <a:rPr lang="fr-FR" sz="600">
              <a:solidFill>
                <a:schemeClr val="dk1"/>
              </a:solidFill>
              <a:effectLst/>
              <a:latin typeface="Tahoma" panose="020B0604030504040204" pitchFamily="34" charset="0"/>
              <a:ea typeface="Tahoma" panose="020B0604030504040204" pitchFamily="34" charset="0"/>
              <a:cs typeface="Tahoma" panose="020B0604030504040204" pitchFamily="34" charset="0"/>
            </a:rPr>
            <a:t>et 5 dans le cas particulier où il aurait fait indiquer sur le recto du bon de commande qu'une livraison tardive ne lui serait plus d'aucune utilité ou que ce retard lui causerait un préjudice financier grave ou un dommage moral, l'acheteur ne pouvant plus faire valoir un quelconque préju­dice financier ou un quelconque dommage moral à défaut d'avoir fait mentionner ce qui précède sur le recto du bon de commande.</a:t>
          </a:r>
          <a:endParaRPr lang="fr-BE" sz="6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fr-FR" sz="600">
              <a:solidFill>
                <a:schemeClr val="dk1"/>
              </a:solidFill>
              <a:effectLst/>
              <a:latin typeface="Tahoma" panose="020B0604030504040204" pitchFamily="34" charset="0"/>
              <a:ea typeface="Tahoma" panose="020B0604030504040204" pitchFamily="34" charset="0"/>
              <a:cs typeface="Tahoma" panose="020B0604030504040204" pitchFamily="34" charset="0"/>
            </a:rPr>
            <a:t>Article 7</a:t>
          </a:r>
          <a:endParaRPr lang="fr-BE" sz="6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fr-FR" sz="600">
              <a:solidFill>
                <a:schemeClr val="dk1"/>
              </a:solidFill>
              <a:effectLst/>
              <a:latin typeface="Tahoma" panose="020B0604030504040204" pitchFamily="34" charset="0"/>
              <a:ea typeface="Tahoma" panose="020B0604030504040204" pitchFamily="34" charset="0"/>
              <a:cs typeface="Tahoma" panose="020B0604030504040204" pitchFamily="34" charset="0"/>
            </a:rPr>
            <a:t>L'acheteur ne pourra être contraint d'accepter une livraison partielle de meubles qui forment un ensemble sauf s’il a lui-même demandé cette livraison partielle.</a:t>
          </a:r>
          <a:endParaRPr lang="fr-BE" sz="6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fr-FR" sz="600">
              <a:solidFill>
                <a:schemeClr val="dk1"/>
              </a:solidFill>
              <a:effectLst/>
              <a:latin typeface="Tahoma" panose="020B0604030504040204" pitchFamily="34" charset="0"/>
              <a:ea typeface="Tahoma" panose="020B0604030504040204" pitchFamily="34" charset="0"/>
              <a:cs typeface="Tahoma" panose="020B0604030504040204" pitchFamily="34" charset="0"/>
            </a:rPr>
            <a:t>Article 8</a:t>
          </a:r>
          <a:endParaRPr lang="fr-BE" sz="6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fr-FR" sz="600">
              <a:solidFill>
                <a:schemeClr val="dk1"/>
              </a:solidFill>
              <a:effectLst/>
              <a:latin typeface="Tahoma" panose="020B0604030504040204" pitchFamily="34" charset="0"/>
              <a:ea typeface="Tahoma" panose="020B0604030504040204" pitchFamily="34" charset="0"/>
              <a:cs typeface="Tahoma" panose="020B0604030504040204" pitchFamily="34" charset="0"/>
            </a:rPr>
            <a:t>La livraison se fait à l'endroit convenu sur le bon de commande et si le lieu de livraison n'a pas été convenu, elle aura heu à l'adresse de l'acheteur ou de l'un des acheteurs mentionnés sur le bon de commande.</a:t>
          </a:r>
          <a:endParaRPr lang="fr-BE" sz="6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fr-FR" sz="600" b="1">
              <a:solidFill>
                <a:schemeClr val="dk1"/>
              </a:solidFill>
              <a:effectLst/>
              <a:latin typeface="Tahoma" panose="020B0604030504040204" pitchFamily="34" charset="0"/>
              <a:ea typeface="Tahoma" panose="020B0604030504040204" pitchFamily="34" charset="0"/>
              <a:cs typeface="Tahoma" panose="020B0604030504040204" pitchFamily="34" charset="0"/>
            </a:rPr>
            <a:t>Qualité du mobilier</a:t>
          </a:r>
          <a:endParaRPr lang="fr-BE" sz="6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fr-FR" sz="600">
              <a:solidFill>
                <a:schemeClr val="dk1"/>
              </a:solidFill>
              <a:effectLst/>
              <a:latin typeface="Tahoma" panose="020B0604030504040204" pitchFamily="34" charset="0"/>
              <a:ea typeface="Tahoma" panose="020B0604030504040204" pitchFamily="34" charset="0"/>
              <a:cs typeface="Tahoma" panose="020B0604030504040204" pitchFamily="34" charset="0"/>
            </a:rPr>
            <a:t>Article 9</a:t>
          </a:r>
          <a:endParaRPr lang="fr-BE" sz="6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fr-FR" sz="600">
              <a:solidFill>
                <a:schemeClr val="dk1"/>
              </a:solidFill>
              <a:effectLst/>
              <a:latin typeface="Tahoma" panose="020B0604030504040204" pitchFamily="34" charset="0"/>
              <a:ea typeface="Tahoma" panose="020B0604030504040204" pitchFamily="34" charset="0"/>
              <a:cs typeface="Tahoma" panose="020B0604030504040204" pitchFamily="34" charset="0"/>
            </a:rPr>
            <a:t>Le vendeur garantit que les meubles sont prêts à l'emploi et exempts de tout vice visible ou caché. Il déclare que les meubles sont conformes à ce qui est mentionné sur le bon de commande et donc à ce qui est convenu, aux exigences normales d'utilisation de fiabilité et à la durée d'emploi normal selon les normes de sécurité existante, et, aux spécifications publicitaires ou à tous autres.</a:t>
          </a:r>
          <a:endParaRPr lang="fr-BE" sz="6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fr-FR" sz="600" b="1">
              <a:solidFill>
                <a:schemeClr val="dk1"/>
              </a:solidFill>
              <a:effectLst/>
              <a:latin typeface="Tahoma" panose="020B0604030504040204" pitchFamily="34" charset="0"/>
              <a:ea typeface="Tahoma" panose="020B0604030504040204" pitchFamily="34" charset="0"/>
              <a:cs typeface="Tahoma" panose="020B0604030504040204" pitchFamily="34" charset="0"/>
            </a:rPr>
            <a:t>Délai quant aux vices</a:t>
          </a:r>
          <a:endParaRPr lang="fr-BE" sz="6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fr-FR" sz="600">
              <a:solidFill>
                <a:schemeClr val="dk1"/>
              </a:solidFill>
              <a:effectLst/>
              <a:latin typeface="Tahoma" panose="020B0604030504040204" pitchFamily="34" charset="0"/>
              <a:ea typeface="Tahoma" panose="020B0604030504040204" pitchFamily="34" charset="0"/>
              <a:cs typeface="Tahoma" panose="020B0604030504040204" pitchFamily="34" charset="0"/>
            </a:rPr>
            <a:t>Article 10</a:t>
          </a:r>
          <a:endParaRPr lang="fr-BE" sz="6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fr-BE" sz="500">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xdr:from>
      <xdr:col>1</xdr:col>
      <xdr:colOff>933450</xdr:colOff>
      <xdr:row>38</xdr:row>
      <xdr:rowOff>107705</xdr:rowOff>
    </xdr:from>
    <xdr:to>
      <xdr:col>4</xdr:col>
      <xdr:colOff>1133475</xdr:colOff>
      <xdr:row>71</xdr:row>
      <xdr:rowOff>158750</xdr:rowOff>
    </xdr:to>
    <xdr:sp macro="" textlink="">
      <xdr:nvSpPr>
        <xdr:cNvPr id="3" name="ZoneTexte 2">
          <a:extLst>
            <a:ext uri="{FF2B5EF4-FFF2-40B4-BE49-F238E27FC236}">
              <a16:creationId xmlns:a16="http://schemas.microsoft.com/office/drawing/2014/main" id="{00000000-0008-0000-0100-000003000000}"/>
            </a:ext>
          </a:extLst>
        </xdr:cNvPr>
        <xdr:cNvSpPr txBox="1"/>
      </xdr:nvSpPr>
      <xdr:spPr>
        <a:xfrm>
          <a:off x="3267075" y="10404230"/>
          <a:ext cx="3181350" cy="633754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600">
              <a:solidFill>
                <a:schemeClr val="dk1"/>
              </a:solidFill>
              <a:effectLst/>
              <a:latin typeface="Tahoma" panose="020B0604030504040204" pitchFamily="34" charset="0"/>
              <a:ea typeface="Tahoma" panose="020B0604030504040204" pitchFamily="34" charset="0"/>
              <a:cs typeface="Tahoma" panose="020B0604030504040204" pitchFamily="34" charset="0"/>
            </a:rPr>
            <a:t>Les vices qui existaient au moment de la livraison et que l'acheteur pouvait raisonna­blement constater sont considérés comme ayant été immédiatement acceptés si l'ache­teur était présent lors de cette livraison. Si l'acheteur était absent lors de la livraison ou si les meubles doivent être déballés ou montés par l'acheteur lui-même, il doit avertir le vendeur de l'existence des vices dans les 2 jours ouvrables de la livraison par écrit. Dans ce cas, la signature apposée sur le bon de livraison ou tout autre document sem­blable n'entraîne pas l'acceptation du vice. Pour tous autres défauts, l'acheteur devra en informer le vendeur par écrit dans les 6 mois après la livraison.</a:t>
          </a:r>
          <a:endParaRPr lang="fr-BE" sz="6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fr-FR" sz="600" b="1">
              <a:solidFill>
                <a:schemeClr val="dk1"/>
              </a:solidFill>
              <a:effectLst/>
              <a:latin typeface="Tahoma" panose="020B0604030504040204" pitchFamily="34" charset="0"/>
              <a:ea typeface="Tahoma" panose="020B0604030504040204" pitchFamily="34" charset="0"/>
              <a:cs typeface="Tahoma" panose="020B0604030504040204" pitchFamily="34" charset="0"/>
            </a:rPr>
            <a:t>Garantie sur le mobilier</a:t>
          </a:r>
          <a:endParaRPr lang="fr-BE" sz="6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fr-FR" sz="600">
              <a:solidFill>
                <a:schemeClr val="dk1"/>
              </a:solidFill>
              <a:effectLst/>
              <a:latin typeface="Tahoma" panose="020B0604030504040204" pitchFamily="34" charset="0"/>
              <a:ea typeface="Tahoma" panose="020B0604030504040204" pitchFamily="34" charset="0"/>
              <a:cs typeface="Tahoma" panose="020B0604030504040204" pitchFamily="34" charset="0"/>
            </a:rPr>
            <a:t>Article 11</a:t>
          </a:r>
          <a:endParaRPr lang="fr-BE" sz="6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fr-FR" sz="600">
              <a:solidFill>
                <a:schemeClr val="dk1"/>
              </a:solidFill>
              <a:effectLst/>
              <a:latin typeface="Tahoma" panose="020B0604030504040204" pitchFamily="34" charset="0"/>
              <a:ea typeface="Tahoma" panose="020B0604030504040204" pitchFamily="34" charset="0"/>
              <a:cs typeface="Tahoma" panose="020B0604030504040204" pitchFamily="34" charset="0"/>
            </a:rPr>
            <a:t>A l'exception des vices apparents au moment de la livraison lesquels sont exclus par le fait de l'agréation par l'acheteur, la garantie du vendeur sera acquise à l'exception de ce qui est précisé ci-avant à propos de la qualité du mobilier. Tous les salons d'expositions ou soldés sont vendus dans l'état bien connu de l'acheteur et ne sont ni repris, ni échangés La garantie est due pour une durée de 2 ans sur les salons en cuir, pleine lieur, cuir fleur protégée el fleur cuir rectifiée, cette garantie de 2 ans sur les salons en Alcantara et en Microfibres et également de 2 ans sur les salons en peau nébucées et en cuir de croûte de même que sur les mécanismes manuels et électriques.</a:t>
          </a:r>
          <a:endParaRPr lang="fr-BE" sz="6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fr-FR" sz="600">
              <a:solidFill>
                <a:schemeClr val="dk1"/>
              </a:solidFill>
              <a:effectLst/>
              <a:latin typeface="Tahoma" panose="020B0604030504040204" pitchFamily="34" charset="0"/>
              <a:ea typeface="Tahoma" panose="020B0604030504040204" pitchFamily="34" charset="0"/>
              <a:cs typeface="Tahoma" panose="020B0604030504040204" pitchFamily="34" charset="0"/>
            </a:rPr>
            <a:t>I. Pendant la première année qui suit la livraison, le meuble est réparé ou remplacé par un meuble identique si la répartition est possible.</a:t>
          </a:r>
          <a:endParaRPr lang="fr-BE" sz="6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fr-FR" sz="600">
              <a:solidFill>
                <a:schemeClr val="dk1"/>
              </a:solidFill>
              <a:effectLst/>
              <a:latin typeface="Tahoma" panose="020B0604030504040204" pitchFamily="34" charset="0"/>
              <a:ea typeface="Tahoma" panose="020B0604030504040204" pitchFamily="34" charset="0"/>
              <a:cs typeface="Tahoma" panose="020B0604030504040204" pitchFamily="34" charset="0"/>
            </a:rPr>
            <a:t>2. Pendant la deuxième année qui suit la livraison, la même garantie est appliquée mais la contribution due par l'acheteur s'élève à 30% du total des frais.</a:t>
          </a:r>
          <a:endParaRPr lang="fr-BE" sz="6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fr-FR" sz="600">
              <a:solidFill>
                <a:schemeClr val="dk1"/>
              </a:solidFill>
              <a:effectLst/>
              <a:latin typeface="Tahoma" panose="020B0604030504040204" pitchFamily="34" charset="0"/>
              <a:ea typeface="Tahoma" panose="020B0604030504040204" pitchFamily="34" charset="0"/>
              <a:cs typeface="Tahoma" panose="020B0604030504040204" pitchFamily="34" charset="0"/>
            </a:rPr>
            <a:t>Celte garantie ne s'applique pas aux ventes en soldes ou en liquidations.</a:t>
          </a:r>
          <a:endParaRPr lang="fr-BE" sz="6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fr-FR" sz="600">
              <a:solidFill>
                <a:schemeClr val="dk1"/>
              </a:solidFill>
              <a:effectLst/>
              <a:latin typeface="Tahoma" panose="020B0604030504040204" pitchFamily="34" charset="0"/>
              <a:ea typeface="Tahoma" panose="020B0604030504040204" pitchFamily="34" charset="0"/>
              <a:cs typeface="Tahoma" panose="020B0604030504040204" pitchFamily="34" charset="0"/>
            </a:rPr>
            <a:t>Les plis d'aisance sur les coussins de dossiers, du siège ou du châssis ne sont pas non plus couverts par la garantie, pas plus que les fermetures éclaires, velcro, boucles et sangles de fixations de coussins. Toutes détériorations dues à l'action de la lumière ou à des frottements intensifs, aux dégâts de la séborrhée ou de la transpiration étant également exclus de la garantie tout comme ailleurs et en outre les plis naturels du cuir dus à l'usage. Tout réassortiments, qu'il se fasse dans le cadre de l'exercice de la garantie ou d'un complément de commande, se fera sous la responsabilité exclusive de l'acheteur dans la mesure où les différences de teinte sont souvent inévitables.</a:t>
          </a:r>
          <a:endParaRPr lang="fr-BE" sz="6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fr-FR" sz="600" b="1">
              <a:solidFill>
                <a:schemeClr val="dk1"/>
              </a:solidFill>
              <a:effectLst/>
              <a:latin typeface="Tahoma" panose="020B0604030504040204" pitchFamily="34" charset="0"/>
              <a:ea typeface="Tahoma" panose="020B0604030504040204" pitchFamily="34" charset="0"/>
              <a:cs typeface="Tahoma" panose="020B0604030504040204" pitchFamily="34" charset="0"/>
            </a:rPr>
            <a:t>Transfert de propriété et des risques</a:t>
          </a:r>
          <a:endParaRPr lang="fr-BE" sz="6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fr-FR" sz="600">
              <a:solidFill>
                <a:schemeClr val="dk1"/>
              </a:solidFill>
              <a:effectLst/>
              <a:latin typeface="Tahoma" panose="020B0604030504040204" pitchFamily="34" charset="0"/>
              <a:ea typeface="Tahoma" panose="020B0604030504040204" pitchFamily="34" charset="0"/>
              <a:cs typeface="Tahoma" panose="020B0604030504040204" pitchFamily="34" charset="0"/>
            </a:rPr>
            <a:t>Article 12</a:t>
          </a:r>
          <a:endParaRPr lang="fr-BE" sz="6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fr-FR" sz="600">
              <a:solidFill>
                <a:schemeClr val="dk1"/>
              </a:solidFill>
              <a:effectLst/>
              <a:latin typeface="Tahoma" panose="020B0604030504040204" pitchFamily="34" charset="0"/>
              <a:ea typeface="Tahoma" panose="020B0604030504040204" pitchFamily="34" charset="0"/>
              <a:cs typeface="Tahoma" panose="020B0604030504040204" pitchFamily="34" charset="0"/>
            </a:rPr>
            <a:t>Le transfert de la propriété du mobilier s'opère au moment de la livraison pour autant que l'intégralité du prix de ce mobilier soit réglée, les risques de perte ou de détério­ration du mobilier ne restant toutefois à charge du vendeur que jusqu'à la livraison.</a:t>
          </a:r>
          <a:endParaRPr lang="fr-BE" sz="6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fr-FR" sz="600" b="1">
              <a:solidFill>
                <a:schemeClr val="dk1"/>
              </a:solidFill>
              <a:effectLst/>
              <a:latin typeface="Tahoma" panose="020B0604030504040204" pitchFamily="34" charset="0"/>
              <a:ea typeface="Tahoma" panose="020B0604030504040204" pitchFamily="34" charset="0"/>
              <a:cs typeface="Tahoma" panose="020B0604030504040204" pitchFamily="34" charset="0"/>
            </a:rPr>
            <a:t>Paiement</a:t>
          </a:r>
          <a:endParaRPr lang="fr-BE" sz="6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fr-FR" sz="600">
              <a:solidFill>
                <a:schemeClr val="dk1"/>
              </a:solidFill>
              <a:effectLst/>
              <a:latin typeface="Tahoma" panose="020B0604030504040204" pitchFamily="34" charset="0"/>
              <a:ea typeface="Tahoma" panose="020B0604030504040204" pitchFamily="34" charset="0"/>
              <a:cs typeface="Tahoma" panose="020B0604030504040204" pitchFamily="34" charset="0"/>
            </a:rPr>
            <a:t>Article 13</a:t>
          </a:r>
          <a:endParaRPr lang="fr-BE" sz="6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fr-FR" sz="600">
              <a:solidFill>
                <a:schemeClr val="dk1"/>
              </a:solidFill>
              <a:effectLst/>
              <a:latin typeface="Tahoma" panose="020B0604030504040204" pitchFamily="34" charset="0"/>
              <a:ea typeface="Tahoma" panose="020B0604030504040204" pitchFamily="34" charset="0"/>
              <a:cs typeface="Tahoma" panose="020B0604030504040204" pitchFamily="34" charset="0"/>
            </a:rPr>
            <a:t>Le paiement du mobilier se fait au comptant au moment de la livraison sauf mention expresse au contraire sur le bon de commande lors de le signature du bon de com­mande, l'acheteur doit verser un acompte minimum </a:t>
          </a:r>
          <a:r>
            <a:rPr lang="fr-FR" sz="600" b="1">
              <a:solidFill>
                <a:schemeClr val="dk1"/>
              </a:solidFill>
              <a:effectLst/>
              <a:latin typeface="Tahoma" panose="020B0604030504040204" pitchFamily="34" charset="0"/>
              <a:ea typeface="Tahoma" panose="020B0604030504040204" pitchFamily="34" charset="0"/>
              <a:cs typeface="Tahoma" panose="020B0604030504040204" pitchFamily="34" charset="0"/>
            </a:rPr>
            <a:t>20%</a:t>
          </a:r>
          <a:r>
            <a:rPr lang="fr-FR" sz="600">
              <a:solidFill>
                <a:schemeClr val="dk1"/>
              </a:solidFill>
              <a:effectLst/>
              <a:latin typeface="Tahoma" panose="020B0604030504040204" pitchFamily="34" charset="0"/>
              <a:ea typeface="Tahoma" panose="020B0604030504040204" pitchFamily="34" charset="0"/>
              <a:cs typeface="Tahoma" panose="020B0604030504040204" pitchFamily="34" charset="0"/>
            </a:rPr>
            <a:t> du prix de mobilier, tout versement partiel de l'acompte étant considéré comme une simple facilité de paiement ne modifiant pas l'obligation de l'acheteur de régler l'acompte contractuel de 20% du prix dans le délai spécifié sur le bon de commande et à défaut de spécification dans le mois de le signature du bon de commande, tout retard de paiement de l'acompte complet pouvant entraîner un retard de la livraison à concurrence de la même durée sous la responsabilité de l'acheteur qui ne pourra se prévaloir de ce retard et prétendre que le délai de livraison n'a pas été respecté, sauf mentions contraires sur le bon de commande dans les conditions reprises ci-avant à l'article 6.</a:t>
          </a:r>
          <a:endParaRPr lang="fr-BE" sz="6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fr-FR" sz="600">
              <a:solidFill>
                <a:schemeClr val="dk1"/>
              </a:solidFill>
              <a:effectLst/>
              <a:latin typeface="Tahoma" panose="020B0604030504040204" pitchFamily="34" charset="0"/>
              <a:ea typeface="Tahoma" panose="020B0604030504040204" pitchFamily="34" charset="0"/>
              <a:cs typeface="Tahoma" panose="020B0604030504040204" pitchFamily="34" charset="0"/>
            </a:rPr>
            <a:t>Toute somme due porte à son échéance d'exigibilité des intérêts moratoires de plein droit et sans mise en demeure au taux de 1% par mois, soit 12% l'an, tout mois com­mencé étant réputé échu. En outre, si le paiement n'a pas été effectué dans les   15 jours qui suivent une mise en demeure par lettre recommandée, une indemnité forfaitaire de 10% du prix d'achat avec un minimum de 75€ sera due sans préjudice des indemnités prévues dans les dispositions qui précèdent dans les présentes et des intérêts mentionnés ci-dessus. Tout paiement partiel sera imputé sur les intérêts d'abord et ensuite sur le capital conformément à l'article 1254 du Code civil</a:t>
          </a:r>
          <a:endParaRPr lang="fr-BE" sz="6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fr-FR" sz="600">
              <a:solidFill>
                <a:schemeClr val="dk1"/>
              </a:solidFill>
              <a:effectLst/>
              <a:latin typeface="Tahoma" panose="020B0604030504040204" pitchFamily="34" charset="0"/>
              <a:ea typeface="Tahoma" panose="020B0604030504040204" pitchFamily="34" charset="0"/>
              <a:cs typeface="Tahoma" panose="020B0604030504040204" pitchFamily="34" charset="0"/>
            </a:rPr>
            <a:t>Article 14</a:t>
          </a:r>
          <a:endParaRPr lang="fr-BE" sz="6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fr-FR" sz="600">
              <a:solidFill>
                <a:schemeClr val="dk1"/>
              </a:solidFill>
              <a:effectLst/>
              <a:latin typeface="Tahoma" panose="020B0604030504040204" pitchFamily="34" charset="0"/>
              <a:ea typeface="Tahoma" panose="020B0604030504040204" pitchFamily="34" charset="0"/>
              <a:cs typeface="Tahoma" panose="020B0604030504040204" pitchFamily="34" charset="0"/>
            </a:rPr>
            <a:t>Duns le cas où l'acheteur devrait faire appel à un crédit, si ce crédit n'est pas accordé, le montant de l'acompte devra lui être remboursé. Lors de l'application de la garantie légale, on ne peut en aucun cas réclamer de frais au client, ni pour le transport, ni pour aucune raison.</a:t>
          </a:r>
          <a:endParaRPr lang="fr-BE" sz="6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fr-FR" sz="600">
              <a:solidFill>
                <a:schemeClr val="dk1"/>
              </a:solidFill>
              <a:effectLst/>
              <a:latin typeface="Tahoma" panose="020B0604030504040204" pitchFamily="34" charset="0"/>
              <a:ea typeface="Tahoma" panose="020B0604030504040204" pitchFamily="34" charset="0"/>
              <a:cs typeface="Tahoma" panose="020B0604030504040204" pitchFamily="34" charset="0"/>
            </a:rPr>
            <a:t>Article 15</a:t>
          </a:r>
          <a:endParaRPr lang="fr-BE" sz="6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fr-FR" sz="600">
              <a:solidFill>
                <a:schemeClr val="dk1"/>
              </a:solidFill>
              <a:effectLst/>
              <a:latin typeface="Tahoma" panose="020B0604030504040204" pitchFamily="34" charset="0"/>
              <a:ea typeface="Tahoma" panose="020B0604030504040204" pitchFamily="34" charset="0"/>
              <a:cs typeface="Tahoma" panose="020B0604030504040204" pitchFamily="34" charset="0"/>
            </a:rPr>
            <a:t>L'acheteur désirant résilier unilatéralement la convention ou refusant de prendre livraison de la marchandise conforme au bon de commande sera tenu d'indemniser le vendeur de 40% du prix de vente.</a:t>
          </a:r>
          <a:endParaRPr lang="fr-BE" sz="6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fr-FR" sz="600" b="1">
              <a:solidFill>
                <a:schemeClr val="dk1"/>
              </a:solidFill>
              <a:effectLst/>
              <a:latin typeface="Tahoma" panose="020B0604030504040204" pitchFamily="34" charset="0"/>
              <a:ea typeface="Tahoma" panose="020B0604030504040204" pitchFamily="34" charset="0"/>
              <a:cs typeface="Tahoma" panose="020B0604030504040204" pitchFamily="34" charset="0"/>
            </a:rPr>
            <a:t>Litiges</a:t>
          </a:r>
          <a:endParaRPr lang="fr-BE" sz="6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fr-FR" sz="600">
              <a:solidFill>
                <a:schemeClr val="dk1"/>
              </a:solidFill>
              <a:effectLst/>
              <a:latin typeface="Tahoma" panose="020B0604030504040204" pitchFamily="34" charset="0"/>
              <a:ea typeface="Tahoma" panose="020B0604030504040204" pitchFamily="34" charset="0"/>
              <a:cs typeface="Tahoma" panose="020B0604030504040204" pitchFamily="34" charset="0"/>
            </a:rPr>
            <a:t>Article 16</a:t>
          </a:r>
          <a:endParaRPr lang="fr-BE" sz="6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fr-BE" sz="1200">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xdr:from>
      <xdr:col>1</xdr:col>
      <xdr:colOff>984250</xdr:colOff>
      <xdr:row>79</xdr:row>
      <xdr:rowOff>12700</xdr:rowOff>
    </xdr:from>
    <xdr:to>
      <xdr:col>4</xdr:col>
      <xdr:colOff>1143000</xdr:colOff>
      <xdr:row>83</xdr:row>
      <xdr:rowOff>25400</xdr:rowOff>
    </xdr:to>
    <xdr:sp macro="" textlink="">
      <xdr:nvSpPr>
        <xdr:cNvPr id="4" name="ZoneTexte 3">
          <a:extLst>
            <a:ext uri="{FF2B5EF4-FFF2-40B4-BE49-F238E27FC236}">
              <a16:creationId xmlns:a16="http://schemas.microsoft.com/office/drawing/2014/main" id="{00000000-0008-0000-0100-000004000000}"/>
            </a:ext>
          </a:extLst>
        </xdr:cNvPr>
        <xdr:cNvSpPr txBox="1"/>
      </xdr:nvSpPr>
      <xdr:spPr>
        <a:xfrm>
          <a:off x="3321050" y="18027650"/>
          <a:ext cx="3143250" cy="6667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fr-FR" sz="600">
              <a:solidFill>
                <a:schemeClr val="dk1"/>
              </a:solidFill>
              <a:effectLst/>
              <a:latin typeface="Tahoma" panose="020B0604030504040204" pitchFamily="34" charset="0"/>
              <a:ea typeface="Tahoma" panose="020B0604030504040204" pitchFamily="34" charset="0"/>
              <a:cs typeface="Tahoma" panose="020B0604030504040204" pitchFamily="34" charset="0"/>
            </a:rPr>
            <a:t>Les meubles doivent être déballés ou montés par l'acheteur lui-même, il doit avertir le vendeur de l'existence des vices dans les 2 jours ouvrables de la livraison par écrit. Dans ce cas, la signature apposée sur le bon de livraison ou tout autre document semblable n'entraîne pas l'acceptation du vice. Pour tous autres défauts, l'acheteur devra en informer le vendeur par écrit dans l'année après la livraison au plus tard 30 jours après la découverte du défaut mis à disposition.</a:t>
          </a:r>
          <a:endParaRPr lang="fr-BE" sz="600">
            <a:effectLst/>
            <a:latin typeface="Tahoma" panose="020B0604030504040204" pitchFamily="34" charset="0"/>
            <a:ea typeface="Tahoma" panose="020B0604030504040204" pitchFamily="34" charset="0"/>
            <a:cs typeface="Tahoma" panose="020B0604030504040204" pitchFamily="34" charset="0"/>
          </a:endParaRPr>
        </a:p>
        <a:p>
          <a:endParaRPr lang="fr-BE" sz="1100"/>
        </a:p>
      </xdr:txBody>
    </xdr:sp>
    <xdr:clientData/>
  </xdr:twoCellAnchor>
  <xdr:oneCellAnchor>
    <xdr:from>
      <xdr:col>0</xdr:col>
      <xdr:colOff>360822</xdr:colOff>
      <xdr:row>89</xdr:row>
      <xdr:rowOff>183648</xdr:rowOff>
    </xdr:from>
    <xdr:ext cx="5926815" cy="937629"/>
    <xdr:sp macro="" textlink="">
      <xdr:nvSpPr>
        <xdr:cNvPr id="6" name="Rectangle 5">
          <a:extLst>
            <a:ext uri="{FF2B5EF4-FFF2-40B4-BE49-F238E27FC236}">
              <a16:creationId xmlns:a16="http://schemas.microsoft.com/office/drawing/2014/main" id="{00000000-0008-0000-0100-000006000000}"/>
            </a:ext>
          </a:extLst>
        </xdr:cNvPr>
        <xdr:cNvSpPr/>
      </xdr:nvSpPr>
      <xdr:spPr>
        <a:xfrm>
          <a:off x="360822" y="19852773"/>
          <a:ext cx="5926815" cy="937629"/>
        </a:xfrm>
        <a:prstGeom prst="rect">
          <a:avLst/>
        </a:prstGeom>
        <a:noFill/>
      </xdr:spPr>
      <xdr:txBody>
        <a:bodyPr wrap="none" lIns="91440" tIns="45720" rIns="91440" bIns="45720">
          <a:spAutoFit/>
        </a:bodyPr>
        <a:lstStyle/>
        <a:p>
          <a:pPr algn="ctr"/>
          <a:r>
            <a:rPr lang="fr-FR" sz="5400" b="0" cap="none" spc="0">
              <a:ln w="0"/>
              <a:solidFill>
                <a:schemeClr val="accent1"/>
              </a:solidFill>
              <a:effectLst>
                <a:outerShdw blurRad="38100" dist="25400" dir="5400000" algn="ctr" rotWithShape="0">
                  <a:srgbClr val="6E747A">
                    <a:alpha val="43000"/>
                  </a:srgbClr>
                </a:outerShdw>
              </a:effectLst>
            </a:rPr>
            <a:t>FICHE DE LIVRAISON</a:t>
          </a:r>
        </a:p>
      </xdr:txBody>
    </xdr:sp>
    <xdr:clientData/>
  </xdr:oneCellAnchor>
  <xdr:twoCellAnchor>
    <xdr:from>
      <xdr:col>3</xdr:col>
      <xdr:colOff>85725</xdr:colOff>
      <xdr:row>103</xdr:row>
      <xdr:rowOff>0</xdr:rowOff>
    </xdr:from>
    <xdr:to>
      <xdr:col>3</xdr:col>
      <xdr:colOff>400050</xdr:colOff>
      <xdr:row>109</xdr:row>
      <xdr:rowOff>0</xdr:rowOff>
    </xdr:to>
    <xdr:sp macro="" textlink="">
      <xdr:nvSpPr>
        <xdr:cNvPr id="8" name="Accolade fermante 7">
          <a:extLst>
            <a:ext uri="{FF2B5EF4-FFF2-40B4-BE49-F238E27FC236}">
              <a16:creationId xmlns:a16="http://schemas.microsoft.com/office/drawing/2014/main" id="{00000000-0008-0000-0100-000008000000}"/>
            </a:ext>
          </a:extLst>
        </xdr:cNvPr>
        <xdr:cNvSpPr/>
      </xdr:nvSpPr>
      <xdr:spPr>
        <a:xfrm>
          <a:off x="4305300" y="22888575"/>
          <a:ext cx="314325" cy="1943100"/>
        </a:xfrm>
        <a:prstGeom prst="rightBrace">
          <a:avLst/>
        </a:prstGeom>
        <a:ln w="28575"/>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fr-BE" sz="1100"/>
        </a:p>
      </xdr:txBody>
    </xdr:sp>
    <xdr:clientData/>
  </xdr:twoCellAnchor>
  <xdr:oneCellAnchor>
    <xdr:from>
      <xdr:col>0</xdr:col>
      <xdr:colOff>633425</xdr:colOff>
      <xdr:row>131</xdr:row>
      <xdr:rowOff>78873</xdr:rowOff>
    </xdr:from>
    <xdr:ext cx="5172057" cy="937629"/>
    <xdr:sp macro="" textlink="">
      <xdr:nvSpPr>
        <xdr:cNvPr id="10" name="Rectangle 9">
          <a:extLst>
            <a:ext uri="{FF2B5EF4-FFF2-40B4-BE49-F238E27FC236}">
              <a16:creationId xmlns:a16="http://schemas.microsoft.com/office/drawing/2014/main" id="{00000000-0008-0000-0100-00000A000000}"/>
            </a:ext>
          </a:extLst>
        </xdr:cNvPr>
        <xdr:cNvSpPr/>
      </xdr:nvSpPr>
      <xdr:spPr>
        <a:xfrm>
          <a:off x="633425" y="29977848"/>
          <a:ext cx="5172057" cy="937629"/>
        </a:xfrm>
        <a:prstGeom prst="rect">
          <a:avLst/>
        </a:prstGeom>
        <a:noFill/>
      </xdr:spPr>
      <xdr:txBody>
        <a:bodyPr wrap="none" lIns="91440" tIns="45720" rIns="91440" bIns="45720">
          <a:spAutoFit/>
        </a:bodyPr>
        <a:lstStyle/>
        <a:p>
          <a:pPr algn="ctr"/>
          <a:r>
            <a:rPr lang="fr-FR" sz="5400" b="0" cap="none" spc="0">
              <a:ln w="0"/>
              <a:solidFill>
                <a:schemeClr val="accent1"/>
              </a:solidFill>
              <a:effectLst>
                <a:outerShdw blurRad="38100" dist="25400" dir="5400000" algn="ctr" rotWithShape="0">
                  <a:srgbClr val="6E747A">
                    <a:alpha val="43000"/>
                  </a:srgbClr>
                </a:outerShdw>
              </a:effectLst>
            </a:rPr>
            <a:t>FICHE DE REPRISE</a:t>
          </a:r>
        </a:p>
      </xdr:txBody>
    </xdr:sp>
    <xdr:clientData/>
  </xdr:oneCellAnchor>
  <xdr:twoCellAnchor editAs="oneCell">
    <xdr:from>
      <xdr:col>0</xdr:col>
      <xdr:colOff>2123640</xdr:colOff>
      <xdr:row>28</xdr:row>
      <xdr:rowOff>56925</xdr:rowOff>
    </xdr:from>
    <xdr:to>
      <xdr:col>0</xdr:col>
      <xdr:colOff>2127960</xdr:colOff>
      <xdr:row>28</xdr:row>
      <xdr:rowOff>57285</xdr:rowOff>
    </xdr:to>
    <mc:AlternateContent xmlns:mc="http://schemas.openxmlformats.org/markup-compatibility/2006" xmlns:xdr14="http://schemas.microsoft.com/office/excel/2010/spreadsheetDrawing">
      <mc:Choice Requires="xdr14">
        <xdr:contentPart xmlns:r="http://schemas.openxmlformats.org/officeDocument/2006/relationships" r:id="rId6">
          <xdr14:nvContentPartPr>
            <xdr14:cNvPr id="12" name="Encre 11">
              <a:extLst>
                <a:ext uri="{FF2B5EF4-FFF2-40B4-BE49-F238E27FC236}">
                  <a16:creationId xmlns:a16="http://schemas.microsoft.com/office/drawing/2014/main" id="{00000000-0008-0000-0100-00000C000000}"/>
                </a:ext>
              </a:extLst>
            </xdr14:cNvPr>
            <xdr14:cNvContentPartPr/>
          </xdr14:nvContentPartPr>
          <xdr14:nvPr macro=""/>
          <xdr14:xfrm>
            <a:off x="2123640" y="7972200"/>
            <a:ext cx="4320" cy="360"/>
          </xdr14:xfrm>
        </xdr:contentPart>
      </mc:Choice>
      <mc:Fallback xmlns="">
        <xdr:pic>
          <xdr:nvPicPr>
            <xdr:cNvPr id="12" name="Encre 11">
              <a:extLst>
                <a:ext uri="{FF2B5EF4-FFF2-40B4-BE49-F238E27FC236}">
                  <a16:creationId xmlns:a16="http://schemas.microsoft.com/office/drawing/2014/main" id="{22CD8794-5DAA-4219-88F2-229D7C8AE67C}"/>
                </a:ext>
              </a:extLst>
            </xdr:cNvPr>
            <xdr:cNvPicPr/>
          </xdr:nvPicPr>
          <xdr:blipFill>
            <a:blip xmlns:r="http://schemas.openxmlformats.org/officeDocument/2006/relationships" r:embed="rId7"/>
            <a:stretch>
              <a:fillRect/>
            </a:stretch>
          </xdr:blipFill>
          <xdr:spPr>
            <a:xfrm>
              <a:off x="2115000" y="7963200"/>
              <a:ext cx="21960" cy="18000"/>
            </a:xfrm>
            <a:prstGeom prst="rect">
              <a:avLst/>
            </a:prstGeom>
          </xdr:spPr>
        </xdr:pic>
      </mc:Fallback>
    </mc:AlternateContent>
    <xdr:clientData/>
  </xdr:twoCellAnchor>
  <xdr:twoCellAnchor editAs="oneCell">
    <xdr:from>
      <xdr:col>3</xdr:col>
      <xdr:colOff>451425</xdr:colOff>
      <xdr:row>168</xdr:row>
      <xdr:rowOff>263835</xdr:rowOff>
    </xdr:from>
    <xdr:to>
      <xdr:col>3</xdr:col>
      <xdr:colOff>499305</xdr:colOff>
      <xdr:row>169</xdr:row>
      <xdr:rowOff>48615</xdr:rowOff>
    </xdr:to>
    <mc:AlternateContent xmlns:mc="http://schemas.openxmlformats.org/markup-compatibility/2006" xmlns:xdr14="http://schemas.microsoft.com/office/excel/2010/spreadsheetDrawing">
      <mc:Choice Requires="xdr14">
        <xdr:contentPart xmlns:r="http://schemas.openxmlformats.org/officeDocument/2006/relationships" r:id="rId8">
          <xdr14:nvContentPartPr>
            <xdr14:cNvPr id="28" name="Encre 27">
              <a:extLst>
                <a:ext uri="{FF2B5EF4-FFF2-40B4-BE49-F238E27FC236}">
                  <a16:creationId xmlns:a16="http://schemas.microsoft.com/office/drawing/2014/main" id="{00000000-0008-0000-0100-00001C000000}"/>
                </a:ext>
              </a:extLst>
            </xdr14:cNvPr>
            <xdr14:cNvContentPartPr/>
          </xdr14:nvContentPartPr>
          <xdr14:nvPr macro=""/>
          <xdr14:xfrm>
            <a:off x="4671000" y="38925810"/>
            <a:ext cx="47880" cy="51480"/>
          </xdr14:xfrm>
        </xdr:contentPart>
      </mc:Choice>
      <mc:Fallback xmlns="">
        <xdr:pic>
          <xdr:nvPicPr>
            <xdr:cNvPr id="28" name="Encre 27">
              <a:extLst>
                <a:ext uri="{FF2B5EF4-FFF2-40B4-BE49-F238E27FC236}">
                  <a16:creationId xmlns:a16="http://schemas.microsoft.com/office/drawing/2014/main" id="{6CD56269-1D91-4921-B4B8-EFD2C05D3CE5}"/>
                </a:ext>
              </a:extLst>
            </xdr:cNvPr>
            <xdr:cNvPicPr/>
          </xdr:nvPicPr>
          <xdr:blipFill>
            <a:blip xmlns:r="http://schemas.openxmlformats.org/officeDocument/2006/relationships" r:embed="rId17"/>
            <a:stretch>
              <a:fillRect/>
            </a:stretch>
          </xdr:blipFill>
          <xdr:spPr>
            <a:xfrm>
              <a:off x="4662000" y="38914003"/>
              <a:ext cx="65520" cy="74622"/>
            </a:xfrm>
            <a:prstGeom prst="rect">
              <a:avLst/>
            </a:prstGeom>
          </xdr:spPr>
        </xdr:pic>
      </mc:Fallback>
    </mc:AlternateContent>
    <xdr:clientData/>
  </xdr:twoCellAnchor>
  <mc:AlternateContent xmlns:mc="http://schemas.openxmlformats.org/markup-compatibility/2006">
    <mc:Choice xmlns:a14="http://schemas.microsoft.com/office/drawing/2010/main" Requires="a14">
      <xdr:twoCellAnchor editAs="oneCell">
        <xdr:from>
          <xdr:col>3</xdr:col>
          <xdr:colOff>533400</xdr:colOff>
          <xdr:row>25</xdr:row>
          <xdr:rowOff>85725</xdr:rowOff>
        </xdr:from>
        <xdr:to>
          <xdr:col>3</xdr:col>
          <xdr:colOff>742950</xdr:colOff>
          <xdr:row>26</xdr:row>
          <xdr:rowOff>123825</xdr:rowOff>
        </xdr:to>
        <xdr:sp macro="" textlink="">
          <xdr:nvSpPr>
            <xdr:cNvPr id="2080" name="CheckBox1" hidden="1">
              <a:extLst>
                <a:ext uri="{63B3BB69-23CF-44E3-9099-C40C66FF867C}">
                  <a14:compatExt spid="_x0000_s2080"/>
                </a:ext>
                <a:ext uri="{FF2B5EF4-FFF2-40B4-BE49-F238E27FC236}">
                  <a16:creationId xmlns:a16="http://schemas.microsoft.com/office/drawing/2014/main" id="{00000000-0008-0000-0100-000020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533400</xdr:colOff>
          <xdr:row>26</xdr:row>
          <xdr:rowOff>104775</xdr:rowOff>
        </xdr:from>
        <xdr:to>
          <xdr:col>3</xdr:col>
          <xdr:colOff>733425</xdr:colOff>
          <xdr:row>27</xdr:row>
          <xdr:rowOff>133350</xdr:rowOff>
        </xdr:to>
        <xdr:sp macro="" textlink="">
          <xdr:nvSpPr>
            <xdr:cNvPr id="2081" name="CheckBox2" hidden="1">
              <a:extLst>
                <a:ext uri="{63B3BB69-23CF-44E3-9099-C40C66FF867C}">
                  <a14:compatExt spid="_x0000_s2081"/>
                </a:ext>
                <a:ext uri="{FF2B5EF4-FFF2-40B4-BE49-F238E27FC236}">
                  <a16:creationId xmlns:a16="http://schemas.microsoft.com/office/drawing/2014/main" id="{00000000-0008-0000-0100-000021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533400</xdr:colOff>
          <xdr:row>27</xdr:row>
          <xdr:rowOff>142875</xdr:rowOff>
        </xdr:from>
        <xdr:to>
          <xdr:col>3</xdr:col>
          <xdr:colOff>714375</xdr:colOff>
          <xdr:row>28</xdr:row>
          <xdr:rowOff>190500</xdr:rowOff>
        </xdr:to>
        <xdr:sp macro="" textlink="">
          <xdr:nvSpPr>
            <xdr:cNvPr id="2082" name="CheckBox3" hidden="1">
              <a:extLst>
                <a:ext uri="{63B3BB69-23CF-44E3-9099-C40C66FF867C}">
                  <a14:compatExt spid="_x0000_s2082"/>
                </a:ext>
                <a:ext uri="{FF2B5EF4-FFF2-40B4-BE49-F238E27FC236}">
                  <a16:creationId xmlns:a16="http://schemas.microsoft.com/office/drawing/2014/main" id="{00000000-0008-0000-0100-000022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447675</xdr:colOff>
          <xdr:row>33</xdr:row>
          <xdr:rowOff>104775</xdr:rowOff>
        </xdr:from>
        <xdr:to>
          <xdr:col>1</xdr:col>
          <xdr:colOff>647700</xdr:colOff>
          <xdr:row>34</xdr:row>
          <xdr:rowOff>85725</xdr:rowOff>
        </xdr:to>
        <xdr:sp macro="" textlink="">
          <xdr:nvSpPr>
            <xdr:cNvPr id="2085" name="CheckBox4" hidden="1">
              <a:extLst>
                <a:ext uri="{63B3BB69-23CF-44E3-9099-C40C66FF867C}">
                  <a14:compatExt spid="_x0000_s2085"/>
                </a:ext>
                <a:ext uri="{FF2B5EF4-FFF2-40B4-BE49-F238E27FC236}">
                  <a16:creationId xmlns:a16="http://schemas.microsoft.com/office/drawing/2014/main" id="{00000000-0008-0000-0100-000025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447675</xdr:colOff>
          <xdr:row>34</xdr:row>
          <xdr:rowOff>209550</xdr:rowOff>
        </xdr:from>
        <xdr:to>
          <xdr:col>1</xdr:col>
          <xdr:colOff>657225</xdr:colOff>
          <xdr:row>34</xdr:row>
          <xdr:rowOff>428625</xdr:rowOff>
        </xdr:to>
        <xdr:sp macro="" textlink="">
          <xdr:nvSpPr>
            <xdr:cNvPr id="2086" name="CheckBox5" hidden="1">
              <a:extLst>
                <a:ext uri="{63B3BB69-23CF-44E3-9099-C40C66FF867C}">
                  <a14:compatExt spid="_x0000_s2086"/>
                </a:ext>
                <a:ext uri="{FF2B5EF4-FFF2-40B4-BE49-F238E27FC236}">
                  <a16:creationId xmlns:a16="http://schemas.microsoft.com/office/drawing/2014/main" id="{00000000-0008-0000-0100-000026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95250</xdr:colOff>
          <xdr:row>34</xdr:row>
          <xdr:rowOff>257175</xdr:rowOff>
        </xdr:from>
        <xdr:to>
          <xdr:col>3</xdr:col>
          <xdr:colOff>304800</xdr:colOff>
          <xdr:row>34</xdr:row>
          <xdr:rowOff>428625</xdr:rowOff>
        </xdr:to>
        <xdr:sp macro="" textlink="">
          <xdr:nvSpPr>
            <xdr:cNvPr id="2087" name="CheckBox6" hidden="1">
              <a:extLst>
                <a:ext uri="{63B3BB69-23CF-44E3-9099-C40C66FF867C}">
                  <a14:compatExt spid="_x0000_s2087"/>
                </a:ext>
                <a:ext uri="{FF2B5EF4-FFF2-40B4-BE49-F238E27FC236}">
                  <a16:creationId xmlns:a16="http://schemas.microsoft.com/office/drawing/2014/main" id="{00000000-0008-0000-0100-000027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12</xdr:col>
          <xdr:colOff>85725</xdr:colOff>
          <xdr:row>8</xdr:row>
          <xdr:rowOff>142875</xdr:rowOff>
        </xdr:from>
        <xdr:to>
          <xdr:col>12</xdr:col>
          <xdr:colOff>352425</xdr:colOff>
          <xdr:row>9</xdr:row>
          <xdr:rowOff>133350</xdr:rowOff>
        </xdr:to>
        <xdr:sp macro="" textlink="">
          <xdr:nvSpPr>
            <xdr:cNvPr id="4097" name="CheckBox1" hidden="1">
              <a:extLst>
                <a:ext uri="{63B3BB69-23CF-44E3-9099-C40C66FF867C}">
                  <a14:compatExt spid="_x0000_s4097"/>
                </a:ext>
                <a:ext uri="{FF2B5EF4-FFF2-40B4-BE49-F238E27FC236}">
                  <a16:creationId xmlns:a16="http://schemas.microsoft.com/office/drawing/2014/main" id="{00000000-0008-0000-0200-000001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ink/ink1.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0-10-19T12:05:19.681"/>
    </inkml:context>
    <inkml:brush xml:id="br0">
      <inkml:brushProperty name="width" value="0.05" units="cm"/>
      <inkml:brushProperty name="height" value="0.05" units="cm"/>
      <inkml:brushProperty name="ignorePressure" value="1"/>
    </inkml:brush>
  </inkml:definitions>
  <inkml:trace contextRef="#ctx0" brushRef="#br0">1 0,'4'0,"2"0</inkml:trace>
</inkml:ink>
</file>

<file path=xl/ink/ink2.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0-10-19T12:07:14.372"/>
    </inkml:context>
    <inkml:brush xml:id="br0">
      <inkml:brushProperty name="width" value="0.05" units="cm"/>
      <inkml:brushProperty name="height" value="0.05" units="cm"/>
    </inkml:brush>
  </inkml:definitions>
  <inkml:trace contextRef="#ctx0" brushRef="#br0">0 64 3744,'15'-8'-176,"-5"1"56,-5 0 64,0 6 56,0-6 12,0 4 16,-2 2-8,-1-3 12,3 3-32,-2 1-92,2-6-156,2 2-500,-2-2-68,0-2 276</inkml:trace>
  <inkml:trace contextRef="#ctx0" brushRef="#br0" timeOffset="1">132 96 2928,'-5'5'80,"0"-2"-88,3 2-156,12-10-1604</inkml:trace>
</inkm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au1" displayName="Tableau1" ref="A2:R25" totalsRowShown="0" headerRowDxfId="0">
  <autoFilter ref="A2:R25" xr:uid="{00000000-0009-0000-0100-000001000000}"/>
  <tableColumns count="18">
    <tableColumn id="1" xr3:uid="{00000000-0010-0000-0000-000001000000}" name="Colonne1"/>
    <tableColumn id="2" xr3:uid="{00000000-0010-0000-0000-000002000000}" name="Colonne2"/>
    <tableColumn id="3" xr3:uid="{00000000-0010-0000-0000-000003000000}" name="Colonne3"/>
    <tableColumn id="4" xr3:uid="{00000000-0010-0000-0000-000004000000}" name="Colonne4"/>
    <tableColumn id="5" xr3:uid="{00000000-0010-0000-0000-000005000000}" name="Colonne5"/>
    <tableColumn id="6" xr3:uid="{00000000-0010-0000-0000-000006000000}" name="Colonne6"/>
    <tableColumn id="7" xr3:uid="{00000000-0010-0000-0000-000007000000}" name="Colonne7"/>
    <tableColumn id="8" xr3:uid="{00000000-0010-0000-0000-000008000000}" name="Colonne8"/>
    <tableColumn id="9" xr3:uid="{00000000-0010-0000-0000-000009000000}" name="Colonne9"/>
    <tableColumn id="10" xr3:uid="{3A59974A-CC00-464E-8939-E864827DD7DA}" name="Colonne10"/>
    <tableColumn id="11" xr3:uid="{ABD93519-FD09-41C0-A134-EC967980BF3A}" name="Colonne11"/>
    <tableColumn id="12" xr3:uid="{54096B5A-F46A-4567-87DD-804C02E00B25}" name="Colonne12"/>
    <tableColumn id="13" xr3:uid="{6855DAF1-A8DE-46E8-A00E-1DDBEC54AC35}" name="Colonne13"/>
    <tableColumn id="14" xr3:uid="{4523CBFF-7433-4E0E-B576-2C54331B0BF5}" name="Colonne14"/>
    <tableColumn id="15" xr3:uid="{196792C0-88E1-4F7C-9145-DA8B74C07AFA}" name="Colonne15"/>
    <tableColumn id="16" xr3:uid="{59DE01E1-BC2C-47EC-B6E4-440C4DA12E5F}" name="Colonne16"/>
    <tableColumn id="17" xr3:uid="{4ADD7219-2484-44E1-895B-6103D33505CF}" name="Colonne17"/>
    <tableColumn id="18" xr3:uid="{BA7C51A0-FD6A-4DAF-B5A4-73066C5F0BDA}" name="Colonne18"/>
  </tableColumns>
  <tableStyleInfo name="TableStyleMedium5"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43B6ACCF-85D5-47CB-AB69-3BBCCC681DF0}" name="Tableau2" displayName="Tableau2" ref="A26:R69" totalsRowShown="0">
  <tableColumns count="18">
    <tableColumn id="1" xr3:uid="{A47589E6-A8EC-4710-9669-24EB89364DA4}" name="Colonne1"/>
    <tableColumn id="2" xr3:uid="{464B1A71-02AE-439B-A094-0268B4EF8D5E}" name="Colonne2"/>
    <tableColumn id="3" xr3:uid="{FF529814-2587-42EF-8597-34D66E312497}" name="Colonne3"/>
    <tableColumn id="4" xr3:uid="{2383AF52-E151-4F3C-9E40-CCDC8F1525B0}" name="Colonne4"/>
    <tableColumn id="5" xr3:uid="{38A22A5A-4AE5-4AB0-A3A1-8A6590CEA6C8}" name="Colonne5"/>
    <tableColumn id="6" xr3:uid="{AAFD077D-857B-4BE2-A3E6-0A9F68C21658}" name="Colonne6"/>
    <tableColumn id="7" xr3:uid="{1F844376-C660-4FC0-A41B-24D6741C0746}" name="Colonne7"/>
    <tableColumn id="8" xr3:uid="{876B68A5-ABE3-4636-B2D5-6B794D154692}" name="Colonne8"/>
    <tableColumn id="9" xr3:uid="{E91A6578-3002-4E1C-95E2-153CB44B6797}" name="Colonne9"/>
    <tableColumn id="10" xr3:uid="{1171076C-8EAC-4840-8757-9B0D18AEB2B8}" name="Colonne10"/>
    <tableColumn id="11" xr3:uid="{E72535DD-581D-4167-8E71-7BDE8C913E97}" name="Colonne11"/>
    <tableColumn id="12" xr3:uid="{F25F97FF-6890-4E2D-892E-6DB473C70D1F}" name="Colonne12"/>
    <tableColumn id="13" xr3:uid="{E813174F-7C5A-4723-9799-67BF1EC23114}" name="Colonne13"/>
    <tableColumn id="14" xr3:uid="{DD080F6C-E246-4B5D-A13E-F40C3E19308E}" name="Colonne14"/>
    <tableColumn id="15" xr3:uid="{B3BED38D-A74C-40D7-BB3A-5DE9E2002A2B}" name="Colonne15"/>
    <tableColumn id="16" xr3:uid="{9CC9B9F8-6053-4FED-9738-50E81444D698}" name="Colonne16"/>
    <tableColumn id="17" xr3:uid="{6F3884DF-5124-4468-A779-352509B03AFF}" name="Colonne17"/>
    <tableColumn id="18" xr3:uid="{51DFC585-221A-41CB-B65B-D2F27978AAA6}" name="Colonne18"/>
  </tableColumns>
  <tableStyleInfo name="TableStyleMedium7"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simbameubles@gmail.com" TargetMode="External"/><Relationship Id="rId2" Type="http://schemas.openxmlformats.org/officeDocument/2006/relationships/hyperlink" Target="mailto:meublesfamily@gmail.com" TargetMode="External"/><Relationship Id="rId1" Type="http://schemas.openxmlformats.org/officeDocument/2006/relationships/hyperlink" Target="mailto:info@qualityconfort.be" TargetMode="External"/><Relationship Id="rId4" Type="http://schemas.openxmlformats.org/officeDocument/2006/relationships/hyperlink" Target="mailto:info@qualityconfort.be" TargetMode="External"/></Relationships>
</file>

<file path=xl/worksheets/_rels/sheet2.xml.rels><?xml version="1.0" encoding="UTF-8" standalone="yes"?>
<Relationships xmlns="http://schemas.openxmlformats.org/package/2006/relationships"><Relationship Id="rId8" Type="http://schemas.openxmlformats.org/officeDocument/2006/relationships/control" Target="../activeX/activeX3.xml"/><Relationship Id="rId13" Type="http://schemas.openxmlformats.org/officeDocument/2006/relationships/image" Target="../media/image5.emf"/><Relationship Id="rId3" Type="http://schemas.openxmlformats.org/officeDocument/2006/relationships/vmlDrawing" Target="../drawings/vmlDrawing1.vml"/><Relationship Id="rId7" Type="http://schemas.openxmlformats.org/officeDocument/2006/relationships/image" Target="../media/image2.emf"/><Relationship Id="rId12" Type="http://schemas.openxmlformats.org/officeDocument/2006/relationships/control" Target="../activeX/activeX5.xml"/><Relationship Id="rId17" Type="http://schemas.openxmlformats.org/officeDocument/2006/relationships/ctrlProp" Target="../ctrlProps/ctrlProp2.xml"/><Relationship Id="rId2" Type="http://schemas.openxmlformats.org/officeDocument/2006/relationships/drawing" Target="../drawings/drawing1.xml"/><Relationship Id="rId16" Type="http://schemas.openxmlformats.org/officeDocument/2006/relationships/ctrlProp" Target="../ctrlProps/ctrlProp1.xml"/><Relationship Id="rId1" Type="http://schemas.openxmlformats.org/officeDocument/2006/relationships/printerSettings" Target="../printerSettings/printerSettings1.bin"/><Relationship Id="rId6" Type="http://schemas.openxmlformats.org/officeDocument/2006/relationships/control" Target="../activeX/activeX2.xml"/><Relationship Id="rId11" Type="http://schemas.openxmlformats.org/officeDocument/2006/relationships/image" Target="../media/image4.emf"/><Relationship Id="rId5" Type="http://schemas.openxmlformats.org/officeDocument/2006/relationships/image" Target="../media/image1.emf"/><Relationship Id="rId15" Type="http://schemas.openxmlformats.org/officeDocument/2006/relationships/image" Target="../media/image6.emf"/><Relationship Id="rId10" Type="http://schemas.openxmlformats.org/officeDocument/2006/relationships/control" Target="../activeX/activeX4.xml"/><Relationship Id="rId4" Type="http://schemas.openxmlformats.org/officeDocument/2006/relationships/control" Target="../activeX/activeX1.xml"/><Relationship Id="rId9" Type="http://schemas.openxmlformats.org/officeDocument/2006/relationships/image" Target="../media/image3.emf"/><Relationship Id="rId14" Type="http://schemas.openxmlformats.org/officeDocument/2006/relationships/control" Target="../activeX/activeX6.xml"/></Relationships>
</file>

<file path=xl/worksheets/_rels/sheet3.xml.rels><?xml version="1.0" encoding="UTF-8" standalone="yes"?>
<Relationships xmlns="http://schemas.openxmlformats.org/package/2006/relationships"><Relationship Id="rId3" Type="http://schemas.openxmlformats.org/officeDocument/2006/relationships/control" Target="../activeX/activeX7.xml"/><Relationship Id="rId2" Type="http://schemas.openxmlformats.org/officeDocument/2006/relationships/vmlDrawing" Target="../drawings/vmlDrawing2.vml"/><Relationship Id="rId1" Type="http://schemas.openxmlformats.org/officeDocument/2006/relationships/drawing" Target="../drawings/drawing2.xml"/><Relationship Id="rId6" Type="http://schemas.openxmlformats.org/officeDocument/2006/relationships/table" Target="../tables/table2.xml"/><Relationship Id="rId5" Type="http://schemas.openxmlformats.org/officeDocument/2006/relationships/table" Target="../tables/table1.xml"/><Relationship Id="rId4" Type="http://schemas.openxmlformats.org/officeDocument/2006/relationships/image" Target="../media/image12.emf"/></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1:O26"/>
  <sheetViews>
    <sheetView topLeftCell="D1" workbookViewId="0">
      <selection activeCell="G14" sqref="G14"/>
    </sheetView>
  </sheetViews>
  <sheetFormatPr baseColWidth="10" defaultRowHeight="15" x14ac:dyDescent="0.25"/>
  <cols>
    <col min="1" max="1" width="20.5703125" bestFit="1" customWidth="1"/>
    <col min="2" max="3" width="20.5703125" customWidth="1"/>
    <col min="4" max="4" width="15.85546875" bestFit="1" customWidth="1"/>
    <col min="5" max="5" width="25.5703125" bestFit="1" customWidth="1"/>
    <col min="6" max="6" width="25.5703125" customWidth="1"/>
    <col min="7" max="7" width="15" bestFit="1" customWidth="1"/>
    <col min="8" max="8" width="23" bestFit="1" customWidth="1"/>
    <col min="9" max="9" width="14.140625" bestFit="1" customWidth="1"/>
  </cols>
  <sheetData>
    <row r="1" spans="1:15" ht="39.75" customHeight="1" x14ac:dyDescent="0.25">
      <c r="A1" t="s">
        <v>0</v>
      </c>
      <c r="B1" t="s">
        <v>27</v>
      </c>
      <c r="C1" t="s">
        <v>30</v>
      </c>
      <c r="D1" t="s">
        <v>3</v>
      </c>
      <c r="E1" t="s">
        <v>51</v>
      </c>
      <c r="F1" t="s">
        <v>237</v>
      </c>
      <c r="G1" t="s">
        <v>8</v>
      </c>
      <c r="H1" t="s">
        <v>9</v>
      </c>
      <c r="I1" t="s">
        <v>10</v>
      </c>
      <c r="J1" t="s">
        <v>33</v>
      </c>
      <c r="K1" t="s">
        <v>37</v>
      </c>
      <c r="L1" t="s">
        <v>50</v>
      </c>
      <c r="N1" t="s">
        <v>388</v>
      </c>
      <c r="O1" t="s">
        <v>435</v>
      </c>
    </row>
    <row r="2" spans="1:15" x14ac:dyDescent="0.25">
      <c r="A2" t="s">
        <v>1</v>
      </c>
      <c r="B2" t="s">
        <v>28</v>
      </c>
      <c r="C2" t="s">
        <v>31</v>
      </c>
      <c r="D2" t="s">
        <v>4</v>
      </c>
      <c r="E2" s="1" t="s">
        <v>52</v>
      </c>
      <c r="F2" s="1" t="s">
        <v>231</v>
      </c>
      <c r="G2" t="s">
        <v>18</v>
      </c>
      <c r="H2" t="s">
        <v>26</v>
      </c>
      <c r="I2">
        <v>6250</v>
      </c>
      <c r="J2" t="s">
        <v>34</v>
      </c>
      <c r="K2" t="s">
        <v>38</v>
      </c>
      <c r="L2">
        <v>2020</v>
      </c>
      <c r="M2" t="s">
        <v>55</v>
      </c>
      <c r="N2" t="s">
        <v>290</v>
      </c>
      <c r="O2" t="s">
        <v>454</v>
      </c>
    </row>
    <row r="3" spans="1:15" x14ac:dyDescent="0.25">
      <c r="A3" t="s">
        <v>2</v>
      </c>
      <c r="B3" t="s">
        <v>29</v>
      </c>
      <c r="C3" t="s">
        <v>32</v>
      </c>
      <c r="D3" t="s">
        <v>5</v>
      </c>
      <c r="E3" s="1" t="s">
        <v>53</v>
      </c>
      <c r="F3" s="1" t="s">
        <v>230</v>
      </c>
      <c r="G3" t="s">
        <v>12</v>
      </c>
      <c r="H3" t="s">
        <v>20</v>
      </c>
      <c r="I3">
        <v>4430</v>
      </c>
      <c r="J3" t="s">
        <v>35</v>
      </c>
      <c r="K3" t="s">
        <v>39</v>
      </c>
      <c r="L3">
        <v>2021</v>
      </c>
      <c r="M3" t="s">
        <v>72</v>
      </c>
      <c r="N3" t="s">
        <v>288</v>
      </c>
      <c r="O3" t="s">
        <v>447</v>
      </c>
    </row>
    <row r="4" spans="1:15" x14ac:dyDescent="0.25">
      <c r="D4" t="s">
        <v>6</v>
      </c>
      <c r="E4" s="1" t="s">
        <v>52</v>
      </c>
      <c r="F4" s="1" t="s">
        <v>231</v>
      </c>
      <c r="G4" t="s">
        <v>17</v>
      </c>
      <c r="H4" t="s">
        <v>25</v>
      </c>
      <c r="I4">
        <v>4920</v>
      </c>
      <c r="J4" t="s">
        <v>36</v>
      </c>
      <c r="K4" t="s">
        <v>40</v>
      </c>
      <c r="L4">
        <v>2022</v>
      </c>
      <c r="N4" t="s">
        <v>297</v>
      </c>
      <c r="O4" t="s">
        <v>441</v>
      </c>
    </row>
    <row r="5" spans="1:15" x14ac:dyDescent="0.25">
      <c r="D5" t="s">
        <v>7</v>
      </c>
      <c r="E5" s="1" t="s">
        <v>138</v>
      </c>
      <c r="F5" s="1" t="s">
        <v>232</v>
      </c>
      <c r="G5" t="s">
        <v>16</v>
      </c>
      <c r="H5" t="s">
        <v>24</v>
      </c>
      <c r="I5">
        <v>5500</v>
      </c>
      <c r="K5" t="s">
        <v>41</v>
      </c>
      <c r="L5">
        <v>2023</v>
      </c>
      <c r="N5" t="s">
        <v>295</v>
      </c>
      <c r="O5" t="s">
        <v>437</v>
      </c>
    </row>
    <row r="6" spans="1:15" x14ac:dyDescent="0.25">
      <c r="G6" t="s">
        <v>15</v>
      </c>
      <c r="H6" t="s">
        <v>23</v>
      </c>
      <c r="I6">
        <v>4280</v>
      </c>
      <c r="K6" t="s">
        <v>42</v>
      </c>
      <c r="L6">
        <v>2024</v>
      </c>
      <c r="N6" t="s">
        <v>287</v>
      </c>
      <c r="O6" t="s">
        <v>442</v>
      </c>
    </row>
    <row r="7" spans="1:15" x14ac:dyDescent="0.25">
      <c r="G7" t="s">
        <v>13</v>
      </c>
      <c r="H7" t="s">
        <v>21</v>
      </c>
      <c r="I7">
        <v>6040</v>
      </c>
      <c r="K7" t="s">
        <v>43</v>
      </c>
      <c r="L7">
        <v>2025</v>
      </c>
      <c r="N7" t="s">
        <v>286</v>
      </c>
      <c r="O7" t="s">
        <v>445</v>
      </c>
    </row>
    <row r="8" spans="1:15" x14ac:dyDescent="0.25">
      <c r="G8" t="s">
        <v>14</v>
      </c>
      <c r="H8" t="s">
        <v>22</v>
      </c>
      <c r="I8">
        <v>7380</v>
      </c>
      <c r="K8" t="s">
        <v>44</v>
      </c>
      <c r="L8">
        <v>2026</v>
      </c>
      <c r="N8" t="s">
        <v>294</v>
      </c>
      <c r="O8" t="s">
        <v>450</v>
      </c>
    </row>
    <row r="9" spans="1:15" x14ac:dyDescent="0.25">
      <c r="G9" t="s">
        <v>11</v>
      </c>
      <c r="H9" t="s">
        <v>19</v>
      </c>
      <c r="I9">
        <v>4470</v>
      </c>
      <c r="K9" t="s">
        <v>45</v>
      </c>
      <c r="L9">
        <v>2027</v>
      </c>
      <c r="N9" t="s">
        <v>289</v>
      </c>
      <c r="O9" t="s">
        <v>440</v>
      </c>
    </row>
    <row r="10" spans="1:15" x14ac:dyDescent="0.25">
      <c r="G10" t="s">
        <v>126</v>
      </c>
      <c r="K10" t="s">
        <v>46</v>
      </c>
      <c r="L10">
        <v>2028</v>
      </c>
      <c r="N10" t="s">
        <v>293</v>
      </c>
      <c r="O10" t="s">
        <v>438</v>
      </c>
    </row>
    <row r="11" spans="1:15" x14ac:dyDescent="0.25">
      <c r="K11" t="s">
        <v>47</v>
      </c>
      <c r="L11">
        <v>2029</v>
      </c>
      <c r="N11" t="s">
        <v>291</v>
      </c>
      <c r="O11" t="s">
        <v>443</v>
      </c>
    </row>
    <row r="12" spans="1:15" x14ac:dyDescent="0.25">
      <c r="K12" t="s">
        <v>48</v>
      </c>
      <c r="L12">
        <v>2030</v>
      </c>
      <c r="N12" t="s">
        <v>298</v>
      </c>
      <c r="O12" t="s">
        <v>449</v>
      </c>
    </row>
    <row r="13" spans="1:15" x14ac:dyDescent="0.25">
      <c r="K13" t="s">
        <v>49</v>
      </c>
      <c r="L13">
        <v>2031</v>
      </c>
      <c r="N13" t="s">
        <v>296</v>
      </c>
      <c r="O13" t="s">
        <v>455</v>
      </c>
    </row>
    <row r="14" spans="1:15" x14ac:dyDescent="0.25">
      <c r="N14" t="s">
        <v>292</v>
      </c>
      <c r="O14" t="s">
        <v>436</v>
      </c>
    </row>
    <row r="15" spans="1:15" x14ac:dyDescent="0.25">
      <c r="O15" t="s">
        <v>451</v>
      </c>
    </row>
    <row r="16" spans="1:15" x14ac:dyDescent="0.25">
      <c r="O16" t="s">
        <v>452</v>
      </c>
    </row>
    <row r="17" spans="15:15" x14ac:dyDescent="0.25">
      <c r="O17" t="s">
        <v>456</v>
      </c>
    </row>
    <row r="18" spans="15:15" x14ac:dyDescent="0.25">
      <c r="O18" t="s">
        <v>446</v>
      </c>
    </row>
    <row r="19" spans="15:15" x14ac:dyDescent="0.25">
      <c r="O19" t="s">
        <v>458</v>
      </c>
    </row>
    <row r="20" spans="15:15" x14ac:dyDescent="0.25">
      <c r="O20" t="s">
        <v>459</v>
      </c>
    </row>
    <row r="21" spans="15:15" x14ac:dyDescent="0.25">
      <c r="O21" t="s">
        <v>439</v>
      </c>
    </row>
    <row r="22" spans="15:15" x14ac:dyDescent="0.25">
      <c r="O22" t="s">
        <v>457</v>
      </c>
    </row>
    <row r="23" spans="15:15" x14ac:dyDescent="0.25">
      <c r="O23" t="s">
        <v>448</v>
      </c>
    </row>
    <row r="24" spans="15:15" x14ac:dyDescent="0.25">
      <c r="O24" t="s">
        <v>444</v>
      </c>
    </row>
    <row r="25" spans="15:15" x14ac:dyDescent="0.25">
      <c r="O25" t="s">
        <v>453</v>
      </c>
    </row>
    <row r="26" spans="15:15" x14ac:dyDescent="0.25">
      <c r="O26" t="s">
        <v>460</v>
      </c>
    </row>
  </sheetData>
  <sortState xmlns:xlrd2="http://schemas.microsoft.com/office/spreadsheetml/2017/richdata2" ref="O2:O25">
    <sortCondition ref="O2:O25"/>
  </sortState>
  <hyperlinks>
    <hyperlink ref="E2" r:id="rId1" xr:uid="{00000000-0004-0000-0000-000000000000}"/>
    <hyperlink ref="E3" r:id="rId2" xr:uid="{00000000-0004-0000-0000-000001000000}"/>
    <hyperlink ref="E5" r:id="rId3" xr:uid="{6F71D45C-C636-4E63-ACA0-AC59D7DFC383}"/>
    <hyperlink ref="E4" r:id="rId4" xr:uid="{47BBF1CA-7AC5-478E-B2A1-1F64FFD76A49}"/>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dimension ref="A1:P204"/>
  <sheetViews>
    <sheetView tabSelected="1" workbookViewId="0">
      <selection activeCell="D188" sqref="D188"/>
    </sheetView>
  </sheetViews>
  <sheetFormatPr baseColWidth="10" defaultRowHeight="15" x14ac:dyDescent="0.25"/>
  <cols>
    <col min="1" max="1" width="35" customWidth="1"/>
    <col min="2" max="2" width="18.140625" customWidth="1"/>
    <col min="3" max="3" width="13.5703125" customWidth="1"/>
    <col min="4" max="4" width="16.140625" customWidth="1"/>
    <col min="5" max="5" width="16.28515625" customWidth="1"/>
  </cols>
  <sheetData>
    <row r="1" spans="1:10" ht="47.25" customHeight="1" x14ac:dyDescent="0.25">
      <c r="A1" s="88" t="s">
        <v>5</v>
      </c>
      <c r="B1" s="249" t="s">
        <v>60</v>
      </c>
      <c r="C1" s="249"/>
      <c r="D1" s="249"/>
      <c r="E1" s="56">
        <v>48</v>
      </c>
    </row>
    <row r="2" spans="1:10" x14ac:dyDescent="0.25">
      <c r="A2" s="57" t="str">
        <f>IF(A1=Données!D2,"Téléphone "&amp;Données!F2,IF(A1=Données!D3,"Téléphone "&amp;Données!F3,IF('Bon de Commande'!A1=Données!D4,"Téléphone "&amp;Données!F4,IF('Bon de Commande'!A1=Données!D5,"Téléphone "&amp;Données!F5))))</f>
        <v>Téléphone 019/676 675</v>
      </c>
      <c r="B2" s="4"/>
      <c r="C2" s="4"/>
      <c r="D2" s="4"/>
      <c r="E2" s="5"/>
      <c r="H2" t="s">
        <v>84</v>
      </c>
    </row>
    <row r="3" spans="1:10" ht="19.5" x14ac:dyDescent="0.25">
      <c r="A3" s="89" t="s">
        <v>11</v>
      </c>
      <c r="B3" s="4"/>
      <c r="C3" s="3" t="s">
        <v>62</v>
      </c>
      <c r="D3" s="214">
        <f ca="1">TODAY()</f>
        <v>44139</v>
      </c>
      <c r="E3" s="5"/>
      <c r="H3" t="s">
        <v>135</v>
      </c>
    </row>
    <row r="4" spans="1:10" ht="15.75" x14ac:dyDescent="0.25">
      <c r="A4" s="58" t="str">
        <f>IF(A3="FACEBOOK","",CONCATENATE(VLOOKUP(A3,Données!$G$2:$I$9,2,FALSE))&amp;" -  "&amp;(VLOOKUP(A3,Données!$G$2:$I$9,3,FALSE)))</f>
        <v>rue Eloi Fouarge, 9 -  4470</v>
      </c>
      <c r="B4" s="4"/>
      <c r="C4" s="4"/>
      <c r="D4" s="4"/>
      <c r="E4" s="5"/>
      <c r="H4" t="s">
        <v>85</v>
      </c>
    </row>
    <row r="5" spans="1:10" ht="18" customHeight="1" x14ac:dyDescent="0.25">
      <c r="A5" s="59" t="str">
        <f>IF(A1="Quality Confort",Données!E2,IF(A1="Meubles Confort",Données!E4,IF(A1="Meubles Family",Données!E3,Données!E5)))</f>
        <v>meublesfamily@gmail.com</v>
      </c>
      <c r="B5" s="12" t="s">
        <v>54</v>
      </c>
      <c r="C5" s="42" t="s">
        <v>130</v>
      </c>
      <c r="D5" s="218" t="s">
        <v>465</v>
      </c>
      <c r="E5" s="60" t="s">
        <v>131</v>
      </c>
      <c r="H5" t="s">
        <v>86</v>
      </c>
    </row>
    <row r="6" spans="1:10" ht="27" customHeight="1" x14ac:dyDescent="0.25">
      <c r="A6" s="90" t="s">
        <v>2</v>
      </c>
      <c r="B6" s="13" t="s">
        <v>63</v>
      </c>
      <c r="C6" s="43" t="s">
        <v>512</v>
      </c>
      <c r="D6" s="43"/>
      <c r="E6" s="61"/>
      <c r="H6" t="s">
        <v>87</v>
      </c>
    </row>
    <row r="7" spans="1:10" ht="18" customHeight="1" x14ac:dyDescent="0.25">
      <c r="A7" s="62" t="s">
        <v>57</v>
      </c>
      <c r="B7" s="13" t="s">
        <v>64</v>
      </c>
      <c r="C7" s="43">
        <v>4000</v>
      </c>
      <c r="D7" s="43"/>
      <c r="E7" s="61"/>
    </row>
    <row r="8" spans="1:10" ht="18" customHeight="1" x14ac:dyDescent="0.25">
      <c r="A8" s="62" t="s">
        <v>58</v>
      </c>
      <c r="B8" s="14" t="s">
        <v>65</v>
      </c>
      <c r="C8" s="43" t="s">
        <v>104</v>
      </c>
      <c r="D8" s="43"/>
      <c r="E8" s="61"/>
    </row>
    <row r="9" spans="1:10" ht="18" customHeight="1" x14ac:dyDescent="0.25">
      <c r="A9" s="62" t="str">
        <f>IF(A6="MEUBLES FAMILY SPRL",Données!B3,Données!B2)</f>
        <v>BE0679.866.565</v>
      </c>
      <c r="B9" s="15" t="s">
        <v>66</v>
      </c>
      <c r="C9" s="44" t="s">
        <v>134</v>
      </c>
      <c r="D9" s="44"/>
      <c r="E9" s="63"/>
      <c r="H9" t="str">
        <f>IF(A6="MEUBLES FAMILY SPRL","MEUBLES FAMILY SPRL","AXAN SNC")</f>
        <v>MEUBLES FAMILY SPRL</v>
      </c>
      <c r="J9" t="s">
        <v>160</v>
      </c>
    </row>
    <row r="10" spans="1:10" ht="18" customHeight="1" x14ac:dyDescent="0.25">
      <c r="A10" s="6" t="str">
        <f>"CBC n° :"&amp;IF(A6="MEUBLES FAMILY SPRL",Données!C3,Données!C2)</f>
        <v>CBC n° :BE31 7320 4452 3455</v>
      </c>
      <c r="B10" s="10" t="s">
        <v>67</v>
      </c>
      <c r="C10" s="215"/>
      <c r="D10" s="45"/>
      <c r="E10" s="64"/>
    </row>
    <row r="11" spans="1:10" ht="18.75" x14ac:dyDescent="0.3">
      <c r="A11" s="65" t="s">
        <v>59</v>
      </c>
      <c r="B11" s="4"/>
      <c r="C11" s="4"/>
      <c r="D11" s="4"/>
      <c r="E11" s="5"/>
    </row>
    <row r="12" spans="1:10" ht="15.75" thickBot="1" x14ac:dyDescent="0.3">
      <c r="A12" s="66"/>
      <c r="B12" s="16"/>
      <c r="C12" s="16"/>
      <c r="D12" s="16"/>
      <c r="E12" s="67"/>
    </row>
    <row r="13" spans="1:10" ht="16.5" thickTop="1" thickBot="1" x14ac:dyDescent="0.3">
      <c r="A13" s="250" t="s">
        <v>68</v>
      </c>
      <c r="B13" s="251"/>
      <c r="C13" s="251"/>
      <c r="D13" s="251"/>
      <c r="E13" s="68" t="s">
        <v>69</v>
      </c>
      <c r="H13" t="s">
        <v>88</v>
      </c>
    </row>
    <row r="14" spans="1:10" ht="24" customHeight="1" x14ac:dyDescent="0.25">
      <c r="A14" s="17" t="s">
        <v>513</v>
      </c>
      <c r="B14" s="17" t="s">
        <v>514</v>
      </c>
      <c r="C14" s="17" t="s">
        <v>344</v>
      </c>
      <c r="D14" s="20" t="s">
        <v>515</v>
      </c>
      <c r="E14" s="69">
        <v>1685</v>
      </c>
    </row>
    <row r="15" spans="1:10" ht="24" customHeight="1" x14ac:dyDescent="0.25">
      <c r="A15" s="18"/>
      <c r="B15" s="18"/>
      <c r="C15" s="18"/>
      <c r="D15" s="21"/>
      <c r="E15" s="70"/>
      <c r="H15" t="s">
        <v>331</v>
      </c>
    </row>
    <row r="16" spans="1:10" ht="24" customHeight="1" x14ac:dyDescent="0.25">
      <c r="A16" s="18"/>
      <c r="B16" s="18"/>
      <c r="C16" s="18"/>
      <c r="D16" s="21"/>
      <c r="E16" s="70"/>
      <c r="H16" t="s">
        <v>332</v>
      </c>
    </row>
    <row r="17" spans="1:16" ht="24" customHeight="1" x14ac:dyDescent="0.25">
      <c r="A17" s="18"/>
      <c r="B17" s="18"/>
      <c r="C17" s="18"/>
      <c r="D17" s="21"/>
      <c r="E17" s="70"/>
    </row>
    <row r="18" spans="1:16" ht="24" customHeight="1" x14ac:dyDescent="0.25">
      <c r="A18" s="18"/>
      <c r="B18" s="18"/>
      <c r="C18" s="18"/>
      <c r="D18" s="21"/>
      <c r="E18" s="70"/>
    </row>
    <row r="19" spans="1:16" ht="24" customHeight="1" x14ac:dyDescent="0.35">
      <c r="A19" s="18"/>
      <c r="B19" s="18"/>
      <c r="C19" s="18"/>
      <c r="D19" s="21"/>
      <c r="E19" s="70"/>
      <c r="G19" s="36"/>
      <c r="J19" s="50"/>
      <c r="K19" s="167" t="s">
        <v>352</v>
      </c>
      <c r="N19" s="168" t="s">
        <v>358</v>
      </c>
    </row>
    <row r="20" spans="1:16" ht="24" customHeight="1" x14ac:dyDescent="0.25">
      <c r="A20" s="18"/>
      <c r="B20" s="18"/>
      <c r="C20" s="18"/>
      <c r="D20" s="21"/>
      <c r="E20" s="70"/>
      <c r="K20" s="167" t="s">
        <v>353</v>
      </c>
      <c r="N20" t="s">
        <v>359</v>
      </c>
      <c r="P20" s="2"/>
    </row>
    <row r="21" spans="1:16" ht="24" customHeight="1" x14ac:dyDescent="0.25">
      <c r="A21" s="18"/>
      <c r="B21" s="18"/>
      <c r="C21" s="18"/>
      <c r="D21" s="21"/>
      <c r="E21" s="70"/>
      <c r="K21" s="167" t="s">
        <v>354</v>
      </c>
      <c r="N21" t="s">
        <v>360</v>
      </c>
    </row>
    <row r="22" spans="1:16" ht="24" customHeight="1" thickBot="1" x14ac:dyDescent="0.3">
      <c r="A22" s="19"/>
      <c r="B22" s="19"/>
      <c r="C22" s="19"/>
      <c r="D22" s="22"/>
      <c r="E22" s="71"/>
      <c r="K22" s="167" t="s">
        <v>355</v>
      </c>
      <c r="N22" t="s">
        <v>361</v>
      </c>
    </row>
    <row r="23" spans="1:16" ht="15.75" thickBot="1" x14ac:dyDescent="0.3">
      <c r="A23" s="252" t="s">
        <v>70</v>
      </c>
      <c r="B23" s="239"/>
      <c r="C23" s="239"/>
      <c r="D23" s="239"/>
      <c r="E23" s="253"/>
      <c r="K23" s="167" t="s">
        <v>356</v>
      </c>
      <c r="N23" t="s">
        <v>362</v>
      </c>
    </row>
    <row r="24" spans="1:16" ht="30.75" customHeight="1" thickBot="1" x14ac:dyDescent="0.35">
      <c r="A24" s="6" t="s">
        <v>151</v>
      </c>
      <c r="B24" s="91" t="s">
        <v>48</v>
      </c>
      <c r="C24" s="92">
        <v>2020</v>
      </c>
      <c r="D24" s="23"/>
      <c r="E24" s="219">
        <f>SUM(E14:E22)</f>
        <v>1685</v>
      </c>
      <c r="J24" s="35"/>
      <c r="K24" s="167" t="s">
        <v>357</v>
      </c>
      <c r="N24" t="s">
        <v>356</v>
      </c>
    </row>
    <row r="25" spans="1:16" ht="41.25" customHeight="1" thickBot="1" x14ac:dyDescent="0.3">
      <c r="A25" s="72" t="s">
        <v>71</v>
      </c>
      <c r="B25" s="26"/>
      <c r="C25" s="24"/>
      <c r="D25" s="25"/>
      <c r="E25" s="73" t="s">
        <v>55</v>
      </c>
      <c r="N25" t="s">
        <v>363</v>
      </c>
    </row>
    <row r="26" spans="1:16" ht="18" customHeight="1" thickBot="1" x14ac:dyDescent="0.3">
      <c r="A26" s="74" t="s">
        <v>74</v>
      </c>
      <c r="B26" s="27"/>
      <c r="C26" s="34" t="s">
        <v>56</v>
      </c>
      <c r="D26" s="4"/>
      <c r="E26" s="52"/>
      <c r="L26" s="169"/>
      <c r="N26" t="s">
        <v>364</v>
      </c>
    </row>
    <row r="27" spans="1:16" ht="18" customHeight="1" thickBot="1" x14ac:dyDescent="0.3">
      <c r="A27" s="75"/>
      <c r="B27" s="28"/>
      <c r="C27" s="4"/>
      <c r="D27" s="4"/>
      <c r="E27" s="51">
        <v>150</v>
      </c>
    </row>
    <row r="28" spans="1:16" ht="18" customHeight="1" thickBot="1" x14ac:dyDescent="0.3">
      <c r="A28" s="76" t="s">
        <v>75</v>
      </c>
      <c r="B28" s="47"/>
      <c r="C28" s="4" t="s">
        <v>79</v>
      </c>
      <c r="D28" s="4"/>
      <c r="E28" s="53"/>
    </row>
    <row r="29" spans="1:16" ht="18" customHeight="1" thickBot="1" x14ac:dyDescent="0.3">
      <c r="A29" s="77"/>
      <c r="B29" s="48"/>
      <c r="C29" s="46" t="s">
        <v>80</v>
      </c>
      <c r="D29" s="4"/>
      <c r="E29" s="5"/>
      <c r="K29" s="184" t="s">
        <v>418</v>
      </c>
      <c r="L29" s="185"/>
      <c r="M29" s="186">
        <f>E26+E27+E28</f>
        <v>150</v>
      </c>
      <c r="N29" t="s">
        <v>364</v>
      </c>
    </row>
    <row r="30" spans="1:16" ht="18" customHeight="1" x14ac:dyDescent="0.25">
      <c r="A30" s="74" t="s">
        <v>76</v>
      </c>
      <c r="B30" s="27"/>
      <c r="C30" s="30" t="s">
        <v>81</v>
      </c>
      <c r="D30" s="4"/>
      <c r="E30" s="149">
        <v>44150</v>
      </c>
    </row>
    <row r="31" spans="1:16" s="33" customFormat="1" ht="18" customHeight="1" thickBot="1" x14ac:dyDescent="0.25">
      <c r="A31" s="55" t="s">
        <v>77</v>
      </c>
      <c r="B31" s="31"/>
      <c r="C31" s="32" t="s">
        <v>82</v>
      </c>
      <c r="D31" s="32"/>
      <c r="E31" s="78"/>
    </row>
    <row r="32" spans="1:16" ht="18" customHeight="1" x14ac:dyDescent="0.25">
      <c r="A32" s="6" t="s">
        <v>78</v>
      </c>
      <c r="B32" s="29"/>
      <c r="C32" s="4"/>
      <c r="D32" s="254" t="s">
        <v>83</v>
      </c>
      <c r="E32" s="256">
        <f>E24-E27-E26-E28</f>
        <v>1535</v>
      </c>
      <c r="N32" s="49"/>
    </row>
    <row r="33" spans="1:5" ht="18" customHeight="1" thickBot="1" x14ac:dyDescent="0.3">
      <c r="A33" s="77"/>
      <c r="B33" s="28"/>
      <c r="C33" s="4"/>
      <c r="D33" s="255"/>
      <c r="E33" s="257"/>
    </row>
    <row r="34" spans="1:5" ht="18" customHeight="1" x14ac:dyDescent="0.25">
      <c r="A34" s="6" t="s">
        <v>73</v>
      </c>
      <c r="B34" s="4"/>
      <c r="C34" s="54" t="s">
        <v>516</v>
      </c>
      <c r="D34" s="54" t="s">
        <v>517</v>
      </c>
      <c r="E34" s="5"/>
    </row>
    <row r="35" spans="1:5" ht="34.5" customHeight="1" x14ac:dyDescent="0.25">
      <c r="A35" s="79"/>
      <c r="B35" s="11"/>
      <c r="C35" s="11" t="s">
        <v>136</v>
      </c>
      <c r="D35" s="11"/>
      <c r="E35" s="80"/>
    </row>
    <row r="36" spans="1:5" ht="14.25" customHeight="1" x14ac:dyDescent="0.25">
      <c r="A36" s="55" t="s">
        <v>137</v>
      </c>
      <c r="B36" s="4"/>
      <c r="C36" s="4"/>
      <c r="D36" s="4"/>
      <c r="E36" s="5"/>
    </row>
    <row r="37" spans="1:5" ht="7.5" hidden="1" customHeight="1" x14ac:dyDescent="0.25">
      <c r="A37" s="7"/>
      <c r="B37" s="8"/>
      <c r="C37" s="8"/>
      <c r="D37" s="8"/>
      <c r="E37" s="9"/>
    </row>
    <row r="38" spans="1:5" ht="12" customHeight="1" x14ac:dyDescent="0.25"/>
    <row r="72" spans="3:5" x14ac:dyDescent="0.25">
      <c r="C72" s="85" t="s">
        <v>152</v>
      </c>
      <c r="D72" s="84"/>
      <c r="E72" s="84"/>
    </row>
    <row r="73" spans="3:5" x14ac:dyDescent="0.25">
      <c r="C73" s="85" t="s">
        <v>153</v>
      </c>
      <c r="D73" s="84"/>
      <c r="E73" s="84"/>
    </row>
    <row r="74" spans="3:5" x14ac:dyDescent="0.25">
      <c r="C74" s="87" t="str">
        <f>H9</f>
        <v>MEUBLES FAMILY SPRL</v>
      </c>
    </row>
    <row r="75" spans="3:5" x14ac:dyDescent="0.25">
      <c r="C75" s="85" t="s">
        <v>154</v>
      </c>
      <c r="D75" s="84"/>
      <c r="E75" s="84"/>
    </row>
    <row r="76" spans="3:5" x14ac:dyDescent="0.25">
      <c r="C76" s="85" t="s">
        <v>158</v>
      </c>
      <c r="D76" s="84"/>
    </row>
    <row r="77" spans="3:5" x14ac:dyDescent="0.25">
      <c r="C77" s="85" t="s">
        <v>159</v>
      </c>
      <c r="D77" s="86" t="str">
        <f>H9</f>
        <v>MEUBLES FAMILY SPRL</v>
      </c>
      <c r="E77" s="85" t="s">
        <v>155</v>
      </c>
    </row>
    <row r="78" spans="3:5" ht="10.5" customHeight="1" x14ac:dyDescent="0.25">
      <c r="C78" s="85" t="s">
        <v>157</v>
      </c>
      <c r="D78" s="84"/>
      <c r="E78" s="84"/>
    </row>
    <row r="79" spans="3:5" ht="10.5" customHeight="1" x14ac:dyDescent="0.25">
      <c r="C79" s="85" t="s">
        <v>156</v>
      </c>
      <c r="D79" s="84"/>
      <c r="E79" s="84"/>
    </row>
    <row r="80" spans="3:5" ht="15.75" customHeight="1" x14ac:dyDescent="0.25"/>
    <row r="81" spans="1:10" ht="10.5" customHeight="1" x14ac:dyDescent="0.25"/>
    <row r="82" spans="1:10" ht="10.5" customHeight="1" x14ac:dyDescent="0.25"/>
    <row r="83" spans="1:10" ht="14.25" customHeight="1" x14ac:dyDescent="0.25"/>
    <row r="84" spans="1:10" ht="10.5" customHeight="1" x14ac:dyDescent="0.25"/>
    <row r="85" spans="1:10" ht="10.5" customHeight="1" x14ac:dyDescent="0.25"/>
    <row r="86" spans="1:10" x14ac:dyDescent="0.25">
      <c r="C86" s="85"/>
      <c r="D86" s="84"/>
      <c r="E86" s="84"/>
    </row>
    <row r="91" spans="1:10" ht="15.75" thickBot="1" x14ac:dyDescent="0.3"/>
    <row r="92" spans="1:10" ht="15.75" thickTop="1" x14ac:dyDescent="0.25">
      <c r="A92" s="235"/>
      <c r="B92" s="236"/>
      <c r="C92" s="236"/>
      <c r="D92" s="236"/>
      <c r="E92" s="237"/>
      <c r="I92" t="s">
        <v>169</v>
      </c>
    </row>
    <row r="93" spans="1:10" x14ac:dyDescent="0.25">
      <c r="A93" s="238"/>
      <c r="B93" s="239"/>
      <c r="C93" s="239"/>
      <c r="D93" s="239"/>
      <c r="E93" s="240"/>
      <c r="I93" t="s">
        <v>170</v>
      </c>
      <c r="J93" t="s">
        <v>55</v>
      </c>
    </row>
    <row r="94" spans="1:10" x14ac:dyDescent="0.25">
      <c r="A94" s="238"/>
      <c r="B94" s="239"/>
      <c r="C94" s="239"/>
      <c r="D94" s="239"/>
      <c r="E94" s="240"/>
      <c r="I94" t="s">
        <v>171</v>
      </c>
      <c r="J94" t="s">
        <v>72</v>
      </c>
    </row>
    <row r="95" spans="1:10" x14ac:dyDescent="0.25">
      <c r="A95" s="93"/>
      <c r="B95" s="4"/>
      <c r="C95" s="4"/>
      <c r="D95" s="4"/>
      <c r="E95" s="94"/>
      <c r="I95" t="s">
        <v>172</v>
      </c>
    </row>
    <row r="96" spans="1:10" ht="30.75" customHeight="1" thickBot="1" x14ac:dyDescent="0.45">
      <c r="A96" s="95"/>
      <c r="B96" s="241" t="str">
        <f>A1</f>
        <v>Meubles Family</v>
      </c>
      <c r="C96" s="241"/>
      <c r="D96" s="96"/>
      <c r="E96" s="97"/>
      <c r="I96" t="s">
        <v>173</v>
      </c>
    </row>
    <row r="97" spans="1:9" ht="15.75" thickTop="1" x14ac:dyDescent="0.25">
      <c r="I97" t="s">
        <v>174</v>
      </c>
    </row>
    <row r="98" spans="1:9" ht="20.100000000000001" customHeight="1" x14ac:dyDescent="0.3">
      <c r="A98" t="s">
        <v>161</v>
      </c>
      <c r="B98" s="98" t="str">
        <f>C5</f>
        <v>DUPONT</v>
      </c>
      <c r="C98" s="99" t="str">
        <f>E5</f>
        <v>Jean</v>
      </c>
    </row>
    <row r="99" spans="1:9" ht="20.100000000000001" customHeight="1" x14ac:dyDescent="0.3">
      <c r="A99" t="s">
        <v>162</v>
      </c>
      <c r="B99" s="99">
        <f>E1</f>
        <v>48</v>
      </c>
      <c r="C99" s="99"/>
    </row>
    <row r="100" spans="1:9" ht="20.100000000000001" customHeight="1" x14ac:dyDescent="0.25">
      <c r="A100" t="s">
        <v>163</v>
      </c>
      <c r="B100" s="258">
        <f ca="1">D3</f>
        <v>44139</v>
      </c>
      <c r="C100" s="258"/>
    </row>
    <row r="101" spans="1:9" ht="20.100000000000001" customHeight="1" x14ac:dyDescent="0.3">
      <c r="A101" t="s">
        <v>164</v>
      </c>
      <c r="B101" s="100" t="str">
        <f>B24</f>
        <v>Novembre</v>
      </c>
      <c r="C101" s="101">
        <f>C24</f>
        <v>2020</v>
      </c>
    </row>
    <row r="102" spans="1:9" ht="15.75" thickBot="1" x14ac:dyDescent="0.3">
      <c r="A102" s="102"/>
      <c r="B102" s="102"/>
      <c r="C102" s="102"/>
      <c r="D102" s="102"/>
      <c r="E102" s="102"/>
    </row>
    <row r="103" spans="1:9" ht="21.95" customHeight="1" x14ac:dyDescent="0.3">
      <c r="A103" s="103" t="s">
        <v>167</v>
      </c>
    </row>
    <row r="104" spans="1:9" ht="26.1" customHeight="1" x14ac:dyDescent="0.45">
      <c r="A104" s="105" t="s">
        <v>168</v>
      </c>
      <c r="C104" s="150" t="s">
        <v>170</v>
      </c>
      <c r="D104" s="252" t="s">
        <v>180</v>
      </c>
      <c r="E104" s="259"/>
    </row>
    <row r="105" spans="1:9" ht="26.1" customHeight="1" x14ac:dyDescent="0.45">
      <c r="A105" s="105" t="s">
        <v>175</v>
      </c>
      <c r="C105" s="150" t="s">
        <v>72</v>
      </c>
      <c r="D105" s="252" t="s">
        <v>181</v>
      </c>
      <c r="E105" s="259"/>
    </row>
    <row r="106" spans="1:9" ht="26.1" customHeight="1" x14ac:dyDescent="0.4">
      <c r="A106" s="104" t="s">
        <v>176</v>
      </c>
      <c r="C106" s="150" t="s">
        <v>55</v>
      </c>
    </row>
    <row r="107" spans="1:9" ht="26.1" customHeight="1" x14ac:dyDescent="0.45">
      <c r="A107" s="105" t="s">
        <v>177</v>
      </c>
      <c r="C107" s="151"/>
    </row>
    <row r="108" spans="1:9" ht="26.1" customHeight="1" x14ac:dyDescent="0.45">
      <c r="A108" s="106" t="s">
        <v>178</v>
      </c>
      <c r="C108" s="150" t="s">
        <v>55</v>
      </c>
    </row>
    <row r="109" spans="1:9" ht="26.1" customHeight="1" x14ac:dyDescent="0.45">
      <c r="A109" s="105" t="s">
        <v>179</v>
      </c>
      <c r="C109" s="150" t="s">
        <v>55</v>
      </c>
    </row>
    <row r="110" spans="1:9" ht="10.5" customHeight="1" thickBot="1" x14ac:dyDescent="0.3">
      <c r="A110" s="108"/>
      <c r="B110" s="108"/>
      <c r="C110" s="107"/>
      <c r="D110" s="108"/>
      <c r="E110" s="108"/>
    </row>
    <row r="111" spans="1:9" ht="26.1" customHeight="1" thickTop="1" x14ac:dyDescent="0.35">
      <c r="A111" s="260" t="s">
        <v>182</v>
      </c>
      <c r="B111" s="261"/>
      <c r="C111" s="261"/>
      <c r="D111" s="109"/>
      <c r="E111" s="110" t="s">
        <v>236</v>
      </c>
    </row>
    <row r="112" spans="1:9" ht="26.1" customHeight="1" x14ac:dyDescent="0.35">
      <c r="A112" s="262" t="s">
        <v>235</v>
      </c>
      <c r="B112" s="263"/>
      <c r="C112" s="263"/>
      <c r="D112" s="152" t="s">
        <v>55</v>
      </c>
      <c r="E112" s="217">
        <v>30</v>
      </c>
    </row>
    <row r="113" spans="1:5" ht="23.25" x14ac:dyDescent="0.35">
      <c r="A113" s="262" t="s">
        <v>183</v>
      </c>
      <c r="B113" s="263"/>
      <c r="C113" s="263"/>
      <c r="D113" s="152"/>
      <c r="E113" s="111"/>
    </row>
    <row r="114" spans="1:5" ht="23.25" x14ac:dyDescent="0.35">
      <c r="A114" s="115"/>
      <c r="B114" s="116"/>
      <c r="C114" s="116"/>
      <c r="D114" s="152"/>
      <c r="E114" s="111"/>
    </row>
    <row r="115" spans="1:5" ht="23.25" x14ac:dyDescent="0.35">
      <c r="A115" s="262" t="s">
        <v>184</v>
      </c>
      <c r="B115" s="263"/>
      <c r="C115" s="263"/>
      <c r="D115" s="152" t="s">
        <v>72</v>
      </c>
      <c r="E115" s="153" t="str">
        <f>IF(D115="OUI",RIGHT(A115,5),"")</f>
        <v/>
      </c>
    </row>
    <row r="116" spans="1:5" ht="23.25" x14ac:dyDescent="0.35">
      <c r="A116" s="262" t="s">
        <v>185</v>
      </c>
      <c r="B116" s="263"/>
      <c r="C116" s="263"/>
      <c r="D116" s="152" t="s">
        <v>72</v>
      </c>
      <c r="E116" s="153" t="str">
        <f>IF(D116="OUI",RIGHT(A116,5),"")</f>
        <v/>
      </c>
    </row>
    <row r="117" spans="1:5" ht="15.75" thickBot="1" x14ac:dyDescent="0.3">
      <c r="A117" s="112"/>
      <c r="B117" s="113"/>
      <c r="C117" s="113"/>
      <c r="D117" s="113"/>
      <c r="E117" s="114"/>
    </row>
    <row r="118" spans="1:5" ht="15.75" thickTop="1" x14ac:dyDescent="0.25"/>
    <row r="119" spans="1:5" ht="21" x14ac:dyDescent="0.35">
      <c r="A119" s="264" t="s">
        <v>186</v>
      </c>
      <c r="B119" s="264"/>
      <c r="C119" s="265">
        <f ca="1">B100</f>
        <v>44139</v>
      </c>
      <c r="D119" s="265"/>
    </row>
    <row r="121" spans="1:5" x14ac:dyDescent="0.25">
      <c r="A121" s="266" t="str">
        <f>A1</f>
        <v>Meubles Family</v>
      </c>
    </row>
    <row r="122" spans="1:5" x14ac:dyDescent="0.25">
      <c r="A122" s="266"/>
      <c r="E122" t="s">
        <v>188</v>
      </c>
    </row>
    <row r="123" spans="1:5" x14ac:dyDescent="0.25">
      <c r="A123" s="84" t="s">
        <v>189</v>
      </c>
      <c r="B123" t="s">
        <v>187</v>
      </c>
      <c r="E123" t="s">
        <v>190</v>
      </c>
    </row>
    <row r="124" spans="1:5" ht="45" customHeight="1" x14ac:dyDescent="0.25">
      <c r="A124" s="117"/>
      <c r="B124" s="117"/>
      <c r="E124" s="117"/>
    </row>
    <row r="132" spans="1:8" ht="15.75" thickBot="1" x14ac:dyDescent="0.3"/>
    <row r="133" spans="1:8" ht="15.75" thickTop="1" x14ac:dyDescent="0.25">
      <c r="A133" s="235"/>
      <c r="B133" s="236"/>
      <c r="C133" s="236"/>
      <c r="D133" s="236"/>
      <c r="E133" s="237"/>
    </row>
    <row r="134" spans="1:8" x14ac:dyDescent="0.25">
      <c r="A134" s="238"/>
      <c r="B134" s="239"/>
      <c r="C134" s="239"/>
      <c r="D134" s="239"/>
      <c r="E134" s="240"/>
      <c r="H134" t="s">
        <v>195</v>
      </c>
    </row>
    <row r="135" spans="1:8" x14ac:dyDescent="0.25">
      <c r="A135" s="238"/>
      <c r="B135" s="239"/>
      <c r="C135" s="239"/>
      <c r="D135" s="239"/>
      <c r="E135" s="240"/>
      <c r="H135" t="s">
        <v>196</v>
      </c>
    </row>
    <row r="136" spans="1:8" x14ac:dyDescent="0.25">
      <c r="A136" s="93"/>
      <c r="B136" s="4"/>
      <c r="C136" s="4"/>
      <c r="D136" s="4"/>
      <c r="E136" s="94"/>
      <c r="H136" t="s">
        <v>197</v>
      </c>
    </row>
    <row r="137" spans="1:8" ht="26.25" thickBot="1" x14ac:dyDescent="0.45">
      <c r="A137" s="95"/>
      <c r="B137" s="241" t="str">
        <f>+A1</f>
        <v>Meubles Family</v>
      </c>
      <c r="C137" s="241"/>
      <c r="D137" s="96"/>
      <c r="E137" s="97"/>
    </row>
    <row r="138" spans="1:8" ht="15.75" thickTop="1" x14ac:dyDescent="0.25"/>
    <row r="139" spans="1:8" ht="33" x14ac:dyDescent="0.45">
      <c r="A139" s="120" t="s">
        <v>192</v>
      </c>
      <c r="B139" s="147">
        <f>E1</f>
        <v>48</v>
      </c>
      <c r="C139" s="121" t="s">
        <v>191</v>
      </c>
      <c r="D139" s="122">
        <f ca="1">D3</f>
        <v>44139</v>
      </c>
      <c r="E139" s="123"/>
    </row>
    <row r="140" spans="1:8" ht="21" x14ac:dyDescent="0.35">
      <c r="A140" s="124" t="s">
        <v>161</v>
      </c>
      <c r="B140" s="125" t="str">
        <f>C5</f>
        <v>DUPONT</v>
      </c>
      <c r="C140" s="4" t="str">
        <f>E5</f>
        <v>Jean</v>
      </c>
      <c r="D140" s="4"/>
      <c r="E140" s="126"/>
    </row>
    <row r="141" spans="1:8" ht="21" x14ac:dyDescent="0.35">
      <c r="A141" s="124" t="s">
        <v>193</v>
      </c>
      <c r="B141" s="242" t="str">
        <f>IF(C6="","",C6)</f>
        <v>Grand Rue, 128</v>
      </c>
      <c r="C141" s="243"/>
      <c r="D141" s="244"/>
      <c r="E141" s="126"/>
    </row>
    <row r="142" spans="1:8" ht="15.75" x14ac:dyDescent="0.25">
      <c r="A142" s="124" t="s">
        <v>65</v>
      </c>
      <c r="B142" s="182" t="str">
        <f>IF(C8="","",C8)</f>
        <v>Liège</v>
      </c>
      <c r="C142" s="4" t="s">
        <v>64</v>
      </c>
      <c r="D142" s="119">
        <f>IF(C7="","",C7)</f>
        <v>4000</v>
      </c>
      <c r="E142" s="126"/>
    </row>
    <row r="143" spans="1:8" x14ac:dyDescent="0.25">
      <c r="A143" s="124"/>
      <c r="B143" s="4"/>
      <c r="C143" s="4"/>
      <c r="D143" s="4"/>
      <c r="E143" s="126"/>
    </row>
    <row r="144" spans="1:8" ht="20.25" x14ac:dyDescent="0.3">
      <c r="A144" s="127" t="s">
        <v>194</v>
      </c>
      <c r="B144" s="245" t="s">
        <v>195</v>
      </c>
      <c r="C144" s="245"/>
      <c r="D144" s="4"/>
      <c r="E144" s="126"/>
    </row>
    <row r="145" spans="1:5" x14ac:dyDescent="0.25">
      <c r="A145" s="124"/>
      <c r="B145" s="4"/>
      <c r="C145" s="4"/>
      <c r="D145" s="4"/>
      <c r="E145" s="126"/>
    </row>
    <row r="146" spans="1:5" ht="21.95" customHeight="1" x14ac:dyDescent="0.3">
      <c r="A146" s="124" t="s">
        <v>198</v>
      </c>
      <c r="B146" s="4" t="s">
        <v>343</v>
      </c>
      <c r="C146" s="4" t="s">
        <v>200</v>
      </c>
      <c r="D146" s="161" t="s">
        <v>471</v>
      </c>
      <c r="E146" s="126"/>
    </row>
    <row r="147" spans="1:5" ht="21.95" customHeight="1" x14ac:dyDescent="0.3">
      <c r="A147" s="124" t="s">
        <v>199</v>
      </c>
      <c r="B147" s="4"/>
      <c r="C147" s="4" t="s">
        <v>201</v>
      </c>
      <c r="D147" s="163">
        <v>20</v>
      </c>
      <c r="E147" s="126"/>
    </row>
    <row r="148" spans="1:5" x14ac:dyDescent="0.25">
      <c r="A148" s="124"/>
      <c r="B148" s="4"/>
      <c r="C148" s="4"/>
      <c r="D148" s="4"/>
      <c r="E148" s="126"/>
    </row>
    <row r="149" spans="1:5" ht="18.75" x14ac:dyDescent="0.3">
      <c r="A149" s="124" t="s">
        <v>202</v>
      </c>
      <c r="B149" s="162">
        <v>50</v>
      </c>
      <c r="C149" s="4" t="s">
        <v>203</v>
      </c>
      <c r="D149" s="4"/>
      <c r="E149" s="126"/>
    </row>
    <row r="150" spans="1:5" x14ac:dyDescent="0.25">
      <c r="A150" s="128"/>
      <c r="B150" s="129"/>
      <c r="C150" s="129"/>
      <c r="D150" s="129"/>
      <c r="E150" s="130"/>
    </row>
    <row r="152" spans="1:5" ht="18.75" x14ac:dyDescent="0.3">
      <c r="A152" s="132" t="s">
        <v>204</v>
      </c>
    </row>
    <row r="153" spans="1:5" ht="20.100000000000001" customHeight="1" x14ac:dyDescent="0.25">
      <c r="A153" s="133"/>
      <c r="B153" s="133"/>
      <c r="C153" s="133"/>
      <c r="D153" s="133"/>
      <c r="E153" s="133"/>
    </row>
    <row r="154" spans="1:5" x14ac:dyDescent="0.25">
      <c r="A154" s="133"/>
      <c r="B154" s="133"/>
      <c r="C154" s="133"/>
      <c r="D154" s="133"/>
      <c r="E154" s="133"/>
    </row>
    <row r="155" spans="1:5" x14ac:dyDescent="0.25">
      <c r="A155" s="133"/>
      <c r="B155" s="133"/>
      <c r="C155" s="133"/>
      <c r="D155" s="133"/>
      <c r="E155" s="133"/>
    </row>
    <row r="156" spans="1:5" x14ac:dyDescent="0.25">
      <c r="A156" s="133"/>
      <c r="B156" s="133"/>
      <c r="C156" s="133"/>
      <c r="D156" s="133"/>
      <c r="E156" s="133"/>
    </row>
    <row r="157" spans="1:5" x14ac:dyDescent="0.25">
      <c r="A157" s="133"/>
      <c r="B157" s="133"/>
      <c r="C157" s="133"/>
      <c r="D157" s="133"/>
      <c r="E157" s="133"/>
    </row>
    <row r="159" spans="1:5" ht="18.75" x14ac:dyDescent="0.3">
      <c r="A159" s="35" t="str">
        <f>A1</f>
        <v>Meubles Family</v>
      </c>
      <c r="B159" s="134" t="s">
        <v>205</v>
      </c>
      <c r="C159" s="135"/>
      <c r="D159" s="135"/>
      <c r="E159" s="135"/>
    </row>
    <row r="160" spans="1:5" ht="24" customHeight="1" x14ac:dyDescent="0.25">
      <c r="A160" s="136" t="s">
        <v>206</v>
      </c>
      <c r="B160" s="131" t="str">
        <f>A1</f>
        <v>Meubles Family</v>
      </c>
      <c r="C160" t="s">
        <v>207</v>
      </c>
    </row>
    <row r="161" spans="1:4" ht="24" customHeight="1" x14ac:dyDescent="0.3">
      <c r="A161" s="35" t="s">
        <v>208</v>
      </c>
    </row>
    <row r="162" spans="1:4" ht="24" customHeight="1" x14ac:dyDescent="0.25"/>
    <row r="163" spans="1:4" x14ac:dyDescent="0.25">
      <c r="A163" s="137" t="s">
        <v>209</v>
      </c>
      <c r="B163" s="138">
        <f ca="1">D3</f>
        <v>44139</v>
      </c>
      <c r="C163" s="139"/>
      <c r="D163" s="140"/>
    </row>
    <row r="165" spans="1:4" ht="21" x14ac:dyDescent="0.35">
      <c r="A165" s="141" t="str">
        <f>A1</f>
        <v>Meubles Family</v>
      </c>
      <c r="D165" s="35" t="s">
        <v>210</v>
      </c>
    </row>
    <row r="166" spans="1:4" ht="21" x14ac:dyDescent="0.35">
      <c r="A166" s="141"/>
      <c r="D166" t="s">
        <v>180</v>
      </c>
    </row>
    <row r="167" spans="1:4" ht="21" x14ac:dyDescent="0.35">
      <c r="A167" s="141"/>
      <c r="D167" s="35"/>
    </row>
    <row r="168" spans="1:4" ht="21" x14ac:dyDescent="0.35">
      <c r="A168" s="141"/>
      <c r="D168" s="35"/>
    </row>
    <row r="169" spans="1:4" ht="21" x14ac:dyDescent="0.35">
      <c r="A169" s="141"/>
      <c r="D169" s="35"/>
    </row>
    <row r="170" spans="1:4" ht="21" x14ac:dyDescent="0.35">
      <c r="A170" s="141"/>
      <c r="D170" s="35"/>
    </row>
    <row r="172" spans="1:4" ht="9" customHeight="1" x14ac:dyDescent="0.25"/>
    <row r="177" spans="1:9" ht="69" x14ac:dyDescent="0.25">
      <c r="A177" s="246" t="s">
        <v>211</v>
      </c>
      <c r="B177" s="247"/>
      <c r="C177" s="247"/>
      <c r="D177" s="247"/>
      <c r="E177" s="248"/>
    </row>
    <row r="178" spans="1:9" ht="26.25" x14ac:dyDescent="0.4">
      <c r="A178" s="128"/>
      <c r="B178" s="142" t="str">
        <f>+A1</f>
        <v>Meubles Family</v>
      </c>
      <c r="C178" s="129"/>
      <c r="D178" s="129"/>
      <c r="E178" s="130"/>
    </row>
    <row r="180" spans="1:9" ht="21" x14ac:dyDescent="0.35">
      <c r="A180" s="143" t="s">
        <v>212</v>
      </c>
      <c r="B180" s="141">
        <f>E1</f>
        <v>48</v>
      </c>
      <c r="C180" s="36" t="s">
        <v>213</v>
      </c>
      <c r="D180" s="36" t="str">
        <f>C5</f>
        <v>DUPONT</v>
      </c>
      <c r="H180" t="s">
        <v>216</v>
      </c>
    </row>
    <row r="181" spans="1:9" ht="21" x14ac:dyDescent="0.35">
      <c r="A181" s="143"/>
      <c r="B181" s="36"/>
      <c r="C181" s="159" t="s">
        <v>247</v>
      </c>
      <c r="D181" s="160" t="s">
        <v>459</v>
      </c>
      <c r="H181" t="s">
        <v>217</v>
      </c>
    </row>
    <row r="182" spans="1:9" ht="21" x14ac:dyDescent="0.35">
      <c r="A182" s="143" t="s">
        <v>214</v>
      </c>
      <c r="B182" s="220">
        <v>1128</v>
      </c>
      <c r="C182" s="216"/>
      <c r="D182" s="216"/>
      <c r="H182" t="s">
        <v>218</v>
      </c>
    </row>
    <row r="183" spans="1:9" ht="21" x14ac:dyDescent="0.35">
      <c r="A183" s="143"/>
      <c r="B183" s="36"/>
      <c r="C183" s="36"/>
      <c r="D183" s="36"/>
    </row>
    <row r="184" spans="1:9" ht="18.75" x14ac:dyDescent="0.3">
      <c r="B184" s="118"/>
      <c r="C184" t="s">
        <v>233</v>
      </c>
      <c r="D184" t="s">
        <v>234</v>
      </c>
    </row>
    <row r="185" spans="1:9" ht="18.75" x14ac:dyDescent="0.3">
      <c r="A185" s="135" t="s">
        <v>215</v>
      </c>
      <c r="B185" s="144" t="s">
        <v>216</v>
      </c>
      <c r="C185" s="154">
        <f ca="1">D3</f>
        <v>44139</v>
      </c>
      <c r="D185" t="s">
        <v>286</v>
      </c>
    </row>
    <row r="186" spans="1:9" ht="18.75" x14ac:dyDescent="0.3">
      <c r="A186" s="135"/>
      <c r="B186" s="118"/>
      <c r="H186" t="s">
        <v>216</v>
      </c>
      <c r="I186" t="s">
        <v>217</v>
      </c>
    </row>
    <row r="187" spans="1:9" ht="18.75" x14ac:dyDescent="0.3">
      <c r="A187" s="135" t="s">
        <v>219</v>
      </c>
      <c r="B187" s="145">
        <v>58</v>
      </c>
      <c r="H187" t="s">
        <v>223</v>
      </c>
    </row>
    <row r="188" spans="1:9" ht="18.75" x14ac:dyDescent="0.3">
      <c r="A188" s="135"/>
      <c r="B188" s="118"/>
      <c r="H188" t="s">
        <v>224</v>
      </c>
    </row>
    <row r="189" spans="1:9" ht="18.75" x14ac:dyDescent="0.3">
      <c r="A189" s="135" t="s">
        <v>220</v>
      </c>
      <c r="B189" s="144" t="s">
        <v>216</v>
      </c>
    </row>
    <row r="190" spans="1:9" ht="18.75" x14ac:dyDescent="0.3">
      <c r="A190" s="135" t="s">
        <v>225</v>
      </c>
      <c r="B190" s="145">
        <f>E112</f>
        <v>30</v>
      </c>
    </row>
    <row r="191" spans="1:9" ht="18.75" x14ac:dyDescent="0.3">
      <c r="A191" s="135" t="s">
        <v>221</v>
      </c>
      <c r="B191" s="144" t="s">
        <v>217</v>
      </c>
    </row>
    <row r="192" spans="1:9" ht="18.75" x14ac:dyDescent="0.3">
      <c r="A192" s="135" t="s">
        <v>222</v>
      </c>
      <c r="B192" s="144" t="s">
        <v>216</v>
      </c>
    </row>
    <row r="193" spans="1:5" ht="18.75" x14ac:dyDescent="0.3">
      <c r="A193" s="135"/>
      <c r="B193" s="118"/>
    </row>
    <row r="196" spans="1:5" ht="24" customHeight="1" x14ac:dyDescent="0.25">
      <c r="A196" t="s">
        <v>226</v>
      </c>
      <c r="B196" s="117"/>
      <c r="C196" s="117"/>
      <c r="D196" s="117"/>
      <c r="E196" s="117"/>
    </row>
    <row r="197" spans="1:5" ht="24" customHeight="1" x14ac:dyDescent="0.25">
      <c r="A197" s="117"/>
      <c r="B197" s="117"/>
      <c r="C197" s="117"/>
      <c r="D197" s="117"/>
      <c r="E197" s="117"/>
    </row>
    <row r="198" spans="1:5" ht="24" customHeight="1" x14ac:dyDescent="0.25">
      <c r="A198" s="117"/>
      <c r="B198" s="117"/>
      <c r="C198" s="117"/>
      <c r="D198" s="117"/>
      <c r="E198" s="117"/>
    </row>
    <row r="199" spans="1:5" ht="24" customHeight="1" x14ac:dyDescent="0.25">
      <c r="A199" s="117"/>
      <c r="B199" s="117"/>
      <c r="C199" s="117"/>
      <c r="D199" s="117"/>
      <c r="E199" s="117"/>
    </row>
    <row r="200" spans="1:5" ht="24" customHeight="1" x14ac:dyDescent="0.25">
      <c r="A200" s="117"/>
      <c r="B200" s="117"/>
      <c r="C200" s="117"/>
      <c r="D200" s="117"/>
      <c r="E200" s="117"/>
    </row>
    <row r="202" spans="1:5" ht="18.75" x14ac:dyDescent="0.3">
      <c r="A202" t="s">
        <v>228</v>
      </c>
    </row>
    <row r="204" spans="1:5" ht="18.75" x14ac:dyDescent="0.3">
      <c r="A204" s="146" t="s">
        <v>227</v>
      </c>
    </row>
  </sheetData>
  <mergeCells count="23">
    <mergeCell ref="A111:C111"/>
    <mergeCell ref="A116:C116"/>
    <mergeCell ref="A119:B119"/>
    <mergeCell ref="C119:D119"/>
    <mergeCell ref="A121:A122"/>
    <mergeCell ref="A112:C112"/>
    <mergeCell ref="A113:C113"/>
    <mergeCell ref="A115:C115"/>
    <mergeCell ref="A92:E94"/>
    <mergeCell ref="B96:C96"/>
    <mergeCell ref="B100:C100"/>
    <mergeCell ref="D105:E105"/>
    <mergeCell ref="D104:E104"/>
    <mergeCell ref="B1:D1"/>
    <mergeCell ref="A13:D13"/>
    <mergeCell ref="A23:E23"/>
    <mergeCell ref="D32:D33"/>
    <mergeCell ref="E32:E33"/>
    <mergeCell ref="A133:E135"/>
    <mergeCell ref="B137:C137"/>
    <mergeCell ref="B141:D141"/>
    <mergeCell ref="B144:C144"/>
    <mergeCell ref="A177:E177"/>
  </mergeCells>
  <dataValidations count="6">
    <dataValidation type="list" allowBlank="1" showInputMessage="1" showErrorMessage="1" sqref="C104" xr:uid="{96DA3CB3-23EE-4E39-975D-4DCF7734ACAE}">
      <formula1>$I$93:$I$97</formula1>
    </dataValidation>
    <dataValidation type="list" allowBlank="1" showInputMessage="1" showErrorMessage="1" sqref="C105:C106 C108:C109 D112 D115:D116" xr:uid="{96798379-0F97-41F3-A650-A4AA57D4DA22}">
      <formula1>$J$93:$J$94</formula1>
    </dataValidation>
    <dataValidation type="list" allowBlank="1" showInputMessage="1" showErrorMessage="1" sqref="B144" xr:uid="{0A4B5C94-14C3-4051-A448-98B38F6B98DF}">
      <formula1>$H$134:$H$136</formula1>
    </dataValidation>
    <dataValidation type="list" allowBlank="1" showInputMessage="1" showErrorMessage="1" sqref="B185" xr:uid="{0B30B65A-D2DC-4599-8207-1AAE2ED67778}">
      <formula1>$H$180:$H$182</formula1>
    </dataValidation>
    <dataValidation type="list" allowBlank="1" showInputMessage="1" showErrorMessage="1" sqref="B191" xr:uid="{38DCD277-9FCE-45DF-A4C5-EB3C350AFCF8}">
      <formula1>$H$180:$H$181</formula1>
    </dataValidation>
    <dataValidation type="list" allowBlank="1" showInputMessage="1" showErrorMessage="1" sqref="B189 B192" xr:uid="{02E4A4E6-5AAD-480E-A297-4E13639FF79B}">
      <formula1>$H$186:$I$186</formula1>
    </dataValidation>
  </dataValidations>
  <printOptions horizontalCentered="1" verticalCentered="1"/>
  <pageMargins left="0.23622047244094491" right="0.23622047244094491" top="0.55118110236220474" bottom="0.55118110236220474" header="0.31496062992125984" footer="0.31496062992125984"/>
  <pageSetup paperSize="9" orientation="portrait" horizontalDpi="4294967293" verticalDpi="4294967293" copies="4" r:id="rId1"/>
  <drawing r:id="rId2"/>
  <legacyDrawing r:id="rId3"/>
  <controls>
    <mc:AlternateContent xmlns:mc="http://schemas.openxmlformats.org/markup-compatibility/2006">
      <mc:Choice Requires="x14">
        <control shapeId="2080" r:id="rId4" name="CheckBox1">
          <controlPr defaultSize="0" autoLine="0" autoPict="0" r:id="rId5">
            <anchor moveWithCells="1">
              <from>
                <xdr:col>3</xdr:col>
                <xdr:colOff>533400</xdr:colOff>
                <xdr:row>25</xdr:row>
                <xdr:rowOff>85725</xdr:rowOff>
              </from>
              <to>
                <xdr:col>3</xdr:col>
                <xdr:colOff>742950</xdr:colOff>
                <xdr:row>26</xdr:row>
                <xdr:rowOff>123825</xdr:rowOff>
              </to>
            </anchor>
          </controlPr>
        </control>
      </mc:Choice>
      <mc:Fallback>
        <control shapeId="2080" r:id="rId4" name="CheckBox1"/>
      </mc:Fallback>
    </mc:AlternateContent>
    <mc:AlternateContent xmlns:mc="http://schemas.openxmlformats.org/markup-compatibility/2006">
      <mc:Choice Requires="x14">
        <control shapeId="2081" r:id="rId6" name="CheckBox2">
          <controlPr defaultSize="0" autoLine="0" autoPict="0" r:id="rId7">
            <anchor moveWithCells="1">
              <from>
                <xdr:col>3</xdr:col>
                <xdr:colOff>533400</xdr:colOff>
                <xdr:row>26</xdr:row>
                <xdr:rowOff>104775</xdr:rowOff>
              </from>
              <to>
                <xdr:col>3</xdr:col>
                <xdr:colOff>733425</xdr:colOff>
                <xdr:row>27</xdr:row>
                <xdr:rowOff>133350</xdr:rowOff>
              </to>
            </anchor>
          </controlPr>
        </control>
      </mc:Choice>
      <mc:Fallback>
        <control shapeId="2081" r:id="rId6" name="CheckBox2"/>
      </mc:Fallback>
    </mc:AlternateContent>
    <mc:AlternateContent xmlns:mc="http://schemas.openxmlformats.org/markup-compatibility/2006">
      <mc:Choice Requires="x14">
        <control shapeId="2082" r:id="rId8" name="CheckBox3">
          <controlPr defaultSize="0" autoLine="0" autoPict="0" r:id="rId9">
            <anchor moveWithCells="1">
              <from>
                <xdr:col>3</xdr:col>
                <xdr:colOff>533400</xdr:colOff>
                <xdr:row>27</xdr:row>
                <xdr:rowOff>142875</xdr:rowOff>
              </from>
              <to>
                <xdr:col>3</xdr:col>
                <xdr:colOff>714375</xdr:colOff>
                <xdr:row>28</xdr:row>
                <xdr:rowOff>190500</xdr:rowOff>
              </to>
            </anchor>
          </controlPr>
        </control>
      </mc:Choice>
      <mc:Fallback>
        <control shapeId="2082" r:id="rId8" name="CheckBox3"/>
      </mc:Fallback>
    </mc:AlternateContent>
    <mc:AlternateContent xmlns:mc="http://schemas.openxmlformats.org/markup-compatibility/2006">
      <mc:Choice Requires="x14">
        <control shapeId="2085" r:id="rId10" name="CheckBox4">
          <controlPr defaultSize="0" autoLine="0" r:id="rId11">
            <anchor moveWithCells="1">
              <from>
                <xdr:col>1</xdr:col>
                <xdr:colOff>447675</xdr:colOff>
                <xdr:row>33</xdr:row>
                <xdr:rowOff>104775</xdr:rowOff>
              </from>
              <to>
                <xdr:col>1</xdr:col>
                <xdr:colOff>647700</xdr:colOff>
                <xdr:row>34</xdr:row>
                <xdr:rowOff>85725</xdr:rowOff>
              </to>
            </anchor>
          </controlPr>
        </control>
      </mc:Choice>
      <mc:Fallback>
        <control shapeId="2085" r:id="rId10" name="CheckBox4"/>
      </mc:Fallback>
    </mc:AlternateContent>
    <mc:AlternateContent xmlns:mc="http://schemas.openxmlformats.org/markup-compatibility/2006">
      <mc:Choice Requires="x14">
        <control shapeId="2086" r:id="rId12" name="CheckBox5">
          <controlPr defaultSize="0" autoLine="0" r:id="rId13">
            <anchor moveWithCells="1">
              <from>
                <xdr:col>1</xdr:col>
                <xdr:colOff>447675</xdr:colOff>
                <xdr:row>34</xdr:row>
                <xdr:rowOff>209550</xdr:rowOff>
              </from>
              <to>
                <xdr:col>1</xdr:col>
                <xdr:colOff>657225</xdr:colOff>
                <xdr:row>34</xdr:row>
                <xdr:rowOff>428625</xdr:rowOff>
              </to>
            </anchor>
          </controlPr>
        </control>
      </mc:Choice>
      <mc:Fallback>
        <control shapeId="2086" r:id="rId12" name="CheckBox5"/>
      </mc:Fallback>
    </mc:AlternateContent>
    <mc:AlternateContent xmlns:mc="http://schemas.openxmlformats.org/markup-compatibility/2006">
      <mc:Choice Requires="x14">
        <control shapeId="2087" r:id="rId14" name="CheckBox6">
          <controlPr defaultSize="0" autoLine="0" r:id="rId15">
            <anchor moveWithCells="1">
              <from>
                <xdr:col>3</xdr:col>
                <xdr:colOff>95250</xdr:colOff>
                <xdr:row>34</xdr:row>
                <xdr:rowOff>257175</xdr:rowOff>
              </from>
              <to>
                <xdr:col>3</xdr:col>
                <xdr:colOff>304800</xdr:colOff>
                <xdr:row>34</xdr:row>
                <xdr:rowOff>428625</xdr:rowOff>
              </to>
            </anchor>
          </controlPr>
        </control>
      </mc:Choice>
      <mc:Fallback>
        <control shapeId="2087" r:id="rId14" name="CheckBox6"/>
      </mc:Fallback>
    </mc:AlternateContent>
    <mc:AlternateContent xmlns:mc="http://schemas.openxmlformats.org/markup-compatibility/2006">
      <mc:Choice Requires="x14">
        <control shapeId="2055" r:id="rId16" name="Bouton 7">
          <controlPr defaultSize="0" print="0" autoFill="0" autoPict="0" macro="[0]!ImpressionBC">
            <anchor moveWithCells="1" sizeWithCells="1">
              <from>
                <xdr:col>5</xdr:col>
                <xdr:colOff>752475</xdr:colOff>
                <xdr:row>25</xdr:row>
                <xdr:rowOff>200025</xdr:rowOff>
              </from>
              <to>
                <xdr:col>7</xdr:col>
                <xdr:colOff>561975</xdr:colOff>
                <xdr:row>29</xdr:row>
                <xdr:rowOff>76200</xdr:rowOff>
              </to>
            </anchor>
          </controlPr>
        </control>
      </mc:Choice>
    </mc:AlternateContent>
    <mc:AlternateContent xmlns:mc="http://schemas.openxmlformats.org/markup-compatibility/2006">
      <mc:Choice Requires="x14">
        <control shapeId="2057" r:id="rId17" name="Bouton 9">
          <controlPr defaultSize="0" print="0" autoFill="0" autoPict="0" macro="[0]!ArchiverBC">
            <anchor moveWithCells="1" sizeWithCells="1">
              <from>
                <xdr:col>5</xdr:col>
                <xdr:colOff>752475</xdr:colOff>
                <xdr:row>31</xdr:row>
                <xdr:rowOff>57150</xdr:rowOff>
              </from>
              <to>
                <xdr:col>7</xdr:col>
                <xdr:colOff>571500</xdr:colOff>
                <xdr:row>34</xdr:row>
                <xdr:rowOff>76200</xdr:rowOff>
              </to>
            </anchor>
          </controlPr>
        </control>
      </mc:Choice>
    </mc:AlternateContent>
  </controls>
  <extLst>
    <ext xmlns:x14="http://schemas.microsoft.com/office/spreadsheetml/2009/9/main" uri="{CCE6A557-97BC-4b89-ADB6-D9C93CAAB3DF}">
      <x14:dataValidations xmlns:xm="http://schemas.microsoft.com/office/excel/2006/main" count="8">
        <x14:dataValidation type="list" allowBlank="1" showInputMessage="1" showErrorMessage="1" xr:uid="{00000000-0002-0000-0100-000000000000}">
          <x14:formula1>
            <xm:f>Données!$D$2:$D$5</xm:f>
          </x14:formula1>
          <xm:sqref>A1</xm:sqref>
        </x14:dataValidation>
        <x14:dataValidation type="list" allowBlank="1" showInputMessage="1" showErrorMessage="1" xr:uid="{00000000-0002-0000-0100-000001000000}">
          <x14:formula1>
            <xm:f>Données!$G$2:$G$10</xm:f>
          </x14:formula1>
          <xm:sqref>A3</xm:sqref>
        </x14:dataValidation>
        <x14:dataValidation type="list" allowBlank="1" showInputMessage="1" showErrorMessage="1" xr:uid="{00000000-0002-0000-0100-000003000000}">
          <x14:formula1>
            <xm:f>Données!$A$2:$A$3</xm:f>
          </x14:formula1>
          <xm:sqref>A6</xm:sqref>
        </x14:dataValidation>
        <x14:dataValidation type="list" allowBlank="1" showInputMessage="1" showErrorMessage="1" xr:uid="{00000000-0002-0000-0100-000004000000}">
          <x14:formula1>
            <xm:f>Données!$M$2:$M$3</xm:f>
          </x14:formula1>
          <xm:sqref>E25</xm:sqref>
        </x14:dataValidation>
        <x14:dataValidation type="list" allowBlank="1" showInputMessage="1" showErrorMessage="1" xr:uid="{C2B3A4E1-2912-49D0-A7A3-8890601EBA5F}">
          <x14:formula1>
            <xm:f>Données!$K$2:$K$13</xm:f>
          </x14:formula1>
          <xm:sqref>B24</xm:sqref>
        </x14:dataValidation>
        <x14:dataValidation type="list" allowBlank="1" showInputMessage="1" showErrorMessage="1" xr:uid="{BCACBBF1-357A-4BE2-8D08-0C584B7080F8}">
          <x14:formula1>
            <xm:f>Données!$L$2:$L$13</xm:f>
          </x14:formula1>
          <xm:sqref>C24</xm:sqref>
        </x14:dataValidation>
        <x14:dataValidation type="list" allowBlank="1" showInputMessage="1" showErrorMessage="1" xr:uid="{1F09035F-7E70-419E-9049-41EF5A0F07A5}">
          <x14:formula1>
            <xm:f>Financements!$V$7:$V$19</xm:f>
          </x14:formula1>
          <xm:sqref>D185</xm:sqref>
        </x14:dataValidation>
        <x14:dataValidation type="list" allowBlank="1" showInputMessage="1" showErrorMessage="1" xr:uid="{AF190DD9-E91D-44D8-B856-7FD91322BEEE}">
          <x14:formula1>
            <xm:f>Données!$O$2:$O$32</xm:f>
          </x14:formula1>
          <xm:sqref>D181</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3"/>
  <dimension ref="A1:R69"/>
  <sheetViews>
    <sheetView topLeftCell="E25" workbookViewId="0">
      <pane ySplit="1" topLeftCell="A53" activePane="bottomLeft" state="frozen"/>
      <selection activeCell="A25" sqref="A25"/>
      <selection pane="bottomLeft" activeCell="C66" sqref="C66"/>
    </sheetView>
  </sheetViews>
  <sheetFormatPr baseColWidth="10" defaultRowHeight="15" x14ac:dyDescent="0.25"/>
  <cols>
    <col min="1" max="1" width="11.5703125" customWidth="1"/>
    <col min="2" max="2" width="16.140625" bestFit="1" customWidth="1"/>
    <col min="3" max="3" width="15.42578125" bestFit="1" customWidth="1"/>
    <col min="4" max="4" width="22.85546875" bestFit="1" customWidth="1"/>
    <col min="5" max="5" width="11.5703125" style="38" customWidth="1"/>
    <col min="6" max="6" width="13.42578125" bestFit="1" customWidth="1"/>
    <col min="7" max="7" width="14.28515625" customWidth="1"/>
    <col min="8" max="8" width="14.5703125" customWidth="1"/>
    <col min="9" max="9" width="14.85546875" customWidth="1"/>
    <col min="10" max="12" width="12.5703125" customWidth="1"/>
    <col min="14" max="14" width="14.5703125" bestFit="1" customWidth="1"/>
    <col min="16" max="16" width="12.7109375" bestFit="1" customWidth="1"/>
    <col min="17" max="17" width="14.85546875" bestFit="1" customWidth="1"/>
    <col min="18" max="18" width="12.7109375" bestFit="1" customWidth="1"/>
  </cols>
  <sheetData>
    <row r="1" spans="1:18" ht="49.5" customHeight="1" x14ac:dyDescent="0.25">
      <c r="A1" s="39" t="s">
        <v>89</v>
      </c>
      <c r="B1" s="40" t="s">
        <v>90</v>
      </c>
      <c r="C1" s="40" t="s">
        <v>91</v>
      </c>
      <c r="D1" s="40" t="s">
        <v>92</v>
      </c>
      <c r="E1" s="40" t="s">
        <v>10</v>
      </c>
      <c r="F1" s="40" t="s">
        <v>93</v>
      </c>
      <c r="G1" s="40" t="s">
        <v>94</v>
      </c>
      <c r="H1" s="40" t="s">
        <v>95</v>
      </c>
      <c r="I1" s="41" t="s">
        <v>96</v>
      </c>
      <c r="J1" s="37" t="s">
        <v>127</v>
      </c>
      <c r="K1" s="37" t="s">
        <v>128</v>
      </c>
      <c r="L1" s="37" t="s">
        <v>129</v>
      </c>
      <c r="M1" s="37"/>
    </row>
    <row r="2" spans="1:18" s="81" customFormat="1" x14ac:dyDescent="0.25">
      <c r="A2" s="81" t="s">
        <v>114</v>
      </c>
      <c r="B2" s="81" t="s">
        <v>115</v>
      </c>
      <c r="C2" s="81" t="s">
        <v>116</v>
      </c>
      <c r="D2" s="81" t="s">
        <v>117</v>
      </c>
      <c r="E2" s="81" t="s">
        <v>118</v>
      </c>
      <c r="F2" s="81" t="s">
        <v>119</v>
      </c>
      <c r="G2" s="81" t="s">
        <v>120</v>
      </c>
      <c r="H2" s="81" t="s">
        <v>121</v>
      </c>
      <c r="I2" s="81" t="s">
        <v>122</v>
      </c>
      <c r="J2" s="81" t="s">
        <v>148</v>
      </c>
      <c r="K2" s="81" t="s">
        <v>149</v>
      </c>
      <c r="L2" s="81" t="s">
        <v>150</v>
      </c>
      <c r="M2" s="81" t="s">
        <v>242</v>
      </c>
      <c r="N2" s="81" t="s">
        <v>244</v>
      </c>
      <c r="O2" s="81" t="s">
        <v>246</v>
      </c>
      <c r="P2" s="81" t="s">
        <v>260</v>
      </c>
      <c r="Q2" s="81" t="s">
        <v>263</v>
      </c>
      <c r="R2" s="81" t="s">
        <v>264</v>
      </c>
    </row>
    <row r="3" spans="1:18" x14ac:dyDescent="0.25">
      <c r="A3" t="s">
        <v>61</v>
      </c>
      <c r="B3" t="s">
        <v>97</v>
      </c>
      <c r="C3" t="s">
        <v>99</v>
      </c>
      <c r="E3"/>
    </row>
    <row r="4" spans="1:18" x14ac:dyDescent="0.25">
      <c r="A4" t="s">
        <v>61</v>
      </c>
      <c r="B4" t="s">
        <v>97</v>
      </c>
      <c r="C4" t="s">
        <v>98</v>
      </c>
      <c r="E4"/>
    </row>
    <row r="5" spans="1:18" x14ac:dyDescent="0.25">
      <c r="A5">
        <v>1</v>
      </c>
      <c r="B5" t="s">
        <v>97</v>
      </c>
      <c r="C5" t="s">
        <v>98</v>
      </c>
      <c r="D5" t="s">
        <v>99</v>
      </c>
      <c r="E5"/>
    </row>
    <row r="6" spans="1:18" x14ac:dyDescent="0.25">
      <c r="A6">
        <v>1</v>
      </c>
      <c r="B6" t="s">
        <v>97</v>
      </c>
      <c r="C6" t="s">
        <v>98</v>
      </c>
      <c r="D6" t="s">
        <v>99</v>
      </c>
      <c r="E6"/>
      <c r="F6">
        <v>4480</v>
      </c>
      <c r="G6">
        <v>123456</v>
      </c>
    </row>
    <row r="7" spans="1:18" x14ac:dyDescent="0.25">
      <c r="A7">
        <v>1</v>
      </c>
      <c r="B7" t="s">
        <v>97</v>
      </c>
      <c r="C7" t="s">
        <v>98</v>
      </c>
      <c r="D7" t="s">
        <v>99</v>
      </c>
      <c r="E7"/>
      <c r="G7">
        <v>123456</v>
      </c>
    </row>
    <row r="8" spans="1:18" x14ac:dyDescent="0.25">
      <c r="A8">
        <v>1</v>
      </c>
      <c r="B8" t="s">
        <v>97</v>
      </c>
      <c r="C8" t="s">
        <v>98</v>
      </c>
      <c r="D8" t="s">
        <v>99</v>
      </c>
      <c r="E8"/>
      <c r="F8">
        <v>4480</v>
      </c>
      <c r="G8">
        <v>123456</v>
      </c>
    </row>
    <row r="9" spans="1:18" x14ac:dyDescent="0.25">
      <c r="A9">
        <v>1</v>
      </c>
      <c r="B9" t="s">
        <v>97</v>
      </c>
      <c r="C9" t="s">
        <v>98</v>
      </c>
      <c r="D9" t="s">
        <v>99</v>
      </c>
      <c r="E9">
        <v>4480</v>
      </c>
      <c r="F9">
        <v>123456</v>
      </c>
    </row>
    <row r="10" spans="1:18" x14ac:dyDescent="0.25">
      <c r="A10">
        <v>1</v>
      </c>
      <c r="B10" t="s">
        <v>97</v>
      </c>
      <c r="C10" t="s">
        <v>98</v>
      </c>
      <c r="D10" t="s">
        <v>99</v>
      </c>
      <c r="E10">
        <v>4480</v>
      </c>
      <c r="F10" t="s">
        <v>100</v>
      </c>
    </row>
    <row r="11" spans="1:18" x14ac:dyDescent="0.25">
      <c r="A11">
        <v>1</v>
      </c>
      <c r="B11" t="s">
        <v>97</v>
      </c>
      <c r="C11" t="s">
        <v>98</v>
      </c>
      <c r="D11" t="s">
        <v>99</v>
      </c>
      <c r="E11">
        <v>4480</v>
      </c>
      <c r="F11" t="s">
        <v>100</v>
      </c>
      <c r="G11">
        <v>123456</v>
      </c>
      <c r="H11">
        <v>1800</v>
      </c>
      <c r="I11">
        <v>1600</v>
      </c>
    </row>
    <row r="12" spans="1:18" x14ac:dyDescent="0.25">
      <c r="A12">
        <v>1</v>
      </c>
      <c r="B12" t="s">
        <v>97</v>
      </c>
      <c r="C12" t="s">
        <v>98</v>
      </c>
      <c r="D12" t="s">
        <v>99</v>
      </c>
      <c r="E12">
        <v>4480</v>
      </c>
      <c r="F12" t="s">
        <v>100</v>
      </c>
      <c r="G12">
        <v>123456</v>
      </c>
      <c r="H12">
        <v>1800</v>
      </c>
      <c r="I12">
        <v>1600</v>
      </c>
    </row>
    <row r="13" spans="1:18" x14ac:dyDescent="0.25">
      <c r="A13">
        <v>1</v>
      </c>
      <c r="B13" t="s">
        <v>101</v>
      </c>
      <c r="C13" t="s">
        <v>102</v>
      </c>
      <c r="D13" t="s">
        <v>103</v>
      </c>
      <c r="E13">
        <v>4000</v>
      </c>
      <c r="F13" t="s">
        <v>104</v>
      </c>
      <c r="G13">
        <v>654987</v>
      </c>
      <c r="H13">
        <v>2450</v>
      </c>
      <c r="I13">
        <v>2150</v>
      </c>
    </row>
    <row r="14" spans="1:18" x14ac:dyDescent="0.25">
      <c r="A14">
        <v>1</v>
      </c>
      <c r="E14"/>
      <c r="H14">
        <v>0</v>
      </c>
      <c r="I14">
        <v>-300</v>
      </c>
    </row>
    <row r="15" spans="1:18" x14ac:dyDescent="0.25">
      <c r="A15">
        <v>1</v>
      </c>
      <c r="E15"/>
      <c r="H15">
        <v>0</v>
      </c>
      <c r="I15">
        <v>0</v>
      </c>
    </row>
    <row r="16" spans="1:18" x14ac:dyDescent="0.25">
      <c r="A16">
        <v>2</v>
      </c>
      <c r="E16"/>
      <c r="H16">
        <v>0</v>
      </c>
      <c r="I16">
        <v>0</v>
      </c>
    </row>
    <row r="17" spans="1:18" x14ac:dyDescent="0.25">
      <c r="A17">
        <v>3</v>
      </c>
      <c r="B17" t="s">
        <v>105</v>
      </c>
      <c r="C17" t="s">
        <v>106</v>
      </c>
      <c r="D17" t="s">
        <v>107</v>
      </c>
      <c r="E17">
        <v>4537</v>
      </c>
      <c r="F17" t="s">
        <v>108</v>
      </c>
      <c r="G17" t="s">
        <v>109</v>
      </c>
      <c r="H17">
        <v>1320</v>
      </c>
      <c r="I17">
        <v>1200</v>
      </c>
    </row>
    <row r="18" spans="1:18" x14ac:dyDescent="0.25">
      <c r="A18">
        <v>4</v>
      </c>
      <c r="B18" t="s">
        <v>110</v>
      </c>
      <c r="C18" t="s">
        <v>111</v>
      </c>
      <c r="D18" t="s">
        <v>112</v>
      </c>
      <c r="E18">
        <v>4470</v>
      </c>
      <c r="F18" t="s">
        <v>113</v>
      </c>
      <c r="G18">
        <v>987456</v>
      </c>
      <c r="H18">
        <v>3763</v>
      </c>
      <c r="I18">
        <v>3600</v>
      </c>
    </row>
    <row r="19" spans="1:18" x14ac:dyDescent="0.25">
      <c r="A19">
        <v>5</v>
      </c>
      <c r="B19" t="s">
        <v>123</v>
      </c>
      <c r="D19" t="s">
        <v>124</v>
      </c>
      <c r="E19"/>
      <c r="F19" t="s">
        <v>125</v>
      </c>
      <c r="H19">
        <v>2585</v>
      </c>
      <c r="I19">
        <v>2585</v>
      </c>
    </row>
    <row r="20" spans="1:18" x14ac:dyDescent="0.25">
      <c r="A20">
        <v>6</v>
      </c>
      <c r="E20"/>
      <c r="H20">
        <v>0</v>
      </c>
      <c r="I20">
        <v>0</v>
      </c>
    </row>
    <row r="21" spans="1:18" x14ac:dyDescent="0.25">
      <c r="A21">
        <v>7</v>
      </c>
      <c r="E21"/>
      <c r="H21">
        <v>0</v>
      </c>
      <c r="I21">
        <v>-200</v>
      </c>
    </row>
    <row r="22" spans="1:18" x14ac:dyDescent="0.25">
      <c r="A22">
        <v>8</v>
      </c>
      <c r="E22"/>
      <c r="H22">
        <v>1600</v>
      </c>
      <c r="I22">
        <v>1400</v>
      </c>
    </row>
    <row r="23" spans="1:18" x14ac:dyDescent="0.25">
      <c r="A23">
        <v>9</v>
      </c>
      <c r="E23"/>
      <c r="H23">
        <v>1800</v>
      </c>
      <c r="I23">
        <v>1000</v>
      </c>
    </row>
    <row r="24" spans="1:18" ht="15.75" thickBot="1" x14ac:dyDescent="0.3">
      <c r="E24"/>
    </row>
    <row r="25" spans="1:18" ht="30.75" thickBot="1" x14ac:dyDescent="0.3">
      <c r="A25" s="39" t="s">
        <v>89</v>
      </c>
      <c r="B25" s="40" t="s">
        <v>90</v>
      </c>
      <c r="C25" s="40" t="s">
        <v>91</v>
      </c>
      <c r="D25" s="40" t="s">
        <v>92</v>
      </c>
      <c r="E25" s="40" t="s">
        <v>10</v>
      </c>
      <c r="F25" s="40" t="s">
        <v>93</v>
      </c>
      <c r="G25" s="40" t="s">
        <v>94</v>
      </c>
      <c r="H25" s="40" t="s">
        <v>95</v>
      </c>
      <c r="I25" s="41" t="s">
        <v>96</v>
      </c>
      <c r="J25" s="41" t="s">
        <v>127</v>
      </c>
      <c r="K25" s="41" t="s">
        <v>128</v>
      </c>
      <c r="L25" s="41" t="s">
        <v>129</v>
      </c>
      <c r="M25" s="156" t="s">
        <v>241</v>
      </c>
      <c r="N25" s="157" t="s">
        <v>243</v>
      </c>
      <c r="O25" s="158" t="s">
        <v>245</v>
      </c>
      <c r="P25" s="158" t="s">
        <v>259</v>
      </c>
      <c r="Q25" s="158" t="s">
        <v>261</v>
      </c>
      <c r="R25" s="158" t="s">
        <v>262</v>
      </c>
    </row>
    <row r="26" spans="1:18" x14ac:dyDescent="0.25">
      <c r="A26" t="s">
        <v>114</v>
      </c>
      <c r="B26" t="s">
        <v>115</v>
      </c>
      <c r="C26" t="s">
        <v>116</v>
      </c>
      <c r="D26" t="s">
        <v>117</v>
      </c>
      <c r="E26" t="s">
        <v>118</v>
      </c>
      <c r="F26" t="s">
        <v>119</v>
      </c>
      <c r="G26" t="s">
        <v>120</v>
      </c>
      <c r="H26" t="s">
        <v>121</v>
      </c>
      <c r="I26" t="s">
        <v>122</v>
      </c>
      <c r="J26" t="s">
        <v>148</v>
      </c>
      <c r="K26" t="s">
        <v>149</v>
      </c>
      <c r="L26" t="s">
        <v>150</v>
      </c>
      <c r="M26" t="s">
        <v>242</v>
      </c>
      <c r="N26" t="s">
        <v>244</v>
      </c>
      <c r="O26" t="s">
        <v>246</v>
      </c>
      <c r="P26" t="s">
        <v>260</v>
      </c>
      <c r="Q26" t="s">
        <v>263</v>
      </c>
      <c r="R26" t="s">
        <v>264</v>
      </c>
    </row>
    <row r="27" spans="1:18" x14ac:dyDescent="0.25">
      <c r="A27">
        <v>11</v>
      </c>
      <c r="E27"/>
      <c r="H27">
        <v>0</v>
      </c>
      <c r="I27">
        <v>0</v>
      </c>
      <c r="N27" s="4"/>
    </row>
    <row r="28" spans="1:18" x14ac:dyDescent="0.25">
      <c r="A28">
        <v>12</v>
      </c>
      <c r="E28"/>
      <c r="H28">
        <v>2400</v>
      </c>
      <c r="I28">
        <v>2100</v>
      </c>
      <c r="N28" s="4"/>
    </row>
    <row r="29" spans="1:18" x14ac:dyDescent="0.25">
      <c r="A29">
        <v>13</v>
      </c>
      <c r="E29"/>
      <c r="H29">
        <v>0</v>
      </c>
      <c r="I29">
        <v>0</v>
      </c>
      <c r="N29" s="82"/>
    </row>
    <row r="30" spans="1:18" x14ac:dyDescent="0.25">
      <c r="A30">
        <v>14</v>
      </c>
      <c r="B30" t="s">
        <v>130</v>
      </c>
      <c r="C30" t="s">
        <v>131</v>
      </c>
      <c r="D30" t="s">
        <v>132</v>
      </c>
      <c r="E30">
        <v>4430</v>
      </c>
      <c r="F30" t="s">
        <v>133</v>
      </c>
      <c r="G30" t="s">
        <v>134</v>
      </c>
      <c r="H30">
        <v>1163.5</v>
      </c>
      <c r="I30">
        <v>1063.5</v>
      </c>
      <c r="N30" s="83"/>
    </row>
    <row r="31" spans="1:18" x14ac:dyDescent="0.25">
      <c r="A31">
        <v>15</v>
      </c>
      <c r="E31"/>
      <c r="H31">
        <v>50</v>
      </c>
      <c r="J31">
        <v>50</v>
      </c>
      <c r="K31">
        <v>100</v>
      </c>
      <c r="L31">
        <v>50</v>
      </c>
      <c r="N31" s="83"/>
    </row>
    <row r="32" spans="1:18" x14ac:dyDescent="0.25">
      <c r="A32">
        <v>16</v>
      </c>
      <c r="B32" t="s">
        <v>130</v>
      </c>
      <c r="C32" t="s">
        <v>139</v>
      </c>
      <c r="D32" t="s">
        <v>140</v>
      </c>
      <c r="E32">
        <v>4480</v>
      </c>
      <c r="F32" t="s">
        <v>100</v>
      </c>
      <c r="G32" t="s">
        <v>134</v>
      </c>
      <c r="H32">
        <v>110</v>
      </c>
      <c r="J32">
        <v>110</v>
      </c>
      <c r="K32">
        <v>50</v>
      </c>
      <c r="L32">
        <v>100</v>
      </c>
      <c r="N32" s="82"/>
    </row>
    <row r="33" spans="1:18" x14ac:dyDescent="0.25">
      <c r="A33">
        <v>17</v>
      </c>
      <c r="B33" t="s">
        <v>141</v>
      </c>
      <c r="C33" t="s">
        <v>142</v>
      </c>
      <c r="D33" t="s">
        <v>143</v>
      </c>
      <c r="E33">
        <v>4000</v>
      </c>
      <c r="F33" t="s">
        <v>104</v>
      </c>
      <c r="G33" t="s">
        <v>144</v>
      </c>
      <c r="H33">
        <v>2700</v>
      </c>
      <c r="J33">
        <v>50</v>
      </c>
      <c r="K33">
        <v>140</v>
      </c>
      <c r="L33">
        <v>110</v>
      </c>
    </row>
    <row r="34" spans="1:18" x14ac:dyDescent="0.25">
      <c r="A34">
        <v>18</v>
      </c>
      <c r="B34" t="s">
        <v>145</v>
      </c>
      <c r="C34" t="s">
        <v>146</v>
      </c>
      <c r="D34" t="s">
        <v>147</v>
      </c>
      <c r="E34">
        <v>4000</v>
      </c>
      <c r="F34" t="s">
        <v>104</v>
      </c>
      <c r="H34">
        <v>2030</v>
      </c>
      <c r="I34">
        <v>1850</v>
      </c>
      <c r="J34">
        <v>50</v>
      </c>
      <c r="K34">
        <v>60</v>
      </c>
      <c r="L34">
        <v>70</v>
      </c>
    </row>
    <row r="36" spans="1:18" x14ac:dyDescent="0.25">
      <c r="A36">
        <v>19</v>
      </c>
      <c r="B36" t="s">
        <v>165</v>
      </c>
      <c r="C36" t="s">
        <v>166</v>
      </c>
      <c r="D36" t="s">
        <v>229</v>
      </c>
      <c r="E36" s="38">
        <v>4480</v>
      </c>
      <c r="F36" t="s">
        <v>100</v>
      </c>
      <c r="G36" t="s">
        <v>134</v>
      </c>
      <c r="H36" s="155">
        <v>2130</v>
      </c>
      <c r="I36" s="155">
        <v>1950</v>
      </c>
      <c r="J36" s="155">
        <v>50</v>
      </c>
      <c r="K36" s="155">
        <v>100</v>
      </c>
      <c r="L36" s="155">
        <v>30</v>
      </c>
    </row>
    <row r="37" spans="1:18" x14ac:dyDescent="0.25">
      <c r="A37">
        <v>20</v>
      </c>
      <c r="B37" t="s">
        <v>238</v>
      </c>
      <c r="C37" t="s">
        <v>111</v>
      </c>
      <c r="D37" t="s">
        <v>239</v>
      </c>
      <c r="E37" s="38">
        <v>45678</v>
      </c>
      <c r="F37" t="s">
        <v>240</v>
      </c>
      <c r="H37" s="155">
        <v>2595</v>
      </c>
      <c r="I37" s="155">
        <v>2000</v>
      </c>
      <c r="K37" s="155">
        <v>500</v>
      </c>
      <c r="L37" s="155">
        <v>95</v>
      </c>
    </row>
    <row r="38" spans="1:18" x14ac:dyDescent="0.25">
      <c r="A38">
        <v>21</v>
      </c>
      <c r="H38" s="155">
        <v>0</v>
      </c>
      <c r="I38" s="155">
        <v>0</v>
      </c>
    </row>
    <row r="39" spans="1:18" x14ac:dyDescent="0.25">
      <c r="A39">
        <v>22</v>
      </c>
      <c r="H39" s="155">
        <v>1000</v>
      </c>
      <c r="I39" s="155">
        <v>1000</v>
      </c>
    </row>
    <row r="40" spans="1:18" x14ac:dyDescent="0.25">
      <c r="A40">
        <v>23</v>
      </c>
      <c r="B40" t="s">
        <v>248</v>
      </c>
      <c r="C40" t="s">
        <v>249</v>
      </c>
      <c r="D40" t="s">
        <v>250</v>
      </c>
      <c r="E40" s="38">
        <v>8300</v>
      </c>
      <c r="F40" t="s">
        <v>251</v>
      </c>
      <c r="G40" t="s">
        <v>252</v>
      </c>
      <c r="H40" s="155">
        <v>2995</v>
      </c>
      <c r="I40" s="155">
        <v>2295</v>
      </c>
      <c r="K40" s="155">
        <v>500</v>
      </c>
      <c r="L40" s="155">
        <v>200</v>
      </c>
    </row>
    <row r="41" spans="1:18" x14ac:dyDescent="0.25">
      <c r="A41">
        <v>24</v>
      </c>
      <c r="B41" t="s">
        <v>255</v>
      </c>
      <c r="C41" t="s">
        <v>256</v>
      </c>
      <c r="D41" t="s">
        <v>257</v>
      </c>
      <c r="E41" s="38">
        <v>4460</v>
      </c>
      <c r="F41" t="s">
        <v>258</v>
      </c>
      <c r="H41" s="155">
        <v>1250</v>
      </c>
      <c r="I41" s="155">
        <v>1050</v>
      </c>
      <c r="J41" s="155">
        <v>100</v>
      </c>
      <c r="L41" s="155">
        <v>100</v>
      </c>
      <c r="M41">
        <v>650</v>
      </c>
      <c r="N41" t="s">
        <v>253</v>
      </c>
      <c r="O41" t="s">
        <v>254</v>
      </c>
    </row>
    <row r="42" spans="1:18" x14ac:dyDescent="0.25">
      <c r="A42">
        <v>25</v>
      </c>
      <c r="B42" t="s">
        <v>265</v>
      </c>
      <c r="C42" t="s">
        <v>131</v>
      </c>
      <c r="D42" t="s">
        <v>266</v>
      </c>
      <c r="E42" s="38">
        <v>4000</v>
      </c>
      <c r="F42" t="s">
        <v>104</v>
      </c>
      <c r="H42" s="155">
        <v>2495</v>
      </c>
      <c r="I42" s="155">
        <v>1800</v>
      </c>
      <c r="K42" s="155">
        <v>495</v>
      </c>
      <c r="L42" s="155">
        <v>200</v>
      </c>
      <c r="M42">
        <v>995</v>
      </c>
      <c r="N42" t="s">
        <v>270</v>
      </c>
      <c r="O42" t="s">
        <v>271</v>
      </c>
      <c r="P42" t="s">
        <v>267</v>
      </c>
      <c r="Q42" t="s">
        <v>268</v>
      </c>
      <c r="R42" t="s">
        <v>269</v>
      </c>
    </row>
    <row r="43" spans="1:18" x14ac:dyDescent="0.25">
      <c r="A43">
        <v>26</v>
      </c>
      <c r="H43" s="155">
        <v>0</v>
      </c>
      <c r="I43" s="155">
        <v>0</v>
      </c>
      <c r="M43">
        <v>995</v>
      </c>
      <c r="N43" t="s">
        <v>270</v>
      </c>
      <c r="O43" t="s">
        <v>271</v>
      </c>
    </row>
    <row r="44" spans="1:18" x14ac:dyDescent="0.25">
      <c r="A44">
        <v>26</v>
      </c>
      <c r="H44" s="155">
        <v>0</v>
      </c>
      <c r="I44" s="155">
        <v>0</v>
      </c>
      <c r="M44">
        <v>995</v>
      </c>
      <c r="N44" t="s">
        <v>270</v>
      </c>
      <c r="O44" t="s">
        <v>271</v>
      </c>
    </row>
    <row r="45" spans="1:18" x14ac:dyDescent="0.25">
      <c r="A45">
        <v>27</v>
      </c>
      <c r="B45" t="s">
        <v>300</v>
      </c>
      <c r="C45" t="s">
        <v>301</v>
      </c>
      <c r="D45" t="s">
        <v>302</v>
      </c>
      <c r="E45" s="38">
        <v>4570</v>
      </c>
      <c r="F45" t="s">
        <v>303</v>
      </c>
      <c r="H45" s="155">
        <v>1685</v>
      </c>
      <c r="I45" s="155">
        <v>1485</v>
      </c>
      <c r="K45" s="155">
        <v>200</v>
      </c>
      <c r="M45">
        <v>995</v>
      </c>
      <c r="N45" t="s">
        <v>270</v>
      </c>
      <c r="O45" t="s">
        <v>271</v>
      </c>
      <c r="P45" t="s">
        <v>304</v>
      </c>
      <c r="Q45" t="s">
        <v>305</v>
      </c>
      <c r="R45" t="s">
        <v>306</v>
      </c>
    </row>
    <row r="46" spans="1:18" x14ac:dyDescent="0.25">
      <c r="A46">
        <v>28</v>
      </c>
      <c r="B46" t="s">
        <v>307</v>
      </c>
      <c r="C46" t="s">
        <v>301</v>
      </c>
      <c r="D46" t="s">
        <v>308</v>
      </c>
      <c r="E46" s="38">
        <v>4480</v>
      </c>
      <c r="F46" t="s">
        <v>100</v>
      </c>
      <c r="H46" s="155">
        <v>1685</v>
      </c>
      <c r="I46" s="155">
        <v>1585</v>
      </c>
      <c r="K46" s="155">
        <v>100</v>
      </c>
      <c r="M46">
        <v>995</v>
      </c>
      <c r="N46" t="s">
        <v>270</v>
      </c>
      <c r="O46" t="s">
        <v>271</v>
      </c>
      <c r="P46" t="s">
        <v>309</v>
      </c>
      <c r="Q46" t="s">
        <v>305</v>
      </c>
      <c r="R46" t="s">
        <v>306</v>
      </c>
    </row>
    <row r="47" spans="1:18" x14ac:dyDescent="0.25">
      <c r="A47">
        <v>29</v>
      </c>
      <c r="B47" t="s">
        <v>310</v>
      </c>
      <c r="C47" t="s">
        <v>311</v>
      </c>
      <c r="D47" t="s">
        <v>312</v>
      </c>
      <c r="E47" s="38">
        <v>4500</v>
      </c>
      <c r="F47" t="s">
        <v>313</v>
      </c>
      <c r="H47" s="155">
        <v>2480</v>
      </c>
      <c r="I47" s="155">
        <v>2280</v>
      </c>
      <c r="K47" s="155">
        <v>200</v>
      </c>
      <c r="M47">
        <v>995</v>
      </c>
      <c r="N47" t="s">
        <v>270</v>
      </c>
      <c r="O47" t="s">
        <v>271</v>
      </c>
      <c r="P47" t="s">
        <v>314</v>
      </c>
      <c r="Q47" t="s">
        <v>315</v>
      </c>
    </row>
    <row r="48" spans="1:18" x14ac:dyDescent="0.25">
      <c r="A48">
        <v>30</v>
      </c>
      <c r="B48" t="s">
        <v>333</v>
      </c>
      <c r="C48" t="s">
        <v>106</v>
      </c>
      <c r="D48" t="s">
        <v>334</v>
      </c>
      <c r="E48" s="38">
        <v>4537</v>
      </c>
      <c r="F48" t="s">
        <v>108</v>
      </c>
      <c r="G48" t="s">
        <v>335</v>
      </c>
      <c r="H48" s="155">
        <v>2495</v>
      </c>
      <c r="I48" s="155">
        <v>2150</v>
      </c>
      <c r="K48" s="155">
        <v>345</v>
      </c>
      <c r="M48">
        <v>995</v>
      </c>
      <c r="N48" t="s">
        <v>270</v>
      </c>
      <c r="O48" t="s">
        <v>271</v>
      </c>
      <c r="P48" t="s">
        <v>336</v>
      </c>
      <c r="Q48" t="s">
        <v>337</v>
      </c>
      <c r="R48" t="s">
        <v>338</v>
      </c>
    </row>
    <row r="49" spans="1:18" x14ac:dyDescent="0.25">
      <c r="A49">
        <v>31</v>
      </c>
      <c r="B49" t="s">
        <v>339</v>
      </c>
      <c r="C49" t="s">
        <v>340</v>
      </c>
      <c r="D49" t="s">
        <v>341</v>
      </c>
      <c r="E49" s="38">
        <v>4500</v>
      </c>
      <c r="F49" t="s">
        <v>313</v>
      </c>
      <c r="H49" s="155">
        <v>1285</v>
      </c>
      <c r="I49" s="155">
        <v>1100</v>
      </c>
      <c r="L49" s="155">
        <v>185</v>
      </c>
      <c r="M49">
        <v>995</v>
      </c>
      <c r="N49" t="s">
        <v>270</v>
      </c>
      <c r="O49" t="s">
        <v>271</v>
      </c>
      <c r="P49" t="s">
        <v>342</v>
      </c>
      <c r="Q49" t="s">
        <v>343</v>
      </c>
      <c r="R49" t="s">
        <v>344</v>
      </c>
    </row>
    <row r="50" spans="1:18" x14ac:dyDescent="0.25">
      <c r="A50">
        <v>32</v>
      </c>
      <c r="B50" t="s">
        <v>345</v>
      </c>
      <c r="C50" t="s">
        <v>346</v>
      </c>
      <c r="D50" t="s">
        <v>347</v>
      </c>
      <c r="E50" s="38">
        <v>1000</v>
      </c>
      <c r="F50" t="s">
        <v>348</v>
      </c>
      <c r="H50" s="155">
        <v>599</v>
      </c>
      <c r="I50" s="155">
        <v>499</v>
      </c>
      <c r="K50" s="155">
        <v>100</v>
      </c>
      <c r="M50">
        <v>995</v>
      </c>
      <c r="N50" t="s">
        <v>270</v>
      </c>
      <c r="O50" t="s">
        <v>271</v>
      </c>
      <c r="P50" t="s">
        <v>349</v>
      </c>
      <c r="Q50" t="s">
        <v>350</v>
      </c>
    </row>
    <row r="51" spans="1:18" x14ac:dyDescent="0.25">
      <c r="A51">
        <v>32</v>
      </c>
      <c r="B51" t="s">
        <v>345</v>
      </c>
      <c r="C51" t="s">
        <v>346</v>
      </c>
      <c r="D51" t="s">
        <v>347</v>
      </c>
      <c r="E51" s="38">
        <v>1000</v>
      </c>
      <c r="F51" t="s">
        <v>348</v>
      </c>
      <c r="H51" s="155">
        <v>599</v>
      </c>
      <c r="I51" s="155">
        <v>499</v>
      </c>
      <c r="K51" s="155">
        <v>100</v>
      </c>
      <c r="M51">
        <v>995</v>
      </c>
      <c r="N51" t="s">
        <v>270</v>
      </c>
      <c r="O51" t="s">
        <v>271</v>
      </c>
      <c r="P51" t="s">
        <v>349</v>
      </c>
      <c r="Q51" t="s">
        <v>350</v>
      </c>
    </row>
    <row r="52" spans="1:18" x14ac:dyDescent="0.25">
      <c r="A52">
        <v>33</v>
      </c>
      <c r="H52" s="155">
        <v>0</v>
      </c>
      <c r="I52" s="155">
        <v>0</v>
      </c>
      <c r="M52">
        <v>995</v>
      </c>
      <c r="N52" t="s">
        <v>270</v>
      </c>
      <c r="O52" t="s">
        <v>271</v>
      </c>
    </row>
    <row r="53" spans="1:18" x14ac:dyDescent="0.25">
      <c r="A53">
        <v>34</v>
      </c>
      <c r="B53" t="s">
        <v>365</v>
      </c>
      <c r="H53" s="155">
        <v>2599</v>
      </c>
      <c r="I53" s="155">
        <v>2300</v>
      </c>
      <c r="L53" s="155">
        <v>299</v>
      </c>
      <c r="M53">
        <v>995</v>
      </c>
      <c r="N53" t="s">
        <v>270</v>
      </c>
      <c r="O53" t="s">
        <v>271</v>
      </c>
      <c r="P53" t="s">
        <v>366</v>
      </c>
      <c r="Q53" t="s">
        <v>367</v>
      </c>
      <c r="R53" t="s">
        <v>368</v>
      </c>
    </row>
    <row r="54" spans="1:18" x14ac:dyDescent="0.25">
      <c r="A54">
        <v>34</v>
      </c>
      <c r="B54" t="s">
        <v>365</v>
      </c>
      <c r="H54" s="155">
        <v>2599</v>
      </c>
      <c r="I54" s="155">
        <v>2300</v>
      </c>
      <c r="L54" s="155">
        <v>299</v>
      </c>
      <c r="M54">
        <v>995</v>
      </c>
      <c r="N54" t="s">
        <v>270</v>
      </c>
      <c r="O54" t="s">
        <v>271</v>
      </c>
      <c r="P54" t="s">
        <v>366</v>
      </c>
      <c r="Q54" t="s">
        <v>367</v>
      </c>
      <c r="R54" t="s">
        <v>368</v>
      </c>
    </row>
    <row r="55" spans="1:18" x14ac:dyDescent="0.25">
      <c r="A55">
        <v>35</v>
      </c>
      <c r="B55" t="s">
        <v>369</v>
      </c>
      <c r="H55" s="155">
        <v>2490</v>
      </c>
      <c r="I55" s="155">
        <v>2490</v>
      </c>
      <c r="M55">
        <v>995</v>
      </c>
      <c r="N55" t="s">
        <v>270</v>
      </c>
      <c r="O55" t="s">
        <v>271</v>
      </c>
    </row>
    <row r="56" spans="1:18" x14ac:dyDescent="0.25">
      <c r="A56">
        <v>36</v>
      </c>
      <c r="B56" t="s">
        <v>101</v>
      </c>
      <c r="C56" t="s">
        <v>389</v>
      </c>
      <c r="D56" t="s">
        <v>390</v>
      </c>
      <c r="E56" s="38">
        <v>4500</v>
      </c>
      <c r="F56" t="s">
        <v>313</v>
      </c>
      <c r="H56" s="155">
        <v>1295</v>
      </c>
      <c r="I56" s="155">
        <v>1095</v>
      </c>
      <c r="J56" s="155">
        <v>200</v>
      </c>
      <c r="M56">
        <v>875</v>
      </c>
      <c r="N56" t="s">
        <v>270</v>
      </c>
      <c r="O56" t="s">
        <v>271</v>
      </c>
      <c r="P56" t="s">
        <v>391</v>
      </c>
      <c r="Q56" t="s">
        <v>392</v>
      </c>
      <c r="R56" t="s">
        <v>393</v>
      </c>
    </row>
    <row r="57" spans="1:18" x14ac:dyDescent="0.25">
      <c r="A57">
        <v>37</v>
      </c>
      <c r="B57" t="s">
        <v>394</v>
      </c>
      <c r="C57" t="s">
        <v>395</v>
      </c>
      <c r="D57" t="s">
        <v>396</v>
      </c>
      <c r="E57" s="38">
        <v>4101</v>
      </c>
      <c r="F57" t="s">
        <v>397</v>
      </c>
      <c r="H57" s="155">
        <v>1995</v>
      </c>
      <c r="I57" s="155">
        <v>1795</v>
      </c>
      <c r="K57" s="155">
        <v>200</v>
      </c>
      <c r="M57">
        <v>875</v>
      </c>
      <c r="N57" t="s">
        <v>401</v>
      </c>
      <c r="O57" t="s">
        <v>402</v>
      </c>
      <c r="P57" t="s">
        <v>398</v>
      </c>
      <c r="Q57" t="s">
        <v>399</v>
      </c>
      <c r="R57" t="s">
        <v>400</v>
      </c>
    </row>
    <row r="58" spans="1:18" x14ac:dyDescent="0.25">
      <c r="A58">
        <v>38</v>
      </c>
      <c r="B58" t="s">
        <v>403</v>
      </c>
      <c r="C58" t="s">
        <v>404</v>
      </c>
      <c r="D58" t="s">
        <v>405</v>
      </c>
      <c r="E58" s="38">
        <v>4000</v>
      </c>
      <c r="F58" t="s">
        <v>104</v>
      </c>
      <c r="G58" t="s">
        <v>406</v>
      </c>
      <c r="H58" s="155">
        <v>585</v>
      </c>
      <c r="I58" s="155">
        <v>485</v>
      </c>
      <c r="L58" s="155">
        <v>100</v>
      </c>
      <c r="M58">
        <v>350</v>
      </c>
      <c r="N58" t="s">
        <v>401</v>
      </c>
      <c r="O58" t="s">
        <v>402</v>
      </c>
      <c r="P58" t="s">
        <v>407</v>
      </c>
      <c r="Q58" t="s">
        <v>408</v>
      </c>
      <c r="R58" t="s">
        <v>409</v>
      </c>
    </row>
    <row r="59" spans="1:18" x14ac:dyDescent="0.25">
      <c r="A59">
        <v>39</v>
      </c>
      <c r="B59" t="s">
        <v>410</v>
      </c>
      <c r="C59" t="s">
        <v>411</v>
      </c>
      <c r="D59" t="s">
        <v>412</v>
      </c>
      <c r="E59" s="38">
        <v>4040</v>
      </c>
      <c r="F59" t="s">
        <v>413</v>
      </c>
      <c r="G59" t="s">
        <v>414</v>
      </c>
      <c r="H59" s="155">
        <v>1995</v>
      </c>
      <c r="I59" s="155">
        <v>1695</v>
      </c>
      <c r="J59" s="155">
        <v>300</v>
      </c>
      <c r="M59">
        <v>995</v>
      </c>
      <c r="N59" t="s">
        <v>417</v>
      </c>
      <c r="O59" t="s">
        <v>254</v>
      </c>
      <c r="P59" t="s">
        <v>415</v>
      </c>
      <c r="Q59" t="s">
        <v>392</v>
      </c>
      <c r="R59" t="s">
        <v>416</v>
      </c>
    </row>
    <row r="60" spans="1:18" x14ac:dyDescent="0.25">
      <c r="A60">
        <v>39</v>
      </c>
      <c r="B60" t="s">
        <v>410</v>
      </c>
      <c r="C60" t="s">
        <v>411</v>
      </c>
      <c r="D60" t="s">
        <v>412</v>
      </c>
      <c r="E60" s="38">
        <v>4040</v>
      </c>
      <c r="F60" t="s">
        <v>413</v>
      </c>
      <c r="G60" t="s">
        <v>414</v>
      </c>
      <c r="H60" s="155">
        <v>1995</v>
      </c>
      <c r="I60" s="155">
        <v>1695</v>
      </c>
      <c r="J60" s="155">
        <v>300</v>
      </c>
      <c r="M60">
        <v>995</v>
      </c>
      <c r="N60" t="s">
        <v>417</v>
      </c>
      <c r="O60" t="s">
        <v>254</v>
      </c>
      <c r="P60" t="s">
        <v>415</v>
      </c>
      <c r="Q60" t="s">
        <v>392</v>
      </c>
      <c r="R60" t="s">
        <v>416</v>
      </c>
    </row>
    <row r="61" spans="1:18" x14ac:dyDescent="0.25">
      <c r="A61">
        <v>39</v>
      </c>
      <c r="B61" t="s">
        <v>410</v>
      </c>
      <c r="C61" t="s">
        <v>411</v>
      </c>
      <c r="D61" t="s">
        <v>412</v>
      </c>
      <c r="E61" s="38">
        <v>4040</v>
      </c>
      <c r="F61" t="s">
        <v>413</v>
      </c>
      <c r="G61" t="s">
        <v>414</v>
      </c>
      <c r="H61" s="155">
        <v>1995</v>
      </c>
      <c r="I61" s="155">
        <v>1695</v>
      </c>
      <c r="J61" s="155">
        <v>300</v>
      </c>
      <c r="M61">
        <v>995</v>
      </c>
      <c r="N61" t="s">
        <v>417</v>
      </c>
      <c r="O61" t="s">
        <v>254</v>
      </c>
      <c r="P61" t="s">
        <v>415</v>
      </c>
      <c r="Q61" t="s">
        <v>392</v>
      </c>
      <c r="R61" t="s">
        <v>416</v>
      </c>
    </row>
    <row r="62" spans="1:18" x14ac:dyDescent="0.25">
      <c r="A62">
        <v>40</v>
      </c>
      <c r="B62" t="s">
        <v>419</v>
      </c>
      <c r="C62" t="s">
        <v>420</v>
      </c>
      <c r="D62" t="s">
        <v>421</v>
      </c>
      <c r="E62" s="38">
        <v>4480</v>
      </c>
      <c r="F62" t="s">
        <v>100</v>
      </c>
      <c r="G62" t="s">
        <v>422</v>
      </c>
      <c r="H62" s="155">
        <v>2475</v>
      </c>
      <c r="I62" s="155">
        <v>2000</v>
      </c>
      <c r="K62" s="155">
        <v>475</v>
      </c>
      <c r="M62">
        <v>995</v>
      </c>
      <c r="N62" t="s">
        <v>426</v>
      </c>
      <c r="O62" t="s">
        <v>427</v>
      </c>
      <c r="P62" t="s">
        <v>423</v>
      </c>
      <c r="Q62" t="s">
        <v>424</v>
      </c>
      <c r="R62" t="s">
        <v>425</v>
      </c>
    </row>
    <row r="63" spans="1:18" x14ac:dyDescent="0.25">
      <c r="A63">
        <v>41</v>
      </c>
      <c r="B63" t="s">
        <v>428</v>
      </c>
      <c r="D63" t="s">
        <v>429</v>
      </c>
      <c r="E63" s="38">
        <v>4280</v>
      </c>
      <c r="F63" t="s">
        <v>430</v>
      </c>
      <c r="G63" t="s">
        <v>431</v>
      </c>
      <c r="H63" s="155">
        <v>999</v>
      </c>
      <c r="I63" s="155">
        <v>849</v>
      </c>
      <c r="J63" s="155">
        <v>100</v>
      </c>
      <c r="K63" s="155">
        <v>50</v>
      </c>
      <c r="M63">
        <v>995</v>
      </c>
      <c r="N63" t="s">
        <v>426</v>
      </c>
      <c r="O63" t="s">
        <v>427</v>
      </c>
      <c r="P63" t="s">
        <v>432</v>
      </c>
    </row>
    <row r="64" spans="1:18" x14ac:dyDescent="0.25">
      <c r="A64">
        <v>42</v>
      </c>
      <c r="B64" t="s">
        <v>433</v>
      </c>
      <c r="C64" t="s">
        <v>434</v>
      </c>
      <c r="H64" s="155">
        <v>0</v>
      </c>
      <c r="I64" s="155">
        <v>0</v>
      </c>
      <c r="M64">
        <v>995</v>
      </c>
      <c r="N64" t="s">
        <v>426</v>
      </c>
      <c r="O64" t="s">
        <v>427</v>
      </c>
    </row>
    <row r="65" spans="1:18" x14ac:dyDescent="0.25">
      <c r="A65">
        <v>43</v>
      </c>
      <c r="B65" t="s">
        <v>461</v>
      </c>
      <c r="C65" t="s">
        <v>463</v>
      </c>
      <c r="D65" t="s">
        <v>462</v>
      </c>
      <c r="E65" s="38">
        <v>4280</v>
      </c>
      <c r="F65" t="s">
        <v>430</v>
      </c>
      <c r="H65" s="155">
        <v>0</v>
      </c>
      <c r="I65" s="155">
        <v>0</v>
      </c>
      <c r="M65">
        <v>995</v>
      </c>
      <c r="N65" t="s">
        <v>460</v>
      </c>
    </row>
    <row r="66" spans="1:18" x14ac:dyDescent="0.25">
      <c r="A66">
        <v>44</v>
      </c>
      <c r="B66" t="s">
        <v>466</v>
      </c>
      <c r="D66" t="s">
        <v>467</v>
      </c>
      <c r="E66" s="38">
        <v>4000</v>
      </c>
      <c r="F66" t="s">
        <v>104</v>
      </c>
      <c r="G66" t="s">
        <v>134</v>
      </c>
      <c r="H66" s="155">
        <v>1995</v>
      </c>
      <c r="I66" s="155">
        <v>1795</v>
      </c>
      <c r="K66" s="155">
        <v>200</v>
      </c>
      <c r="M66" s="155">
        <v>1020</v>
      </c>
      <c r="N66" t="s">
        <v>444</v>
      </c>
      <c r="P66" t="s">
        <v>468</v>
      </c>
      <c r="Q66" t="s">
        <v>469</v>
      </c>
      <c r="R66" t="s">
        <v>470</v>
      </c>
    </row>
    <row r="67" spans="1:18" x14ac:dyDescent="0.25">
      <c r="A67">
        <v>45</v>
      </c>
      <c r="B67" t="s">
        <v>500</v>
      </c>
      <c r="C67" t="s">
        <v>501</v>
      </c>
      <c r="D67" t="s">
        <v>502</v>
      </c>
      <c r="E67" s="38">
        <v>4500</v>
      </c>
      <c r="F67" t="s">
        <v>313</v>
      </c>
      <c r="G67" t="s">
        <v>503</v>
      </c>
      <c r="H67" s="155">
        <v>2550</v>
      </c>
      <c r="I67" s="155">
        <v>2400</v>
      </c>
      <c r="K67" s="155">
        <v>150</v>
      </c>
      <c r="M67" s="155">
        <v>1850</v>
      </c>
      <c r="N67" t="s">
        <v>439</v>
      </c>
      <c r="P67" t="s">
        <v>504</v>
      </c>
      <c r="Q67" t="s">
        <v>505</v>
      </c>
      <c r="R67" t="s">
        <v>506</v>
      </c>
    </row>
    <row r="68" spans="1:18" x14ac:dyDescent="0.25">
      <c r="A68">
        <v>46</v>
      </c>
      <c r="H68" s="155">
        <v>0</v>
      </c>
      <c r="I68" s="155">
        <v>0</v>
      </c>
      <c r="M68" s="155">
        <v>1850</v>
      </c>
      <c r="N68" t="s">
        <v>439</v>
      </c>
    </row>
    <row r="69" spans="1:18" x14ac:dyDescent="0.25">
      <c r="A69">
        <v>47</v>
      </c>
      <c r="B69" t="s">
        <v>101</v>
      </c>
      <c r="C69" t="s">
        <v>102</v>
      </c>
      <c r="D69" t="s">
        <v>507</v>
      </c>
      <c r="E69" s="38">
        <v>4500</v>
      </c>
      <c r="F69" t="s">
        <v>508</v>
      </c>
      <c r="G69" t="s">
        <v>509</v>
      </c>
      <c r="H69" s="155">
        <v>1995</v>
      </c>
      <c r="I69" s="155">
        <v>1545</v>
      </c>
      <c r="L69" s="155">
        <v>450</v>
      </c>
      <c r="M69" s="155">
        <v>1128</v>
      </c>
      <c r="N69" t="s">
        <v>457</v>
      </c>
      <c r="P69" t="s">
        <v>510</v>
      </c>
      <c r="Q69" t="s">
        <v>511</v>
      </c>
      <c r="R69" t="s">
        <v>306</v>
      </c>
    </row>
  </sheetData>
  <sheetProtection insertColumns="0" deleteRows="0"/>
  <phoneticPr fontId="21" type="noConversion"/>
  <pageMargins left="0.7" right="0.7" top="0.75" bottom="0.75" header="0.3" footer="0.3"/>
  <drawing r:id="rId1"/>
  <legacyDrawing r:id="rId2"/>
  <controls>
    <mc:AlternateContent xmlns:mc="http://schemas.openxmlformats.org/markup-compatibility/2006">
      <mc:Choice Requires="x14">
        <control shapeId="4097" r:id="rId3" name="CheckBox1">
          <controlPr defaultSize="0" autoLine="0" r:id="rId4">
            <anchor moveWithCells="1">
              <from>
                <xdr:col>12</xdr:col>
                <xdr:colOff>85725</xdr:colOff>
                <xdr:row>8</xdr:row>
                <xdr:rowOff>142875</xdr:rowOff>
              </from>
              <to>
                <xdr:col>12</xdr:col>
                <xdr:colOff>352425</xdr:colOff>
                <xdr:row>9</xdr:row>
                <xdr:rowOff>133350</xdr:rowOff>
              </to>
            </anchor>
          </controlPr>
        </control>
      </mc:Choice>
      <mc:Fallback>
        <control shapeId="4097" r:id="rId3" name="CheckBox1"/>
      </mc:Fallback>
    </mc:AlternateContent>
  </controls>
  <tableParts count="2">
    <tablePart r:id="rId5"/>
    <tablePart r:id="rId6"/>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BEDCC8-0258-4EDA-8379-8C4BF92622D2}">
  <sheetPr codeName="Feuil4"/>
  <dimension ref="A1:W359"/>
  <sheetViews>
    <sheetView topLeftCell="D34" zoomScaleNormal="100" workbookViewId="0">
      <selection activeCell="O52" sqref="O52"/>
    </sheetView>
  </sheetViews>
  <sheetFormatPr baseColWidth="10" defaultRowHeight="15" x14ac:dyDescent="0.25"/>
  <cols>
    <col min="2" max="2" width="23" customWidth="1"/>
    <col min="5" max="5" width="13.85546875" bestFit="1" customWidth="1"/>
    <col min="16" max="16" width="11.42578125" style="172"/>
  </cols>
  <sheetData>
    <row r="1" spans="1:23" ht="54.75" customHeight="1" x14ac:dyDescent="0.25">
      <c r="A1" s="164" t="s">
        <v>272</v>
      </c>
      <c r="B1" s="164" t="s">
        <v>90</v>
      </c>
      <c r="C1" s="164" t="s">
        <v>273</v>
      </c>
      <c r="D1" s="164" t="s">
        <v>274</v>
      </c>
      <c r="E1" s="164" t="s">
        <v>276</v>
      </c>
      <c r="F1" s="164" t="s">
        <v>275</v>
      </c>
      <c r="G1" s="164" t="s">
        <v>351</v>
      </c>
      <c r="H1" s="164" t="s">
        <v>277</v>
      </c>
      <c r="I1" s="164" t="s">
        <v>278</v>
      </c>
      <c r="J1" s="164" t="s">
        <v>279</v>
      </c>
      <c r="K1" s="164" t="s">
        <v>280</v>
      </c>
      <c r="L1" s="164"/>
      <c r="M1" s="164" t="s">
        <v>281</v>
      </c>
      <c r="N1" s="164" t="s">
        <v>372</v>
      </c>
      <c r="O1" s="164" t="s">
        <v>370</v>
      </c>
      <c r="P1" s="171" t="s">
        <v>282</v>
      </c>
      <c r="Q1" s="164" t="s">
        <v>371</v>
      </c>
      <c r="R1" s="164" t="s">
        <v>284</v>
      </c>
      <c r="S1" s="164" t="s">
        <v>283</v>
      </c>
      <c r="T1" s="37"/>
      <c r="U1" s="37"/>
      <c r="V1" s="37"/>
      <c r="W1" s="37"/>
    </row>
    <row r="2" spans="1:23" x14ac:dyDescent="0.25">
      <c r="A2">
        <f>'Bon de Commande'!$E$1</f>
        <v>48</v>
      </c>
      <c r="B2" t="str">
        <f>'Bon de Commande'!$C$5</f>
        <v>DUPONT</v>
      </c>
      <c r="C2" s="165">
        <f>'Bon de Commande'!$E$24</f>
        <v>1685</v>
      </c>
      <c r="D2" s="165">
        <f>'Bon de Commande'!$E$32</f>
        <v>1535</v>
      </c>
      <c r="E2" t="str">
        <f>'Bon de Commande'!$A$3</f>
        <v>Saint Georges</v>
      </c>
      <c r="F2" t="s">
        <v>285</v>
      </c>
      <c r="G2" t="str">
        <f>IF(F2="0%",'Bon de Commande'!B187,"")</f>
        <v/>
      </c>
      <c r="J2" s="2">
        <f ca="1">'Bon de Commande'!$D$3</f>
        <v>44139</v>
      </c>
      <c r="K2" t="s">
        <v>288</v>
      </c>
      <c r="M2" t="s">
        <v>373</v>
      </c>
      <c r="N2" t="s">
        <v>384</v>
      </c>
      <c r="O2" t="s">
        <v>55</v>
      </c>
      <c r="P2" s="172">
        <f t="shared" ref="P2:P33" si="0">IF(O2="OUI",D2,"")</f>
        <v>1535</v>
      </c>
      <c r="Q2" s="170"/>
    </row>
    <row r="3" spans="1:23" x14ac:dyDescent="0.25">
      <c r="A3">
        <f>'Bon de Commande'!$E$1</f>
        <v>48</v>
      </c>
      <c r="B3" t="str">
        <f>'Bon de Commande'!$C$5</f>
        <v>DUPONT</v>
      </c>
      <c r="C3" s="165">
        <f>'Bon de Commande'!$E$24</f>
        <v>1685</v>
      </c>
      <c r="D3" s="165">
        <f>'Bon de Commande'!$E$32</f>
        <v>1535</v>
      </c>
      <c r="E3" t="str">
        <f>'Bon de Commande'!$A$3</f>
        <v>Saint Georges</v>
      </c>
      <c r="F3" t="s">
        <v>285</v>
      </c>
      <c r="G3" t="str">
        <f>IF(F3="0%",'Bon de Commande'!B188,"")</f>
        <v/>
      </c>
      <c r="H3" t="s">
        <v>299</v>
      </c>
      <c r="J3" s="2">
        <f ca="1">'Bon de Commande'!$D$3</f>
        <v>44139</v>
      </c>
      <c r="K3" t="s">
        <v>295</v>
      </c>
      <c r="M3" t="s">
        <v>373</v>
      </c>
      <c r="N3" t="s">
        <v>385</v>
      </c>
      <c r="O3" t="s">
        <v>216</v>
      </c>
      <c r="P3" s="172">
        <f t="shared" si="0"/>
        <v>1535</v>
      </c>
      <c r="Q3" s="170"/>
      <c r="V3" s="148" t="s">
        <v>285</v>
      </c>
    </row>
    <row r="4" spans="1:23" x14ac:dyDescent="0.25">
      <c r="A4">
        <f>'Bon de Commande'!$E$1</f>
        <v>48</v>
      </c>
      <c r="B4" t="str">
        <f>'Bon de Commande'!$C$5</f>
        <v>DUPONT</v>
      </c>
      <c r="C4" s="165">
        <f>'Bon de Commande'!$E$24</f>
        <v>1685</v>
      </c>
      <c r="D4" s="165">
        <f>'Bon de Commande'!$E$32</f>
        <v>1535</v>
      </c>
      <c r="E4" t="str">
        <f>'Bon de Commande'!$A$3</f>
        <v>Saint Georges</v>
      </c>
      <c r="F4" t="s">
        <v>285</v>
      </c>
      <c r="G4" t="str">
        <f>IF(F4="0%",'Bon de Commande'!B189,"")</f>
        <v/>
      </c>
      <c r="H4" t="s">
        <v>299</v>
      </c>
      <c r="J4" s="2">
        <f ca="1">'Bon de Commande'!$D$3</f>
        <v>44139</v>
      </c>
      <c r="K4" t="s">
        <v>286</v>
      </c>
      <c r="O4" t="s">
        <v>216</v>
      </c>
      <c r="P4" s="172">
        <f t="shared" si="0"/>
        <v>1535</v>
      </c>
      <c r="Q4" s="170"/>
      <c r="V4" s="166">
        <v>0</v>
      </c>
    </row>
    <row r="5" spans="1:23" x14ac:dyDescent="0.25">
      <c r="A5">
        <f>'Bon de Commande'!$E$1</f>
        <v>48</v>
      </c>
      <c r="B5" t="str">
        <f>'Bon de Commande'!$C$5</f>
        <v>DUPONT</v>
      </c>
      <c r="C5" s="165">
        <f>'Bon de Commande'!$E$24</f>
        <v>1685</v>
      </c>
      <c r="D5" s="165">
        <f>'Bon de Commande'!$E$32</f>
        <v>1535</v>
      </c>
      <c r="E5" t="str">
        <f>'Bon de Commande'!$A$3</f>
        <v>Saint Georges</v>
      </c>
      <c r="F5" t="s">
        <v>285</v>
      </c>
      <c r="G5" t="str">
        <f>IF(F5="0%",'Bon de Commande'!B190,"")</f>
        <v/>
      </c>
      <c r="H5" t="s">
        <v>299</v>
      </c>
      <c r="J5" s="2">
        <f ca="1">'Bon de Commande'!$D$3</f>
        <v>44139</v>
      </c>
      <c r="K5" t="s">
        <v>288</v>
      </c>
      <c r="O5" t="s">
        <v>216</v>
      </c>
      <c r="P5" s="172">
        <f t="shared" si="0"/>
        <v>1535</v>
      </c>
      <c r="Q5" s="170"/>
    </row>
    <row r="6" spans="1:23" x14ac:dyDescent="0.25">
      <c r="A6">
        <f>'Bon de Commande'!$E$1</f>
        <v>48</v>
      </c>
      <c r="B6" t="str">
        <f>'Bon de Commande'!$C$5</f>
        <v>DUPONT</v>
      </c>
      <c r="C6" s="165">
        <f>'Bon de Commande'!$E$24</f>
        <v>1685</v>
      </c>
      <c r="D6" s="165">
        <f>'Bon de Commande'!$E$32</f>
        <v>1535</v>
      </c>
      <c r="E6" t="str">
        <f>'Bon de Commande'!$A$3</f>
        <v>Saint Georges</v>
      </c>
      <c r="F6" t="s">
        <v>285</v>
      </c>
      <c r="G6" t="str">
        <f>IF(F6="0%",'Bon de Commande'!B191,"")</f>
        <v/>
      </c>
      <c r="H6" t="s">
        <v>299</v>
      </c>
      <c r="J6" s="2">
        <f ca="1">'Bon de Commande'!$D$3</f>
        <v>44139</v>
      </c>
      <c r="K6" t="s">
        <v>288</v>
      </c>
      <c r="O6" t="s">
        <v>216</v>
      </c>
      <c r="P6" s="172">
        <f t="shared" si="0"/>
        <v>1535</v>
      </c>
      <c r="Q6" s="170"/>
    </row>
    <row r="7" spans="1:23" x14ac:dyDescent="0.25">
      <c r="A7">
        <f>'Bon de Commande'!$E$1</f>
        <v>48</v>
      </c>
      <c r="B7" t="str">
        <f>'Bon de Commande'!$C$5</f>
        <v>DUPONT</v>
      </c>
      <c r="C7" s="165">
        <f>'Bon de Commande'!$E$24</f>
        <v>1685</v>
      </c>
      <c r="D7" s="165">
        <f>'Bon de Commande'!$E$32</f>
        <v>1535</v>
      </c>
      <c r="E7" t="str">
        <f>'Bon de Commande'!$A$3</f>
        <v>Saint Georges</v>
      </c>
      <c r="F7" t="s">
        <v>285</v>
      </c>
      <c r="G7" t="str">
        <f>IF(F7="0%",'Bon de Commande'!B192,"")</f>
        <v/>
      </c>
      <c r="H7" t="s">
        <v>299</v>
      </c>
      <c r="J7" s="2">
        <f ca="1">'Bon de Commande'!$D$3</f>
        <v>44139</v>
      </c>
      <c r="K7" t="s">
        <v>288</v>
      </c>
      <c r="O7" t="s">
        <v>216</v>
      </c>
      <c r="P7" s="172">
        <f t="shared" si="0"/>
        <v>1535</v>
      </c>
      <c r="Q7" s="170"/>
      <c r="V7" t="s">
        <v>290</v>
      </c>
    </row>
    <row r="8" spans="1:23" x14ac:dyDescent="0.25">
      <c r="A8">
        <f>'Bon de Commande'!$E$1</f>
        <v>48</v>
      </c>
      <c r="B8" t="str">
        <f>'Bon de Commande'!$C$5</f>
        <v>DUPONT</v>
      </c>
      <c r="C8" s="165">
        <f>'Bon de Commande'!$E$24</f>
        <v>1685</v>
      </c>
      <c r="D8" s="165">
        <f>'Bon de Commande'!$E$32</f>
        <v>1535</v>
      </c>
      <c r="E8" t="str">
        <f>'Bon de Commande'!$A$3</f>
        <v>Saint Georges</v>
      </c>
      <c r="F8" t="s">
        <v>285</v>
      </c>
      <c r="G8" t="str">
        <f>IF(F8="0%",'Bon de Commande'!B193,"")</f>
        <v/>
      </c>
      <c r="H8" t="s">
        <v>299</v>
      </c>
      <c r="J8" s="2">
        <f ca="1">'Bon de Commande'!$D$3</f>
        <v>44139</v>
      </c>
      <c r="K8" t="s">
        <v>288</v>
      </c>
      <c r="O8" t="s">
        <v>216</v>
      </c>
      <c r="P8" s="172">
        <f t="shared" si="0"/>
        <v>1535</v>
      </c>
      <c r="Q8" s="170"/>
      <c r="V8" t="s">
        <v>288</v>
      </c>
    </row>
    <row r="9" spans="1:23" x14ac:dyDescent="0.25">
      <c r="A9">
        <f>'Bon de Commande'!$E$1</f>
        <v>48</v>
      </c>
      <c r="B9" t="str">
        <f>'Bon de Commande'!$C$5</f>
        <v>DUPONT</v>
      </c>
      <c r="C9" s="165">
        <f>'Bon de Commande'!$E$24</f>
        <v>1685</v>
      </c>
      <c r="D9" s="165">
        <f>'Bon de Commande'!$E$32</f>
        <v>1535</v>
      </c>
      <c r="E9" t="str">
        <f>'Bon de Commande'!$A$3</f>
        <v>Saint Georges</v>
      </c>
      <c r="F9" t="s">
        <v>285</v>
      </c>
      <c r="G9" t="str">
        <f>IF(F9="0%",'Bon de Commande'!B194,"")</f>
        <v/>
      </c>
      <c r="H9" t="s">
        <v>299</v>
      </c>
      <c r="J9" s="2">
        <f ca="1">'Bon de Commande'!$D$3</f>
        <v>44139</v>
      </c>
      <c r="K9" t="s">
        <v>288</v>
      </c>
      <c r="O9" t="s">
        <v>216</v>
      </c>
      <c r="P9" s="172">
        <f t="shared" si="0"/>
        <v>1535</v>
      </c>
      <c r="Q9" s="170"/>
      <c r="V9" t="s">
        <v>297</v>
      </c>
    </row>
    <row r="10" spans="1:23" x14ac:dyDescent="0.25">
      <c r="A10">
        <f>'Bon de Commande'!$E$1</f>
        <v>48</v>
      </c>
      <c r="B10" t="str">
        <f>'Bon de Commande'!$C$5</f>
        <v>DUPONT</v>
      </c>
      <c r="C10" s="165">
        <f>'Bon de Commande'!$E$24</f>
        <v>1685</v>
      </c>
      <c r="D10" s="165">
        <f>'Bon de Commande'!$E$32</f>
        <v>1535</v>
      </c>
      <c r="E10" t="str">
        <f>'Bon de Commande'!$A$3</f>
        <v>Saint Georges</v>
      </c>
      <c r="F10" t="s">
        <v>285</v>
      </c>
      <c r="G10" t="str">
        <f>IF(F10="0%",'Bon de Commande'!#REF!,"")</f>
        <v/>
      </c>
      <c r="H10" t="s">
        <v>299</v>
      </c>
      <c r="J10" s="2">
        <f ca="1">'Bon de Commande'!$D$3</f>
        <v>44139</v>
      </c>
      <c r="K10" t="s">
        <v>288</v>
      </c>
      <c r="O10" t="s">
        <v>216</v>
      </c>
      <c r="P10" s="172">
        <f t="shared" si="0"/>
        <v>1535</v>
      </c>
      <c r="Q10" s="170"/>
      <c r="V10" t="s">
        <v>295</v>
      </c>
    </row>
    <row r="11" spans="1:23" x14ac:dyDescent="0.25">
      <c r="A11">
        <f>'Bon de Commande'!$E$1</f>
        <v>48</v>
      </c>
      <c r="B11" t="str">
        <f>'Bon de Commande'!$C$5</f>
        <v>DUPONT</v>
      </c>
      <c r="C11" s="165">
        <f>'Bon de Commande'!$E$24</f>
        <v>1685</v>
      </c>
      <c r="D11" s="165">
        <f>'Bon de Commande'!$E$32</f>
        <v>1535</v>
      </c>
      <c r="E11" t="str">
        <f>'Bon de Commande'!$A$3</f>
        <v>Saint Georges</v>
      </c>
      <c r="F11" t="s">
        <v>285</v>
      </c>
      <c r="G11" t="str">
        <f>IF(F11="0%",'Bon de Commande'!B195,"")</f>
        <v/>
      </c>
      <c r="H11" t="s">
        <v>299</v>
      </c>
      <c r="J11" s="2">
        <f ca="1">'Bon de Commande'!$D$3</f>
        <v>44139</v>
      </c>
      <c r="K11" t="s">
        <v>288</v>
      </c>
      <c r="O11" t="s">
        <v>216</v>
      </c>
      <c r="P11" s="172">
        <f t="shared" si="0"/>
        <v>1535</v>
      </c>
      <c r="Q11" s="170"/>
      <c r="V11" t="s">
        <v>287</v>
      </c>
    </row>
    <row r="12" spans="1:23" x14ac:dyDescent="0.25">
      <c r="A12">
        <f>'Bon de Commande'!$E$1</f>
        <v>48</v>
      </c>
      <c r="B12" t="str">
        <f>'Bon de Commande'!$C$5</f>
        <v>DUPONT</v>
      </c>
      <c r="C12" s="165">
        <f>'Bon de Commande'!$E$24</f>
        <v>1685</v>
      </c>
      <c r="D12" s="165">
        <f>'Bon de Commande'!$E$32</f>
        <v>1535</v>
      </c>
      <c r="E12" t="str">
        <f>'Bon de Commande'!$A$3</f>
        <v>Saint Georges</v>
      </c>
      <c r="F12" t="s">
        <v>285</v>
      </c>
      <c r="G12" t="str">
        <f>IF(F12="0%",'Bon de Commande'!B196,"")</f>
        <v/>
      </c>
      <c r="H12" t="s">
        <v>299</v>
      </c>
      <c r="J12" s="2">
        <f ca="1">'Bon de Commande'!$D$3</f>
        <v>44139</v>
      </c>
      <c r="K12" t="s">
        <v>288</v>
      </c>
      <c r="O12" t="s">
        <v>216</v>
      </c>
      <c r="P12" s="172">
        <f t="shared" si="0"/>
        <v>1535</v>
      </c>
      <c r="Q12" s="170"/>
      <c r="V12" t="s">
        <v>286</v>
      </c>
    </row>
    <row r="13" spans="1:23" x14ac:dyDescent="0.25">
      <c r="A13">
        <f>'Bon de Commande'!$E$1</f>
        <v>48</v>
      </c>
      <c r="B13" t="str">
        <f>'Bon de Commande'!$C$5</f>
        <v>DUPONT</v>
      </c>
      <c r="C13" s="165">
        <f>'Bon de Commande'!$E$24</f>
        <v>1685</v>
      </c>
      <c r="D13" s="165">
        <f>'Bon de Commande'!$E$32</f>
        <v>1535</v>
      </c>
      <c r="E13" t="str">
        <f>'Bon de Commande'!$A$3</f>
        <v>Saint Georges</v>
      </c>
      <c r="F13" t="s">
        <v>285</v>
      </c>
      <c r="G13" t="str">
        <f>IF(F13="0%",'Bon de Commande'!B197,"")</f>
        <v/>
      </c>
      <c r="H13" t="s">
        <v>299</v>
      </c>
      <c r="J13" s="2">
        <f ca="1">'Bon de Commande'!$D$3</f>
        <v>44139</v>
      </c>
      <c r="K13" t="s">
        <v>288</v>
      </c>
      <c r="O13" t="s">
        <v>216</v>
      </c>
      <c r="P13" s="172">
        <f t="shared" si="0"/>
        <v>1535</v>
      </c>
      <c r="Q13" s="170"/>
      <c r="V13" t="s">
        <v>294</v>
      </c>
    </row>
    <row r="14" spans="1:23" x14ac:dyDescent="0.25">
      <c r="A14">
        <f>'Bon de Commande'!$E$1</f>
        <v>48</v>
      </c>
      <c r="B14" t="str">
        <f>'Bon de Commande'!$C$5</f>
        <v>DUPONT</v>
      </c>
      <c r="C14" s="165">
        <f>'Bon de Commande'!$E$24</f>
        <v>1685</v>
      </c>
      <c r="D14" s="165">
        <f>'Bon de Commande'!$E$32</f>
        <v>1535</v>
      </c>
      <c r="E14" t="str">
        <f>'Bon de Commande'!$A$3</f>
        <v>Saint Georges</v>
      </c>
      <c r="F14" t="s">
        <v>285</v>
      </c>
      <c r="G14" t="str">
        <f>IF(F14="0%",'Bon de Commande'!B198,"")</f>
        <v/>
      </c>
      <c r="H14" t="s">
        <v>299</v>
      </c>
      <c r="J14" s="2">
        <f ca="1">'Bon de Commande'!$D$3</f>
        <v>44139</v>
      </c>
      <c r="K14" t="s">
        <v>288</v>
      </c>
      <c r="O14" t="s">
        <v>216</v>
      </c>
      <c r="P14" s="172">
        <f t="shared" si="0"/>
        <v>1535</v>
      </c>
      <c r="Q14" s="170"/>
      <c r="V14" t="s">
        <v>289</v>
      </c>
    </row>
    <row r="15" spans="1:23" x14ac:dyDescent="0.25">
      <c r="A15">
        <f>'Bon de Commande'!$E$1</f>
        <v>48</v>
      </c>
      <c r="B15" t="str">
        <f>'Bon de Commande'!$C$5</f>
        <v>DUPONT</v>
      </c>
      <c r="C15" s="165">
        <f>'Bon de Commande'!$E$24</f>
        <v>1685</v>
      </c>
      <c r="D15" s="165">
        <f>'Bon de Commande'!$E$32</f>
        <v>1535</v>
      </c>
      <c r="E15" t="str">
        <f>'Bon de Commande'!$A$3</f>
        <v>Saint Georges</v>
      </c>
      <c r="F15" t="s">
        <v>285</v>
      </c>
      <c r="G15" t="str">
        <f>IF(F15="0%",'Bon de Commande'!B199,"")</f>
        <v/>
      </c>
      <c r="H15" t="s">
        <v>299</v>
      </c>
      <c r="J15" s="2">
        <f ca="1">'Bon de Commande'!$D$3</f>
        <v>44139</v>
      </c>
      <c r="K15" t="s">
        <v>288</v>
      </c>
      <c r="O15" t="s">
        <v>216</v>
      </c>
      <c r="P15" s="172">
        <f t="shared" si="0"/>
        <v>1535</v>
      </c>
      <c r="Q15" s="170"/>
      <c r="V15" t="s">
        <v>293</v>
      </c>
    </row>
    <row r="16" spans="1:23" x14ac:dyDescent="0.25">
      <c r="A16">
        <f>'Bon de Commande'!$E$1</f>
        <v>48</v>
      </c>
      <c r="B16" t="str">
        <f>'Bon de Commande'!$C$5</f>
        <v>DUPONT</v>
      </c>
      <c r="C16" s="165">
        <f>'Bon de Commande'!$E$24</f>
        <v>1685</v>
      </c>
      <c r="D16" s="165">
        <f>'Bon de Commande'!$E$32</f>
        <v>1535</v>
      </c>
      <c r="E16" t="str">
        <f>'Bon de Commande'!$A$3</f>
        <v>Saint Georges</v>
      </c>
      <c r="F16" t="s">
        <v>285</v>
      </c>
      <c r="G16" t="str">
        <f>IF(F16="0%",'Bon de Commande'!B200,"")</f>
        <v/>
      </c>
      <c r="H16" t="s">
        <v>299</v>
      </c>
      <c r="J16" s="2">
        <f ca="1">'Bon de Commande'!$D$3</f>
        <v>44139</v>
      </c>
      <c r="K16" t="s">
        <v>288</v>
      </c>
      <c r="O16" t="s">
        <v>216</v>
      </c>
      <c r="P16" s="172">
        <f t="shared" si="0"/>
        <v>1535</v>
      </c>
      <c r="Q16" s="170"/>
      <c r="V16" t="s">
        <v>291</v>
      </c>
    </row>
    <row r="17" spans="1:23" x14ac:dyDescent="0.25">
      <c r="A17">
        <f>'Bon de Commande'!$E$1</f>
        <v>48</v>
      </c>
      <c r="B17" t="str">
        <f>'Bon de Commande'!$C$5</f>
        <v>DUPONT</v>
      </c>
      <c r="C17" s="165">
        <f>'Bon de Commande'!$E$24</f>
        <v>1685</v>
      </c>
      <c r="D17" s="165">
        <f>'Bon de Commande'!$E$32</f>
        <v>1535</v>
      </c>
      <c r="E17" t="str">
        <f>'Bon de Commande'!$A$3</f>
        <v>Saint Georges</v>
      </c>
      <c r="F17" t="s">
        <v>285</v>
      </c>
      <c r="G17" t="str">
        <f>IF(F17="0%",'Bon de Commande'!B201,"")</f>
        <v/>
      </c>
      <c r="H17" t="s">
        <v>299</v>
      </c>
      <c r="J17" s="2">
        <f ca="1">'Bon de Commande'!$D$3</f>
        <v>44139</v>
      </c>
      <c r="K17" t="s">
        <v>288</v>
      </c>
      <c r="O17" t="s">
        <v>216</v>
      </c>
      <c r="P17" s="172">
        <f t="shared" si="0"/>
        <v>1535</v>
      </c>
      <c r="Q17" s="170"/>
      <c r="V17" t="s">
        <v>298</v>
      </c>
    </row>
    <row r="18" spans="1:23" x14ac:dyDescent="0.25">
      <c r="A18">
        <f>'Bon de Commande'!$E$1</f>
        <v>48</v>
      </c>
      <c r="B18" t="str">
        <f>'Bon de Commande'!$C$5</f>
        <v>DUPONT</v>
      </c>
      <c r="C18" s="165">
        <f>'Bon de Commande'!$E$24</f>
        <v>1685</v>
      </c>
      <c r="D18" s="165">
        <f>'Bon de Commande'!$E$32</f>
        <v>1535</v>
      </c>
      <c r="E18" t="str">
        <f>'Bon de Commande'!$A$3</f>
        <v>Saint Georges</v>
      </c>
      <c r="F18" t="s">
        <v>285</v>
      </c>
      <c r="G18" t="str">
        <f>IF(F18="0%",'Bon de Commande'!B202,"")</f>
        <v/>
      </c>
      <c r="H18" t="s">
        <v>299</v>
      </c>
      <c r="J18" s="2">
        <f ca="1">'Bon de Commande'!$D$3</f>
        <v>44139</v>
      </c>
      <c r="K18" t="s">
        <v>288</v>
      </c>
      <c r="O18" t="s">
        <v>216</v>
      </c>
      <c r="P18" s="172">
        <f t="shared" si="0"/>
        <v>1535</v>
      </c>
      <c r="Q18" s="170"/>
      <c r="V18" t="s">
        <v>296</v>
      </c>
    </row>
    <row r="19" spans="1:23" x14ac:dyDescent="0.25">
      <c r="A19">
        <f>'Bon de Commande'!$E$1</f>
        <v>48</v>
      </c>
      <c r="B19" t="str">
        <f>'Bon de Commande'!$C$5</f>
        <v>DUPONT</v>
      </c>
      <c r="C19" s="165">
        <f>'Bon de Commande'!$E$24</f>
        <v>1685</v>
      </c>
      <c r="D19" s="165">
        <f>'Bon de Commande'!$E$32</f>
        <v>1535</v>
      </c>
      <c r="E19" t="str">
        <f>'Bon de Commande'!$A$3</f>
        <v>Saint Georges</v>
      </c>
      <c r="F19" t="s">
        <v>285</v>
      </c>
      <c r="G19" t="str">
        <f>IF(F19="0%",'Bon de Commande'!B203,"")</f>
        <v/>
      </c>
      <c r="H19" t="s">
        <v>299</v>
      </c>
      <c r="J19" s="2">
        <f ca="1">'Bon de Commande'!$D$3</f>
        <v>44139</v>
      </c>
      <c r="K19" t="s">
        <v>288</v>
      </c>
      <c r="O19" t="s">
        <v>216</v>
      </c>
      <c r="P19" s="172">
        <f t="shared" si="0"/>
        <v>1535</v>
      </c>
      <c r="Q19" s="170"/>
      <c r="V19" t="s">
        <v>292</v>
      </c>
    </row>
    <row r="20" spans="1:23" x14ac:dyDescent="0.25">
      <c r="A20">
        <f>'Bon de Commande'!$E$1</f>
        <v>48</v>
      </c>
      <c r="B20" t="str">
        <f>'Bon de Commande'!$C$5</f>
        <v>DUPONT</v>
      </c>
      <c r="C20" s="165">
        <f>'Bon de Commande'!$E$24</f>
        <v>1685</v>
      </c>
      <c r="D20" s="165">
        <f>'Bon de Commande'!$E$32</f>
        <v>1535</v>
      </c>
      <c r="E20" t="str">
        <f>'Bon de Commande'!$A$3</f>
        <v>Saint Georges</v>
      </c>
      <c r="F20" t="s">
        <v>285</v>
      </c>
      <c r="G20" t="str">
        <f>IF(F20="0%",'Bon de Commande'!B204,"")</f>
        <v/>
      </c>
      <c r="H20" t="s">
        <v>299</v>
      </c>
      <c r="J20" s="2">
        <f ca="1">'Bon de Commande'!$D$3</f>
        <v>44139</v>
      </c>
      <c r="K20" t="s">
        <v>288</v>
      </c>
      <c r="O20" t="s">
        <v>216</v>
      </c>
      <c r="P20" s="172">
        <f t="shared" si="0"/>
        <v>1535</v>
      </c>
      <c r="Q20" s="170"/>
    </row>
    <row r="21" spans="1:23" ht="15.75" thickBot="1" x14ac:dyDescent="0.3">
      <c r="A21">
        <f>'Bon de Commande'!$E$1</f>
        <v>48</v>
      </c>
      <c r="B21" t="str">
        <f>'Bon de Commande'!$C$5</f>
        <v>DUPONT</v>
      </c>
      <c r="C21" s="165">
        <f>'Bon de Commande'!$E$24</f>
        <v>1685</v>
      </c>
      <c r="D21" s="165">
        <f>'Bon de Commande'!$E$32</f>
        <v>1535</v>
      </c>
      <c r="E21" t="str">
        <f>'Bon de Commande'!$A$3</f>
        <v>Saint Georges</v>
      </c>
      <c r="F21" t="s">
        <v>285</v>
      </c>
      <c r="G21" t="str">
        <f>IF(F21="0%",'Bon de Commande'!B205,"")</f>
        <v/>
      </c>
      <c r="H21" t="s">
        <v>299</v>
      </c>
      <c r="J21" s="2">
        <f ca="1">'Bon de Commande'!$D$3</f>
        <v>44139</v>
      </c>
      <c r="K21" t="s">
        <v>288</v>
      </c>
      <c r="O21" t="s">
        <v>216</v>
      </c>
      <c r="P21" s="172">
        <f t="shared" si="0"/>
        <v>1535</v>
      </c>
      <c r="Q21" s="170"/>
      <c r="U21" t="s">
        <v>375</v>
      </c>
      <c r="V21" t="s">
        <v>373</v>
      </c>
      <c r="W21" t="s">
        <v>378</v>
      </c>
    </row>
    <row r="22" spans="1:23" ht="15.75" thickBot="1" x14ac:dyDescent="0.3">
      <c r="A22">
        <f>'Bon de Commande'!$E$1</f>
        <v>48</v>
      </c>
      <c r="B22" t="str">
        <f>'Bon de Commande'!$C$5</f>
        <v>DUPONT</v>
      </c>
      <c r="C22" s="165">
        <f>'Bon de Commande'!$E$24</f>
        <v>1685</v>
      </c>
      <c r="D22" s="165">
        <f>'Bon de Commande'!$E$32</f>
        <v>1535</v>
      </c>
      <c r="E22" t="str">
        <f>'Bon de Commande'!$A$3</f>
        <v>Saint Georges</v>
      </c>
      <c r="F22" t="s">
        <v>285</v>
      </c>
      <c r="G22" t="str">
        <f>IF(F22="0%",'Bon de Commande'!#REF!,"")</f>
        <v/>
      </c>
      <c r="H22" t="s">
        <v>299</v>
      </c>
      <c r="J22" s="2">
        <f ca="1">'Bon de Commande'!$D$3</f>
        <v>44139</v>
      </c>
      <c r="K22" t="s">
        <v>288</v>
      </c>
      <c r="O22" t="s">
        <v>216</v>
      </c>
      <c r="P22" s="172">
        <f t="shared" si="0"/>
        <v>1535</v>
      </c>
      <c r="Q22" s="170"/>
      <c r="U22" s="174" t="s">
        <v>373</v>
      </c>
      <c r="V22" s="175" t="s">
        <v>376</v>
      </c>
      <c r="W22" s="181" t="s">
        <v>379</v>
      </c>
    </row>
    <row r="23" spans="1:23" x14ac:dyDescent="0.25">
      <c r="A23">
        <f>'Bon de Commande'!$E$1</f>
        <v>48</v>
      </c>
      <c r="B23" t="str">
        <f>'Bon de Commande'!$C$5</f>
        <v>DUPONT</v>
      </c>
      <c r="C23" s="165">
        <f>'Bon de Commande'!$E$24</f>
        <v>1685</v>
      </c>
      <c r="D23" s="165">
        <f>'Bon de Commande'!$E$32</f>
        <v>1535</v>
      </c>
      <c r="E23" t="str">
        <f>'Bon de Commande'!$A$3</f>
        <v>Saint Georges</v>
      </c>
      <c r="F23" t="s">
        <v>285</v>
      </c>
      <c r="G23" t="str">
        <f>IF(F23="0%",'Bon de Commande'!#REF!,"")</f>
        <v/>
      </c>
      <c r="H23" t="s">
        <v>299</v>
      </c>
      <c r="J23" s="2">
        <f ca="1">'Bon de Commande'!$D$3</f>
        <v>44139</v>
      </c>
      <c r="K23" t="s">
        <v>288</v>
      </c>
      <c r="O23" t="s">
        <v>216</v>
      </c>
      <c r="P23" s="172">
        <f t="shared" si="0"/>
        <v>1535</v>
      </c>
      <c r="Q23" s="170"/>
      <c r="U23" s="176" t="s">
        <v>374</v>
      </c>
      <c r="V23" s="161" t="s">
        <v>377</v>
      </c>
      <c r="W23" s="181" t="s">
        <v>379</v>
      </c>
    </row>
    <row r="24" spans="1:23" x14ac:dyDescent="0.25">
      <c r="A24">
        <f>'Bon de Commande'!$E$1</f>
        <v>48</v>
      </c>
      <c r="B24" t="str">
        <f>'Bon de Commande'!$C$5</f>
        <v>DUPONT</v>
      </c>
      <c r="C24" s="165">
        <f>'Bon de Commande'!$E$24</f>
        <v>1685</v>
      </c>
      <c r="D24" s="165">
        <f>'Bon de Commande'!$E$32</f>
        <v>1535</v>
      </c>
      <c r="E24" t="str">
        <f>'Bon de Commande'!$A$3</f>
        <v>Saint Georges</v>
      </c>
      <c r="F24" t="s">
        <v>285</v>
      </c>
      <c r="G24" t="str">
        <f>IF(F24="0%",'Bon de Commande'!#REF!,"")</f>
        <v/>
      </c>
      <c r="H24" t="s">
        <v>299</v>
      </c>
      <c r="J24" s="2">
        <f ca="1">'Bon de Commande'!$D$3</f>
        <v>44139</v>
      </c>
      <c r="K24" t="s">
        <v>288</v>
      </c>
      <c r="O24" t="s">
        <v>216</v>
      </c>
      <c r="P24" s="172">
        <f t="shared" si="0"/>
        <v>1535</v>
      </c>
      <c r="Q24" s="170"/>
      <c r="U24" s="176"/>
      <c r="V24" s="4"/>
      <c r="W24" s="177"/>
    </row>
    <row r="25" spans="1:23" x14ac:dyDescent="0.25">
      <c r="A25">
        <f>'Bon de Commande'!$E$1</f>
        <v>48</v>
      </c>
      <c r="B25" t="str">
        <f>'Bon de Commande'!$C$5</f>
        <v>DUPONT</v>
      </c>
      <c r="C25" s="165">
        <f>'Bon de Commande'!$E$24</f>
        <v>1685</v>
      </c>
      <c r="D25" s="165">
        <f>'Bon de Commande'!$E$32</f>
        <v>1535</v>
      </c>
      <c r="E25" t="str">
        <f>'Bon de Commande'!$A$3</f>
        <v>Saint Georges</v>
      </c>
      <c r="F25" t="s">
        <v>285</v>
      </c>
      <c r="G25" t="str">
        <f>IF(F25="0%",'Bon de Commande'!#REF!,"")</f>
        <v/>
      </c>
      <c r="H25" t="s">
        <v>299</v>
      </c>
      <c r="J25" s="2">
        <f ca="1">'Bon de Commande'!$D$3</f>
        <v>44139</v>
      </c>
      <c r="K25" t="s">
        <v>288</v>
      </c>
      <c r="O25" t="s">
        <v>216</v>
      </c>
      <c r="P25" s="172">
        <f t="shared" si="0"/>
        <v>1535</v>
      </c>
      <c r="Q25" s="170"/>
      <c r="U25" s="176"/>
      <c r="V25" s="4"/>
      <c r="W25" s="177"/>
    </row>
    <row r="26" spans="1:23" x14ac:dyDescent="0.25">
      <c r="A26">
        <f>'Bon de Commande'!$E$1</f>
        <v>48</v>
      </c>
      <c r="B26" t="str">
        <f>'Bon de Commande'!$C$5</f>
        <v>DUPONT</v>
      </c>
      <c r="C26" s="165">
        <f>'Bon de Commande'!$E$24</f>
        <v>1685</v>
      </c>
      <c r="D26" s="165">
        <f>'Bon de Commande'!$E$32</f>
        <v>1535</v>
      </c>
      <c r="E26" t="str">
        <f>'Bon de Commande'!$A$3</f>
        <v>Saint Georges</v>
      </c>
      <c r="F26" t="s">
        <v>285</v>
      </c>
      <c r="G26" t="str">
        <f>IF(F26="0%",'Bon de Commande'!#REF!,"")</f>
        <v/>
      </c>
      <c r="H26" t="s">
        <v>299</v>
      </c>
      <c r="J26" s="2">
        <f ca="1">'Bon de Commande'!$D$3</f>
        <v>44139</v>
      </c>
      <c r="K26" t="s">
        <v>288</v>
      </c>
      <c r="O26" t="s">
        <v>216</v>
      </c>
      <c r="P26" s="172">
        <f t="shared" si="0"/>
        <v>1535</v>
      </c>
      <c r="Q26" s="170"/>
      <c r="U26" s="176"/>
      <c r="V26" s="4"/>
      <c r="W26" s="177"/>
    </row>
    <row r="27" spans="1:23" ht="15.75" thickBot="1" x14ac:dyDescent="0.3">
      <c r="A27">
        <f>'Bon de Commande'!$E$1</f>
        <v>48</v>
      </c>
      <c r="B27" t="str">
        <f>'Bon de Commande'!$C$5</f>
        <v>DUPONT</v>
      </c>
      <c r="C27" s="165">
        <f>'Bon de Commande'!$E$24</f>
        <v>1685</v>
      </c>
      <c r="D27" s="165">
        <f>'Bon de Commande'!$E$32</f>
        <v>1535</v>
      </c>
      <c r="E27" t="str">
        <f>'Bon de Commande'!$A$3</f>
        <v>Saint Georges</v>
      </c>
      <c r="F27" t="s">
        <v>285</v>
      </c>
      <c r="G27" t="str">
        <f>IF(F27="0%",'Bon de Commande'!#REF!,"")</f>
        <v/>
      </c>
      <c r="H27" t="s">
        <v>299</v>
      </c>
      <c r="J27" s="2">
        <f ca="1">'Bon de Commande'!$D$3</f>
        <v>44139</v>
      </c>
      <c r="K27" t="s">
        <v>288</v>
      </c>
      <c r="O27" t="s">
        <v>216</v>
      </c>
      <c r="P27" s="172">
        <f t="shared" si="0"/>
        <v>1535</v>
      </c>
      <c r="Q27" s="170"/>
      <c r="U27" s="178"/>
      <c r="V27" s="179"/>
      <c r="W27" s="180"/>
    </row>
    <row r="28" spans="1:23" x14ac:dyDescent="0.25">
      <c r="A28">
        <f>'Bon de Commande'!$E$1</f>
        <v>48</v>
      </c>
      <c r="B28" t="str">
        <f>'Bon de Commande'!$C$5</f>
        <v>DUPONT</v>
      </c>
      <c r="C28" s="165">
        <f>'Bon de Commande'!$E$24</f>
        <v>1685</v>
      </c>
      <c r="D28" s="165">
        <f>'Bon de Commande'!$E$32</f>
        <v>1535</v>
      </c>
      <c r="E28" t="str">
        <f>'Bon de Commande'!$A$3</f>
        <v>Saint Georges</v>
      </c>
      <c r="F28" t="s">
        <v>285</v>
      </c>
      <c r="G28" t="str">
        <f>IF(F28="0%",'Bon de Commande'!#REF!,"")</f>
        <v/>
      </c>
      <c r="H28" t="s">
        <v>299</v>
      </c>
      <c r="J28" s="2">
        <f ca="1">'Bon de Commande'!$D$3</f>
        <v>44139</v>
      </c>
      <c r="K28" t="s">
        <v>288</v>
      </c>
      <c r="O28" t="s">
        <v>216</v>
      </c>
      <c r="P28" s="172">
        <f t="shared" si="0"/>
        <v>1535</v>
      </c>
      <c r="Q28" s="170"/>
      <c r="S28" s="173"/>
    </row>
    <row r="29" spans="1:23" x14ac:dyDescent="0.25">
      <c r="A29">
        <f>'Bon de Commande'!$E$1</f>
        <v>48</v>
      </c>
      <c r="B29" t="str">
        <f>'Bon de Commande'!$C$5</f>
        <v>DUPONT</v>
      </c>
      <c r="C29" s="165">
        <f>'Bon de Commande'!$E$24</f>
        <v>1685</v>
      </c>
      <c r="D29" s="165">
        <f>'Bon de Commande'!$E$32</f>
        <v>1535</v>
      </c>
      <c r="E29" t="str">
        <f>'Bon de Commande'!$A$3</f>
        <v>Saint Georges</v>
      </c>
      <c r="F29" s="183">
        <v>0</v>
      </c>
      <c r="G29" t="str">
        <f>IF(F29="0%",'Bon de Commande'!#REF!,"")</f>
        <v/>
      </c>
      <c r="J29" s="2">
        <f ca="1">'Bon de Commande'!$D$3</f>
        <v>44139</v>
      </c>
      <c r="K29" t="s">
        <v>288</v>
      </c>
      <c r="O29" t="s">
        <v>216</v>
      </c>
      <c r="P29" s="172">
        <f t="shared" si="0"/>
        <v>1535</v>
      </c>
      <c r="Q29" s="170"/>
    </row>
    <row r="30" spans="1:23" x14ac:dyDescent="0.25">
      <c r="A30">
        <f>'Bon de Commande'!$E$1</f>
        <v>48</v>
      </c>
      <c r="B30" t="str">
        <f>'Bon de Commande'!$C$5</f>
        <v>DUPONT</v>
      </c>
      <c r="C30" s="165">
        <f>'Bon de Commande'!$E$24</f>
        <v>1685</v>
      </c>
      <c r="D30" s="165">
        <f>'Bon de Commande'!$E$32</f>
        <v>1535</v>
      </c>
      <c r="E30" t="str">
        <f>'Bon de Commande'!$A$3</f>
        <v>Saint Georges</v>
      </c>
      <c r="F30" s="183">
        <v>0</v>
      </c>
      <c r="G30" t="str">
        <f>IF(F30="0%",'Bon de Commande'!#REF!,"")</f>
        <v/>
      </c>
      <c r="J30" s="2">
        <f ca="1">'Bon de Commande'!$D$3</f>
        <v>44139</v>
      </c>
      <c r="K30" t="s">
        <v>288</v>
      </c>
      <c r="O30" t="s">
        <v>216</v>
      </c>
      <c r="P30" s="172">
        <f t="shared" si="0"/>
        <v>1535</v>
      </c>
      <c r="Q30" s="170"/>
    </row>
    <row r="31" spans="1:23" x14ac:dyDescent="0.25">
      <c r="A31">
        <f>'Bon de Commande'!$E$1</f>
        <v>48</v>
      </c>
      <c r="B31" t="str">
        <f>'Bon de Commande'!$C$5</f>
        <v>DUPONT</v>
      </c>
      <c r="C31" s="165">
        <f>'Bon de Commande'!$E$24</f>
        <v>1685</v>
      </c>
      <c r="D31" s="165">
        <f>'Bon de Commande'!$E$32</f>
        <v>1535</v>
      </c>
      <c r="E31" t="str">
        <f>'Bon de Commande'!$A$3</f>
        <v>Saint Georges</v>
      </c>
      <c r="F31" s="183">
        <v>0</v>
      </c>
      <c r="G31" t="str">
        <f>IF(F31="0%",'Bon de Commande'!#REF!,"")</f>
        <v/>
      </c>
      <c r="J31" s="2">
        <f ca="1">'Bon de Commande'!$D$3</f>
        <v>44139</v>
      </c>
      <c r="K31" t="s">
        <v>288</v>
      </c>
      <c r="O31" t="s">
        <v>216</v>
      </c>
      <c r="P31" s="172">
        <f t="shared" si="0"/>
        <v>1535</v>
      </c>
      <c r="Q31" s="170"/>
    </row>
    <row r="32" spans="1:23" x14ac:dyDescent="0.25">
      <c r="A32">
        <f>'Bon de Commande'!$E$1</f>
        <v>48</v>
      </c>
      <c r="B32" t="str">
        <f>'Bon de Commande'!$C$5</f>
        <v>DUPONT</v>
      </c>
      <c r="C32" s="165">
        <f>'Bon de Commande'!$E$24</f>
        <v>1685</v>
      </c>
      <c r="D32" s="165">
        <f>'Bon de Commande'!$E$32</f>
        <v>1535</v>
      </c>
      <c r="E32" t="str">
        <f>'Bon de Commande'!$A$3</f>
        <v>Saint Georges</v>
      </c>
      <c r="F32" s="183">
        <v>0</v>
      </c>
      <c r="G32" t="str">
        <f>IF(F32="0%",'Bon de Commande'!#REF!,"")</f>
        <v/>
      </c>
      <c r="J32" s="2">
        <f ca="1">'Bon de Commande'!$D$3</f>
        <v>44139</v>
      </c>
      <c r="K32" t="s">
        <v>288</v>
      </c>
      <c r="O32" t="s">
        <v>216</v>
      </c>
      <c r="P32" s="172">
        <f t="shared" si="0"/>
        <v>1535</v>
      </c>
      <c r="Q32" s="170"/>
    </row>
    <row r="33" spans="1:17" x14ac:dyDescent="0.25">
      <c r="A33">
        <f>'Bon de Commande'!$E$1</f>
        <v>48</v>
      </c>
      <c r="B33" t="str">
        <f>'Bon de Commande'!$C$5</f>
        <v>DUPONT</v>
      </c>
      <c r="C33" s="165">
        <f>'Bon de Commande'!$E$24</f>
        <v>1685</v>
      </c>
      <c r="D33" s="165">
        <f>'Bon de Commande'!$E$32</f>
        <v>1535</v>
      </c>
      <c r="E33" t="str">
        <f>'Bon de Commande'!$A$3</f>
        <v>Saint Georges</v>
      </c>
      <c r="F33" s="183">
        <v>0</v>
      </c>
      <c r="G33" t="str">
        <f>IF(F33="0%",'Bon de Commande'!#REF!,"")</f>
        <v/>
      </c>
      <c r="J33" s="2">
        <f ca="1">'Bon de Commande'!$D$3</f>
        <v>44139</v>
      </c>
      <c r="K33" t="s">
        <v>288</v>
      </c>
      <c r="O33" t="s">
        <v>216</v>
      </c>
      <c r="P33" s="172">
        <f t="shared" si="0"/>
        <v>1535</v>
      </c>
      <c r="Q33" s="170"/>
    </row>
    <row r="34" spans="1:17" x14ac:dyDescent="0.25">
      <c r="A34">
        <v>30</v>
      </c>
      <c r="B34" t="s">
        <v>333</v>
      </c>
      <c r="C34" s="155">
        <v>2495</v>
      </c>
      <c r="D34" s="155">
        <v>2150</v>
      </c>
      <c r="E34" t="s">
        <v>11</v>
      </c>
      <c r="F34" s="183">
        <v>0</v>
      </c>
      <c r="G34" t="str">
        <f>IF(F34="0%",'Bon de Commande'!#REF!,"")</f>
        <v/>
      </c>
      <c r="J34" s="2">
        <v>44129</v>
      </c>
      <c r="O34" t="s">
        <v>216</v>
      </c>
      <c r="P34" s="172">
        <f t="shared" ref="P34:P65" si="1">IF(O34="OUI",D34,"")</f>
        <v>2150</v>
      </c>
      <c r="Q34" s="170">
        <v>44126</v>
      </c>
    </row>
    <row r="35" spans="1:17" x14ac:dyDescent="0.25">
      <c r="A35">
        <v>31</v>
      </c>
      <c r="B35" t="s">
        <v>339</v>
      </c>
      <c r="C35" s="155">
        <v>1285</v>
      </c>
      <c r="D35" s="155">
        <v>1100</v>
      </c>
      <c r="E35" t="s">
        <v>11</v>
      </c>
      <c r="F35" s="183">
        <v>0</v>
      </c>
      <c r="G35" t="str">
        <f>IF(F35="0%",'Bon de Commande'!#REF!,"")</f>
        <v/>
      </c>
      <c r="J35" s="2">
        <v>44129</v>
      </c>
      <c r="K35" t="s">
        <v>286</v>
      </c>
      <c r="O35" t="s">
        <v>216</v>
      </c>
      <c r="P35" s="172">
        <f t="shared" si="1"/>
        <v>1100</v>
      </c>
      <c r="Q35" s="170">
        <v>44127</v>
      </c>
    </row>
    <row r="36" spans="1:17" x14ac:dyDescent="0.25">
      <c r="A36">
        <v>32</v>
      </c>
      <c r="B36" t="s">
        <v>345</v>
      </c>
      <c r="C36" s="155">
        <v>599</v>
      </c>
      <c r="D36" s="155">
        <v>499</v>
      </c>
      <c r="E36" t="s">
        <v>11</v>
      </c>
      <c r="F36" s="183">
        <v>0</v>
      </c>
      <c r="G36" t="str">
        <f>IF(F36="0%",'Bon de Commande'!#REF!,"")</f>
        <v/>
      </c>
      <c r="J36" s="2">
        <v>44129</v>
      </c>
      <c r="K36" t="s">
        <v>286</v>
      </c>
      <c r="O36" t="s">
        <v>216</v>
      </c>
      <c r="P36" s="172">
        <f t="shared" si="1"/>
        <v>499</v>
      </c>
      <c r="Q36" s="170">
        <v>44122</v>
      </c>
    </row>
    <row r="37" spans="1:17" x14ac:dyDescent="0.25">
      <c r="A37">
        <v>32</v>
      </c>
      <c r="B37" t="s">
        <v>345</v>
      </c>
      <c r="C37" s="155">
        <v>599</v>
      </c>
      <c r="D37" s="155">
        <v>499</v>
      </c>
      <c r="E37" t="s">
        <v>11</v>
      </c>
      <c r="F37" s="183">
        <v>0</v>
      </c>
      <c r="G37" t="str">
        <f>IF(F37="0%",'Bon de Commande'!#REF!,"")</f>
        <v/>
      </c>
      <c r="J37" s="2">
        <v>44129</v>
      </c>
      <c r="K37" t="s">
        <v>286</v>
      </c>
      <c r="O37" t="s">
        <v>216</v>
      </c>
      <c r="P37" s="172">
        <f t="shared" si="1"/>
        <v>499</v>
      </c>
      <c r="Q37" s="170"/>
    </row>
    <row r="38" spans="1:17" x14ac:dyDescent="0.25">
      <c r="A38">
        <v>33</v>
      </c>
      <c r="C38" s="155">
        <v>0</v>
      </c>
      <c r="D38" s="155">
        <v>0</v>
      </c>
      <c r="E38" t="s">
        <v>11</v>
      </c>
      <c r="F38" s="183">
        <v>0</v>
      </c>
      <c r="G38" t="str">
        <f>IF(F38="0%",'Bon de Commande'!#REF!,"")</f>
        <v/>
      </c>
      <c r="I38" s="2">
        <v>44129</v>
      </c>
      <c r="J38" t="s">
        <v>286</v>
      </c>
      <c r="M38" t="s">
        <v>373</v>
      </c>
      <c r="N38" t="s">
        <v>385</v>
      </c>
      <c r="O38" t="s">
        <v>216</v>
      </c>
      <c r="P38" s="172">
        <f t="shared" si="1"/>
        <v>0</v>
      </c>
      <c r="Q38" s="170"/>
    </row>
    <row r="39" spans="1:17" x14ac:dyDescent="0.25">
      <c r="A39">
        <v>34</v>
      </c>
      <c r="B39" t="s">
        <v>365</v>
      </c>
      <c r="C39" s="155">
        <v>2599</v>
      </c>
      <c r="D39" s="155">
        <v>2300</v>
      </c>
      <c r="E39" t="s">
        <v>11</v>
      </c>
      <c r="F39" s="183">
        <v>0</v>
      </c>
      <c r="G39" t="str">
        <f>IF(F39="0%",'Bon de Commande'!#REF!,"")</f>
        <v/>
      </c>
      <c r="I39" s="2">
        <v>44129</v>
      </c>
      <c r="J39" t="s">
        <v>286</v>
      </c>
      <c r="M39" t="s">
        <v>373</v>
      </c>
      <c r="N39" t="s">
        <v>384</v>
      </c>
      <c r="O39" t="s">
        <v>216</v>
      </c>
      <c r="P39" s="172">
        <f t="shared" si="1"/>
        <v>2300</v>
      </c>
      <c r="Q39" s="170"/>
    </row>
    <row r="40" spans="1:17" x14ac:dyDescent="0.25">
      <c r="A40">
        <v>35</v>
      </c>
      <c r="B40" t="s">
        <v>369</v>
      </c>
      <c r="C40" s="155">
        <v>2490</v>
      </c>
      <c r="D40" s="155">
        <v>2490</v>
      </c>
      <c r="E40" t="s">
        <v>11</v>
      </c>
      <c r="F40" s="183">
        <v>0</v>
      </c>
      <c r="G40" t="str">
        <f>IF(F40="0%",'Bon de Commande'!#REF!,"")</f>
        <v/>
      </c>
      <c r="I40" s="2">
        <v>44129</v>
      </c>
      <c r="J40" t="s">
        <v>286</v>
      </c>
      <c r="O40" t="s">
        <v>216</v>
      </c>
      <c r="P40" s="172">
        <f t="shared" si="1"/>
        <v>2490</v>
      </c>
      <c r="Q40" s="170"/>
    </row>
    <row r="41" spans="1:17" x14ac:dyDescent="0.25">
      <c r="A41">
        <v>36</v>
      </c>
      <c r="B41" t="s">
        <v>101</v>
      </c>
      <c r="C41" s="155">
        <v>1295</v>
      </c>
      <c r="D41" s="155">
        <v>1095</v>
      </c>
      <c r="E41" t="s">
        <v>11</v>
      </c>
      <c r="F41" s="183">
        <v>0</v>
      </c>
      <c r="G41" t="str">
        <f>IF(F41="0%",'Bon de Commande'!#REF!,"")</f>
        <v/>
      </c>
      <c r="I41" s="2">
        <v>44134</v>
      </c>
      <c r="J41" t="s">
        <v>286</v>
      </c>
      <c r="O41" t="s">
        <v>216</v>
      </c>
      <c r="P41" s="172">
        <f t="shared" si="1"/>
        <v>1095</v>
      </c>
      <c r="Q41" s="170"/>
    </row>
    <row r="42" spans="1:17" x14ac:dyDescent="0.25">
      <c r="A42">
        <v>37</v>
      </c>
      <c r="B42" t="s">
        <v>394</v>
      </c>
      <c r="C42" s="155">
        <v>1995</v>
      </c>
      <c r="D42" s="155">
        <v>1795</v>
      </c>
      <c r="E42" t="s">
        <v>11</v>
      </c>
      <c r="F42" s="183">
        <v>0</v>
      </c>
      <c r="G42" s="155">
        <v>185</v>
      </c>
      <c r="J42" s="2">
        <v>44134</v>
      </c>
      <c r="K42" t="s">
        <v>291</v>
      </c>
      <c r="O42" t="s">
        <v>216</v>
      </c>
      <c r="P42" s="172">
        <f t="shared" si="1"/>
        <v>1795</v>
      </c>
      <c r="Q42" s="170"/>
    </row>
    <row r="43" spans="1:17" x14ac:dyDescent="0.25">
      <c r="A43">
        <v>38</v>
      </c>
      <c r="B43" t="s">
        <v>403</v>
      </c>
      <c r="C43" s="155">
        <v>585</v>
      </c>
      <c r="D43" s="155">
        <v>485</v>
      </c>
      <c r="E43" t="s">
        <v>17</v>
      </c>
      <c r="F43" s="183">
        <v>0</v>
      </c>
      <c r="G43" s="155">
        <v>54</v>
      </c>
      <c r="J43" s="2">
        <v>44134</v>
      </c>
      <c r="K43" t="s">
        <v>296</v>
      </c>
      <c r="M43" t="s">
        <v>373</v>
      </c>
      <c r="N43" t="s">
        <v>385</v>
      </c>
      <c r="O43" t="s">
        <v>216</v>
      </c>
      <c r="P43" s="172">
        <f t="shared" si="1"/>
        <v>485</v>
      </c>
      <c r="Q43" s="170"/>
    </row>
    <row r="44" spans="1:17" x14ac:dyDescent="0.25">
      <c r="A44">
        <v>39</v>
      </c>
      <c r="B44" t="s">
        <v>410</v>
      </c>
      <c r="C44" s="155">
        <v>1995</v>
      </c>
      <c r="D44" s="155">
        <v>1695</v>
      </c>
      <c r="E44" t="s">
        <v>17</v>
      </c>
      <c r="F44" s="183">
        <v>0</v>
      </c>
      <c r="G44" s="155">
        <v>125</v>
      </c>
      <c r="J44" s="2">
        <v>44134</v>
      </c>
      <c r="K44" t="s">
        <v>298</v>
      </c>
      <c r="O44" t="s">
        <v>216</v>
      </c>
      <c r="P44" s="172">
        <f t="shared" si="1"/>
        <v>1695</v>
      </c>
      <c r="Q44" s="170"/>
    </row>
    <row r="45" spans="1:17" x14ac:dyDescent="0.25">
      <c r="A45">
        <v>39</v>
      </c>
      <c r="B45" t="s">
        <v>410</v>
      </c>
      <c r="C45" s="155">
        <v>1995</v>
      </c>
      <c r="D45" s="155">
        <v>1695</v>
      </c>
      <c r="E45" t="s">
        <v>17</v>
      </c>
      <c r="F45" s="183">
        <v>0</v>
      </c>
      <c r="G45" s="155">
        <v>125</v>
      </c>
      <c r="J45" s="2">
        <v>44134</v>
      </c>
      <c r="K45" t="s">
        <v>298</v>
      </c>
      <c r="O45" t="s">
        <v>216</v>
      </c>
      <c r="P45" s="172">
        <f t="shared" si="1"/>
        <v>1695</v>
      </c>
      <c r="Q45" s="170"/>
    </row>
    <row r="46" spans="1:17" x14ac:dyDescent="0.25">
      <c r="A46">
        <v>39</v>
      </c>
      <c r="B46" t="s">
        <v>410</v>
      </c>
      <c r="C46" s="155">
        <v>1995</v>
      </c>
      <c r="D46" s="155">
        <v>1695</v>
      </c>
      <c r="E46" t="s">
        <v>17</v>
      </c>
      <c r="F46" s="183">
        <v>0</v>
      </c>
      <c r="G46" s="155">
        <v>125</v>
      </c>
      <c r="J46" s="2">
        <v>44134</v>
      </c>
      <c r="K46" t="s">
        <v>298</v>
      </c>
      <c r="O46" t="s">
        <v>216</v>
      </c>
      <c r="P46" s="172">
        <f t="shared" si="1"/>
        <v>1695</v>
      </c>
      <c r="Q46" s="170"/>
    </row>
    <row r="47" spans="1:17" x14ac:dyDescent="0.25">
      <c r="A47">
        <v>40</v>
      </c>
      <c r="B47" t="s">
        <v>419</v>
      </c>
      <c r="C47" s="155">
        <v>2475</v>
      </c>
      <c r="D47" s="155">
        <v>2000</v>
      </c>
      <c r="E47" t="s">
        <v>15</v>
      </c>
      <c r="F47" s="183">
        <v>0</v>
      </c>
      <c r="G47" s="155">
        <v>95</v>
      </c>
      <c r="J47" s="2">
        <v>44134</v>
      </c>
      <c r="K47" t="s">
        <v>292</v>
      </c>
      <c r="M47" t="s">
        <v>378</v>
      </c>
      <c r="P47" s="172" t="str">
        <f t="shared" si="1"/>
        <v/>
      </c>
      <c r="Q47" s="170"/>
    </row>
    <row r="48" spans="1:17" x14ac:dyDescent="0.25">
      <c r="A48">
        <v>41</v>
      </c>
      <c r="B48" t="s">
        <v>428</v>
      </c>
      <c r="C48" s="155">
        <v>999</v>
      </c>
      <c r="D48" s="155">
        <v>849</v>
      </c>
      <c r="E48" t="s">
        <v>15</v>
      </c>
      <c r="F48" s="183">
        <v>0</v>
      </c>
      <c r="G48" s="155">
        <v>95</v>
      </c>
      <c r="J48" s="2">
        <v>44136</v>
      </c>
      <c r="K48" t="s">
        <v>292</v>
      </c>
      <c r="O48" t="s">
        <v>216</v>
      </c>
      <c r="P48" s="172">
        <f t="shared" si="1"/>
        <v>849</v>
      </c>
      <c r="Q48" s="170"/>
    </row>
    <row r="49" spans="1:17" x14ac:dyDescent="0.25">
      <c r="A49">
        <v>42</v>
      </c>
      <c r="B49" t="s">
        <v>433</v>
      </c>
      <c r="C49" s="155">
        <v>0</v>
      </c>
      <c r="D49" s="155">
        <v>0</v>
      </c>
      <c r="E49" t="s">
        <v>15</v>
      </c>
      <c r="F49" s="183">
        <v>0</v>
      </c>
      <c r="G49" s="155">
        <v>95</v>
      </c>
      <c r="J49" s="2">
        <v>44136</v>
      </c>
      <c r="K49" t="s">
        <v>292</v>
      </c>
      <c r="O49" t="s">
        <v>216</v>
      </c>
      <c r="P49" s="172">
        <f t="shared" si="1"/>
        <v>0</v>
      </c>
      <c r="Q49" s="170"/>
    </row>
    <row r="50" spans="1:17" x14ac:dyDescent="0.25">
      <c r="A50">
        <v>43</v>
      </c>
      <c r="B50" t="s">
        <v>461</v>
      </c>
      <c r="C50" s="155">
        <v>0</v>
      </c>
      <c r="D50" s="155">
        <v>0</v>
      </c>
      <c r="E50" t="s">
        <v>15</v>
      </c>
      <c r="F50" s="183">
        <v>0</v>
      </c>
      <c r="G50" s="155">
        <v>95</v>
      </c>
      <c r="J50" s="2">
        <v>44136</v>
      </c>
      <c r="K50" t="s">
        <v>292</v>
      </c>
      <c r="O50" t="s">
        <v>216</v>
      </c>
      <c r="P50" s="172">
        <f t="shared" si="1"/>
        <v>0</v>
      </c>
      <c r="Q50" s="170"/>
    </row>
    <row r="51" spans="1:17" x14ac:dyDescent="0.25">
      <c r="A51">
        <v>44</v>
      </c>
      <c r="B51" t="s">
        <v>466</v>
      </c>
      <c r="C51" s="155">
        <v>1995</v>
      </c>
      <c r="D51" s="155">
        <v>1795</v>
      </c>
      <c r="E51" t="s">
        <v>12</v>
      </c>
      <c r="F51" s="183">
        <v>0</v>
      </c>
      <c r="G51" s="155">
        <v>95</v>
      </c>
      <c r="I51" t="s">
        <v>472</v>
      </c>
      <c r="J51" s="2">
        <v>44137</v>
      </c>
      <c r="K51" t="s">
        <v>293</v>
      </c>
      <c r="M51" t="s">
        <v>373</v>
      </c>
      <c r="N51" t="s">
        <v>385</v>
      </c>
      <c r="O51" t="s">
        <v>216</v>
      </c>
      <c r="P51" s="172">
        <f t="shared" si="1"/>
        <v>1795</v>
      </c>
      <c r="Q51" s="170">
        <v>44137</v>
      </c>
    </row>
    <row r="52" spans="1:17" x14ac:dyDescent="0.25">
      <c r="A52">
        <v>45</v>
      </c>
      <c r="B52" t="s">
        <v>500</v>
      </c>
      <c r="C52" s="155">
        <v>2550</v>
      </c>
      <c r="D52" s="155">
        <v>2400</v>
      </c>
      <c r="E52" t="s">
        <v>12</v>
      </c>
      <c r="F52" s="183">
        <v>0</v>
      </c>
      <c r="G52" s="155">
        <v>95</v>
      </c>
      <c r="J52" s="2">
        <v>44139</v>
      </c>
      <c r="K52" t="s">
        <v>293</v>
      </c>
      <c r="M52" t="s">
        <v>378</v>
      </c>
      <c r="P52" s="172" t="str">
        <f t="shared" si="1"/>
        <v/>
      </c>
      <c r="Q52" s="170"/>
    </row>
    <row r="53" spans="1:17" x14ac:dyDescent="0.25">
      <c r="A53">
        <v>46</v>
      </c>
      <c r="C53" s="155">
        <v>0</v>
      </c>
      <c r="D53" s="155">
        <v>0</v>
      </c>
      <c r="E53" t="s">
        <v>12</v>
      </c>
      <c r="F53" s="183">
        <v>0</v>
      </c>
      <c r="G53" s="155">
        <v>95</v>
      </c>
      <c r="J53" s="2">
        <v>44139</v>
      </c>
      <c r="K53" t="s">
        <v>293</v>
      </c>
      <c r="O53" t="s">
        <v>216</v>
      </c>
      <c r="P53" s="172">
        <f t="shared" si="1"/>
        <v>0</v>
      </c>
      <c r="Q53" s="170"/>
    </row>
    <row r="54" spans="1:17" x14ac:dyDescent="0.25">
      <c r="A54">
        <v>47</v>
      </c>
      <c r="B54" t="s">
        <v>101</v>
      </c>
      <c r="C54" s="155">
        <v>1995</v>
      </c>
      <c r="D54" s="155">
        <v>1545</v>
      </c>
      <c r="E54" t="s">
        <v>12</v>
      </c>
      <c r="F54" s="183">
        <v>0</v>
      </c>
      <c r="G54" s="155">
        <v>58</v>
      </c>
      <c r="J54" s="2">
        <v>44139</v>
      </c>
      <c r="K54" t="s">
        <v>296</v>
      </c>
      <c r="O54" t="s">
        <v>216</v>
      </c>
      <c r="P54" s="172">
        <f t="shared" si="1"/>
        <v>1545</v>
      </c>
      <c r="Q54" s="170"/>
    </row>
    <row r="55" spans="1:17" x14ac:dyDescent="0.25">
      <c r="F55" s="183">
        <v>0</v>
      </c>
      <c r="G55" t="str">
        <f>IF(F55="0%",'Bon de Commande'!#REF!,"")</f>
        <v/>
      </c>
      <c r="O55" t="s">
        <v>216</v>
      </c>
      <c r="P55" s="172">
        <f t="shared" si="1"/>
        <v>0</v>
      </c>
      <c r="Q55" s="170"/>
    </row>
    <row r="56" spans="1:17" x14ac:dyDescent="0.25">
      <c r="F56" s="183">
        <v>0</v>
      </c>
      <c r="G56" t="str">
        <f>IF(F56="0%",'Bon de Commande'!#REF!,"")</f>
        <v/>
      </c>
      <c r="O56" t="s">
        <v>216</v>
      </c>
      <c r="P56" s="172">
        <f t="shared" si="1"/>
        <v>0</v>
      </c>
      <c r="Q56" s="170"/>
    </row>
    <row r="57" spans="1:17" x14ac:dyDescent="0.25">
      <c r="F57" s="183">
        <v>0</v>
      </c>
      <c r="G57" t="str">
        <f>IF(F57="0%",'Bon de Commande'!#REF!,"")</f>
        <v/>
      </c>
      <c r="O57" t="s">
        <v>216</v>
      </c>
      <c r="P57" s="172">
        <f t="shared" si="1"/>
        <v>0</v>
      </c>
      <c r="Q57" s="170"/>
    </row>
    <row r="58" spans="1:17" x14ac:dyDescent="0.25">
      <c r="F58" s="183">
        <v>0</v>
      </c>
      <c r="G58" t="str">
        <f>IF(F58="0%",'Bon de Commande'!#REF!,"")</f>
        <v/>
      </c>
      <c r="O58" t="s">
        <v>216</v>
      </c>
      <c r="P58" s="172">
        <f t="shared" si="1"/>
        <v>0</v>
      </c>
      <c r="Q58" s="170"/>
    </row>
    <row r="59" spans="1:17" x14ac:dyDescent="0.25">
      <c r="F59" s="183">
        <v>0</v>
      </c>
      <c r="G59" t="str">
        <f>IF(F59="0%",'Bon de Commande'!#REF!,"")</f>
        <v/>
      </c>
      <c r="O59" t="s">
        <v>216</v>
      </c>
      <c r="P59" s="172">
        <f t="shared" si="1"/>
        <v>0</v>
      </c>
      <c r="Q59" s="170"/>
    </row>
    <row r="60" spans="1:17" x14ac:dyDescent="0.25">
      <c r="F60" s="183">
        <v>0</v>
      </c>
      <c r="G60" t="str">
        <f>IF(F60="0%",'Bon de Commande'!#REF!,"")</f>
        <v/>
      </c>
      <c r="O60" t="s">
        <v>216</v>
      </c>
      <c r="P60" s="172">
        <f t="shared" si="1"/>
        <v>0</v>
      </c>
      <c r="Q60" s="170"/>
    </row>
    <row r="61" spans="1:17" x14ac:dyDescent="0.25">
      <c r="F61" s="183">
        <v>0</v>
      </c>
      <c r="G61" t="str">
        <f>IF(F61="0%",'Bon de Commande'!#REF!,"")</f>
        <v/>
      </c>
      <c r="O61" t="s">
        <v>216</v>
      </c>
      <c r="P61" s="172">
        <f t="shared" si="1"/>
        <v>0</v>
      </c>
      <c r="Q61" s="170"/>
    </row>
    <row r="62" spans="1:17" x14ac:dyDescent="0.25">
      <c r="F62" s="183">
        <v>0</v>
      </c>
      <c r="G62" t="str">
        <f>IF(F62="0%",'Bon de Commande'!#REF!,"")</f>
        <v/>
      </c>
      <c r="O62" t="s">
        <v>216</v>
      </c>
      <c r="P62" s="172">
        <f t="shared" si="1"/>
        <v>0</v>
      </c>
      <c r="Q62" s="170"/>
    </row>
    <row r="63" spans="1:17" x14ac:dyDescent="0.25">
      <c r="F63" s="183">
        <v>0</v>
      </c>
      <c r="G63" t="str">
        <f>IF(F63="0%",'Bon de Commande'!#REF!,"")</f>
        <v/>
      </c>
      <c r="O63" t="s">
        <v>216</v>
      </c>
      <c r="P63" s="172">
        <f t="shared" si="1"/>
        <v>0</v>
      </c>
      <c r="Q63" s="170"/>
    </row>
    <row r="64" spans="1:17" x14ac:dyDescent="0.25">
      <c r="F64" s="183">
        <v>0</v>
      </c>
      <c r="G64" t="str">
        <f>IF(F64="0%",'Bon de Commande'!#REF!,"")</f>
        <v/>
      </c>
      <c r="O64" t="s">
        <v>216</v>
      </c>
      <c r="P64" s="172">
        <f t="shared" si="1"/>
        <v>0</v>
      </c>
      <c r="Q64" s="170"/>
    </row>
    <row r="65" spans="6:17" x14ac:dyDescent="0.25">
      <c r="F65" s="183">
        <v>0</v>
      </c>
      <c r="G65" t="str">
        <f>IF(F65="0%",'Bon de Commande'!#REF!,"")</f>
        <v/>
      </c>
      <c r="O65" t="s">
        <v>216</v>
      </c>
      <c r="P65" s="172">
        <f t="shared" si="1"/>
        <v>0</v>
      </c>
      <c r="Q65" s="170"/>
    </row>
    <row r="66" spans="6:17" x14ac:dyDescent="0.25">
      <c r="F66" s="183">
        <v>0</v>
      </c>
      <c r="G66" t="str">
        <f>IF(F66="0%",'Bon de Commande'!#REF!,"")</f>
        <v/>
      </c>
      <c r="O66" t="s">
        <v>216</v>
      </c>
      <c r="P66" s="172">
        <f t="shared" ref="P66:P85" si="2">IF(O66="OUI",D66,"")</f>
        <v>0</v>
      </c>
      <c r="Q66" s="170"/>
    </row>
    <row r="67" spans="6:17" x14ac:dyDescent="0.25">
      <c r="F67" s="183">
        <v>0</v>
      </c>
      <c r="G67" t="str">
        <f>IF(F67="0%",'Bon de Commande'!#REF!,"")</f>
        <v/>
      </c>
      <c r="O67" t="s">
        <v>216</v>
      </c>
      <c r="P67" s="172">
        <f t="shared" si="2"/>
        <v>0</v>
      </c>
      <c r="Q67" s="170"/>
    </row>
    <row r="68" spans="6:17" x14ac:dyDescent="0.25">
      <c r="F68" s="183">
        <v>0</v>
      </c>
      <c r="G68" t="str">
        <f>IF(F68="0%",'Bon de Commande'!#REF!,"")</f>
        <v/>
      </c>
      <c r="O68" t="s">
        <v>216</v>
      </c>
      <c r="P68" s="172">
        <f t="shared" si="2"/>
        <v>0</v>
      </c>
      <c r="Q68" s="170"/>
    </row>
    <row r="69" spans="6:17" x14ac:dyDescent="0.25">
      <c r="G69" t="str">
        <f>IF(F69="0%",'Bon de Commande'!#REF!,"")</f>
        <v/>
      </c>
      <c r="O69" t="s">
        <v>216</v>
      </c>
      <c r="P69" s="172">
        <f t="shared" si="2"/>
        <v>0</v>
      </c>
      <c r="Q69" s="170"/>
    </row>
    <row r="70" spans="6:17" x14ac:dyDescent="0.25">
      <c r="G70" t="str">
        <f>IF(F70="0%",'Bon de Commande'!#REF!,"")</f>
        <v/>
      </c>
      <c r="O70" t="s">
        <v>216</v>
      </c>
      <c r="P70" s="172">
        <f t="shared" si="2"/>
        <v>0</v>
      </c>
      <c r="Q70" s="170"/>
    </row>
    <row r="71" spans="6:17" x14ac:dyDescent="0.25">
      <c r="G71" t="str">
        <f>IF(F71="0%",'Bon de Commande'!#REF!,"")</f>
        <v/>
      </c>
      <c r="O71" t="s">
        <v>216</v>
      </c>
      <c r="P71" s="172">
        <f t="shared" si="2"/>
        <v>0</v>
      </c>
      <c r="Q71" s="170"/>
    </row>
    <row r="72" spans="6:17" x14ac:dyDescent="0.25">
      <c r="G72" t="str">
        <f>IF(F72="0%",'Bon de Commande'!#REF!,"")</f>
        <v/>
      </c>
      <c r="O72" t="s">
        <v>216</v>
      </c>
      <c r="P72" s="172">
        <f t="shared" si="2"/>
        <v>0</v>
      </c>
      <c r="Q72" s="170"/>
    </row>
    <row r="73" spans="6:17" x14ac:dyDescent="0.25">
      <c r="G73" t="str">
        <f>IF(F73="0%",'Bon de Commande'!B206,"")</f>
        <v/>
      </c>
      <c r="O73" t="s">
        <v>216</v>
      </c>
      <c r="P73" s="172">
        <f t="shared" si="2"/>
        <v>0</v>
      </c>
      <c r="Q73" s="170"/>
    </row>
    <row r="74" spans="6:17" x14ac:dyDescent="0.25">
      <c r="G74" t="str">
        <f>IF(F74="0%",'Bon de Commande'!B207,"")</f>
        <v/>
      </c>
      <c r="O74" t="s">
        <v>216</v>
      </c>
      <c r="P74" s="172">
        <f t="shared" si="2"/>
        <v>0</v>
      </c>
      <c r="Q74" s="170"/>
    </row>
    <row r="75" spans="6:17" x14ac:dyDescent="0.25">
      <c r="G75" t="str">
        <f>IF(F75="0%",'Bon de Commande'!B208,"")</f>
        <v/>
      </c>
      <c r="O75" t="s">
        <v>216</v>
      </c>
      <c r="P75" s="172">
        <f t="shared" si="2"/>
        <v>0</v>
      </c>
      <c r="Q75" s="170"/>
    </row>
    <row r="76" spans="6:17" x14ac:dyDescent="0.25">
      <c r="G76" t="str">
        <f>IF(F76="0%",'Bon de Commande'!B209,"")</f>
        <v/>
      </c>
      <c r="O76" t="s">
        <v>216</v>
      </c>
      <c r="P76" s="172">
        <f t="shared" si="2"/>
        <v>0</v>
      </c>
      <c r="Q76" s="170"/>
    </row>
    <row r="77" spans="6:17" x14ac:dyDescent="0.25">
      <c r="G77" t="str">
        <f>IF(F77="0%",'Bon de Commande'!B210,"")</f>
        <v/>
      </c>
      <c r="O77" t="s">
        <v>216</v>
      </c>
      <c r="P77" s="172">
        <f t="shared" si="2"/>
        <v>0</v>
      </c>
      <c r="Q77" s="170"/>
    </row>
    <row r="78" spans="6:17" x14ac:dyDescent="0.25">
      <c r="G78" t="str">
        <f>IF(F78="0%",'Bon de Commande'!B211,"")</f>
        <v/>
      </c>
      <c r="O78" t="s">
        <v>216</v>
      </c>
      <c r="P78" s="172">
        <f t="shared" si="2"/>
        <v>0</v>
      </c>
      <c r="Q78" s="170"/>
    </row>
    <row r="79" spans="6:17" x14ac:dyDescent="0.25">
      <c r="G79" t="str">
        <f>IF(F79="0%",'Bon de Commande'!B212,"")</f>
        <v/>
      </c>
      <c r="O79" t="s">
        <v>216</v>
      </c>
      <c r="P79" s="172">
        <f t="shared" si="2"/>
        <v>0</v>
      </c>
      <c r="Q79" s="170"/>
    </row>
    <row r="80" spans="6:17" x14ac:dyDescent="0.25">
      <c r="G80" t="str">
        <f>IF(F80="0%",'Bon de Commande'!B213,"")</f>
        <v/>
      </c>
      <c r="O80" t="s">
        <v>216</v>
      </c>
      <c r="P80" s="172">
        <f t="shared" si="2"/>
        <v>0</v>
      </c>
      <c r="Q80" s="170"/>
    </row>
    <row r="81" spans="7:17" x14ac:dyDescent="0.25">
      <c r="G81" t="str">
        <f>IF(F81="0%",'Bon de Commande'!B214,"")</f>
        <v/>
      </c>
      <c r="O81" t="s">
        <v>216</v>
      </c>
      <c r="P81" s="172">
        <f t="shared" si="2"/>
        <v>0</v>
      </c>
      <c r="Q81" s="170"/>
    </row>
    <row r="82" spans="7:17" x14ac:dyDescent="0.25">
      <c r="G82" t="str">
        <f>IF(F82="0%",'Bon de Commande'!B215,"")</f>
        <v/>
      </c>
      <c r="P82" s="172" t="str">
        <f t="shared" si="2"/>
        <v/>
      </c>
      <c r="Q82" s="170"/>
    </row>
    <row r="83" spans="7:17" x14ac:dyDescent="0.25">
      <c r="G83" t="str">
        <f>IF(F83="0%",'Bon de Commande'!B216,"")</f>
        <v/>
      </c>
      <c r="P83" s="172" t="str">
        <f t="shared" si="2"/>
        <v/>
      </c>
      <c r="Q83" s="170"/>
    </row>
    <row r="84" spans="7:17" x14ac:dyDescent="0.25">
      <c r="G84" t="str">
        <f>IF(F84="0%",'Bon de Commande'!B217,"")</f>
        <v/>
      </c>
      <c r="P84" s="172" t="str">
        <f t="shared" si="2"/>
        <v/>
      </c>
      <c r="Q84" s="170"/>
    </row>
    <row r="85" spans="7:17" x14ac:dyDescent="0.25">
      <c r="G85" t="str">
        <f>IF(F85="0%",'Bon de Commande'!B218,"")</f>
        <v/>
      </c>
      <c r="P85" s="172" t="str">
        <f t="shared" si="2"/>
        <v/>
      </c>
      <c r="Q85" s="170"/>
    </row>
    <row r="86" spans="7:17" x14ac:dyDescent="0.25">
      <c r="G86" t="str">
        <f>IF(F86="0%",'Bon de Commande'!B219,"")</f>
        <v/>
      </c>
    </row>
    <row r="87" spans="7:17" x14ac:dyDescent="0.25">
      <c r="G87" t="str">
        <f>IF(F87="0%",'Bon de Commande'!B220,"")</f>
        <v/>
      </c>
    </row>
    <row r="88" spans="7:17" x14ac:dyDescent="0.25">
      <c r="G88" t="str">
        <f>IF(F88="0%",'Bon de Commande'!B221,"")</f>
        <v/>
      </c>
    </row>
    <row r="89" spans="7:17" x14ac:dyDescent="0.25">
      <c r="G89" t="str">
        <f>IF(F89="0%",'Bon de Commande'!B222,"")</f>
        <v/>
      </c>
    </row>
    <row r="90" spans="7:17" x14ac:dyDescent="0.25">
      <c r="G90" t="str">
        <f>IF(F90="0%",'Bon de Commande'!B223,"")</f>
        <v/>
      </c>
    </row>
    <row r="91" spans="7:17" x14ac:dyDescent="0.25">
      <c r="G91" t="str">
        <f>IF(F91="0%",'Bon de Commande'!B224,"")</f>
        <v/>
      </c>
    </row>
    <row r="92" spans="7:17" x14ac:dyDescent="0.25">
      <c r="G92" t="str">
        <f>IF(F92="0%",'Bon de Commande'!B225,"")</f>
        <v/>
      </c>
    </row>
    <row r="93" spans="7:17" x14ac:dyDescent="0.25">
      <c r="G93" t="str">
        <f>IF(F93="0%",'Bon de Commande'!B226,"")</f>
        <v/>
      </c>
    </row>
    <row r="94" spans="7:17" x14ac:dyDescent="0.25">
      <c r="G94" t="str">
        <f>IF(F94="0%",'Bon de Commande'!B227,"")</f>
        <v/>
      </c>
    </row>
    <row r="95" spans="7:17" x14ac:dyDescent="0.25">
      <c r="G95" t="str">
        <f>IF(F95="0%",'Bon de Commande'!B228,"")</f>
        <v/>
      </c>
    </row>
    <row r="96" spans="7:17" x14ac:dyDescent="0.25">
      <c r="G96" t="str">
        <f>IF(F96="0%",'Bon de Commande'!B229,"")</f>
        <v/>
      </c>
    </row>
    <row r="97" spans="7:7" x14ac:dyDescent="0.25">
      <c r="G97" t="str">
        <f>IF(F97="0%",'Bon de Commande'!B230,"")</f>
        <v/>
      </c>
    </row>
    <row r="98" spans="7:7" x14ac:dyDescent="0.25">
      <c r="G98" t="str">
        <f>IF(F98="0%",'Bon de Commande'!B231,"")</f>
        <v/>
      </c>
    </row>
    <row r="99" spans="7:7" x14ac:dyDescent="0.25">
      <c r="G99" t="str">
        <f>IF(F99="0%",'Bon de Commande'!B232,"")</f>
        <v/>
      </c>
    </row>
    <row r="100" spans="7:7" x14ac:dyDescent="0.25">
      <c r="G100" t="str">
        <f>IF(F100="0%",'Bon de Commande'!B233,"")</f>
        <v/>
      </c>
    </row>
    <row r="101" spans="7:7" x14ac:dyDescent="0.25">
      <c r="G101" t="str">
        <f>IF(F101="0%",'Bon de Commande'!B234,"")</f>
        <v/>
      </c>
    </row>
    <row r="102" spans="7:7" x14ac:dyDescent="0.25">
      <c r="G102" t="str">
        <f>IF(F102="0%",'Bon de Commande'!B235,"")</f>
        <v/>
      </c>
    </row>
    <row r="103" spans="7:7" x14ac:dyDescent="0.25">
      <c r="G103" t="str">
        <f>IF(F103="0%",'Bon de Commande'!B236,"")</f>
        <v/>
      </c>
    </row>
    <row r="104" spans="7:7" x14ac:dyDescent="0.25">
      <c r="G104" t="str">
        <f>IF(F104="0%",'Bon de Commande'!B237,"")</f>
        <v/>
      </c>
    </row>
    <row r="105" spans="7:7" x14ac:dyDescent="0.25">
      <c r="G105" t="str">
        <f>IF(F105="0%",'Bon de Commande'!B238,"")</f>
        <v/>
      </c>
    </row>
    <row r="106" spans="7:7" x14ac:dyDescent="0.25">
      <c r="G106" t="str">
        <f>IF(F106="0%",'Bon de Commande'!B239,"")</f>
        <v/>
      </c>
    </row>
    <row r="107" spans="7:7" x14ac:dyDescent="0.25">
      <c r="G107" t="str">
        <f>IF(F107="0%",'Bon de Commande'!B240,"")</f>
        <v/>
      </c>
    </row>
    <row r="108" spans="7:7" x14ac:dyDescent="0.25">
      <c r="G108" t="str">
        <f>IF(F108="0%",'Bon de Commande'!B241,"")</f>
        <v/>
      </c>
    </row>
    <row r="109" spans="7:7" x14ac:dyDescent="0.25">
      <c r="G109" t="str">
        <f>IF(F109="0%",'Bon de Commande'!B242,"")</f>
        <v/>
      </c>
    </row>
    <row r="110" spans="7:7" x14ac:dyDescent="0.25">
      <c r="G110" t="str">
        <f>IF(F110="0%",'Bon de Commande'!B243,"")</f>
        <v/>
      </c>
    </row>
    <row r="111" spans="7:7" x14ac:dyDescent="0.25">
      <c r="G111" t="str">
        <f>IF(F111="0%",'Bon de Commande'!B244,"")</f>
        <v/>
      </c>
    </row>
    <row r="112" spans="7:7" x14ac:dyDescent="0.25">
      <c r="G112" t="str">
        <f>IF(F112="0%",'Bon de Commande'!B245,"")</f>
        <v/>
      </c>
    </row>
    <row r="113" spans="7:7" x14ac:dyDescent="0.25">
      <c r="G113" t="str">
        <f>IF(F113="0%",'Bon de Commande'!B246,"")</f>
        <v/>
      </c>
    </row>
    <row r="114" spans="7:7" x14ac:dyDescent="0.25">
      <c r="G114" t="str">
        <f>IF(F114="0%",'Bon de Commande'!B247,"")</f>
        <v/>
      </c>
    </row>
    <row r="115" spans="7:7" x14ac:dyDescent="0.25">
      <c r="G115" t="str">
        <f>IF(F115="0%",'Bon de Commande'!B248,"")</f>
        <v/>
      </c>
    </row>
    <row r="116" spans="7:7" x14ac:dyDescent="0.25">
      <c r="G116" t="str">
        <f>IF(F116="0%",'Bon de Commande'!B249,"")</f>
        <v/>
      </c>
    </row>
    <row r="117" spans="7:7" x14ac:dyDescent="0.25">
      <c r="G117" t="str">
        <f>IF(F117="0%",'Bon de Commande'!B250,"")</f>
        <v/>
      </c>
    </row>
    <row r="118" spans="7:7" x14ac:dyDescent="0.25">
      <c r="G118" t="str">
        <f>IF(F118="0%",'Bon de Commande'!B251,"")</f>
        <v/>
      </c>
    </row>
    <row r="119" spans="7:7" x14ac:dyDescent="0.25">
      <c r="G119" t="str">
        <f>IF(F119="0%",'Bon de Commande'!B252,"")</f>
        <v/>
      </c>
    </row>
    <row r="120" spans="7:7" x14ac:dyDescent="0.25">
      <c r="G120" t="str">
        <f>IF(F120="0%",'Bon de Commande'!B253,"")</f>
        <v/>
      </c>
    </row>
    <row r="121" spans="7:7" x14ac:dyDescent="0.25">
      <c r="G121" t="str">
        <f>IF(F121="0%",'Bon de Commande'!B254,"")</f>
        <v/>
      </c>
    </row>
    <row r="122" spans="7:7" x14ac:dyDescent="0.25">
      <c r="G122" t="str">
        <f>IF(F122="0%",'Bon de Commande'!B255,"")</f>
        <v/>
      </c>
    </row>
    <row r="123" spans="7:7" x14ac:dyDescent="0.25">
      <c r="G123" t="str">
        <f>IF(F123="0%",'Bon de Commande'!B256,"")</f>
        <v/>
      </c>
    </row>
    <row r="124" spans="7:7" x14ac:dyDescent="0.25">
      <c r="G124" t="str">
        <f>IF(F124="0%",'Bon de Commande'!B257,"")</f>
        <v/>
      </c>
    </row>
    <row r="125" spans="7:7" x14ac:dyDescent="0.25">
      <c r="G125" t="str">
        <f>IF(F125="0%",'Bon de Commande'!B258,"")</f>
        <v/>
      </c>
    </row>
    <row r="126" spans="7:7" x14ac:dyDescent="0.25">
      <c r="G126" t="str">
        <f>IF(F126="0%",'Bon de Commande'!B259,"")</f>
        <v/>
      </c>
    </row>
    <row r="127" spans="7:7" x14ac:dyDescent="0.25">
      <c r="G127" t="str">
        <f>IF(F127="0%",'Bon de Commande'!B260,"")</f>
        <v/>
      </c>
    </row>
    <row r="128" spans="7:7" x14ac:dyDescent="0.25">
      <c r="G128" t="str">
        <f>IF(F128="0%",'Bon de Commande'!B261,"")</f>
        <v/>
      </c>
    </row>
    <row r="129" spans="7:7" x14ac:dyDescent="0.25">
      <c r="G129" t="str">
        <f>IF(F129="0%",'Bon de Commande'!B262,"")</f>
        <v/>
      </c>
    </row>
    <row r="130" spans="7:7" x14ac:dyDescent="0.25">
      <c r="G130" t="str">
        <f>IF(F130="0%",'Bon de Commande'!B263,"")</f>
        <v/>
      </c>
    </row>
    <row r="131" spans="7:7" x14ac:dyDescent="0.25">
      <c r="G131" t="str">
        <f>IF(F131="0%",'Bon de Commande'!B264,"")</f>
        <v/>
      </c>
    </row>
    <row r="132" spans="7:7" x14ac:dyDescent="0.25">
      <c r="G132" t="str">
        <f>IF(F132="0%",'Bon de Commande'!B265,"")</f>
        <v/>
      </c>
    </row>
    <row r="133" spans="7:7" x14ac:dyDescent="0.25">
      <c r="G133" t="str">
        <f>IF(F133="0%",'Bon de Commande'!B266,"")</f>
        <v/>
      </c>
    </row>
    <row r="134" spans="7:7" x14ac:dyDescent="0.25">
      <c r="G134" t="str">
        <f>IF(F134="0%",'Bon de Commande'!B267,"")</f>
        <v/>
      </c>
    </row>
    <row r="135" spans="7:7" x14ac:dyDescent="0.25">
      <c r="G135" t="str">
        <f>IF(F135="0%",'Bon de Commande'!B268,"")</f>
        <v/>
      </c>
    </row>
    <row r="136" spans="7:7" x14ac:dyDescent="0.25">
      <c r="G136" t="str">
        <f>IF(F136="0%",'Bon de Commande'!B269,"")</f>
        <v/>
      </c>
    </row>
    <row r="137" spans="7:7" x14ac:dyDescent="0.25">
      <c r="G137" t="str">
        <f>IF(F137="0%",'Bon de Commande'!B270,"")</f>
        <v/>
      </c>
    </row>
    <row r="138" spans="7:7" x14ac:dyDescent="0.25">
      <c r="G138" t="str">
        <f>IF(F138="0%",'Bon de Commande'!B271,"")</f>
        <v/>
      </c>
    </row>
    <row r="139" spans="7:7" x14ac:dyDescent="0.25">
      <c r="G139" t="str">
        <f>IF(F139="0%",'Bon de Commande'!B272,"")</f>
        <v/>
      </c>
    </row>
    <row r="140" spans="7:7" x14ac:dyDescent="0.25">
      <c r="G140" t="str">
        <f>IF(F140="0%",'Bon de Commande'!B273,"")</f>
        <v/>
      </c>
    </row>
    <row r="141" spans="7:7" x14ac:dyDescent="0.25">
      <c r="G141" t="str">
        <f>IF(F141="0%",'Bon de Commande'!B274,"")</f>
        <v/>
      </c>
    </row>
    <row r="142" spans="7:7" x14ac:dyDescent="0.25">
      <c r="G142" t="str">
        <f>IF(F142="0%",'Bon de Commande'!B275,"")</f>
        <v/>
      </c>
    </row>
    <row r="143" spans="7:7" x14ac:dyDescent="0.25">
      <c r="G143" t="str">
        <f>IF(F143="0%",'Bon de Commande'!B276,"")</f>
        <v/>
      </c>
    </row>
    <row r="144" spans="7:7" x14ac:dyDescent="0.25">
      <c r="G144" t="str">
        <f>IF(F144="0%",'Bon de Commande'!B277,"")</f>
        <v/>
      </c>
    </row>
    <row r="145" spans="7:7" x14ac:dyDescent="0.25">
      <c r="G145" t="str">
        <f>IF(F145="0%",'Bon de Commande'!B278,"")</f>
        <v/>
      </c>
    </row>
    <row r="146" spans="7:7" x14ac:dyDescent="0.25">
      <c r="G146" t="str">
        <f>IF(F146="0%",'Bon de Commande'!B279,"")</f>
        <v/>
      </c>
    </row>
    <row r="147" spans="7:7" x14ac:dyDescent="0.25">
      <c r="G147" t="str">
        <f>IF(F147="0%",'Bon de Commande'!B280,"")</f>
        <v/>
      </c>
    </row>
    <row r="148" spans="7:7" x14ac:dyDescent="0.25">
      <c r="G148" t="str">
        <f>IF(F148="0%",'Bon de Commande'!B281,"")</f>
        <v/>
      </c>
    </row>
    <row r="149" spans="7:7" x14ac:dyDescent="0.25">
      <c r="G149" t="str">
        <f>IF(F149="0%",'Bon de Commande'!B282,"")</f>
        <v/>
      </c>
    </row>
    <row r="150" spans="7:7" x14ac:dyDescent="0.25">
      <c r="G150" t="str">
        <f>IF(F150="0%",'Bon de Commande'!B283,"")</f>
        <v/>
      </c>
    </row>
    <row r="151" spans="7:7" x14ac:dyDescent="0.25">
      <c r="G151" t="str">
        <f>IF(F151="0%",'Bon de Commande'!B284,"")</f>
        <v/>
      </c>
    </row>
    <row r="152" spans="7:7" x14ac:dyDescent="0.25">
      <c r="G152" t="str">
        <f>IF(F152="0%",'Bon de Commande'!B285,"")</f>
        <v/>
      </c>
    </row>
    <row r="153" spans="7:7" x14ac:dyDescent="0.25">
      <c r="G153" t="str">
        <f>IF(F153="0%",'Bon de Commande'!B286,"")</f>
        <v/>
      </c>
    </row>
    <row r="154" spans="7:7" x14ac:dyDescent="0.25">
      <c r="G154" t="str">
        <f>IF(F154="0%",'Bon de Commande'!B287,"")</f>
        <v/>
      </c>
    </row>
    <row r="155" spans="7:7" x14ac:dyDescent="0.25">
      <c r="G155" t="str">
        <f>IF(F155="0%",'Bon de Commande'!B288,"")</f>
        <v/>
      </c>
    </row>
    <row r="156" spans="7:7" x14ac:dyDescent="0.25">
      <c r="G156" t="str">
        <f>IF(F156="0%",'Bon de Commande'!B289,"")</f>
        <v/>
      </c>
    </row>
    <row r="157" spans="7:7" x14ac:dyDescent="0.25">
      <c r="G157" t="str">
        <f>IF(F157="0%",'Bon de Commande'!B290,"")</f>
        <v/>
      </c>
    </row>
    <row r="158" spans="7:7" x14ac:dyDescent="0.25">
      <c r="G158" t="str">
        <f>IF(F158="0%",'Bon de Commande'!B291,"")</f>
        <v/>
      </c>
    </row>
    <row r="159" spans="7:7" x14ac:dyDescent="0.25">
      <c r="G159" t="str">
        <f>IF(F159="0%",'Bon de Commande'!B292,"")</f>
        <v/>
      </c>
    </row>
    <row r="160" spans="7:7" x14ac:dyDescent="0.25">
      <c r="G160" t="str">
        <f>IF(F160="0%",'Bon de Commande'!B293,"")</f>
        <v/>
      </c>
    </row>
    <row r="161" spans="7:7" x14ac:dyDescent="0.25">
      <c r="G161" t="str">
        <f>IF(F161="0%",'Bon de Commande'!B294,"")</f>
        <v/>
      </c>
    </row>
    <row r="162" spans="7:7" x14ac:dyDescent="0.25">
      <c r="G162" t="str">
        <f>IF(F162="0%",'Bon de Commande'!B295,"")</f>
        <v/>
      </c>
    </row>
    <row r="163" spans="7:7" x14ac:dyDescent="0.25">
      <c r="G163" t="str">
        <f>IF(F163="0%",'Bon de Commande'!B296,"")</f>
        <v/>
      </c>
    </row>
    <row r="164" spans="7:7" x14ac:dyDescent="0.25">
      <c r="G164" t="str">
        <f>IF(F164="0%",'Bon de Commande'!B297,"")</f>
        <v/>
      </c>
    </row>
    <row r="165" spans="7:7" x14ac:dyDescent="0.25">
      <c r="G165" t="str">
        <f>IF(F165="0%",'Bon de Commande'!B298,"")</f>
        <v/>
      </c>
    </row>
    <row r="166" spans="7:7" x14ac:dyDescent="0.25">
      <c r="G166" t="str">
        <f>IF(F166="0%",'Bon de Commande'!B299,"")</f>
        <v/>
      </c>
    </row>
    <row r="167" spans="7:7" x14ac:dyDescent="0.25">
      <c r="G167" t="str">
        <f>IF(F167="0%",'Bon de Commande'!B300,"")</f>
        <v/>
      </c>
    </row>
    <row r="168" spans="7:7" x14ac:dyDescent="0.25">
      <c r="G168" t="str">
        <f>IF(F168="0%",'Bon de Commande'!B301,"")</f>
        <v/>
      </c>
    </row>
    <row r="169" spans="7:7" x14ac:dyDescent="0.25">
      <c r="G169" t="str">
        <f>IF(F169="0%",'Bon de Commande'!B302,"")</f>
        <v/>
      </c>
    </row>
    <row r="170" spans="7:7" x14ac:dyDescent="0.25">
      <c r="G170" t="str">
        <f>IF(F170="0%",'Bon de Commande'!B303,"")</f>
        <v/>
      </c>
    </row>
    <row r="171" spans="7:7" x14ac:dyDescent="0.25">
      <c r="G171" t="str">
        <f>IF(F171="0%",'Bon de Commande'!B304,"")</f>
        <v/>
      </c>
    </row>
    <row r="172" spans="7:7" x14ac:dyDescent="0.25">
      <c r="G172" t="str">
        <f>IF(F172="0%",'Bon de Commande'!B305,"")</f>
        <v/>
      </c>
    </row>
    <row r="173" spans="7:7" x14ac:dyDescent="0.25">
      <c r="G173" t="str">
        <f>IF(F173="0%",'Bon de Commande'!B306,"")</f>
        <v/>
      </c>
    </row>
    <row r="174" spans="7:7" x14ac:dyDescent="0.25">
      <c r="G174" t="str">
        <f>IF(F174="0%",'Bon de Commande'!B307,"")</f>
        <v/>
      </c>
    </row>
    <row r="175" spans="7:7" x14ac:dyDescent="0.25">
      <c r="G175" t="str">
        <f>IF(F175="0%",'Bon de Commande'!B308,"")</f>
        <v/>
      </c>
    </row>
    <row r="176" spans="7:7" x14ac:dyDescent="0.25">
      <c r="G176" t="str">
        <f>IF(F176="0%",'Bon de Commande'!B309,"")</f>
        <v/>
      </c>
    </row>
    <row r="177" spans="7:7" x14ac:dyDescent="0.25">
      <c r="G177" t="str">
        <f>IF(F177="0%",'Bon de Commande'!B310,"")</f>
        <v/>
      </c>
    </row>
    <row r="178" spans="7:7" x14ac:dyDescent="0.25">
      <c r="G178" t="str">
        <f>IF(F178="0%",'Bon de Commande'!B311,"")</f>
        <v/>
      </c>
    </row>
    <row r="179" spans="7:7" x14ac:dyDescent="0.25">
      <c r="G179" t="str">
        <f>IF(F179="0%",'Bon de Commande'!B312,"")</f>
        <v/>
      </c>
    </row>
    <row r="180" spans="7:7" x14ac:dyDescent="0.25">
      <c r="G180" t="str">
        <f>IF(F180="0%",'Bon de Commande'!B313,"")</f>
        <v/>
      </c>
    </row>
    <row r="181" spans="7:7" x14ac:dyDescent="0.25">
      <c r="G181" t="str">
        <f>IF(F181="0%",'Bon de Commande'!B314,"")</f>
        <v/>
      </c>
    </row>
    <row r="182" spans="7:7" x14ac:dyDescent="0.25">
      <c r="G182" t="str">
        <f>IF(F182="0%",'Bon de Commande'!B315,"")</f>
        <v/>
      </c>
    </row>
    <row r="183" spans="7:7" x14ac:dyDescent="0.25">
      <c r="G183" t="str">
        <f>IF(F183="0%",'Bon de Commande'!B316,"")</f>
        <v/>
      </c>
    </row>
    <row r="184" spans="7:7" x14ac:dyDescent="0.25">
      <c r="G184" t="str">
        <f>IF(F184="0%",'Bon de Commande'!B317,"")</f>
        <v/>
      </c>
    </row>
    <row r="185" spans="7:7" x14ac:dyDescent="0.25">
      <c r="G185" t="str">
        <f>IF(F185="0%",'Bon de Commande'!B318,"")</f>
        <v/>
      </c>
    </row>
    <row r="186" spans="7:7" x14ac:dyDescent="0.25">
      <c r="G186" t="str">
        <f>IF(F186="0%",'Bon de Commande'!B319,"")</f>
        <v/>
      </c>
    </row>
    <row r="187" spans="7:7" x14ac:dyDescent="0.25">
      <c r="G187" t="str">
        <f>IF(F187="0%",'Bon de Commande'!B320,"")</f>
        <v/>
      </c>
    </row>
    <row r="188" spans="7:7" x14ac:dyDescent="0.25">
      <c r="G188" t="str">
        <f>IF(F188="0%",'Bon de Commande'!B321,"")</f>
        <v/>
      </c>
    </row>
    <row r="189" spans="7:7" x14ac:dyDescent="0.25">
      <c r="G189" t="str">
        <f>IF(F189="0%",'Bon de Commande'!B322,"")</f>
        <v/>
      </c>
    </row>
    <row r="190" spans="7:7" x14ac:dyDescent="0.25">
      <c r="G190" t="str">
        <f>IF(F190="0%",'Bon de Commande'!B323,"")</f>
        <v/>
      </c>
    </row>
    <row r="191" spans="7:7" x14ac:dyDescent="0.25">
      <c r="G191" t="str">
        <f>IF(F191="0%",'Bon de Commande'!B324,"")</f>
        <v/>
      </c>
    </row>
    <row r="192" spans="7:7" x14ac:dyDescent="0.25">
      <c r="G192" t="str">
        <f>IF(F192="0%",'Bon de Commande'!B325,"")</f>
        <v/>
      </c>
    </row>
    <row r="193" spans="7:7" x14ac:dyDescent="0.25">
      <c r="G193" t="str">
        <f>IF(F193="0%",'Bon de Commande'!B326,"")</f>
        <v/>
      </c>
    </row>
    <row r="194" spans="7:7" x14ac:dyDescent="0.25">
      <c r="G194" t="str">
        <f>IF(F194="0%",'Bon de Commande'!B327,"")</f>
        <v/>
      </c>
    </row>
    <row r="195" spans="7:7" x14ac:dyDescent="0.25">
      <c r="G195" t="str">
        <f>IF(F195="0%",'Bon de Commande'!B328,"")</f>
        <v/>
      </c>
    </row>
    <row r="196" spans="7:7" x14ac:dyDescent="0.25">
      <c r="G196" t="str">
        <f>IF(F196="0%",'Bon de Commande'!B329,"")</f>
        <v/>
      </c>
    </row>
    <row r="197" spans="7:7" x14ac:dyDescent="0.25">
      <c r="G197" t="str">
        <f>IF(F197="0%",'Bon de Commande'!B330,"")</f>
        <v/>
      </c>
    </row>
    <row r="198" spans="7:7" x14ac:dyDescent="0.25">
      <c r="G198" t="str">
        <f>IF(F198="0%",'Bon de Commande'!B331,"")</f>
        <v/>
      </c>
    </row>
    <row r="199" spans="7:7" x14ac:dyDescent="0.25">
      <c r="G199" t="str">
        <f>IF(F199="0%",'Bon de Commande'!B332,"")</f>
        <v/>
      </c>
    </row>
    <row r="200" spans="7:7" x14ac:dyDescent="0.25">
      <c r="G200" t="str">
        <f>IF(F200="0%",'Bon de Commande'!B333,"")</f>
        <v/>
      </c>
    </row>
    <row r="201" spans="7:7" x14ac:dyDescent="0.25">
      <c r="G201" t="str">
        <f>IF(F201="0%",'Bon de Commande'!B334,"")</f>
        <v/>
      </c>
    </row>
    <row r="202" spans="7:7" x14ac:dyDescent="0.25">
      <c r="G202" t="str">
        <f>IF(F202="0%",'Bon de Commande'!B335,"")</f>
        <v/>
      </c>
    </row>
    <row r="203" spans="7:7" x14ac:dyDescent="0.25">
      <c r="G203" t="str">
        <f>IF(F203="0%",'Bon de Commande'!B336,"")</f>
        <v/>
      </c>
    </row>
    <row r="204" spans="7:7" x14ac:dyDescent="0.25">
      <c r="G204" t="str">
        <f>IF(F204="0%",'Bon de Commande'!B337,"")</f>
        <v/>
      </c>
    </row>
    <row r="205" spans="7:7" x14ac:dyDescent="0.25">
      <c r="G205" t="str">
        <f>IF(F205="0%",'Bon de Commande'!B338,"")</f>
        <v/>
      </c>
    </row>
    <row r="206" spans="7:7" x14ac:dyDescent="0.25">
      <c r="G206" t="str">
        <f>IF(F206="0%",'Bon de Commande'!B339,"")</f>
        <v/>
      </c>
    </row>
    <row r="207" spans="7:7" x14ac:dyDescent="0.25">
      <c r="G207" t="str">
        <f>IF(F207="0%",'Bon de Commande'!B340,"")</f>
        <v/>
      </c>
    </row>
    <row r="208" spans="7:7" x14ac:dyDescent="0.25">
      <c r="G208" t="str">
        <f>IF(F208="0%",'Bon de Commande'!B341,"")</f>
        <v/>
      </c>
    </row>
    <row r="209" spans="7:7" x14ac:dyDescent="0.25">
      <c r="G209" t="str">
        <f>IF(F209="0%",'Bon de Commande'!B342,"")</f>
        <v/>
      </c>
    </row>
    <row r="210" spans="7:7" x14ac:dyDescent="0.25">
      <c r="G210" t="str">
        <f>IF(F210="0%",'Bon de Commande'!B343,"")</f>
        <v/>
      </c>
    </row>
    <row r="211" spans="7:7" x14ac:dyDescent="0.25">
      <c r="G211" t="str">
        <f>IF(F211="0%",'Bon de Commande'!B344,"")</f>
        <v/>
      </c>
    </row>
    <row r="212" spans="7:7" x14ac:dyDescent="0.25">
      <c r="G212" t="str">
        <f>IF(F212="0%",'Bon de Commande'!B345,"")</f>
        <v/>
      </c>
    </row>
    <row r="213" spans="7:7" x14ac:dyDescent="0.25">
      <c r="G213" t="str">
        <f>IF(F213="0%",'Bon de Commande'!B346,"")</f>
        <v/>
      </c>
    </row>
    <row r="214" spans="7:7" x14ac:dyDescent="0.25">
      <c r="G214" t="str">
        <f>IF(F214="0%",'Bon de Commande'!B347,"")</f>
        <v/>
      </c>
    </row>
    <row r="215" spans="7:7" x14ac:dyDescent="0.25">
      <c r="G215" t="str">
        <f>IF(F215="0%",'Bon de Commande'!B348,"")</f>
        <v/>
      </c>
    </row>
    <row r="216" spans="7:7" x14ac:dyDescent="0.25">
      <c r="G216" t="str">
        <f>IF(F216="0%",'Bon de Commande'!B349,"")</f>
        <v/>
      </c>
    </row>
    <row r="217" spans="7:7" x14ac:dyDescent="0.25">
      <c r="G217" t="str">
        <f>IF(F217="0%",'Bon de Commande'!B350,"")</f>
        <v/>
      </c>
    </row>
    <row r="218" spans="7:7" x14ac:dyDescent="0.25">
      <c r="G218" t="str">
        <f>IF(F218="0%",'Bon de Commande'!B351,"")</f>
        <v/>
      </c>
    </row>
    <row r="219" spans="7:7" x14ac:dyDescent="0.25">
      <c r="G219" t="str">
        <f>IF(F219="0%",'Bon de Commande'!B352,"")</f>
        <v/>
      </c>
    </row>
    <row r="220" spans="7:7" x14ac:dyDescent="0.25">
      <c r="G220" t="str">
        <f>IF(F220="0%",'Bon de Commande'!B353,"")</f>
        <v/>
      </c>
    </row>
    <row r="221" spans="7:7" x14ac:dyDescent="0.25">
      <c r="G221" t="str">
        <f>IF(F221="0%",'Bon de Commande'!B354,"")</f>
        <v/>
      </c>
    </row>
    <row r="222" spans="7:7" x14ac:dyDescent="0.25">
      <c r="G222" t="str">
        <f>IF(F222="0%",'Bon de Commande'!B355,"")</f>
        <v/>
      </c>
    </row>
    <row r="223" spans="7:7" x14ac:dyDescent="0.25">
      <c r="G223" t="str">
        <f>IF(F223="0%",'Bon de Commande'!B356,"")</f>
        <v/>
      </c>
    </row>
    <row r="224" spans="7:7" x14ac:dyDescent="0.25">
      <c r="G224" t="str">
        <f>IF(F224="0%",'Bon de Commande'!B357,"")</f>
        <v/>
      </c>
    </row>
    <row r="225" spans="7:7" x14ac:dyDescent="0.25">
      <c r="G225" t="str">
        <f>IF(F225="0%",'Bon de Commande'!B358,"")</f>
        <v/>
      </c>
    </row>
    <row r="226" spans="7:7" x14ac:dyDescent="0.25">
      <c r="G226" t="str">
        <f>IF(F226="0%",'Bon de Commande'!B359,"")</f>
        <v/>
      </c>
    </row>
    <row r="227" spans="7:7" x14ac:dyDescent="0.25">
      <c r="G227" t="str">
        <f>IF(F227="0%",'Bon de Commande'!B360,"")</f>
        <v/>
      </c>
    </row>
    <row r="228" spans="7:7" x14ac:dyDescent="0.25">
      <c r="G228" t="str">
        <f>IF(F228="0%",'Bon de Commande'!B361,"")</f>
        <v/>
      </c>
    </row>
    <row r="229" spans="7:7" x14ac:dyDescent="0.25">
      <c r="G229" t="str">
        <f>IF(F229="0%",'Bon de Commande'!B362,"")</f>
        <v/>
      </c>
    </row>
    <row r="230" spans="7:7" x14ac:dyDescent="0.25">
      <c r="G230" t="str">
        <f>IF(F230="0%",'Bon de Commande'!B363,"")</f>
        <v/>
      </c>
    </row>
    <row r="231" spans="7:7" x14ac:dyDescent="0.25">
      <c r="G231" t="str">
        <f>IF(F231="0%",'Bon de Commande'!B364,"")</f>
        <v/>
      </c>
    </row>
    <row r="232" spans="7:7" x14ac:dyDescent="0.25">
      <c r="G232" t="str">
        <f>IF(F232="0%",'Bon de Commande'!B365,"")</f>
        <v/>
      </c>
    </row>
    <row r="233" spans="7:7" x14ac:dyDescent="0.25">
      <c r="G233" t="str">
        <f>IF(F233="0%",'Bon de Commande'!B366,"")</f>
        <v/>
      </c>
    </row>
    <row r="234" spans="7:7" x14ac:dyDescent="0.25">
      <c r="G234" t="str">
        <f>IF(F234="0%",'Bon de Commande'!B367,"")</f>
        <v/>
      </c>
    </row>
    <row r="235" spans="7:7" x14ac:dyDescent="0.25">
      <c r="G235" t="str">
        <f>IF(F235="0%",'Bon de Commande'!B368,"")</f>
        <v/>
      </c>
    </row>
    <row r="236" spans="7:7" x14ac:dyDescent="0.25">
      <c r="G236" t="str">
        <f>IF(F236="0%",'Bon de Commande'!B369,"")</f>
        <v/>
      </c>
    </row>
    <row r="237" spans="7:7" x14ac:dyDescent="0.25">
      <c r="G237" t="str">
        <f>IF(F237="0%",'Bon de Commande'!B370,"")</f>
        <v/>
      </c>
    </row>
    <row r="238" spans="7:7" x14ac:dyDescent="0.25">
      <c r="G238" t="str">
        <f>IF(F238="0%",'Bon de Commande'!B371,"")</f>
        <v/>
      </c>
    </row>
    <row r="239" spans="7:7" x14ac:dyDescent="0.25">
      <c r="G239" t="str">
        <f>IF(F239="0%",'Bon de Commande'!B372,"")</f>
        <v/>
      </c>
    </row>
    <row r="240" spans="7:7" x14ac:dyDescent="0.25">
      <c r="G240" t="str">
        <f>IF(F240="0%",'Bon de Commande'!B373,"")</f>
        <v/>
      </c>
    </row>
    <row r="241" spans="7:7" x14ac:dyDescent="0.25">
      <c r="G241" t="str">
        <f>IF(F241="0%",'Bon de Commande'!B374,"")</f>
        <v/>
      </c>
    </row>
    <row r="242" spans="7:7" x14ac:dyDescent="0.25">
      <c r="G242" t="str">
        <f>IF(F242="0%",'Bon de Commande'!B375,"")</f>
        <v/>
      </c>
    </row>
    <row r="243" spans="7:7" x14ac:dyDescent="0.25">
      <c r="G243" t="str">
        <f>IF(F243="0%",'Bon de Commande'!B376,"")</f>
        <v/>
      </c>
    </row>
    <row r="244" spans="7:7" x14ac:dyDescent="0.25">
      <c r="G244" t="str">
        <f>IF(F244="0%",'Bon de Commande'!B377,"")</f>
        <v/>
      </c>
    </row>
    <row r="245" spans="7:7" x14ac:dyDescent="0.25">
      <c r="G245" t="str">
        <f>IF(F245="0%",'Bon de Commande'!B378,"")</f>
        <v/>
      </c>
    </row>
    <row r="246" spans="7:7" x14ac:dyDescent="0.25">
      <c r="G246" t="str">
        <f>IF(F246="0%",'Bon de Commande'!B379,"")</f>
        <v/>
      </c>
    </row>
    <row r="247" spans="7:7" x14ac:dyDescent="0.25">
      <c r="G247" t="str">
        <f>IF(F247="0%",'Bon de Commande'!B380,"")</f>
        <v/>
      </c>
    </row>
    <row r="248" spans="7:7" x14ac:dyDescent="0.25">
      <c r="G248" t="str">
        <f>IF(F248="0%",'Bon de Commande'!B381,"")</f>
        <v/>
      </c>
    </row>
    <row r="249" spans="7:7" x14ac:dyDescent="0.25">
      <c r="G249" t="str">
        <f>IF(F249="0%",'Bon de Commande'!B382,"")</f>
        <v/>
      </c>
    </row>
    <row r="250" spans="7:7" x14ac:dyDescent="0.25">
      <c r="G250" t="str">
        <f>IF(F250="0%",'Bon de Commande'!B383,"")</f>
        <v/>
      </c>
    </row>
    <row r="251" spans="7:7" x14ac:dyDescent="0.25">
      <c r="G251" t="str">
        <f>IF(F251="0%",'Bon de Commande'!B384,"")</f>
        <v/>
      </c>
    </row>
    <row r="252" spans="7:7" x14ac:dyDescent="0.25">
      <c r="G252" t="str">
        <f>IF(F252="0%",'Bon de Commande'!B385,"")</f>
        <v/>
      </c>
    </row>
    <row r="253" spans="7:7" x14ac:dyDescent="0.25">
      <c r="G253" t="str">
        <f>IF(F253="0%",'Bon de Commande'!B386,"")</f>
        <v/>
      </c>
    </row>
    <row r="254" spans="7:7" x14ac:dyDescent="0.25">
      <c r="G254" t="str">
        <f>IF(F254="0%",'Bon de Commande'!B387,"")</f>
        <v/>
      </c>
    </row>
    <row r="255" spans="7:7" x14ac:dyDescent="0.25">
      <c r="G255" t="str">
        <f>IF(F255="0%",'Bon de Commande'!B388,"")</f>
        <v/>
      </c>
    </row>
    <row r="256" spans="7:7" x14ac:dyDescent="0.25">
      <c r="G256" t="str">
        <f>IF(F256="0%",'Bon de Commande'!B389,"")</f>
        <v/>
      </c>
    </row>
    <row r="257" spans="7:7" x14ac:dyDescent="0.25">
      <c r="G257" t="str">
        <f>IF(F257="0%",'Bon de Commande'!B390,"")</f>
        <v/>
      </c>
    </row>
    <row r="258" spans="7:7" x14ac:dyDescent="0.25">
      <c r="G258" t="str">
        <f>IF(F258="0%",'Bon de Commande'!B391,"")</f>
        <v/>
      </c>
    </row>
    <row r="259" spans="7:7" x14ac:dyDescent="0.25">
      <c r="G259" t="str">
        <f>IF(F259="0%",'Bon de Commande'!B392,"")</f>
        <v/>
      </c>
    </row>
    <row r="260" spans="7:7" x14ac:dyDescent="0.25">
      <c r="G260" t="str">
        <f>IF(F260="0%",'Bon de Commande'!B393,"")</f>
        <v/>
      </c>
    </row>
    <row r="261" spans="7:7" x14ac:dyDescent="0.25">
      <c r="G261" t="str">
        <f>IF(F261="0%",'Bon de Commande'!B394,"")</f>
        <v/>
      </c>
    </row>
    <row r="262" spans="7:7" x14ac:dyDescent="0.25">
      <c r="G262" t="str">
        <f>IF(F262="0%",'Bon de Commande'!B395,"")</f>
        <v/>
      </c>
    </row>
    <row r="263" spans="7:7" x14ac:dyDescent="0.25">
      <c r="G263" t="str">
        <f>IF(F263="0%",'Bon de Commande'!B396,"")</f>
        <v/>
      </c>
    </row>
    <row r="264" spans="7:7" x14ac:dyDescent="0.25">
      <c r="G264" t="str">
        <f>IF(F264="0%",'Bon de Commande'!B397,"")</f>
        <v/>
      </c>
    </row>
    <row r="265" spans="7:7" x14ac:dyDescent="0.25">
      <c r="G265" t="str">
        <f>IF(F265="0%",'Bon de Commande'!B398,"")</f>
        <v/>
      </c>
    </row>
    <row r="266" spans="7:7" x14ac:dyDescent="0.25">
      <c r="G266" t="str">
        <f>IF(F266="0%",'Bon de Commande'!B399,"")</f>
        <v/>
      </c>
    </row>
    <row r="267" spans="7:7" x14ac:dyDescent="0.25">
      <c r="G267" t="str">
        <f>IF(F267="0%",'Bon de Commande'!B400,"")</f>
        <v/>
      </c>
    </row>
    <row r="268" spans="7:7" x14ac:dyDescent="0.25">
      <c r="G268" t="str">
        <f>IF(F268="0%",'Bon de Commande'!B401,"")</f>
        <v/>
      </c>
    </row>
    <row r="269" spans="7:7" x14ac:dyDescent="0.25">
      <c r="G269" t="str">
        <f>IF(F269="0%",'Bon de Commande'!B402,"")</f>
        <v/>
      </c>
    </row>
    <row r="270" spans="7:7" x14ac:dyDescent="0.25">
      <c r="G270" t="str">
        <f>IF(F270="0%",'Bon de Commande'!B403,"")</f>
        <v/>
      </c>
    </row>
    <row r="271" spans="7:7" x14ac:dyDescent="0.25">
      <c r="G271" t="str">
        <f>IF(F271="0%",'Bon de Commande'!B404,"")</f>
        <v/>
      </c>
    </row>
    <row r="272" spans="7:7" x14ac:dyDescent="0.25">
      <c r="G272" t="str">
        <f>IF(F272="0%",'Bon de Commande'!B405,"")</f>
        <v/>
      </c>
    </row>
    <row r="273" spans="7:7" x14ac:dyDescent="0.25">
      <c r="G273" t="str">
        <f>IF(F273="0%",'Bon de Commande'!B406,"")</f>
        <v/>
      </c>
    </row>
    <row r="274" spans="7:7" x14ac:dyDescent="0.25">
      <c r="G274" t="str">
        <f>IF(F274="0%",'Bon de Commande'!B407,"")</f>
        <v/>
      </c>
    </row>
    <row r="275" spans="7:7" x14ac:dyDescent="0.25">
      <c r="G275" t="str">
        <f>IF(F275="0%",'Bon de Commande'!B408,"")</f>
        <v/>
      </c>
    </row>
    <row r="276" spans="7:7" x14ac:dyDescent="0.25">
      <c r="G276" t="str">
        <f>IF(F276="0%",'Bon de Commande'!B409,"")</f>
        <v/>
      </c>
    </row>
    <row r="277" spans="7:7" x14ac:dyDescent="0.25">
      <c r="G277" t="str">
        <f>IF(F277="0%",'Bon de Commande'!B410,"")</f>
        <v/>
      </c>
    </row>
    <row r="278" spans="7:7" x14ac:dyDescent="0.25">
      <c r="G278" t="str">
        <f>IF(F278="0%",'Bon de Commande'!B411,"")</f>
        <v/>
      </c>
    </row>
    <row r="279" spans="7:7" x14ac:dyDescent="0.25">
      <c r="G279" t="str">
        <f>IF(F279="0%",'Bon de Commande'!B412,"")</f>
        <v/>
      </c>
    </row>
    <row r="280" spans="7:7" x14ac:dyDescent="0.25">
      <c r="G280" t="str">
        <f>IF(F280="0%",'Bon de Commande'!B413,"")</f>
        <v/>
      </c>
    </row>
    <row r="281" spans="7:7" x14ac:dyDescent="0.25">
      <c r="G281" t="str">
        <f>IF(F281="0%",'Bon de Commande'!B414,"")</f>
        <v/>
      </c>
    </row>
    <row r="282" spans="7:7" x14ac:dyDescent="0.25">
      <c r="G282" t="str">
        <f>IF(F282="0%",'Bon de Commande'!B415,"")</f>
        <v/>
      </c>
    </row>
    <row r="283" spans="7:7" x14ac:dyDescent="0.25">
      <c r="G283" t="str">
        <f>IF(F283="0%",'Bon de Commande'!B416,"")</f>
        <v/>
      </c>
    </row>
    <row r="284" spans="7:7" x14ac:dyDescent="0.25">
      <c r="G284" t="str">
        <f>IF(F284="0%",'Bon de Commande'!B417,"")</f>
        <v/>
      </c>
    </row>
    <row r="285" spans="7:7" x14ac:dyDescent="0.25">
      <c r="G285" t="str">
        <f>IF(F285="0%",'Bon de Commande'!B418,"")</f>
        <v/>
      </c>
    </row>
    <row r="286" spans="7:7" x14ac:dyDescent="0.25">
      <c r="G286" t="str">
        <f>IF(F286="0%",'Bon de Commande'!B419,"")</f>
        <v/>
      </c>
    </row>
    <row r="287" spans="7:7" x14ac:dyDescent="0.25">
      <c r="G287" t="str">
        <f>IF(F287="0%",'Bon de Commande'!B420,"")</f>
        <v/>
      </c>
    </row>
    <row r="288" spans="7:7" x14ac:dyDescent="0.25">
      <c r="G288" t="str">
        <f>IF(F288="0%",'Bon de Commande'!B421,"")</f>
        <v/>
      </c>
    </row>
    <row r="289" spans="7:7" x14ac:dyDescent="0.25">
      <c r="G289" t="str">
        <f>IF(F289="0%",'Bon de Commande'!B422,"")</f>
        <v/>
      </c>
    </row>
    <row r="290" spans="7:7" x14ac:dyDescent="0.25">
      <c r="G290" t="str">
        <f>IF(F290="0%",'Bon de Commande'!B423,"")</f>
        <v/>
      </c>
    </row>
    <row r="291" spans="7:7" x14ac:dyDescent="0.25">
      <c r="G291" t="str">
        <f>IF(F291="0%",'Bon de Commande'!B424,"")</f>
        <v/>
      </c>
    </row>
    <row r="292" spans="7:7" x14ac:dyDescent="0.25">
      <c r="G292" t="str">
        <f>IF(F292="0%",'Bon de Commande'!B425,"")</f>
        <v/>
      </c>
    </row>
    <row r="293" spans="7:7" x14ac:dyDescent="0.25">
      <c r="G293" t="str">
        <f>IF(F293="0%",'Bon de Commande'!B426,"")</f>
        <v/>
      </c>
    </row>
    <row r="294" spans="7:7" x14ac:dyDescent="0.25">
      <c r="G294" t="str">
        <f>IF(F294="0%",'Bon de Commande'!B427,"")</f>
        <v/>
      </c>
    </row>
    <row r="295" spans="7:7" x14ac:dyDescent="0.25">
      <c r="G295" t="str">
        <f>IF(F295="0%",'Bon de Commande'!B428,"")</f>
        <v/>
      </c>
    </row>
    <row r="296" spans="7:7" x14ac:dyDescent="0.25">
      <c r="G296" t="str">
        <f>IF(F296="0%",'Bon de Commande'!B429,"")</f>
        <v/>
      </c>
    </row>
    <row r="297" spans="7:7" x14ac:dyDescent="0.25">
      <c r="G297" t="str">
        <f>IF(F297="0%",'Bon de Commande'!B430,"")</f>
        <v/>
      </c>
    </row>
    <row r="298" spans="7:7" x14ac:dyDescent="0.25">
      <c r="G298" t="str">
        <f>IF(F298="0%",'Bon de Commande'!B431,"")</f>
        <v/>
      </c>
    </row>
    <row r="299" spans="7:7" x14ac:dyDescent="0.25">
      <c r="G299" t="str">
        <f>IF(F299="0%",'Bon de Commande'!B432,"")</f>
        <v/>
      </c>
    </row>
    <row r="300" spans="7:7" x14ac:dyDescent="0.25">
      <c r="G300" t="str">
        <f>IF(F300="0%",'Bon de Commande'!B433,"")</f>
        <v/>
      </c>
    </row>
    <row r="301" spans="7:7" x14ac:dyDescent="0.25">
      <c r="G301" t="str">
        <f>IF(F301="0%",'Bon de Commande'!B434,"")</f>
        <v/>
      </c>
    </row>
    <row r="302" spans="7:7" x14ac:dyDescent="0.25">
      <c r="G302" t="str">
        <f>IF(F302="0%",'Bon de Commande'!B435,"")</f>
        <v/>
      </c>
    </row>
    <row r="303" spans="7:7" x14ac:dyDescent="0.25">
      <c r="G303" t="str">
        <f>IF(F303="0%",'Bon de Commande'!B436,"")</f>
        <v/>
      </c>
    </row>
    <row r="304" spans="7:7" x14ac:dyDescent="0.25">
      <c r="G304" t="str">
        <f>IF(F304="0%",'Bon de Commande'!B437,"")</f>
        <v/>
      </c>
    </row>
    <row r="305" spans="7:7" x14ac:dyDescent="0.25">
      <c r="G305" t="str">
        <f>IF(F305="0%",'Bon de Commande'!B438,"")</f>
        <v/>
      </c>
    </row>
    <row r="306" spans="7:7" x14ac:dyDescent="0.25">
      <c r="G306" t="str">
        <f>IF(F306="0%",'Bon de Commande'!B439,"")</f>
        <v/>
      </c>
    </row>
    <row r="307" spans="7:7" x14ac:dyDescent="0.25">
      <c r="G307" t="str">
        <f>IF(F307="0%",'Bon de Commande'!B440,"")</f>
        <v/>
      </c>
    </row>
    <row r="308" spans="7:7" x14ac:dyDescent="0.25">
      <c r="G308" t="str">
        <f>IF(F308="0%",'Bon de Commande'!B441,"")</f>
        <v/>
      </c>
    </row>
    <row r="309" spans="7:7" x14ac:dyDescent="0.25">
      <c r="G309" t="str">
        <f>IF(F309="0%",'Bon de Commande'!B442,"")</f>
        <v/>
      </c>
    </row>
    <row r="310" spans="7:7" x14ac:dyDescent="0.25">
      <c r="G310" t="str">
        <f>IF(F310="0%",'Bon de Commande'!B443,"")</f>
        <v/>
      </c>
    </row>
    <row r="311" spans="7:7" x14ac:dyDescent="0.25">
      <c r="G311" t="str">
        <f>IF(F311="0%",'Bon de Commande'!B444,"")</f>
        <v/>
      </c>
    </row>
    <row r="312" spans="7:7" x14ac:dyDescent="0.25">
      <c r="G312" t="str">
        <f>IF(F312="0%",'Bon de Commande'!B445,"")</f>
        <v/>
      </c>
    </row>
    <row r="313" spans="7:7" x14ac:dyDescent="0.25">
      <c r="G313" t="str">
        <f>IF(F313="0%",'Bon de Commande'!B446,"")</f>
        <v/>
      </c>
    </row>
    <row r="314" spans="7:7" x14ac:dyDescent="0.25">
      <c r="G314" t="str">
        <f>IF(F314="0%",'Bon de Commande'!B447,"")</f>
        <v/>
      </c>
    </row>
    <row r="315" spans="7:7" x14ac:dyDescent="0.25">
      <c r="G315" t="str">
        <f>IF(F315="0%",'Bon de Commande'!B448,"")</f>
        <v/>
      </c>
    </row>
    <row r="316" spans="7:7" x14ac:dyDescent="0.25">
      <c r="G316" t="str">
        <f>IF(F316="0%",'Bon de Commande'!B449,"")</f>
        <v/>
      </c>
    </row>
    <row r="317" spans="7:7" x14ac:dyDescent="0.25">
      <c r="G317" t="str">
        <f>IF(F317="0%",'Bon de Commande'!B450,"")</f>
        <v/>
      </c>
    </row>
    <row r="318" spans="7:7" x14ac:dyDescent="0.25">
      <c r="G318" t="str">
        <f>IF(F318="0%",'Bon de Commande'!B451,"")</f>
        <v/>
      </c>
    </row>
    <row r="319" spans="7:7" x14ac:dyDescent="0.25">
      <c r="G319" t="str">
        <f>IF(F319="0%",'Bon de Commande'!B452,"")</f>
        <v/>
      </c>
    </row>
    <row r="320" spans="7:7" x14ac:dyDescent="0.25">
      <c r="G320" t="str">
        <f>IF(F320="0%",'Bon de Commande'!B453,"")</f>
        <v/>
      </c>
    </row>
    <row r="321" spans="7:7" x14ac:dyDescent="0.25">
      <c r="G321" t="str">
        <f>IF(F321="0%",'Bon de Commande'!B454,"")</f>
        <v/>
      </c>
    </row>
    <row r="322" spans="7:7" x14ac:dyDescent="0.25">
      <c r="G322" t="str">
        <f>IF(F322="0%",'Bon de Commande'!B455,"")</f>
        <v/>
      </c>
    </row>
    <row r="323" spans="7:7" x14ac:dyDescent="0.25">
      <c r="G323" t="str">
        <f>IF(F323="0%",'Bon de Commande'!B456,"")</f>
        <v/>
      </c>
    </row>
    <row r="324" spans="7:7" x14ac:dyDescent="0.25">
      <c r="G324" t="str">
        <f>IF(F324="0%",'Bon de Commande'!B457,"")</f>
        <v/>
      </c>
    </row>
    <row r="325" spans="7:7" x14ac:dyDescent="0.25">
      <c r="G325" t="str">
        <f>IF(F325="0%",'Bon de Commande'!B458,"")</f>
        <v/>
      </c>
    </row>
    <row r="326" spans="7:7" x14ac:dyDescent="0.25">
      <c r="G326" t="str">
        <f>IF(F326="0%",'Bon de Commande'!B459,"")</f>
        <v/>
      </c>
    </row>
    <row r="327" spans="7:7" x14ac:dyDescent="0.25">
      <c r="G327" t="str">
        <f>IF(F327="0%",'Bon de Commande'!B460,"")</f>
        <v/>
      </c>
    </row>
    <row r="328" spans="7:7" x14ac:dyDescent="0.25">
      <c r="G328" t="str">
        <f>IF(F328="0%",'Bon de Commande'!B461,"")</f>
        <v/>
      </c>
    </row>
    <row r="329" spans="7:7" x14ac:dyDescent="0.25">
      <c r="G329" t="str">
        <f>IF(F329="0%",'Bon de Commande'!B462,"")</f>
        <v/>
      </c>
    </row>
    <row r="330" spans="7:7" x14ac:dyDescent="0.25">
      <c r="G330" t="str">
        <f>IF(F330="0%",'Bon de Commande'!B463,"")</f>
        <v/>
      </c>
    </row>
    <row r="331" spans="7:7" x14ac:dyDescent="0.25">
      <c r="G331" t="str">
        <f>IF(F331="0%",'Bon de Commande'!B464,"")</f>
        <v/>
      </c>
    </row>
    <row r="332" spans="7:7" x14ac:dyDescent="0.25">
      <c r="G332" t="str">
        <f>IF(F332="0%",'Bon de Commande'!B465,"")</f>
        <v/>
      </c>
    </row>
    <row r="333" spans="7:7" x14ac:dyDescent="0.25">
      <c r="G333" t="str">
        <f>IF(F333="0%",'Bon de Commande'!B466,"")</f>
        <v/>
      </c>
    </row>
    <row r="334" spans="7:7" x14ac:dyDescent="0.25">
      <c r="G334" t="str">
        <f>IF(F334="0%",'Bon de Commande'!B467,"")</f>
        <v/>
      </c>
    </row>
    <row r="335" spans="7:7" x14ac:dyDescent="0.25">
      <c r="G335" t="str">
        <f>IF(F335="0%",'Bon de Commande'!B468,"")</f>
        <v/>
      </c>
    </row>
    <row r="336" spans="7:7" x14ac:dyDescent="0.25">
      <c r="G336" t="str">
        <f>IF(F336="0%",'Bon de Commande'!B469,"")</f>
        <v/>
      </c>
    </row>
    <row r="337" spans="7:7" x14ac:dyDescent="0.25">
      <c r="G337" t="str">
        <f>IF(F337="0%",'Bon de Commande'!B470,"")</f>
        <v/>
      </c>
    </row>
    <row r="338" spans="7:7" x14ac:dyDescent="0.25">
      <c r="G338" t="str">
        <f>IF(F338="0%",'Bon de Commande'!B471,"")</f>
        <v/>
      </c>
    </row>
    <row r="339" spans="7:7" x14ac:dyDescent="0.25">
      <c r="G339" t="str">
        <f>IF(F339="0%",'Bon de Commande'!B472,"")</f>
        <v/>
      </c>
    </row>
    <row r="340" spans="7:7" x14ac:dyDescent="0.25">
      <c r="G340" t="str">
        <f>IF(F340="0%",'Bon de Commande'!B473,"")</f>
        <v/>
      </c>
    </row>
    <row r="341" spans="7:7" x14ac:dyDescent="0.25">
      <c r="G341" t="str">
        <f>IF(F341="0%",'Bon de Commande'!B474,"")</f>
        <v/>
      </c>
    </row>
    <row r="342" spans="7:7" x14ac:dyDescent="0.25">
      <c r="G342" t="str">
        <f>IF(F342="0%",'Bon de Commande'!B475,"")</f>
        <v/>
      </c>
    </row>
    <row r="343" spans="7:7" x14ac:dyDescent="0.25">
      <c r="G343" t="str">
        <f>IF(F343="0%",'Bon de Commande'!B476,"")</f>
        <v/>
      </c>
    </row>
    <row r="344" spans="7:7" x14ac:dyDescent="0.25">
      <c r="G344" t="str">
        <f>IF(F344="0%",'Bon de Commande'!B477,"")</f>
        <v/>
      </c>
    </row>
    <row r="345" spans="7:7" x14ac:dyDescent="0.25">
      <c r="G345" t="str">
        <f>IF(F345="0%",'Bon de Commande'!B478,"")</f>
        <v/>
      </c>
    </row>
    <row r="346" spans="7:7" x14ac:dyDescent="0.25">
      <c r="G346" t="str">
        <f>IF(F346="0%",'Bon de Commande'!B479,"")</f>
        <v/>
      </c>
    </row>
    <row r="347" spans="7:7" x14ac:dyDescent="0.25">
      <c r="G347" t="str">
        <f>IF(F347="0%",'Bon de Commande'!B480,"")</f>
        <v/>
      </c>
    </row>
    <row r="348" spans="7:7" x14ac:dyDescent="0.25">
      <c r="G348" t="str">
        <f>IF(F348="0%",'Bon de Commande'!B481,"")</f>
        <v/>
      </c>
    </row>
    <row r="349" spans="7:7" x14ac:dyDescent="0.25">
      <c r="G349" t="str">
        <f>IF(F349="0%",'Bon de Commande'!B482,"")</f>
        <v/>
      </c>
    </row>
    <row r="350" spans="7:7" x14ac:dyDescent="0.25">
      <c r="G350" t="str">
        <f>IF(F350="0%",'Bon de Commande'!B483,"")</f>
        <v/>
      </c>
    </row>
    <row r="351" spans="7:7" x14ac:dyDescent="0.25">
      <c r="G351" t="str">
        <f>IF(F351="0%",'Bon de Commande'!B484,"")</f>
        <v/>
      </c>
    </row>
    <row r="352" spans="7:7" x14ac:dyDescent="0.25">
      <c r="G352" t="str">
        <f>IF(F352="0%",'Bon de Commande'!B485,"")</f>
        <v/>
      </c>
    </row>
    <row r="353" spans="7:7" x14ac:dyDescent="0.25">
      <c r="G353" t="str">
        <f>IF(F353="0%",'Bon de Commande'!B486,"")</f>
        <v/>
      </c>
    </row>
    <row r="354" spans="7:7" x14ac:dyDescent="0.25">
      <c r="G354" t="str">
        <f>IF(F354="0%",'Bon de Commande'!B487,"")</f>
        <v/>
      </c>
    </row>
    <row r="355" spans="7:7" x14ac:dyDescent="0.25">
      <c r="G355" t="str">
        <f>IF(F355="0%",'Bon de Commande'!B488,"")</f>
        <v/>
      </c>
    </row>
    <row r="356" spans="7:7" x14ac:dyDescent="0.25">
      <c r="G356" t="str">
        <f>IF(F356="0%",'Bon de Commande'!B489,"")</f>
        <v/>
      </c>
    </row>
    <row r="357" spans="7:7" x14ac:dyDescent="0.25">
      <c r="G357" t="str">
        <f>IF(F357="0%",'Bon de Commande'!B490,"")</f>
        <v/>
      </c>
    </row>
    <row r="358" spans="7:7" x14ac:dyDescent="0.25">
      <c r="G358" t="str">
        <f>IF(F358="0%",'Bon de Commande'!B491,"")</f>
        <v/>
      </c>
    </row>
    <row r="359" spans="7:7" x14ac:dyDescent="0.25">
      <c r="G359" t="str">
        <f>IF(F359="0%",'Bon de Commande'!B492,"")</f>
        <v/>
      </c>
    </row>
  </sheetData>
  <sortState xmlns:xlrd2="http://schemas.microsoft.com/office/spreadsheetml/2017/richdata2" ref="V7:V19">
    <sortCondition ref="V7:V19"/>
  </sortState>
  <dataValidations count="6">
    <dataValidation type="list" allowBlank="1" showInputMessage="1" showErrorMessage="1" sqref="F2:F68" xr:uid="{CA9F93C8-41B3-41B0-90D8-947ED956DD45}">
      <formula1>$V$3:$V$4</formula1>
    </dataValidation>
    <dataValidation type="list" allowBlank="1" showInputMessage="1" showErrorMessage="1" sqref="K2:K33" xr:uid="{C521CC3A-4D04-4013-9B20-C5A4C44879A5}">
      <formula1>$V$7:$V$19</formula1>
    </dataValidation>
    <dataValidation type="list" allowBlank="1" showInputMessage="1" showErrorMessage="1" sqref="O3:O81" xr:uid="{708D0C73-63C5-4D87-B2B1-618290486FA0}">
      <formula1>$W$7:$W$8</formula1>
    </dataValidation>
    <dataValidation type="list" allowBlank="1" showInputMessage="1" showErrorMessage="1" sqref="O2" xr:uid="{945CCD35-0BF5-4CB0-B23F-88AB2DABBADD}">
      <formula1>"OUI,NON"</formula1>
    </dataValidation>
    <dataValidation type="list" allowBlank="1" showInputMessage="1" showErrorMessage="1" sqref="M2:M81" xr:uid="{D01BB5C8-3A22-4B2D-8A0A-C61E938DF639}">
      <formula1>$V$21:$W$21</formula1>
    </dataValidation>
    <dataValidation type="list" allowBlank="1" showInputMessage="1" showErrorMessage="1" sqref="N2:N81" xr:uid="{C352A20C-AFE0-4BB4-B73E-7147B9776806}">
      <formula1>INDIRECT($M$2)</formula1>
    </dataValidation>
  </dataValidation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4CC523-D6B5-429D-9D73-DDD9F52F7FCA}">
  <sheetPr codeName="Feuil5"/>
  <dimension ref="A1:S62"/>
  <sheetViews>
    <sheetView topLeftCell="E1" workbookViewId="0">
      <selection activeCell="P20" sqref="P20"/>
    </sheetView>
  </sheetViews>
  <sheetFormatPr baseColWidth="10" defaultRowHeight="15" x14ac:dyDescent="0.25"/>
  <cols>
    <col min="1" max="1" width="11.5703125" customWidth="1"/>
    <col min="2" max="2" width="22.85546875" customWidth="1"/>
    <col min="3" max="3" width="24.140625" customWidth="1"/>
    <col min="4" max="4" width="13" bestFit="1" customWidth="1"/>
    <col min="5" max="5" width="17.5703125" customWidth="1"/>
    <col min="7" max="7" width="22.7109375" bestFit="1" customWidth="1"/>
    <col min="8" max="8" width="17.85546875" bestFit="1" customWidth="1"/>
    <col min="9" max="9" width="9.85546875" customWidth="1"/>
    <col min="10" max="10" width="12.5703125" customWidth="1"/>
    <col min="11" max="11" width="9.140625" customWidth="1"/>
    <col min="12" max="12" width="9.5703125" customWidth="1"/>
    <col min="13" max="13" width="12.5703125" customWidth="1"/>
    <col min="14" max="14" width="10" customWidth="1"/>
    <col min="15" max="15" width="11.5703125" customWidth="1"/>
    <col min="16" max="16" width="9.5703125" customWidth="1"/>
    <col min="17" max="19" width="12.5703125" customWidth="1"/>
  </cols>
  <sheetData>
    <row r="1" spans="1:19" ht="31.5" customHeight="1" thickBot="1" x14ac:dyDescent="0.3">
      <c r="A1" s="187" t="s">
        <v>114</v>
      </c>
      <c r="B1" s="188" t="s">
        <v>115</v>
      </c>
      <c r="C1" s="188" t="s">
        <v>116</v>
      </c>
      <c r="D1" s="188" t="s">
        <v>117</v>
      </c>
      <c r="E1" s="188" t="s">
        <v>118</v>
      </c>
      <c r="F1" s="189" t="s">
        <v>119</v>
      </c>
      <c r="G1" s="188" t="s">
        <v>120</v>
      </c>
      <c r="H1" s="188" t="s">
        <v>121</v>
      </c>
      <c r="I1" s="188" t="s">
        <v>122</v>
      </c>
      <c r="J1" s="188" t="s">
        <v>148</v>
      </c>
      <c r="K1" s="188" t="s">
        <v>149</v>
      </c>
      <c r="L1" s="188" t="s">
        <v>150</v>
      </c>
      <c r="M1" s="188" t="s">
        <v>242</v>
      </c>
      <c r="N1" s="188" t="s">
        <v>244</v>
      </c>
      <c r="O1" s="189" t="s">
        <v>246</v>
      </c>
      <c r="P1" s="188" t="s">
        <v>260</v>
      </c>
      <c r="Q1" s="188" t="s">
        <v>263</v>
      </c>
      <c r="R1" s="190" t="s">
        <v>264</v>
      </c>
      <c r="S1" s="191" t="s">
        <v>330</v>
      </c>
    </row>
    <row r="2" spans="1:19" ht="30.75" thickBot="1" x14ac:dyDescent="0.3">
      <c r="A2" s="192" t="s">
        <v>316</v>
      </c>
      <c r="B2" s="193" t="s">
        <v>317</v>
      </c>
      <c r="C2" s="193" t="s">
        <v>92</v>
      </c>
      <c r="D2" s="193" t="s">
        <v>318</v>
      </c>
      <c r="E2" s="193" t="s">
        <v>243</v>
      </c>
      <c r="F2" s="194" t="s">
        <v>319</v>
      </c>
      <c r="G2" s="193" t="s">
        <v>320</v>
      </c>
      <c r="H2" s="193" t="s">
        <v>321</v>
      </c>
      <c r="I2" s="193" t="s">
        <v>283</v>
      </c>
      <c r="J2" s="193" t="s">
        <v>322</v>
      </c>
      <c r="K2" s="193" t="s">
        <v>323</v>
      </c>
      <c r="L2" s="193" t="s">
        <v>324</v>
      </c>
      <c r="M2" s="193" t="s">
        <v>325</v>
      </c>
      <c r="N2" s="193" t="s">
        <v>464</v>
      </c>
      <c r="O2" s="194" t="s">
        <v>326</v>
      </c>
      <c r="P2" s="193" t="s">
        <v>474</v>
      </c>
      <c r="Q2" s="193" t="s">
        <v>329</v>
      </c>
      <c r="R2" s="193" t="s">
        <v>327</v>
      </c>
      <c r="S2" s="195" t="s">
        <v>328</v>
      </c>
    </row>
    <row r="3" spans="1:19" x14ac:dyDescent="0.25">
      <c r="A3" s="196"/>
      <c r="B3" s="196"/>
      <c r="C3" s="196"/>
      <c r="D3" s="196"/>
      <c r="E3" s="196"/>
      <c r="F3" s="196"/>
      <c r="G3" s="196"/>
      <c r="H3" s="196"/>
      <c r="I3" s="196"/>
      <c r="J3" s="196"/>
      <c r="K3" s="196" t="str">
        <f>IF(FACEBOOK!$J3="","",J3/L3)</f>
        <v/>
      </c>
      <c r="L3" s="196"/>
      <c r="M3" s="196"/>
      <c r="N3" s="196"/>
      <c r="O3" s="196"/>
      <c r="P3" s="196"/>
      <c r="Q3" s="196"/>
      <c r="R3" s="196"/>
      <c r="S3" s="197"/>
    </row>
    <row r="4" spans="1:19" x14ac:dyDescent="0.25">
      <c r="A4" s="198"/>
      <c r="B4" s="198"/>
      <c r="C4" s="198"/>
      <c r="D4" s="198"/>
      <c r="E4" s="198"/>
      <c r="F4" s="198"/>
      <c r="G4" s="198"/>
      <c r="H4" s="198"/>
      <c r="I4" s="198"/>
      <c r="J4" s="198"/>
      <c r="K4" s="198" t="str">
        <f>IF(FACEBOOK!$J4="","",J4/L4)</f>
        <v/>
      </c>
      <c r="L4" s="198"/>
      <c r="M4" s="198"/>
      <c r="N4" s="198"/>
      <c r="O4" s="198"/>
      <c r="P4" s="198"/>
      <c r="Q4" s="198"/>
      <c r="R4" s="198"/>
      <c r="S4" s="199"/>
    </row>
    <row r="5" spans="1:19" x14ac:dyDescent="0.25">
      <c r="A5" s="200"/>
      <c r="B5" s="200"/>
      <c r="C5" s="200"/>
      <c r="D5" s="200"/>
      <c r="E5" s="200"/>
      <c r="F5" s="200"/>
      <c r="G5" s="200"/>
      <c r="H5" s="200"/>
      <c r="I5" s="200"/>
      <c r="J5" s="200"/>
      <c r="K5" s="200" t="str">
        <f>IF(FACEBOOK!$J5="","",J5/L5)</f>
        <v/>
      </c>
      <c r="L5" s="200"/>
      <c r="M5" s="200"/>
      <c r="N5" s="200"/>
      <c r="O5" s="200"/>
      <c r="P5" s="200"/>
      <c r="Q5" s="200"/>
      <c r="R5" s="200"/>
      <c r="S5" s="201"/>
    </row>
    <row r="6" spans="1:19" x14ac:dyDescent="0.25">
      <c r="A6" s="198"/>
      <c r="B6" s="198"/>
      <c r="C6" s="198"/>
      <c r="D6" s="198"/>
      <c r="E6" s="198"/>
      <c r="F6" s="198"/>
      <c r="G6" s="198"/>
      <c r="H6" s="198"/>
      <c r="I6" s="198"/>
      <c r="J6" s="198"/>
      <c r="K6" s="198" t="str">
        <f>IF(FACEBOOK!$J6="","",J6/L6)</f>
        <v/>
      </c>
      <c r="L6" s="198"/>
      <c r="M6" s="198"/>
      <c r="N6" s="198"/>
      <c r="O6" s="198"/>
      <c r="P6" s="198"/>
      <c r="Q6" s="198"/>
      <c r="R6" s="198"/>
      <c r="S6" s="199"/>
    </row>
    <row r="7" spans="1:19" x14ac:dyDescent="0.25">
      <c r="A7" s="200"/>
      <c r="B7" s="200"/>
      <c r="C7" s="200"/>
      <c r="D7" s="200"/>
      <c r="E7" s="200"/>
      <c r="F7" s="200"/>
      <c r="G7" s="200"/>
      <c r="H7" s="200"/>
      <c r="I7" s="200"/>
      <c r="J7" s="200"/>
      <c r="K7" s="200" t="str">
        <f>IF(FACEBOOK!$J7="","",J7/L7)</f>
        <v/>
      </c>
      <c r="L7" s="200"/>
      <c r="M7" s="200"/>
      <c r="N7" s="200"/>
      <c r="O7" s="200"/>
      <c r="P7" s="200"/>
      <c r="Q7" s="200"/>
      <c r="R7" s="200"/>
      <c r="S7" s="201"/>
    </row>
    <row r="8" spans="1:19" x14ac:dyDescent="0.25">
      <c r="A8" s="198">
        <v>38</v>
      </c>
      <c r="B8" s="198" t="s">
        <v>403</v>
      </c>
      <c r="C8" s="198" t="s">
        <v>104</v>
      </c>
      <c r="D8" s="198" t="s">
        <v>406</v>
      </c>
      <c r="E8" s="198" t="s">
        <v>401</v>
      </c>
      <c r="F8" s="198" t="s">
        <v>402</v>
      </c>
      <c r="G8" s="198" t="s">
        <v>407</v>
      </c>
      <c r="H8" s="198" t="s">
        <v>408</v>
      </c>
      <c r="I8" s="202">
        <v>44134</v>
      </c>
      <c r="J8" s="203">
        <v>585</v>
      </c>
      <c r="K8" s="204">
        <f>IF(FACEBOOK!$J8="","",J8/L8)</f>
        <v>1.6714285714285715</v>
      </c>
      <c r="L8" s="198">
        <v>350</v>
      </c>
      <c r="M8" s="198"/>
      <c r="N8" s="198"/>
      <c r="O8" s="203">
        <v>485</v>
      </c>
      <c r="P8" s="267"/>
      <c r="Q8" s="198"/>
      <c r="R8" s="198" t="s">
        <v>296</v>
      </c>
      <c r="S8" s="205">
        <v>30</v>
      </c>
    </row>
    <row r="9" spans="1:19" x14ac:dyDescent="0.25">
      <c r="A9" s="200">
        <v>39</v>
      </c>
      <c r="B9" s="200" t="s">
        <v>410</v>
      </c>
      <c r="C9" s="200" t="s">
        <v>413</v>
      </c>
      <c r="D9" s="200" t="s">
        <v>414</v>
      </c>
      <c r="E9" s="200" t="s">
        <v>417</v>
      </c>
      <c r="F9" s="200" t="s">
        <v>254</v>
      </c>
      <c r="G9" s="200" t="s">
        <v>415</v>
      </c>
      <c r="H9" s="200" t="s">
        <v>392</v>
      </c>
      <c r="I9" s="206">
        <v>44134</v>
      </c>
      <c r="J9" s="207">
        <v>1995</v>
      </c>
      <c r="K9" s="208">
        <f>IF(FACEBOOK!$J9="","",J9/L9)</f>
        <v>2.0050251256281406</v>
      </c>
      <c r="L9" s="200">
        <v>995</v>
      </c>
      <c r="M9" s="200"/>
      <c r="N9" s="200"/>
      <c r="O9" s="200"/>
      <c r="P9" s="268"/>
      <c r="Q9" s="200"/>
      <c r="R9" s="200"/>
      <c r="S9" s="201"/>
    </row>
    <row r="10" spans="1:19" x14ac:dyDescent="0.25">
      <c r="A10" s="198">
        <v>39</v>
      </c>
      <c r="B10" s="198" t="s">
        <v>410</v>
      </c>
      <c r="C10" s="198" t="s">
        <v>413</v>
      </c>
      <c r="D10" s="198" t="s">
        <v>414</v>
      </c>
      <c r="E10" s="198" t="s">
        <v>417</v>
      </c>
      <c r="F10" s="198" t="s">
        <v>254</v>
      </c>
      <c r="G10" s="198" t="s">
        <v>415</v>
      </c>
      <c r="H10" s="198" t="s">
        <v>392</v>
      </c>
      <c r="I10" s="202">
        <v>44134</v>
      </c>
      <c r="J10" s="203">
        <v>1995</v>
      </c>
      <c r="K10" s="204">
        <f>IF(FACEBOOK!$J10="","",J10/L10)</f>
        <v>2.0050251256281406</v>
      </c>
      <c r="L10" s="198">
        <v>995</v>
      </c>
      <c r="M10" s="198"/>
      <c r="N10" s="198"/>
      <c r="O10" s="198"/>
      <c r="P10" s="267"/>
      <c r="Q10" s="198"/>
      <c r="R10" s="198"/>
      <c r="S10" s="199"/>
    </row>
    <row r="11" spans="1:19" x14ac:dyDescent="0.25">
      <c r="A11" s="209">
        <v>39</v>
      </c>
      <c r="B11" s="209" t="s">
        <v>410</v>
      </c>
      <c r="C11" s="209" t="s">
        <v>413</v>
      </c>
      <c r="D11" s="209" t="s">
        <v>414</v>
      </c>
      <c r="E11" s="209" t="s">
        <v>417</v>
      </c>
      <c r="F11" s="209" t="s">
        <v>254</v>
      </c>
      <c r="G11" s="209" t="s">
        <v>415</v>
      </c>
      <c r="H11" s="209" t="s">
        <v>392</v>
      </c>
      <c r="I11" s="210">
        <v>44134</v>
      </c>
      <c r="J11" s="211">
        <v>1995</v>
      </c>
      <c r="K11" s="212">
        <f>IF(FACEBOOK!$J11="","",J11/L11)</f>
        <v>2.0050251256281406</v>
      </c>
      <c r="L11" s="209">
        <v>995</v>
      </c>
      <c r="M11" s="211">
        <v>300</v>
      </c>
      <c r="N11" s="209"/>
      <c r="O11" s="211">
        <v>1695</v>
      </c>
      <c r="P11" s="269">
        <v>0.08</v>
      </c>
      <c r="Q11" s="211">
        <f>IF(P11="","",(J11*P11))</f>
        <v>159.6</v>
      </c>
      <c r="R11" s="209" t="s">
        <v>298</v>
      </c>
      <c r="S11" s="213">
        <v>45</v>
      </c>
    </row>
    <row r="12" spans="1:19" x14ac:dyDescent="0.25">
      <c r="A12">
        <v>40</v>
      </c>
      <c r="B12" t="s">
        <v>419</v>
      </c>
      <c r="C12" t="s">
        <v>100</v>
      </c>
      <c r="D12" t="s">
        <v>422</v>
      </c>
      <c r="E12" t="s">
        <v>426</v>
      </c>
      <c r="F12" t="s">
        <v>427</v>
      </c>
      <c r="G12" t="s">
        <v>423</v>
      </c>
      <c r="H12" t="s">
        <v>424</v>
      </c>
      <c r="I12" s="2">
        <v>44134</v>
      </c>
      <c r="J12" s="155">
        <v>2475</v>
      </c>
      <c r="K12" s="212">
        <f>IF(FACEBOOK!$J12="","",J12/L12)</f>
        <v>2.487437185929648</v>
      </c>
      <c r="L12">
        <v>995</v>
      </c>
      <c r="M12" s="155">
        <v>475</v>
      </c>
      <c r="O12" s="155">
        <v>2000</v>
      </c>
      <c r="P12" s="270">
        <v>0.1</v>
      </c>
      <c r="Q12" s="211">
        <f t="shared" ref="Q12:Q60" si="0">IF(P12="","",(J12*P12))</f>
        <v>247.5</v>
      </c>
      <c r="R12" t="s">
        <v>292</v>
      </c>
      <c r="S12" s="155">
        <v>95</v>
      </c>
    </row>
    <row r="13" spans="1:19" x14ac:dyDescent="0.25">
      <c r="A13">
        <v>41</v>
      </c>
      <c r="B13" t="s">
        <v>428</v>
      </c>
      <c r="C13" t="s">
        <v>430</v>
      </c>
      <c r="D13" t="s">
        <v>431</v>
      </c>
      <c r="E13" t="s">
        <v>426</v>
      </c>
      <c r="F13" t="s">
        <v>427</v>
      </c>
      <c r="G13" t="s">
        <v>432</v>
      </c>
      <c r="I13" s="2">
        <v>44136</v>
      </c>
      <c r="J13" s="155">
        <v>999</v>
      </c>
      <c r="K13" s="212">
        <f>IF(FACEBOOK!$J13="","",J13/L13)</f>
        <v>1.0040201005025127</v>
      </c>
      <c r="L13">
        <v>995</v>
      </c>
      <c r="M13" s="155">
        <v>150</v>
      </c>
      <c r="O13" s="155">
        <v>849</v>
      </c>
      <c r="P13" s="270"/>
      <c r="Q13" s="211" t="str">
        <f t="shared" si="0"/>
        <v/>
      </c>
      <c r="R13" t="s">
        <v>292</v>
      </c>
      <c r="S13" s="155">
        <v>95</v>
      </c>
    </row>
    <row r="14" spans="1:19" x14ac:dyDescent="0.25">
      <c r="A14">
        <v>42</v>
      </c>
      <c r="B14" t="s">
        <v>433</v>
      </c>
      <c r="E14" t="s">
        <v>426</v>
      </c>
      <c r="F14" t="s">
        <v>427</v>
      </c>
      <c r="I14" s="2">
        <v>44136</v>
      </c>
      <c r="J14" s="155">
        <v>0</v>
      </c>
      <c r="K14" s="212">
        <f>IF(FACEBOOK!$J14="","",J14/L14)</f>
        <v>0</v>
      </c>
      <c r="L14">
        <v>995</v>
      </c>
      <c r="M14" s="155">
        <v>0</v>
      </c>
      <c r="O14" s="155">
        <v>0</v>
      </c>
      <c r="P14" s="270"/>
      <c r="Q14" s="211" t="str">
        <f t="shared" si="0"/>
        <v/>
      </c>
      <c r="R14" t="s">
        <v>292</v>
      </c>
      <c r="S14" s="155">
        <v>95</v>
      </c>
    </row>
    <row r="15" spans="1:19" x14ac:dyDescent="0.25">
      <c r="A15">
        <v>43</v>
      </c>
      <c r="B15" t="s">
        <v>461</v>
      </c>
      <c r="C15" t="s">
        <v>430</v>
      </c>
      <c r="E15" t="s">
        <v>460</v>
      </c>
      <c r="I15" s="2">
        <v>44136</v>
      </c>
      <c r="J15" s="155">
        <v>0</v>
      </c>
      <c r="K15" s="212">
        <f>IF(FACEBOOK!$J15="","",J15/L15)</f>
        <v>0</v>
      </c>
      <c r="L15">
        <v>995</v>
      </c>
      <c r="M15" s="155">
        <v>0</v>
      </c>
      <c r="O15" s="155">
        <v>0</v>
      </c>
      <c r="P15" s="270"/>
      <c r="Q15" s="211" t="str">
        <f t="shared" si="0"/>
        <v/>
      </c>
      <c r="R15" t="s">
        <v>292</v>
      </c>
      <c r="S15" s="155">
        <v>95</v>
      </c>
    </row>
    <row r="16" spans="1:19" x14ac:dyDescent="0.25">
      <c r="A16">
        <v>44</v>
      </c>
      <c r="B16" t="s">
        <v>466</v>
      </c>
      <c r="C16" t="s">
        <v>104</v>
      </c>
      <c r="D16" t="s">
        <v>134</v>
      </c>
      <c r="E16" t="s">
        <v>444</v>
      </c>
      <c r="F16" t="s">
        <v>473</v>
      </c>
      <c r="G16" t="s">
        <v>468</v>
      </c>
      <c r="H16" t="s">
        <v>469</v>
      </c>
      <c r="I16" s="2">
        <v>44137</v>
      </c>
      <c r="J16" s="155">
        <v>1995</v>
      </c>
      <c r="K16" s="212">
        <f>IF(FACEBOOK!$J16="","",J16/L16)</f>
        <v>1.9558823529411764</v>
      </c>
      <c r="L16" s="155">
        <v>1020</v>
      </c>
      <c r="M16" s="155">
        <v>200</v>
      </c>
      <c r="O16" s="155">
        <v>1795</v>
      </c>
      <c r="P16" s="271">
        <v>0.09</v>
      </c>
      <c r="Q16" s="211">
        <f t="shared" si="0"/>
        <v>179.54999999999998</v>
      </c>
      <c r="R16" t="s">
        <v>293</v>
      </c>
      <c r="S16" s="155">
        <v>85</v>
      </c>
    </row>
    <row r="17" spans="1:19" x14ac:dyDescent="0.25">
      <c r="A17">
        <v>45</v>
      </c>
      <c r="B17" t="s">
        <v>500</v>
      </c>
      <c r="C17" t="s">
        <v>313</v>
      </c>
      <c r="D17" t="s">
        <v>503</v>
      </c>
      <c r="E17" t="s">
        <v>439</v>
      </c>
      <c r="G17" t="s">
        <v>504</v>
      </c>
      <c r="H17" t="s">
        <v>505</v>
      </c>
      <c r="I17" s="2">
        <v>44139</v>
      </c>
      <c r="J17" s="155">
        <v>2550</v>
      </c>
      <c r="K17" s="212">
        <f>IF(FACEBOOK!$J17="","",J17/L17)</f>
        <v>1.3783783783783783</v>
      </c>
      <c r="L17" s="155">
        <v>1850</v>
      </c>
      <c r="M17" s="155">
        <v>150</v>
      </c>
      <c r="O17" s="155">
        <v>2400</v>
      </c>
      <c r="P17" s="271">
        <v>8.5000000000000006E-2</v>
      </c>
      <c r="Q17" s="211">
        <f t="shared" si="0"/>
        <v>216.75000000000003</v>
      </c>
      <c r="R17" t="s">
        <v>293</v>
      </c>
      <c r="S17" s="155">
        <v>35</v>
      </c>
    </row>
    <row r="18" spans="1:19" x14ac:dyDescent="0.25">
      <c r="A18">
        <v>46</v>
      </c>
      <c r="E18" t="s">
        <v>439</v>
      </c>
      <c r="I18" s="2">
        <v>44139</v>
      </c>
      <c r="J18" s="155">
        <v>0</v>
      </c>
      <c r="K18" s="212">
        <f>IF(FACEBOOK!$J18="","",J18/L18)</f>
        <v>0</v>
      </c>
      <c r="L18" s="155">
        <v>1850</v>
      </c>
      <c r="M18" s="155">
        <v>0</v>
      </c>
      <c r="O18" s="155">
        <v>0</v>
      </c>
      <c r="P18" s="270"/>
      <c r="Q18" s="211" t="str">
        <f t="shared" si="0"/>
        <v/>
      </c>
      <c r="R18" t="s">
        <v>293</v>
      </c>
      <c r="S18" s="155">
        <v>35</v>
      </c>
    </row>
    <row r="19" spans="1:19" x14ac:dyDescent="0.25">
      <c r="A19">
        <v>47</v>
      </c>
      <c r="B19" t="s">
        <v>101</v>
      </c>
      <c r="C19" t="s">
        <v>508</v>
      </c>
      <c r="D19" t="s">
        <v>509</v>
      </c>
      <c r="E19" t="s">
        <v>457</v>
      </c>
      <c r="G19" t="s">
        <v>510</v>
      </c>
      <c r="H19" t="s">
        <v>511</v>
      </c>
      <c r="I19" s="2">
        <v>44139</v>
      </c>
      <c r="J19" s="155">
        <v>1995</v>
      </c>
      <c r="K19" s="212">
        <f>IF(FACEBOOK!$J19="","",J19/L19)</f>
        <v>1.7686170212765957</v>
      </c>
      <c r="L19" s="155">
        <v>1128</v>
      </c>
      <c r="M19" s="155">
        <v>450</v>
      </c>
      <c r="O19" s="155">
        <v>1545</v>
      </c>
      <c r="P19" s="270">
        <v>0.12</v>
      </c>
      <c r="Q19" s="211">
        <f t="shared" si="0"/>
        <v>239.39999999999998</v>
      </c>
      <c r="R19" t="s">
        <v>296</v>
      </c>
      <c r="S19" s="155">
        <v>25</v>
      </c>
    </row>
    <row r="20" spans="1:19" x14ac:dyDescent="0.25">
      <c r="K20" s="212" t="str">
        <f>IF(FACEBOOK!$J20="","",J20/L20)</f>
        <v/>
      </c>
      <c r="P20" s="270"/>
      <c r="Q20" s="211" t="str">
        <f t="shared" si="0"/>
        <v/>
      </c>
    </row>
    <row r="21" spans="1:19" x14ac:dyDescent="0.25">
      <c r="K21" s="212" t="str">
        <f>IF(FACEBOOK!$J21="","",J21/L21)</f>
        <v/>
      </c>
      <c r="P21" s="270"/>
      <c r="Q21" s="211" t="str">
        <f t="shared" si="0"/>
        <v/>
      </c>
    </row>
    <row r="22" spans="1:19" x14ac:dyDescent="0.25">
      <c r="K22" s="212" t="str">
        <f>IF(FACEBOOK!$J22="","",J22/L22)</f>
        <v/>
      </c>
      <c r="P22" s="270"/>
      <c r="Q22" s="211" t="str">
        <f t="shared" si="0"/>
        <v/>
      </c>
    </row>
    <row r="23" spans="1:19" x14ac:dyDescent="0.25">
      <c r="K23" s="212" t="str">
        <f>IF(FACEBOOK!$J23="","",J23/L23)</f>
        <v/>
      </c>
      <c r="P23" s="270"/>
      <c r="Q23" s="211" t="str">
        <f t="shared" si="0"/>
        <v/>
      </c>
    </row>
    <row r="24" spans="1:19" x14ac:dyDescent="0.25">
      <c r="K24" s="212" t="str">
        <f>IF(FACEBOOK!$J24="","",J24/L24)</f>
        <v/>
      </c>
      <c r="P24" s="270"/>
      <c r="Q24" s="211" t="str">
        <f t="shared" si="0"/>
        <v/>
      </c>
    </row>
    <row r="25" spans="1:19" x14ac:dyDescent="0.25">
      <c r="K25" s="212" t="str">
        <f>IF(FACEBOOK!$J25="","",J25/L25)</f>
        <v/>
      </c>
      <c r="P25" s="270"/>
      <c r="Q25" s="211" t="str">
        <f t="shared" si="0"/>
        <v/>
      </c>
    </row>
    <row r="26" spans="1:19" x14ac:dyDescent="0.25">
      <c r="K26" s="212" t="str">
        <f>IF(FACEBOOK!$J26="","",J26/L26)</f>
        <v/>
      </c>
      <c r="P26" s="270"/>
      <c r="Q26" s="211" t="str">
        <f t="shared" si="0"/>
        <v/>
      </c>
    </row>
    <row r="27" spans="1:19" x14ac:dyDescent="0.25">
      <c r="K27" s="212" t="str">
        <f>IF(FACEBOOK!$J27="","",J27/L27)</f>
        <v/>
      </c>
      <c r="P27" s="270"/>
      <c r="Q27" s="211" t="str">
        <f t="shared" si="0"/>
        <v/>
      </c>
    </row>
    <row r="28" spans="1:19" x14ac:dyDescent="0.25">
      <c r="K28" s="212" t="str">
        <f>IF(FACEBOOK!$J28="","",J28/L28)</f>
        <v/>
      </c>
      <c r="P28" s="270"/>
      <c r="Q28" s="211" t="str">
        <f t="shared" si="0"/>
        <v/>
      </c>
    </row>
    <row r="29" spans="1:19" x14ac:dyDescent="0.25">
      <c r="K29" s="212" t="str">
        <f>IF(FACEBOOK!$J29="","",J29/L29)</f>
        <v/>
      </c>
      <c r="P29" s="270"/>
      <c r="Q29" s="211" t="str">
        <f t="shared" si="0"/>
        <v/>
      </c>
    </row>
    <row r="30" spans="1:19" x14ac:dyDescent="0.25">
      <c r="K30" s="212" t="str">
        <f>IF(FACEBOOK!$J30="","",J30/L30)</f>
        <v/>
      </c>
      <c r="P30" s="270"/>
      <c r="Q30" s="211" t="str">
        <f t="shared" si="0"/>
        <v/>
      </c>
    </row>
    <row r="31" spans="1:19" x14ac:dyDescent="0.25">
      <c r="K31" s="212" t="str">
        <f>IF(FACEBOOK!$J31="","",J31/L31)</f>
        <v/>
      </c>
      <c r="P31" s="270"/>
      <c r="Q31" s="211" t="str">
        <f t="shared" si="0"/>
        <v/>
      </c>
    </row>
    <row r="32" spans="1:19" x14ac:dyDescent="0.25">
      <c r="K32" s="212" t="str">
        <f>IF(FACEBOOK!$J32="","",J32/L32)</f>
        <v/>
      </c>
      <c r="P32" s="270"/>
      <c r="Q32" s="211" t="str">
        <f t="shared" si="0"/>
        <v/>
      </c>
    </row>
    <row r="33" spans="11:17" x14ac:dyDescent="0.25">
      <c r="K33" s="212" t="str">
        <f>IF(FACEBOOK!$J33="","",J33/L33)</f>
        <v/>
      </c>
      <c r="P33" s="270"/>
      <c r="Q33" s="211" t="str">
        <f t="shared" si="0"/>
        <v/>
      </c>
    </row>
    <row r="34" spans="11:17" x14ac:dyDescent="0.25">
      <c r="K34" s="212" t="str">
        <f>IF(FACEBOOK!$J34="","",J34/L34)</f>
        <v/>
      </c>
      <c r="P34" s="270"/>
      <c r="Q34" s="211" t="str">
        <f t="shared" si="0"/>
        <v/>
      </c>
    </row>
    <row r="35" spans="11:17" x14ac:dyDescent="0.25">
      <c r="K35" s="212" t="str">
        <f>IF(FACEBOOK!$J35="","",J35/L35)</f>
        <v/>
      </c>
      <c r="P35" s="270"/>
      <c r="Q35" s="211" t="str">
        <f t="shared" si="0"/>
        <v/>
      </c>
    </row>
    <row r="36" spans="11:17" x14ac:dyDescent="0.25">
      <c r="K36" s="212" t="str">
        <f>IF(FACEBOOK!$J36="","",J36/L36)</f>
        <v/>
      </c>
      <c r="P36" s="270"/>
      <c r="Q36" s="211" t="str">
        <f t="shared" si="0"/>
        <v/>
      </c>
    </row>
    <row r="37" spans="11:17" x14ac:dyDescent="0.25">
      <c r="K37" s="212" t="str">
        <f>IF(FACEBOOK!$J37="","",J37/L37)</f>
        <v/>
      </c>
      <c r="P37" s="270"/>
      <c r="Q37" s="211" t="str">
        <f t="shared" si="0"/>
        <v/>
      </c>
    </row>
    <row r="38" spans="11:17" x14ac:dyDescent="0.25">
      <c r="K38" s="212" t="str">
        <f>IF(FACEBOOK!$J38="","",J38/L38)</f>
        <v/>
      </c>
      <c r="P38" s="270"/>
      <c r="Q38" s="211" t="str">
        <f t="shared" si="0"/>
        <v/>
      </c>
    </row>
    <row r="39" spans="11:17" x14ac:dyDescent="0.25">
      <c r="K39" s="212" t="str">
        <f>IF(FACEBOOK!$J39="","",J39/L39)</f>
        <v/>
      </c>
      <c r="P39" s="270"/>
      <c r="Q39" s="211" t="str">
        <f t="shared" si="0"/>
        <v/>
      </c>
    </row>
    <row r="40" spans="11:17" x14ac:dyDescent="0.25">
      <c r="K40" s="212" t="str">
        <f>IF(FACEBOOK!$J40="","",J40/L40)</f>
        <v/>
      </c>
      <c r="P40" s="270"/>
      <c r="Q40" s="211" t="str">
        <f t="shared" si="0"/>
        <v/>
      </c>
    </row>
    <row r="41" spans="11:17" x14ac:dyDescent="0.25">
      <c r="K41" s="212" t="str">
        <f>IF(FACEBOOK!$J41="","",J41/L41)</f>
        <v/>
      </c>
      <c r="P41" s="270"/>
      <c r="Q41" s="211" t="str">
        <f t="shared" si="0"/>
        <v/>
      </c>
    </row>
    <row r="42" spans="11:17" x14ac:dyDescent="0.25">
      <c r="K42" s="212" t="str">
        <f>IF(FACEBOOK!$J42="","",J42/L42)</f>
        <v/>
      </c>
      <c r="P42" s="270"/>
      <c r="Q42" s="211" t="str">
        <f t="shared" si="0"/>
        <v/>
      </c>
    </row>
    <row r="43" spans="11:17" x14ac:dyDescent="0.25">
      <c r="K43" s="212" t="str">
        <f>IF(FACEBOOK!$J43="","",J43/L43)</f>
        <v/>
      </c>
      <c r="P43" s="270"/>
      <c r="Q43" s="211" t="str">
        <f t="shared" si="0"/>
        <v/>
      </c>
    </row>
    <row r="44" spans="11:17" x14ac:dyDescent="0.25">
      <c r="K44" s="212" t="str">
        <f>IF(FACEBOOK!$J44="","",J44/L44)</f>
        <v/>
      </c>
      <c r="P44" s="270"/>
      <c r="Q44" s="211" t="str">
        <f t="shared" si="0"/>
        <v/>
      </c>
    </row>
    <row r="45" spans="11:17" x14ac:dyDescent="0.25">
      <c r="K45" s="212" t="str">
        <f>IF(FACEBOOK!$J45="","",J45/L45)</f>
        <v/>
      </c>
      <c r="P45" s="270"/>
      <c r="Q45" s="211" t="str">
        <f t="shared" si="0"/>
        <v/>
      </c>
    </row>
    <row r="46" spans="11:17" x14ac:dyDescent="0.25">
      <c r="K46" s="212" t="str">
        <f>IF(FACEBOOK!$J46="","",J46/L46)</f>
        <v/>
      </c>
      <c r="P46" s="270"/>
      <c r="Q46" s="211" t="str">
        <f t="shared" si="0"/>
        <v/>
      </c>
    </row>
    <row r="47" spans="11:17" x14ac:dyDescent="0.25">
      <c r="K47" s="212" t="str">
        <f>IF(FACEBOOK!$J47="","",J47/L47)</f>
        <v/>
      </c>
      <c r="P47" s="270"/>
      <c r="Q47" s="211" t="str">
        <f t="shared" si="0"/>
        <v/>
      </c>
    </row>
    <row r="48" spans="11:17" x14ac:dyDescent="0.25">
      <c r="K48" s="212" t="str">
        <f>IF(FACEBOOK!$J48="","",J48/L48)</f>
        <v/>
      </c>
      <c r="P48" s="270"/>
      <c r="Q48" s="211" t="str">
        <f t="shared" si="0"/>
        <v/>
      </c>
    </row>
    <row r="49" spans="11:17" x14ac:dyDescent="0.25">
      <c r="K49" s="212" t="str">
        <f>IF(FACEBOOK!$J49="","",J49/L49)</f>
        <v/>
      </c>
      <c r="P49" s="270"/>
      <c r="Q49" s="211" t="str">
        <f t="shared" si="0"/>
        <v/>
      </c>
    </row>
    <row r="50" spans="11:17" x14ac:dyDescent="0.25">
      <c r="K50" s="212" t="str">
        <f>IF(FACEBOOK!$J50="","",J50/L50)</f>
        <v/>
      </c>
      <c r="P50" s="270"/>
      <c r="Q50" s="211" t="str">
        <f t="shared" si="0"/>
        <v/>
      </c>
    </row>
    <row r="51" spans="11:17" x14ac:dyDescent="0.25">
      <c r="K51" s="212" t="str">
        <f>IF(FACEBOOK!$J51="","",J51/L51)</f>
        <v/>
      </c>
      <c r="P51" s="270"/>
      <c r="Q51" s="211" t="str">
        <f t="shared" si="0"/>
        <v/>
      </c>
    </row>
    <row r="52" spans="11:17" x14ac:dyDescent="0.25">
      <c r="K52" s="212" t="str">
        <f>IF(FACEBOOK!$J52="","",J52/L52)</f>
        <v/>
      </c>
      <c r="P52" s="270"/>
      <c r="Q52" s="211" t="str">
        <f t="shared" si="0"/>
        <v/>
      </c>
    </row>
    <row r="53" spans="11:17" x14ac:dyDescent="0.25">
      <c r="K53" s="212" t="str">
        <f>IF(FACEBOOK!$J53="","",J53/L53)</f>
        <v/>
      </c>
      <c r="P53" s="270"/>
      <c r="Q53" s="211" t="str">
        <f t="shared" si="0"/>
        <v/>
      </c>
    </row>
    <row r="54" spans="11:17" x14ac:dyDescent="0.25">
      <c r="K54" s="212" t="str">
        <f>IF(FACEBOOK!$J54="","",J54/L54)</f>
        <v/>
      </c>
      <c r="P54" s="270"/>
      <c r="Q54" s="211" t="str">
        <f t="shared" si="0"/>
        <v/>
      </c>
    </row>
    <row r="55" spans="11:17" x14ac:dyDescent="0.25">
      <c r="K55" s="212" t="str">
        <f>IF(FACEBOOK!$J55="","",J55/L55)</f>
        <v/>
      </c>
      <c r="P55" s="270"/>
      <c r="Q55" s="211" t="str">
        <f t="shared" si="0"/>
        <v/>
      </c>
    </row>
    <row r="56" spans="11:17" x14ac:dyDescent="0.25">
      <c r="K56" s="212" t="str">
        <f>IF(FACEBOOK!$J56="","",J56/L56)</f>
        <v/>
      </c>
      <c r="P56" s="270"/>
      <c r="Q56" s="211" t="str">
        <f t="shared" si="0"/>
        <v/>
      </c>
    </row>
    <row r="57" spans="11:17" x14ac:dyDescent="0.25">
      <c r="K57" s="212" t="str">
        <f>IF(FACEBOOK!$J57="","",J57/L57)</f>
        <v/>
      </c>
      <c r="P57" s="270"/>
      <c r="Q57" s="211" t="str">
        <f t="shared" si="0"/>
        <v/>
      </c>
    </row>
    <row r="58" spans="11:17" x14ac:dyDescent="0.25">
      <c r="K58" s="212" t="str">
        <f>IF(FACEBOOK!$J58="","",J58/L58)</f>
        <v/>
      </c>
      <c r="P58" s="270"/>
      <c r="Q58" s="211" t="str">
        <f t="shared" si="0"/>
        <v/>
      </c>
    </row>
    <row r="59" spans="11:17" x14ac:dyDescent="0.25">
      <c r="K59" s="212" t="str">
        <f>IF(FACEBOOK!$J59="","",J59/L59)</f>
        <v/>
      </c>
      <c r="P59" s="270"/>
      <c r="Q59" s="211" t="str">
        <f t="shared" si="0"/>
        <v/>
      </c>
    </row>
    <row r="60" spans="11:17" x14ac:dyDescent="0.25">
      <c r="K60" s="212" t="str">
        <f>IF(FACEBOOK!$J60="","",J60/L60)</f>
        <v/>
      </c>
      <c r="P60" s="270"/>
      <c r="Q60" s="211" t="str">
        <f t="shared" si="0"/>
        <v/>
      </c>
    </row>
    <row r="61" spans="11:17" x14ac:dyDescent="0.25">
      <c r="K61" s="212" t="str">
        <f>IF(FACEBOOK!$J61="","",J61/L61)</f>
        <v/>
      </c>
      <c r="P61" s="270"/>
    </row>
    <row r="62" spans="11:17" x14ac:dyDescent="0.25">
      <c r="K62" s="212" t="str">
        <f>IF(FACEBOOK!$J62="","",J62/L62)</f>
        <v/>
      </c>
      <c r="P62" s="270"/>
    </row>
  </sheetData>
  <pageMargins left="0.7" right="0.7" top="0.75" bottom="0.75" header="0.3" footer="0.3"/>
  <extLst>
    <ext xmlns:x14="http://schemas.microsoft.com/office/spreadsheetml/2009/9/main" uri="{CCE6A557-97BC-4b89-ADB6-D9C93CAAB3DF}">
      <x14:dataValidations xmlns:xm="http://schemas.microsoft.com/office/excel/2006/main" count="1">
        <x14:dataValidation type="list" allowBlank="1" showInputMessage="1" showErrorMessage="1" xr:uid="{4723921C-86C6-47DD-91E6-8B890D1ADD64}">
          <x14:formula1>
            <xm:f>Données!$N$2:$N$14</xm:f>
          </x14:formula1>
          <xm:sqref>R3:R7</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642CF1-C943-4D7A-8414-78E3FEB425C9}">
  <sheetPr codeName="Feuil7"/>
  <dimension ref="A1:AQ34"/>
  <sheetViews>
    <sheetView workbookViewId="0">
      <selection activeCell="E17" sqref="E17"/>
    </sheetView>
  </sheetViews>
  <sheetFormatPr baseColWidth="10" defaultRowHeight="15" x14ac:dyDescent="0.25"/>
  <cols>
    <col min="1" max="1" width="12.5703125" bestFit="1" customWidth="1"/>
    <col min="2" max="43" width="18.7109375" style="38" customWidth="1"/>
  </cols>
  <sheetData>
    <row r="1" spans="1:43" ht="20.25" thickTop="1" x14ac:dyDescent="0.25">
      <c r="B1" s="233" t="s">
        <v>475</v>
      </c>
      <c r="C1" s="233" t="s">
        <v>46</v>
      </c>
      <c r="D1" s="233" t="s">
        <v>475</v>
      </c>
      <c r="E1" s="233" t="s">
        <v>475</v>
      </c>
      <c r="F1" s="233" t="s">
        <v>475</v>
      </c>
      <c r="G1" s="233" t="s">
        <v>475</v>
      </c>
      <c r="H1" s="276" t="s">
        <v>476</v>
      </c>
      <c r="I1" s="277" t="s">
        <v>47</v>
      </c>
      <c r="J1" s="277" t="s">
        <v>476</v>
      </c>
      <c r="K1" s="277" t="s">
        <v>476</v>
      </c>
      <c r="L1" s="277" t="s">
        <v>476</v>
      </c>
      <c r="M1" s="277" t="s">
        <v>476</v>
      </c>
      <c r="N1" s="285" t="s">
        <v>477</v>
      </c>
      <c r="O1" s="286" t="s">
        <v>496</v>
      </c>
      <c r="P1" s="286" t="s">
        <v>477</v>
      </c>
      <c r="Q1" s="286" t="s">
        <v>477</v>
      </c>
      <c r="R1" s="286" t="s">
        <v>477</v>
      </c>
      <c r="S1" s="286" t="s">
        <v>477</v>
      </c>
      <c r="T1" s="294" t="s">
        <v>478</v>
      </c>
      <c r="U1" s="295" t="s">
        <v>497</v>
      </c>
      <c r="V1" s="295" t="s">
        <v>478</v>
      </c>
      <c r="W1" s="295" t="s">
        <v>478</v>
      </c>
      <c r="X1" s="295" t="s">
        <v>478</v>
      </c>
      <c r="Y1" s="296" t="s">
        <v>478</v>
      </c>
      <c r="Z1" s="234" t="s">
        <v>479</v>
      </c>
      <c r="AA1" s="234" t="s">
        <v>498</v>
      </c>
      <c r="AB1" s="234" t="s">
        <v>479</v>
      </c>
      <c r="AC1" s="234" t="s">
        <v>479</v>
      </c>
      <c r="AD1" s="234" t="s">
        <v>479</v>
      </c>
      <c r="AE1" s="234" t="s">
        <v>479</v>
      </c>
      <c r="AF1" s="234" t="s">
        <v>480</v>
      </c>
      <c r="AG1" s="234" t="s">
        <v>499</v>
      </c>
      <c r="AH1" s="234" t="s">
        <v>480</v>
      </c>
      <c r="AI1" s="234" t="s">
        <v>480</v>
      </c>
      <c r="AJ1" s="234" t="s">
        <v>480</v>
      </c>
      <c r="AK1" s="234" t="s">
        <v>480</v>
      </c>
      <c r="AL1" s="234" t="s">
        <v>481</v>
      </c>
      <c r="AM1" s="234" t="s">
        <v>40</v>
      </c>
      <c r="AN1" s="234" t="s">
        <v>481</v>
      </c>
      <c r="AO1" s="234" t="s">
        <v>481</v>
      </c>
      <c r="AP1" s="234" t="s">
        <v>481</v>
      </c>
      <c r="AQ1" s="234" t="s">
        <v>481</v>
      </c>
    </row>
    <row r="2" spans="1:43" ht="38.25" customHeight="1" thickBot="1" x14ac:dyDescent="0.3">
      <c r="B2" s="225" t="s">
        <v>482</v>
      </c>
      <c r="C2" s="221" t="s">
        <v>483</v>
      </c>
      <c r="D2" s="221" t="s">
        <v>484</v>
      </c>
      <c r="E2" s="221" t="s">
        <v>13</v>
      </c>
      <c r="F2" s="221" t="s">
        <v>485</v>
      </c>
      <c r="G2" s="272" t="s">
        <v>486</v>
      </c>
      <c r="H2" s="278" t="s">
        <v>482</v>
      </c>
      <c r="I2" s="221" t="s">
        <v>483</v>
      </c>
      <c r="J2" s="221" t="s">
        <v>484</v>
      </c>
      <c r="K2" s="221" t="s">
        <v>13</v>
      </c>
      <c r="L2" s="221" t="s">
        <v>485</v>
      </c>
      <c r="M2" s="272" t="s">
        <v>486</v>
      </c>
      <c r="N2" s="287" t="s">
        <v>482</v>
      </c>
      <c r="O2" s="221" t="s">
        <v>483</v>
      </c>
      <c r="P2" s="221" t="s">
        <v>484</v>
      </c>
      <c r="Q2" s="221" t="s">
        <v>13</v>
      </c>
      <c r="R2" s="221" t="s">
        <v>485</v>
      </c>
      <c r="S2" s="272" t="s">
        <v>486</v>
      </c>
      <c r="T2" s="297" t="s">
        <v>482</v>
      </c>
      <c r="U2" s="221" t="s">
        <v>483</v>
      </c>
      <c r="V2" s="221" t="s">
        <v>484</v>
      </c>
      <c r="W2" s="221" t="s">
        <v>13</v>
      </c>
      <c r="X2" s="221" t="s">
        <v>485</v>
      </c>
      <c r="Y2" s="298" t="s">
        <v>486</v>
      </c>
    </row>
    <row r="3" spans="1:43" x14ac:dyDescent="0.25">
      <c r="A3" t="s">
        <v>487</v>
      </c>
      <c r="B3" s="226"/>
      <c r="C3" s="222"/>
      <c r="D3" s="222"/>
      <c r="E3" s="222"/>
      <c r="F3" s="222"/>
      <c r="G3" s="273"/>
      <c r="H3" s="279"/>
      <c r="I3" s="222"/>
      <c r="J3" s="222"/>
      <c r="K3" s="222"/>
      <c r="L3" s="222"/>
      <c r="M3" s="273"/>
      <c r="N3" s="288"/>
      <c r="O3" s="222"/>
      <c r="P3" s="222"/>
      <c r="Q3" s="222"/>
      <c r="R3" s="222"/>
      <c r="S3" s="273"/>
      <c r="T3" s="299"/>
      <c r="U3" s="222"/>
      <c r="V3" s="222"/>
      <c r="W3" s="222"/>
      <c r="X3" s="222"/>
      <c r="Y3" s="300"/>
    </row>
    <row r="4" spans="1:43" x14ac:dyDescent="0.25">
      <c r="A4" t="s">
        <v>488</v>
      </c>
      <c r="B4" s="227"/>
      <c r="C4" s="223"/>
      <c r="D4" s="223"/>
      <c r="E4" s="223"/>
      <c r="F4" s="223"/>
      <c r="G4" s="274"/>
      <c r="H4" s="280"/>
      <c r="I4" s="223"/>
      <c r="J4" s="223"/>
      <c r="K4" s="223"/>
      <c r="L4" s="223"/>
      <c r="M4" s="274"/>
      <c r="N4" s="289"/>
      <c r="O4" s="223"/>
      <c r="P4" s="223"/>
      <c r="Q4" s="223"/>
      <c r="R4" s="223"/>
      <c r="S4" s="274"/>
      <c r="T4" s="301"/>
      <c r="U4" s="223"/>
      <c r="V4" s="223"/>
      <c r="W4" s="223"/>
      <c r="X4" s="223"/>
      <c r="Y4" s="302"/>
    </row>
    <row r="5" spans="1:43" x14ac:dyDescent="0.25">
      <c r="A5" t="s">
        <v>489</v>
      </c>
      <c r="B5" s="227"/>
      <c r="C5" s="223"/>
      <c r="D5" s="223"/>
      <c r="E5" s="223"/>
      <c r="F5" s="223"/>
      <c r="G5" s="274"/>
      <c r="H5" s="280"/>
      <c r="I5" s="223"/>
      <c r="J5" s="223"/>
      <c r="K5" s="223"/>
      <c r="L5" s="223"/>
      <c r="M5" s="274"/>
      <c r="N5" s="289"/>
      <c r="O5" s="223"/>
      <c r="P5" s="223"/>
      <c r="Q5" s="223"/>
      <c r="R5" s="223"/>
      <c r="S5" s="274"/>
      <c r="T5" s="301"/>
      <c r="U5" s="223"/>
      <c r="V5" s="223"/>
      <c r="W5" s="223"/>
      <c r="X5" s="223"/>
      <c r="Y5" s="302"/>
    </row>
    <row r="6" spans="1:43" x14ac:dyDescent="0.25">
      <c r="A6" t="s">
        <v>490</v>
      </c>
      <c r="B6" s="227"/>
      <c r="C6" s="223"/>
      <c r="D6" s="223"/>
      <c r="E6" s="223"/>
      <c r="F6" s="223"/>
      <c r="G6" s="274"/>
      <c r="H6" s="280"/>
      <c r="I6" s="223"/>
      <c r="J6" s="223"/>
      <c r="K6" s="223"/>
      <c r="L6" s="223"/>
      <c r="M6" s="274"/>
      <c r="N6" s="289"/>
      <c r="O6" s="223"/>
      <c r="P6" s="223"/>
      <c r="Q6" s="223"/>
      <c r="R6" s="223"/>
      <c r="S6" s="274"/>
      <c r="T6" s="301"/>
      <c r="U6" s="223"/>
      <c r="V6" s="223"/>
      <c r="W6" s="223"/>
      <c r="X6" s="223"/>
      <c r="Y6" s="302"/>
    </row>
    <row r="7" spans="1:43" x14ac:dyDescent="0.25">
      <c r="A7" t="s">
        <v>491</v>
      </c>
      <c r="B7" s="227"/>
      <c r="C7" s="223"/>
      <c r="D7" s="223"/>
      <c r="E7" s="223"/>
      <c r="F7" s="223"/>
      <c r="G7" s="274"/>
      <c r="H7" s="280"/>
      <c r="I7" s="223"/>
      <c r="J7" s="223"/>
      <c r="K7" s="223"/>
      <c r="L7" s="223"/>
      <c r="M7" s="274"/>
      <c r="N7" s="289"/>
      <c r="O7" s="223"/>
      <c r="P7" s="223"/>
      <c r="Q7" s="223"/>
      <c r="R7" s="223"/>
      <c r="S7" s="274"/>
      <c r="T7" s="301"/>
      <c r="U7" s="223"/>
      <c r="V7" s="223"/>
      <c r="W7" s="223"/>
      <c r="X7" s="223"/>
      <c r="Y7" s="302"/>
    </row>
    <row r="8" spans="1:43" x14ac:dyDescent="0.25">
      <c r="A8" t="s">
        <v>492</v>
      </c>
      <c r="B8" s="227"/>
      <c r="C8" s="223"/>
      <c r="D8" s="223"/>
      <c r="E8" s="223"/>
      <c r="F8" s="223"/>
      <c r="G8" s="274"/>
      <c r="H8" s="280"/>
      <c r="I8" s="223"/>
      <c r="J8" s="223"/>
      <c r="K8" s="223"/>
      <c r="L8" s="223"/>
      <c r="M8" s="274"/>
      <c r="N8" s="289"/>
      <c r="O8" s="223"/>
      <c r="P8" s="223"/>
      <c r="Q8" s="223"/>
      <c r="R8" s="223"/>
      <c r="S8" s="274"/>
      <c r="T8" s="301"/>
      <c r="U8" s="223"/>
      <c r="V8" s="223"/>
      <c r="W8" s="223"/>
      <c r="X8" s="223"/>
      <c r="Y8" s="302"/>
    </row>
    <row r="9" spans="1:43" x14ac:dyDescent="0.25">
      <c r="A9" t="s">
        <v>493</v>
      </c>
      <c r="B9" s="227"/>
      <c r="C9" s="223"/>
      <c r="D9" s="223"/>
      <c r="E9" s="223"/>
      <c r="F9" s="223"/>
      <c r="G9" s="274"/>
      <c r="H9" s="280"/>
      <c r="I9" s="223"/>
      <c r="J9" s="223"/>
      <c r="K9" s="223"/>
      <c r="L9" s="223"/>
      <c r="M9" s="274"/>
      <c r="N9" s="289"/>
      <c r="O9" s="223"/>
      <c r="P9" s="223"/>
      <c r="Q9" s="223"/>
      <c r="R9" s="223"/>
      <c r="S9" s="274"/>
      <c r="T9" s="301"/>
      <c r="U9" s="223"/>
      <c r="V9" s="223"/>
      <c r="W9" s="223"/>
      <c r="X9" s="223"/>
      <c r="Y9" s="302"/>
    </row>
    <row r="10" spans="1:43" x14ac:dyDescent="0.25">
      <c r="A10" t="s">
        <v>494</v>
      </c>
      <c r="B10" s="227"/>
      <c r="C10" s="223"/>
      <c r="D10" s="223"/>
      <c r="E10" s="223"/>
      <c r="F10" s="223"/>
      <c r="G10" s="274"/>
      <c r="H10" s="280"/>
      <c r="I10" s="223"/>
      <c r="J10" s="223"/>
      <c r="K10" s="223"/>
      <c r="L10" s="223"/>
      <c r="M10" s="274"/>
      <c r="N10" s="289"/>
      <c r="O10" s="223"/>
      <c r="P10" s="223"/>
      <c r="Q10" s="223"/>
      <c r="R10" s="223"/>
      <c r="S10" s="274"/>
      <c r="T10" s="301"/>
      <c r="U10" s="223"/>
      <c r="V10" s="223"/>
      <c r="W10" s="223"/>
      <c r="X10" s="223"/>
      <c r="Y10" s="302"/>
    </row>
    <row r="11" spans="1:43" ht="15.75" thickBot="1" x14ac:dyDescent="0.3">
      <c r="A11" t="s">
        <v>495</v>
      </c>
      <c r="B11" s="228"/>
      <c r="C11" s="224"/>
      <c r="D11" s="224"/>
      <c r="E11" s="224"/>
      <c r="F11" s="224"/>
      <c r="G11" s="275"/>
      <c r="H11" s="281"/>
      <c r="I11" s="224"/>
      <c r="J11" s="224"/>
      <c r="K11" s="224"/>
      <c r="L11" s="224"/>
      <c r="M11" s="275"/>
      <c r="N11" s="290"/>
      <c r="O11" s="224"/>
      <c r="P11" s="224"/>
      <c r="Q11" s="224"/>
      <c r="R11" s="224"/>
      <c r="S11" s="275"/>
      <c r="T11" s="303"/>
      <c r="U11" s="224"/>
      <c r="V11" s="224"/>
      <c r="W11" s="224"/>
      <c r="X11" s="224"/>
      <c r="Y11" s="304"/>
    </row>
    <row r="12" spans="1:43" ht="15.75" thickBot="1" x14ac:dyDescent="0.3">
      <c r="B12" s="229"/>
      <c r="C12" s="230"/>
      <c r="D12" s="230"/>
      <c r="E12" s="230"/>
      <c r="F12" s="230"/>
      <c r="G12" s="230"/>
      <c r="H12" s="282"/>
      <c r="I12" s="230"/>
      <c r="J12" s="230"/>
      <c r="K12" s="230"/>
      <c r="L12" s="230"/>
      <c r="M12" s="230"/>
      <c r="N12" s="291"/>
      <c r="O12" s="230"/>
      <c r="P12" s="230"/>
      <c r="Q12" s="230"/>
      <c r="R12" s="230"/>
      <c r="S12" s="230"/>
      <c r="T12" s="305"/>
      <c r="U12" s="230"/>
      <c r="V12" s="230"/>
      <c r="W12" s="230"/>
      <c r="X12" s="230"/>
      <c r="Y12" s="306"/>
    </row>
    <row r="13" spans="1:43" x14ac:dyDescent="0.25">
      <c r="A13" t="s">
        <v>487</v>
      </c>
      <c r="B13" s="226"/>
      <c r="C13" s="222"/>
      <c r="D13" s="222"/>
      <c r="E13" s="222"/>
      <c r="F13" s="222"/>
      <c r="G13" s="273"/>
      <c r="H13" s="279"/>
      <c r="I13" s="222"/>
      <c r="J13" s="222"/>
      <c r="K13" s="222"/>
      <c r="L13" s="222"/>
      <c r="M13" s="273"/>
      <c r="N13" s="288"/>
      <c r="O13" s="222"/>
      <c r="P13" s="222"/>
      <c r="Q13" s="222"/>
      <c r="R13" s="222"/>
      <c r="S13" s="273"/>
      <c r="T13" s="299"/>
      <c r="U13" s="222"/>
      <c r="V13" s="222"/>
      <c r="W13" s="222"/>
      <c r="X13" s="222"/>
      <c r="Y13" s="300"/>
    </row>
    <row r="14" spans="1:43" x14ac:dyDescent="0.25">
      <c r="A14" t="s">
        <v>488</v>
      </c>
      <c r="B14" s="227"/>
      <c r="C14" s="223"/>
      <c r="D14" s="223"/>
      <c r="E14" s="223"/>
      <c r="F14" s="223"/>
      <c r="G14" s="274"/>
      <c r="H14" s="280"/>
      <c r="I14" s="223"/>
      <c r="J14" s="223"/>
      <c r="K14" s="223"/>
      <c r="L14" s="223"/>
      <c r="M14" s="274"/>
      <c r="N14" s="289"/>
      <c r="O14" s="223"/>
      <c r="P14" s="223"/>
      <c r="Q14" s="223"/>
      <c r="R14" s="223"/>
      <c r="S14" s="274"/>
      <c r="T14" s="301"/>
      <c r="U14" s="223"/>
      <c r="V14" s="223"/>
      <c r="W14" s="223"/>
      <c r="X14" s="223"/>
      <c r="Y14" s="302"/>
    </row>
    <row r="15" spans="1:43" x14ac:dyDescent="0.25">
      <c r="A15" t="s">
        <v>489</v>
      </c>
      <c r="B15" s="227"/>
      <c r="C15" s="223"/>
      <c r="D15" s="223"/>
      <c r="E15" s="223"/>
      <c r="F15" s="223"/>
      <c r="G15" s="274"/>
      <c r="H15" s="280"/>
      <c r="I15" s="223"/>
      <c r="J15" s="223"/>
      <c r="K15" s="223"/>
      <c r="L15" s="223"/>
      <c r="M15" s="274"/>
      <c r="N15" s="289"/>
      <c r="O15" s="223"/>
      <c r="P15" s="223"/>
      <c r="Q15" s="223"/>
      <c r="R15" s="223"/>
      <c r="S15" s="274"/>
      <c r="T15" s="301"/>
      <c r="U15" s="223"/>
      <c r="V15" s="223"/>
      <c r="W15" s="223"/>
      <c r="X15" s="223"/>
      <c r="Y15" s="302"/>
    </row>
    <row r="16" spans="1:43" x14ac:dyDescent="0.25">
      <c r="A16" t="s">
        <v>490</v>
      </c>
      <c r="B16" s="227"/>
      <c r="C16" s="223"/>
      <c r="D16" s="223"/>
      <c r="E16" s="223"/>
      <c r="F16" s="223"/>
      <c r="G16" s="274"/>
      <c r="H16" s="280"/>
      <c r="I16" s="223"/>
      <c r="J16" s="223"/>
      <c r="K16" s="223"/>
      <c r="L16" s="223"/>
      <c r="M16" s="274"/>
      <c r="N16" s="289"/>
      <c r="O16" s="223"/>
      <c r="P16" s="223"/>
      <c r="Q16" s="223"/>
      <c r="R16" s="223"/>
      <c r="S16" s="274"/>
      <c r="T16" s="301"/>
      <c r="U16" s="223"/>
      <c r="V16" s="223"/>
      <c r="W16" s="223"/>
      <c r="X16" s="223"/>
      <c r="Y16" s="302"/>
    </row>
    <row r="17" spans="1:25" x14ac:dyDescent="0.25">
      <c r="A17" t="s">
        <v>491</v>
      </c>
      <c r="B17" s="227"/>
      <c r="C17" s="223"/>
      <c r="D17" s="223"/>
      <c r="E17" s="223"/>
      <c r="F17" s="223"/>
      <c r="G17" s="274"/>
      <c r="H17" s="280"/>
      <c r="I17" s="223"/>
      <c r="J17" s="223"/>
      <c r="K17" s="223"/>
      <c r="L17" s="223"/>
      <c r="M17" s="274"/>
      <c r="N17" s="289"/>
      <c r="O17" s="223"/>
      <c r="P17" s="223"/>
      <c r="Q17" s="223"/>
      <c r="R17" s="223"/>
      <c r="S17" s="274"/>
      <c r="T17" s="301"/>
      <c r="U17" s="223"/>
      <c r="V17" s="223"/>
      <c r="W17" s="223"/>
      <c r="X17" s="223"/>
      <c r="Y17" s="302"/>
    </row>
    <row r="18" spans="1:25" x14ac:dyDescent="0.25">
      <c r="A18" t="s">
        <v>492</v>
      </c>
      <c r="B18" s="227"/>
      <c r="C18" s="223"/>
      <c r="D18" s="223"/>
      <c r="E18" s="223"/>
      <c r="F18" s="223"/>
      <c r="G18" s="274"/>
      <c r="H18" s="280"/>
      <c r="I18" s="223"/>
      <c r="J18" s="223"/>
      <c r="K18" s="223"/>
      <c r="L18" s="223"/>
      <c r="M18" s="274"/>
      <c r="N18" s="289"/>
      <c r="O18" s="223"/>
      <c r="P18" s="223"/>
      <c r="Q18" s="223"/>
      <c r="R18" s="223"/>
      <c r="S18" s="274"/>
      <c r="T18" s="301"/>
      <c r="U18" s="223"/>
      <c r="V18" s="223"/>
      <c r="W18" s="223"/>
      <c r="X18" s="223"/>
      <c r="Y18" s="302"/>
    </row>
    <row r="19" spans="1:25" x14ac:dyDescent="0.25">
      <c r="A19" t="s">
        <v>493</v>
      </c>
      <c r="B19" s="227"/>
      <c r="C19" s="223"/>
      <c r="D19" s="223"/>
      <c r="E19" s="223"/>
      <c r="F19" s="223"/>
      <c r="G19" s="274"/>
      <c r="H19" s="280"/>
      <c r="I19" s="223"/>
      <c r="J19" s="223"/>
      <c r="K19" s="223"/>
      <c r="L19" s="223"/>
      <c r="M19" s="274"/>
      <c r="N19" s="289"/>
      <c r="O19" s="223"/>
      <c r="P19" s="223"/>
      <c r="Q19" s="223"/>
      <c r="R19" s="223"/>
      <c r="S19" s="274"/>
      <c r="T19" s="301"/>
      <c r="U19" s="223"/>
      <c r="V19" s="223"/>
      <c r="W19" s="223"/>
      <c r="X19" s="223"/>
      <c r="Y19" s="302"/>
    </row>
    <row r="20" spans="1:25" x14ac:dyDescent="0.25">
      <c r="A20" t="s">
        <v>494</v>
      </c>
      <c r="B20" s="227"/>
      <c r="C20" s="223"/>
      <c r="D20" s="223"/>
      <c r="E20" s="223"/>
      <c r="F20" s="223"/>
      <c r="G20" s="274"/>
      <c r="H20" s="280"/>
      <c r="I20" s="223"/>
      <c r="J20" s="223"/>
      <c r="K20" s="223"/>
      <c r="L20" s="223"/>
      <c r="M20" s="274"/>
      <c r="N20" s="289"/>
      <c r="O20" s="223"/>
      <c r="P20" s="223"/>
      <c r="Q20" s="223"/>
      <c r="R20" s="223"/>
      <c r="S20" s="274"/>
      <c r="T20" s="301"/>
      <c r="U20" s="223"/>
      <c r="V20" s="223"/>
      <c r="W20" s="223"/>
      <c r="X20" s="223"/>
      <c r="Y20" s="302"/>
    </row>
    <row r="21" spans="1:25" ht="15.75" thickBot="1" x14ac:dyDescent="0.3">
      <c r="A21" t="s">
        <v>495</v>
      </c>
      <c r="B21" s="228"/>
      <c r="C21" s="224"/>
      <c r="D21" s="224"/>
      <c r="E21" s="224"/>
      <c r="F21" s="224"/>
      <c r="G21" s="275"/>
      <c r="H21" s="281"/>
      <c r="I21" s="224"/>
      <c r="J21" s="224"/>
      <c r="K21" s="224"/>
      <c r="L21" s="224"/>
      <c r="M21" s="275"/>
      <c r="N21" s="290"/>
      <c r="O21" s="224"/>
      <c r="P21" s="224"/>
      <c r="Q21" s="224"/>
      <c r="R21" s="224"/>
      <c r="S21" s="275"/>
      <c r="T21" s="303"/>
      <c r="U21" s="224"/>
      <c r="V21" s="224"/>
      <c r="W21" s="224"/>
      <c r="X21" s="224"/>
      <c r="Y21" s="304"/>
    </row>
    <row r="22" spans="1:25" ht="15.75" thickBot="1" x14ac:dyDescent="0.3">
      <c r="B22" s="229"/>
      <c r="C22" s="230"/>
      <c r="D22" s="230"/>
      <c r="E22" s="230"/>
      <c r="F22" s="230"/>
      <c r="G22" s="230"/>
      <c r="H22" s="282"/>
      <c r="I22" s="230"/>
      <c r="J22" s="230"/>
      <c r="K22" s="230"/>
      <c r="L22" s="230"/>
      <c r="M22" s="230"/>
      <c r="N22" s="291"/>
      <c r="O22" s="230"/>
      <c r="P22" s="230"/>
      <c r="Q22" s="230"/>
      <c r="R22" s="230"/>
      <c r="S22" s="230"/>
      <c r="T22" s="305"/>
      <c r="U22" s="230"/>
      <c r="V22" s="230"/>
      <c r="W22" s="230"/>
      <c r="X22" s="230"/>
      <c r="Y22" s="306"/>
    </row>
    <row r="23" spans="1:25" x14ac:dyDescent="0.25">
      <c r="A23" t="s">
        <v>487</v>
      </c>
      <c r="B23" s="226"/>
      <c r="C23" s="222"/>
      <c r="D23" s="222"/>
      <c r="E23" s="222"/>
      <c r="F23" s="222"/>
      <c r="G23" s="273"/>
      <c r="H23" s="279"/>
      <c r="I23" s="222"/>
      <c r="J23" s="222"/>
      <c r="K23" s="222"/>
      <c r="L23" s="222"/>
      <c r="M23" s="273"/>
      <c r="N23" s="288"/>
      <c r="O23" s="222"/>
      <c r="P23" s="222"/>
      <c r="Q23" s="222"/>
      <c r="R23" s="222"/>
      <c r="S23" s="273"/>
      <c r="T23" s="299"/>
      <c r="U23" s="222"/>
      <c r="V23" s="222"/>
      <c r="W23" s="222"/>
      <c r="X23" s="222"/>
      <c r="Y23" s="300"/>
    </row>
    <row r="24" spans="1:25" x14ac:dyDescent="0.25">
      <c r="A24" t="s">
        <v>488</v>
      </c>
      <c r="B24" s="227"/>
      <c r="C24" s="223"/>
      <c r="D24" s="223"/>
      <c r="E24" s="223"/>
      <c r="F24" s="223"/>
      <c r="G24" s="274"/>
      <c r="H24" s="280"/>
      <c r="I24" s="223"/>
      <c r="J24" s="223"/>
      <c r="K24" s="223"/>
      <c r="L24" s="223"/>
      <c r="M24" s="274"/>
      <c r="N24" s="289"/>
      <c r="O24" s="223"/>
      <c r="P24" s="223"/>
      <c r="Q24" s="223"/>
      <c r="R24" s="223"/>
      <c r="S24" s="274"/>
      <c r="T24" s="301"/>
      <c r="U24" s="223"/>
      <c r="V24" s="223"/>
      <c r="W24" s="223"/>
      <c r="X24" s="223"/>
      <c r="Y24" s="302"/>
    </row>
    <row r="25" spans="1:25" x14ac:dyDescent="0.25">
      <c r="A25" t="s">
        <v>489</v>
      </c>
      <c r="B25" s="227"/>
      <c r="C25" s="223"/>
      <c r="D25" s="223"/>
      <c r="E25" s="223"/>
      <c r="F25" s="223"/>
      <c r="G25" s="274"/>
      <c r="H25" s="280"/>
      <c r="I25" s="223"/>
      <c r="J25" s="223"/>
      <c r="K25" s="223"/>
      <c r="L25" s="223"/>
      <c r="M25" s="274"/>
      <c r="N25" s="289"/>
      <c r="O25" s="223"/>
      <c r="P25" s="223"/>
      <c r="Q25" s="223"/>
      <c r="R25" s="223"/>
      <c r="S25" s="274"/>
      <c r="T25" s="301"/>
      <c r="U25" s="223"/>
      <c r="V25" s="223"/>
      <c r="W25" s="223"/>
      <c r="X25" s="223"/>
      <c r="Y25" s="302"/>
    </row>
    <row r="26" spans="1:25" x14ac:dyDescent="0.25">
      <c r="A26" t="s">
        <v>490</v>
      </c>
      <c r="B26" s="227"/>
      <c r="C26" s="223"/>
      <c r="D26" s="223"/>
      <c r="E26" s="223"/>
      <c r="F26" s="223"/>
      <c r="G26" s="274"/>
      <c r="H26" s="280"/>
      <c r="I26" s="223"/>
      <c r="J26" s="223"/>
      <c r="K26" s="223"/>
      <c r="L26" s="223"/>
      <c r="M26" s="274"/>
      <c r="N26" s="289"/>
      <c r="O26" s="223"/>
      <c r="P26" s="223"/>
      <c r="Q26" s="223"/>
      <c r="R26" s="223"/>
      <c r="S26" s="274"/>
      <c r="T26" s="301"/>
      <c r="U26" s="223"/>
      <c r="V26" s="223"/>
      <c r="W26" s="223"/>
      <c r="X26" s="223"/>
      <c r="Y26" s="302"/>
    </row>
    <row r="27" spans="1:25" x14ac:dyDescent="0.25">
      <c r="A27" t="s">
        <v>491</v>
      </c>
      <c r="B27" s="227"/>
      <c r="C27" s="223"/>
      <c r="D27" s="223"/>
      <c r="E27" s="223"/>
      <c r="F27" s="223"/>
      <c r="G27" s="274"/>
      <c r="H27" s="280"/>
      <c r="I27" s="223"/>
      <c r="J27" s="223"/>
      <c r="K27" s="223"/>
      <c r="L27" s="223"/>
      <c r="M27" s="274"/>
      <c r="N27" s="289"/>
      <c r="O27" s="223"/>
      <c r="P27" s="223"/>
      <c r="Q27" s="223"/>
      <c r="R27" s="223"/>
      <c r="S27" s="274"/>
      <c r="T27" s="301"/>
      <c r="U27" s="223"/>
      <c r="V27" s="223"/>
      <c r="W27" s="223"/>
      <c r="X27" s="223"/>
      <c r="Y27" s="302"/>
    </row>
    <row r="28" spans="1:25" x14ac:dyDescent="0.25">
      <c r="A28" t="s">
        <v>492</v>
      </c>
      <c r="B28" s="227"/>
      <c r="C28" s="223"/>
      <c r="D28" s="223"/>
      <c r="E28" s="223"/>
      <c r="F28" s="223"/>
      <c r="G28" s="274"/>
      <c r="H28" s="280"/>
      <c r="I28" s="223"/>
      <c r="J28" s="223"/>
      <c r="K28" s="223"/>
      <c r="L28" s="223"/>
      <c r="M28" s="274"/>
      <c r="N28" s="289"/>
      <c r="O28" s="223"/>
      <c r="P28" s="223"/>
      <c r="Q28" s="223"/>
      <c r="R28" s="223"/>
      <c r="S28" s="274"/>
      <c r="T28" s="301"/>
      <c r="U28" s="223"/>
      <c r="V28" s="223"/>
      <c r="W28" s="223"/>
      <c r="X28" s="223"/>
      <c r="Y28" s="302"/>
    </row>
    <row r="29" spans="1:25" x14ac:dyDescent="0.25">
      <c r="A29" t="s">
        <v>493</v>
      </c>
      <c r="B29" s="227"/>
      <c r="C29" s="223"/>
      <c r="D29" s="223"/>
      <c r="E29" s="223"/>
      <c r="F29" s="223"/>
      <c r="G29" s="274"/>
      <c r="H29" s="280"/>
      <c r="I29" s="223"/>
      <c r="J29" s="223"/>
      <c r="K29" s="223"/>
      <c r="L29" s="223"/>
      <c r="M29" s="274"/>
      <c r="N29" s="289"/>
      <c r="O29" s="223"/>
      <c r="P29" s="223"/>
      <c r="Q29" s="223"/>
      <c r="R29" s="223"/>
      <c r="S29" s="274"/>
      <c r="T29" s="301"/>
      <c r="U29" s="223"/>
      <c r="V29" s="223"/>
      <c r="W29" s="223"/>
      <c r="X29" s="223"/>
      <c r="Y29" s="302"/>
    </row>
    <row r="30" spans="1:25" x14ac:dyDescent="0.25">
      <c r="A30" t="s">
        <v>494</v>
      </c>
      <c r="B30" s="227"/>
      <c r="C30" s="223"/>
      <c r="D30" s="223"/>
      <c r="E30" s="223"/>
      <c r="F30" s="223"/>
      <c r="G30" s="274"/>
      <c r="H30" s="280"/>
      <c r="I30" s="223"/>
      <c r="J30" s="223"/>
      <c r="K30" s="223"/>
      <c r="L30" s="223"/>
      <c r="M30" s="274"/>
      <c r="N30" s="289"/>
      <c r="O30" s="223"/>
      <c r="P30" s="223"/>
      <c r="Q30" s="223"/>
      <c r="R30" s="223"/>
      <c r="S30" s="274"/>
      <c r="T30" s="301"/>
      <c r="U30" s="223"/>
      <c r="V30" s="223"/>
      <c r="W30" s="223"/>
      <c r="X30" s="223"/>
      <c r="Y30" s="302"/>
    </row>
    <row r="31" spans="1:25" ht="15.75" thickBot="1" x14ac:dyDescent="0.3">
      <c r="A31" t="s">
        <v>495</v>
      </c>
      <c r="B31" s="228"/>
      <c r="C31" s="224"/>
      <c r="D31" s="224"/>
      <c r="E31" s="224"/>
      <c r="F31" s="224"/>
      <c r="G31" s="275"/>
      <c r="H31" s="281"/>
      <c r="I31" s="224"/>
      <c r="J31" s="224"/>
      <c r="K31" s="224"/>
      <c r="L31" s="224"/>
      <c r="M31" s="275"/>
      <c r="N31" s="290"/>
      <c r="O31" s="224"/>
      <c r="P31" s="224"/>
      <c r="Q31" s="224"/>
      <c r="R31" s="224"/>
      <c r="S31" s="275"/>
      <c r="T31" s="303"/>
      <c r="U31" s="224"/>
      <c r="V31" s="224"/>
      <c r="W31" s="224"/>
      <c r="X31" s="224"/>
      <c r="Y31" s="304"/>
    </row>
    <row r="32" spans="1:25" x14ac:dyDescent="0.25">
      <c r="B32" s="229"/>
      <c r="C32" s="230"/>
      <c r="D32" s="230"/>
      <c r="E32" s="230"/>
      <c r="F32" s="230"/>
      <c r="G32" s="230"/>
      <c r="H32" s="282"/>
      <c r="I32" s="230"/>
      <c r="J32" s="230"/>
      <c r="K32" s="230"/>
      <c r="L32" s="230"/>
      <c r="M32" s="230"/>
      <c r="N32" s="291"/>
      <c r="O32" s="230"/>
      <c r="P32" s="230"/>
      <c r="Q32" s="230"/>
      <c r="R32" s="230"/>
      <c r="S32" s="230"/>
      <c r="T32" s="305"/>
      <c r="U32" s="230"/>
      <c r="V32" s="230"/>
      <c r="W32" s="230"/>
      <c r="X32" s="230"/>
      <c r="Y32" s="306"/>
    </row>
    <row r="33" spans="2:25" ht="15.75" thickBot="1" x14ac:dyDescent="0.3">
      <c r="B33" s="231"/>
      <c r="C33" s="232"/>
      <c r="D33" s="232"/>
      <c r="E33" s="232"/>
      <c r="F33" s="232"/>
      <c r="G33" s="232"/>
      <c r="H33" s="283"/>
      <c r="I33" s="284"/>
      <c r="J33" s="284"/>
      <c r="K33" s="284"/>
      <c r="L33" s="284"/>
      <c r="M33" s="284"/>
      <c r="N33" s="292"/>
      <c r="O33" s="293"/>
      <c r="P33" s="293"/>
      <c r="Q33" s="293"/>
      <c r="R33" s="293"/>
      <c r="S33" s="293"/>
      <c r="T33" s="307"/>
      <c r="U33" s="308"/>
      <c r="V33" s="308"/>
      <c r="W33" s="308"/>
      <c r="X33" s="308"/>
      <c r="Y33" s="309"/>
    </row>
    <row r="34" spans="2:25" ht="15.75" thickTop="1" x14ac:dyDescent="0.25"/>
  </sheetData>
  <phoneticPr fontId="21" type="noConversion"/>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8FE431-5F89-4C54-B93C-234849ADC884}">
  <sheetPr codeName="Feuil6"/>
  <dimension ref="A1:L29"/>
  <sheetViews>
    <sheetView topLeftCell="C1" workbookViewId="0">
      <selection activeCell="K28" sqref="K28"/>
    </sheetView>
  </sheetViews>
  <sheetFormatPr baseColWidth="10" defaultRowHeight="15" x14ac:dyDescent="0.25"/>
  <sheetData>
    <row r="1" spans="1:2" x14ac:dyDescent="0.25">
      <c r="A1" t="s">
        <v>381</v>
      </c>
      <c r="B1" t="s">
        <v>320</v>
      </c>
    </row>
    <row r="2" spans="1:2" x14ac:dyDescent="0.25">
      <c r="A2" t="s">
        <v>382</v>
      </c>
      <c r="B2" t="s">
        <v>383</v>
      </c>
    </row>
    <row r="20" spans="1:12" x14ac:dyDescent="0.25">
      <c r="A20" t="s">
        <v>381</v>
      </c>
      <c r="B20" t="s">
        <v>320</v>
      </c>
      <c r="E20" t="s">
        <v>381</v>
      </c>
      <c r="G20" t="s">
        <v>373</v>
      </c>
    </row>
    <row r="21" spans="1:12" x14ac:dyDescent="0.25">
      <c r="A21" t="s">
        <v>380</v>
      </c>
      <c r="B21" t="s">
        <v>386</v>
      </c>
      <c r="E21" t="s">
        <v>373</v>
      </c>
      <c r="G21" t="s">
        <v>384</v>
      </c>
      <c r="L21" s="119"/>
    </row>
    <row r="22" spans="1:12" x14ac:dyDescent="0.25">
      <c r="E22" t="s">
        <v>380</v>
      </c>
      <c r="G22" t="s">
        <v>385</v>
      </c>
    </row>
    <row r="27" spans="1:12" x14ac:dyDescent="0.25">
      <c r="G27" t="s">
        <v>380</v>
      </c>
    </row>
    <row r="28" spans="1:12" x14ac:dyDescent="0.25">
      <c r="G28" t="s">
        <v>386</v>
      </c>
    </row>
    <row r="29" spans="1:12" x14ac:dyDescent="0.25">
      <c r="G29" t="s">
        <v>387</v>
      </c>
    </row>
  </sheetData>
  <dataConsolidate/>
  <dataValidations count="3">
    <dataValidation type="list" allowBlank="1" showInputMessage="1" showErrorMessage="1" sqref="A2" xr:uid="{A5A86D82-F052-47C1-ACB5-50E4540F3CDE}">
      <formula1>Marque</formula1>
    </dataValidation>
    <dataValidation type="list" allowBlank="1" showInputMessage="1" showErrorMessage="1" sqref="B2 B21" xr:uid="{DC7C551C-E3AB-43A4-82E0-6E097C2E0AB4}">
      <formula1>INDIRECT(A2)</formula1>
    </dataValidation>
    <dataValidation type="list" allowBlank="1" showInputMessage="1" showErrorMessage="1" sqref="A21" xr:uid="{C8CE0E04-F8BF-4455-B245-396718A4ADD5}">
      <formula1>sortes</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12</vt:i4>
      </vt:variant>
    </vt:vector>
  </HeadingPairs>
  <TitlesOfParts>
    <vt:vector size="19" baseType="lpstr">
      <vt:lpstr>Données</vt:lpstr>
      <vt:lpstr>Bon de Commande</vt:lpstr>
      <vt:lpstr>Historique_facture</vt:lpstr>
      <vt:lpstr>Financements</vt:lpstr>
      <vt:lpstr>FACEBOOK</vt:lpstr>
      <vt:lpstr>PLANNING</vt:lpstr>
      <vt:lpstr>Feuil2</vt:lpstr>
      <vt:lpstr>Att</vt:lpstr>
      <vt:lpstr>Citroën</vt:lpstr>
      <vt:lpstr>Cont</vt:lpstr>
      <vt:lpstr>En_attente</vt:lpstr>
      <vt:lpstr>envoi</vt:lpstr>
      <vt:lpstr>EnVoyé</vt:lpstr>
      <vt:lpstr>Marque</vt:lpstr>
      <vt:lpstr>Marques</vt:lpstr>
      <vt:lpstr>Peugeot</vt:lpstr>
      <vt:lpstr>Renault</vt:lpstr>
      <vt:lpstr>sortes</vt:lpstr>
      <vt:lpstr>'Bon de Commande'!Zone_d_impression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Dany KOUSEN</dc:creator>
  <cp:lastModifiedBy>Dany KOUSEN</cp:lastModifiedBy>
  <cp:lastPrinted>2020-11-02T14:28:40Z</cp:lastPrinted>
  <dcterms:created xsi:type="dcterms:W3CDTF">2020-10-10T08:40:49Z</dcterms:created>
  <dcterms:modified xsi:type="dcterms:W3CDTF">2020-11-04T09:36:52Z</dcterms:modified>
</cp:coreProperties>
</file>