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206"/>
  <workbookPr showInkAnnotation="0" autoCompressPictures="0"/>
  <bookViews>
    <workbookView xWindow="1780" yWindow="920" windowWidth="25600" windowHeight="15540" tabRatio="415"/>
  </bookViews>
  <sheets>
    <sheet name="Formulaire" sheetId="1" r:id="rId1"/>
    <sheet name="Base de donnée" sheetId="2" r:id="rId2"/>
    <sheet name="Feuil3" sheetId="3" r:id="rId3"/>
  </sheets>
  <definedNames>
    <definedName name="aerochauffeur">'Base de donnée'!$A$17:$A$19</definedName>
    <definedName name="miseenplace">'Base de donnée'!$B$27:$B$30</definedName>
    <definedName name="miseenservice">'Base de donnée'!$B$33:$B$36</definedName>
    <definedName name="Puissance">'Base de donnée'!$A$2:$A$8</definedName>
    <definedName name="solver_eng" localSheetId="0" hidden="1">1</definedName>
    <definedName name="solver_lin" localSheetId="0" hidden="1">2</definedName>
    <definedName name="solver_neg" localSheetId="0" hidden="1">1</definedName>
    <definedName name="solver_num" localSheetId="0" hidden="1">0</definedName>
    <definedName name="solver_opt" localSheetId="0" hidden="1">Formulaire!$C$5</definedName>
    <definedName name="solver_typ" localSheetId="0" hidden="1">1</definedName>
    <definedName name="solver_val" localSheetId="0" hidden="1">0</definedName>
    <definedName name="solver_ver" localSheetId="0" hidden="1">2</definedName>
    <definedName name="Tuyau">'Base de donnée'!$A$22:$A$24</definedName>
    <definedName name="Uranus">'Base de donnée'!$A$12:$A$14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0" i="1" l="1"/>
  <c r="E5" i="1"/>
  <c r="B10" i="1"/>
  <c r="E10" i="1"/>
  <c r="C11" i="1"/>
  <c r="B11" i="1"/>
  <c r="E11" i="1"/>
  <c r="C12" i="1"/>
  <c r="B12" i="1"/>
  <c r="E12" i="1"/>
  <c r="E13" i="1"/>
  <c r="C15" i="1"/>
  <c r="E6" i="1"/>
  <c r="B15" i="1"/>
  <c r="E15" i="1"/>
  <c r="C16" i="1"/>
  <c r="B16" i="1"/>
  <c r="E16" i="1"/>
  <c r="C17" i="1"/>
  <c r="B17" i="1"/>
  <c r="E17" i="1"/>
  <c r="E18" i="1"/>
  <c r="C20" i="1"/>
  <c r="E7" i="1"/>
  <c r="B20" i="1"/>
  <c r="E20" i="1"/>
  <c r="C21" i="1"/>
  <c r="B21" i="1"/>
  <c r="E21" i="1"/>
  <c r="C22" i="1"/>
  <c r="B22" i="1"/>
  <c r="E22" i="1"/>
  <c r="E23" i="1"/>
  <c r="C25" i="1"/>
  <c r="E8" i="1"/>
  <c r="B25" i="1"/>
  <c r="E25" i="1"/>
  <c r="C26" i="1"/>
  <c r="B26" i="1"/>
  <c r="E26" i="1"/>
  <c r="C27" i="1"/>
  <c r="B27" i="1"/>
  <c r="E27" i="1"/>
  <c r="E28" i="1"/>
  <c r="E30" i="1"/>
  <c r="E31" i="1"/>
  <c r="E32" i="1"/>
  <c r="E33" i="1"/>
  <c r="E34" i="1"/>
  <c r="E35" i="1"/>
  <c r="E36" i="1"/>
  <c r="E37" i="1"/>
  <c r="E39" i="1"/>
  <c r="E40" i="1"/>
  <c r="E41" i="1"/>
  <c r="E42" i="1"/>
  <c r="E43" i="1"/>
  <c r="D44" i="1"/>
</calcChain>
</file>

<file path=xl/sharedStrings.xml><?xml version="1.0" encoding="utf-8"?>
<sst xmlns="http://schemas.openxmlformats.org/spreadsheetml/2006/main" count="98" uniqueCount="55">
  <si>
    <t xml:space="preserve">Puissance  Seti </t>
  </si>
  <si>
    <t>Prix/Jours 30PJ</t>
  </si>
  <si>
    <t>Prix /jours 30 SV</t>
  </si>
  <si>
    <t>prix7jours solde</t>
  </si>
  <si>
    <t>Puissance Uranus</t>
  </si>
  <si>
    <t>aerochauffeur</t>
  </si>
  <si>
    <t>prix/jours solde</t>
  </si>
  <si>
    <t>Tuyau par 2x10m</t>
  </si>
  <si>
    <t>Date départ</t>
  </si>
  <si>
    <t>uranus loué</t>
  </si>
  <si>
    <t>Tuyau supplémentaire</t>
  </si>
  <si>
    <t>Nb jours</t>
  </si>
  <si>
    <t>Total</t>
  </si>
  <si>
    <t>30 premier jours</t>
  </si>
  <si>
    <t>30 suivant</t>
  </si>
  <si>
    <t>solde</t>
  </si>
  <si>
    <t>Chiffrage Seti</t>
  </si>
  <si>
    <t>Chiffrage uranus</t>
  </si>
  <si>
    <t>Aucun</t>
  </si>
  <si>
    <t>Nb de jours de location</t>
  </si>
  <si>
    <t>Divers</t>
  </si>
  <si>
    <t>Nb</t>
  </si>
  <si>
    <t>Prix/unité</t>
  </si>
  <si>
    <t>Tva</t>
  </si>
  <si>
    <t>prix/jours soldé</t>
  </si>
  <si>
    <t>Chiffrage aérochauffeur</t>
  </si>
  <si>
    <t>Total 1</t>
  </si>
  <si>
    <t>Total 2</t>
  </si>
  <si>
    <t>Total 3</t>
  </si>
  <si>
    <t>Total 4</t>
  </si>
  <si>
    <t>sous-total</t>
  </si>
  <si>
    <t>Décompte chaufferie mobile</t>
  </si>
  <si>
    <t>ot:</t>
  </si>
  <si>
    <t>rt:</t>
  </si>
  <si>
    <t>Date retour</t>
  </si>
  <si>
    <t>Chiffrage tuyau</t>
  </si>
  <si>
    <t>Lieux:</t>
  </si>
  <si>
    <t>Reprise de mazout</t>
  </si>
  <si>
    <t>Livrison. mazout</t>
  </si>
  <si>
    <t>Total 5</t>
  </si>
  <si>
    <t>Mise en place</t>
  </si>
  <si>
    <t>Mise en service</t>
  </si>
  <si>
    <t>Total 6</t>
  </si>
  <si>
    <t xml:space="preserve">mise en place </t>
  </si>
  <si>
    <t>prix/unité</t>
  </si>
  <si>
    <t>Chaufferie mobile loué</t>
  </si>
  <si>
    <t>Aérochuaffeur Loué</t>
  </si>
  <si>
    <t>Prix / jours</t>
  </si>
  <si>
    <t>Rabais</t>
  </si>
  <si>
    <t>Prix / unité</t>
  </si>
  <si>
    <t>Cases à menu déroulant</t>
  </si>
  <si>
    <t>Case automatique</t>
  </si>
  <si>
    <t>Case à modifier</t>
  </si>
  <si>
    <t>Libellé</t>
  </si>
  <si>
    <t>Forfait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</si>
</sst>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CHF&quot;\ #,##0.00;&quot;CHF&quot;\ \-#,##0.00"/>
    <numFmt numFmtId="43" formatCode="_ * #,##0.00_ ;_ * \-#,##0.00_ ;_ * &quot;-&quot;??_ ;_ @_ "/>
    <numFmt numFmtId="164" formatCode="&quot;CHF&quot;\ #,##0.00.\-;&quot;CHF&quot;\ \-#,##0.00.\-"/>
    <numFmt numFmtId="165" formatCode="&quot;CHF&quot;\ #,##0.00;[Red]&quot;CHF&quot;\ #,##0.00"/>
  </numFmts>
  <fonts count="22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u/>
      <sz val="12"/>
      <color theme="10"/>
      <name val="Arial"/>
      <family val="2"/>
    </font>
    <font>
      <u/>
      <sz val="12"/>
      <color theme="11"/>
      <name val="Arial"/>
      <family val="2"/>
    </font>
    <font>
      <b/>
      <sz val="12"/>
      <color theme="1"/>
      <name val="Arial"/>
      <family val="2"/>
    </font>
    <font>
      <b/>
      <sz val="18"/>
      <color theme="1"/>
      <name val="Arial"/>
    </font>
    <font>
      <sz val="8"/>
      <name val="Arial"/>
      <family val="2"/>
    </font>
    <font>
      <sz val="10"/>
      <color theme="1"/>
      <name val="Arial"/>
    </font>
    <font>
      <b/>
      <sz val="10"/>
      <color theme="1"/>
      <name val="Arial"/>
    </font>
    <font>
      <b/>
      <sz val="14"/>
      <color rgb="FFFF0000"/>
      <name val="Arial"/>
    </font>
    <font>
      <sz val="8"/>
      <color theme="1"/>
      <name val="Arial"/>
    </font>
    <font>
      <b/>
      <sz val="8"/>
      <color theme="1"/>
      <name val="Arial"/>
    </font>
    <font>
      <b/>
      <i/>
      <sz val="8"/>
      <color theme="3" tint="0.39997558519241921"/>
      <name val="Arial"/>
    </font>
    <font>
      <sz val="8"/>
      <color theme="3" tint="0.39997558519241921"/>
      <name val="Arial"/>
    </font>
    <font>
      <sz val="8"/>
      <color rgb="FF000000"/>
      <name val="Arial"/>
    </font>
    <font>
      <i/>
      <sz val="8"/>
      <color theme="1"/>
      <name val="Arial"/>
    </font>
    <font>
      <b/>
      <u val="doubleAccounting"/>
      <sz val="14"/>
      <color rgb="FFFF0000"/>
      <name val="Arial"/>
    </font>
    <font>
      <i/>
      <u val="singleAccounting"/>
      <sz val="8"/>
      <color theme="1"/>
      <name val="Arial"/>
    </font>
    <font>
      <u val="singleAccounting"/>
      <sz val="8"/>
      <color theme="1"/>
      <name val="Arial"/>
    </font>
    <font>
      <b/>
      <sz val="14"/>
      <color theme="1"/>
      <name val="Arial"/>
    </font>
    <font>
      <sz val="8"/>
      <color theme="1" tint="0.14999847407452621"/>
      <name val="Arial"/>
    </font>
  </fonts>
  <fills count="11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right"/>
    </xf>
    <xf numFmtId="0" fontId="0" fillId="0" borderId="0" xfId="0" applyFont="1" applyAlignment="1"/>
    <xf numFmtId="0" fontId="5" fillId="0" borderId="0" xfId="0" applyFont="1" applyAlignment="1"/>
    <xf numFmtId="0" fontId="0" fillId="0" borderId="0" xfId="0" applyFont="1"/>
    <xf numFmtId="0" fontId="0" fillId="0" borderId="0" xfId="0" applyFont="1" applyAlignment="1">
      <alignment horizontal="center"/>
    </xf>
    <xf numFmtId="0" fontId="8" fillId="0" borderId="0" xfId="0" applyFont="1"/>
    <xf numFmtId="0" fontId="10" fillId="0" borderId="0" xfId="0" applyFont="1" applyAlignment="1">
      <alignment horizontal="right"/>
    </xf>
    <xf numFmtId="43" fontId="0" fillId="0" borderId="0" xfId="26" applyFont="1" applyAlignment="1">
      <alignment horizontal="center"/>
    </xf>
    <xf numFmtId="43" fontId="0" fillId="0" borderId="0" xfId="0" applyNumberFormat="1" applyFont="1" applyAlignment="1">
      <alignment horizontal="center"/>
    </xf>
    <xf numFmtId="0" fontId="11" fillId="0" borderId="0" xfId="0" applyFont="1" applyAlignme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16" fillId="0" borderId="0" xfId="0" applyFont="1"/>
    <xf numFmtId="0" fontId="16" fillId="0" borderId="0" xfId="0" applyFont="1" applyAlignment="1">
      <alignment horizontal="right"/>
    </xf>
    <xf numFmtId="9" fontId="16" fillId="0" borderId="0" xfId="15" applyFont="1"/>
    <xf numFmtId="0" fontId="6" fillId="0" borderId="0" xfId="0" applyFont="1" applyAlignment="1">
      <alignment vertical="center"/>
    </xf>
    <xf numFmtId="0" fontId="11" fillId="0" borderId="0" xfId="0" applyFont="1" applyBorder="1" applyAlignment="1">
      <alignment horizontal="right"/>
    </xf>
    <xf numFmtId="1" fontId="15" fillId="0" borderId="0" xfId="0" applyNumberFormat="1" applyFont="1" applyBorder="1" applyAlignment="1">
      <alignment horizontal="center" vertical="center"/>
    </xf>
    <xf numFmtId="0" fontId="11" fillId="0" borderId="0" xfId="0" applyFont="1" applyBorder="1"/>
    <xf numFmtId="0" fontId="0" fillId="0" borderId="0" xfId="0" applyFont="1" applyProtection="1">
      <protection locked="0"/>
    </xf>
    <xf numFmtId="0" fontId="11" fillId="0" borderId="0" xfId="0" applyFont="1" applyBorder="1" applyAlignment="1"/>
    <xf numFmtId="0" fontId="9" fillId="0" borderId="3" xfId="0" applyFont="1" applyBorder="1" applyAlignment="1" applyProtection="1">
      <alignment horizontal="left"/>
      <protection locked="0"/>
    </xf>
    <xf numFmtId="0" fontId="11" fillId="0" borderId="3" xfId="0" applyFont="1" applyBorder="1" applyAlignment="1" applyProtection="1">
      <alignment horizontal="left"/>
      <protection locked="0"/>
    </xf>
    <xf numFmtId="164" fontId="10" fillId="0" borderId="0" xfId="0" applyNumberFormat="1" applyFont="1" applyBorder="1" applyAlignment="1"/>
    <xf numFmtId="7" fontId="18" fillId="0" borderId="0" xfId="0" applyNumberFormat="1" applyFont="1"/>
    <xf numFmtId="165" fontId="17" fillId="0" borderId="0" xfId="0" applyNumberFormat="1" applyFont="1" applyBorder="1" applyAlignment="1">
      <alignment horizontal="right"/>
    </xf>
    <xf numFmtId="7" fontId="19" fillId="0" borderId="0" xfId="0" applyNumberFormat="1" applyFont="1" applyBorder="1" applyAlignment="1">
      <alignment horizontal="right"/>
    </xf>
    <xf numFmtId="0" fontId="8" fillId="0" borderId="3" xfId="0" applyFont="1" applyBorder="1" applyAlignment="1" applyProtection="1">
      <protection locked="0"/>
    </xf>
    <xf numFmtId="0" fontId="8" fillId="0" borderId="0" xfId="0" applyFont="1" applyBorder="1" applyAlignment="1" applyProtection="1">
      <protection locked="0"/>
    </xf>
    <xf numFmtId="0" fontId="20" fillId="0" borderId="0" xfId="0" applyFont="1" applyAlignment="1">
      <alignment horizontal="center" vertical="center"/>
    </xf>
    <xf numFmtId="0" fontId="0" fillId="0" borderId="0" xfId="0" applyFont="1" applyAlignment="1">
      <alignment vertical="top"/>
    </xf>
    <xf numFmtId="0" fontId="5" fillId="0" borderId="0" xfId="0" applyFont="1" applyAlignment="1">
      <alignment horizontal="center"/>
    </xf>
    <xf numFmtId="0" fontId="20" fillId="0" borderId="0" xfId="0" applyFont="1" applyAlignment="1">
      <alignment horizontal="center" vertical="top"/>
    </xf>
    <xf numFmtId="0" fontId="9" fillId="0" borderId="0" xfId="0" applyFont="1" applyBorder="1" applyAlignment="1" applyProtection="1">
      <alignment horizontal="left"/>
      <protection locked="0"/>
    </xf>
    <xf numFmtId="0" fontId="11" fillId="0" borderId="0" xfId="0" applyFont="1" applyBorder="1" applyAlignment="1" applyProtection="1">
      <alignment horizontal="left"/>
      <protection locked="0"/>
    </xf>
    <xf numFmtId="2" fontId="11" fillId="0" borderId="0" xfId="0" applyNumberFormat="1" applyFont="1" applyBorder="1" applyAlignment="1">
      <alignment horizontal="center" vertical="center"/>
    </xf>
    <xf numFmtId="7" fontId="14" fillId="0" borderId="0" xfId="0" applyNumberFormat="1" applyFont="1" applyBorder="1" applyAlignment="1">
      <alignment horizontal="right"/>
    </xf>
    <xf numFmtId="0" fontId="11" fillId="0" borderId="0" xfId="0" applyFont="1" applyBorder="1" applyAlignment="1">
      <alignment horizontal="center" vertical="center"/>
    </xf>
    <xf numFmtId="165" fontId="17" fillId="0" borderId="0" xfId="0" applyNumberFormat="1" applyFont="1" applyBorder="1" applyAlignment="1">
      <alignment horizontal="right"/>
    </xf>
    <xf numFmtId="0" fontId="0" fillId="0" borderId="0" xfId="0" applyFont="1" applyFill="1" applyAlignment="1"/>
    <xf numFmtId="0" fontId="21" fillId="2" borderId="1" xfId="0" applyFont="1" applyFill="1" applyBorder="1" applyAlignment="1" applyProtection="1">
      <alignment horizontal="center" vertical="center"/>
      <protection locked="0"/>
    </xf>
    <xf numFmtId="0" fontId="21" fillId="2" borderId="1" xfId="0" applyFont="1" applyFill="1" applyBorder="1" applyAlignment="1" applyProtection="1">
      <alignment horizontal="center"/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14" fontId="11" fillId="3" borderId="4" xfId="0" applyNumberFormat="1" applyFont="1" applyFill="1" applyBorder="1" applyAlignment="1" applyProtection="1">
      <alignment horizontal="center" vertical="center"/>
      <protection locked="0"/>
    </xf>
    <xf numFmtId="14" fontId="11" fillId="3" borderId="1" xfId="0" applyNumberFormat="1" applyFont="1" applyFill="1" applyBorder="1" applyAlignment="1" applyProtection="1">
      <alignment horizontal="center" vertical="center"/>
      <protection locked="0"/>
    </xf>
    <xf numFmtId="1" fontId="11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2" fontId="11" fillId="4" borderId="1" xfId="0" applyNumberFormat="1" applyFont="1" applyFill="1" applyBorder="1" applyAlignment="1">
      <alignment horizontal="center" vertical="center"/>
    </xf>
    <xf numFmtId="7" fontId="14" fillId="4" borderId="1" xfId="0" applyNumberFormat="1" applyFont="1" applyFill="1" applyBorder="1" applyAlignment="1">
      <alignment horizontal="right"/>
    </xf>
    <xf numFmtId="0" fontId="11" fillId="4" borderId="1" xfId="0" applyFont="1" applyFill="1" applyBorder="1"/>
    <xf numFmtId="1" fontId="15" fillId="4" borderId="1" xfId="0" applyNumberFormat="1" applyFont="1" applyFill="1" applyBorder="1" applyAlignment="1">
      <alignment horizontal="center" vertical="center"/>
    </xf>
    <xf numFmtId="1" fontId="11" fillId="3" borderId="1" xfId="0" applyNumberFormat="1" applyFont="1" applyFill="1" applyBorder="1" applyAlignment="1" applyProtection="1">
      <alignment horizontal="center" vertical="center"/>
      <protection locked="0"/>
    </xf>
    <xf numFmtId="2" fontId="11" fillId="3" borderId="1" xfId="0" applyNumberFormat="1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9" fontId="11" fillId="4" borderId="1" xfId="0" applyNumberFormat="1" applyFont="1" applyFill="1" applyBorder="1" applyAlignment="1">
      <alignment horizontal="center" vertical="center"/>
    </xf>
    <xf numFmtId="9" fontId="21" fillId="3" borderId="1" xfId="0" applyNumberFormat="1" applyFont="1" applyFill="1" applyBorder="1" applyAlignment="1" applyProtection="1">
      <alignment horizontal="center" vertical="center"/>
      <protection locked="0"/>
    </xf>
    <xf numFmtId="7" fontId="21" fillId="4" borderId="1" xfId="0" applyNumberFormat="1" applyFont="1" applyFill="1" applyBorder="1" applyAlignment="1">
      <alignment horizontal="right"/>
    </xf>
    <xf numFmtId="0" fontId="11" fillId="0" borderId="0" xfId="0" applyFont="1" applyAlignment="1">
      <alignment vertical="center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right" vertical="center"/>
    </xf>
    <xf numFmtId="0" fontId="11" fillId="6" borderId="2" xfId="0" applyFont="1" applyFill="1" applyBorder="1" applyAlignment="1">
      <alignment horizontal="right" vertical="center"/>
    </xf>
    <xf numFmtId="0" fontId="11" fillId="7" borderId="2" xfId="0" applyFont="1" applyFill="1" applyBorder="1" applyAlignment="1">
      <alignment horizontal="right" vertical="center"/>
    </xf>
    <xf numFmtId="0" fontId="11" fillId="8" borderId="2" xfId="0" applyFont="1" applyFill="1" applyBorder="1" applyAlignment="1">
      <alignment horizontal="right" vertical="center"/>
    </xf>
    <xf numFmtId="0" fontId="11" fillId="5" borderId="1" xfId="0" applyFont="1" applyFill="1" applyBorder="1" applyAlignment="1">
      <alignment horizontal="right"/>
    </xf>
    <xf numFmtId="0" fontId="11" fillId="6" borderId="1" xfId="0" applyFont="1" applyFill="1" applyBorder="1" applyAlignment="1">
      <alignment horizontal="right"/>
    </xf>
    <xf numFmtId="0" fontId="11" fillId="7" borderId="1" xfId="0" applyFont="1" applyFill="1" applyBorder="1" applyAlignment="1">
      <alignment horizontal="right"/>
    </xf>
    <xf numFmtId="0" fontId="11" fillId="8" borderId="1" xfId="0" applyFont="1" applyFill="1" applyBorder="1" applyAlignment="1">
      <alignment horizontal="right"/>
    </xf>
    <xf numFmtId="0" fontId="11" fillId="9" borderId="1" xfId="0" applyFont="1" applyFill="1" applyBorder="1" applyAlignment="1" applyProtection="1">
      <alignment horizontal="right" vertical="center"/>
      <protection locked="0"/>
    </xf>
    <xf numFmtId="0" fontId="11" fillId="9" borderId="1" xfId="0" applyFont="1" applyFill="1" applyBorder="1" applyAlignment="1" applyProtection="1">
      <alignment vertical="center"/>
      <protection locked="0"/>
    </xf>
    <xf numFmtId="0" fontId="11" fillId="10" borderId="1" xfId="0" applyFont="1" applyFill="1" applyBorder="1" applyAlignment="1">
      <alignment horizontal="right" vertical="center"/>
    </xf>
    <xf numFmtId="0" fontId="12" fillId="0" borderId="0" xfId="0" applyFont="1" applyAlignment="1">
      <alignment horizontal="center" vertical="center"/>
    </xf>
  </cellXfs>
  <cellStyles count="3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Milliers" xfId="26" builtinId="3"/>
    <cellStyle name="Normal" xfId="0" builtinId="0"/>
    <cellStyle name="Pourcentage" xfId="15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showGridLines="0" tabSelected="1" workbookViewId="0">
      <selection activeCell="C42" sqref="C42"/>
    </sheetView>
  </sheetViews>
  <sheetFormatPr baseColWidth="10" defaultRowHeight="15" x14ac:dyDescent="0"/>
  <cols>
    <col min="1" max="1" width="13.140625" style="4" customWidth="1"/>
    <col min="2" max="5" width="9.140625" style="4" customWidth="1"/>
    <col min="6" max="6" width="5.140625" style="4" customWidth="1"/>
    <col min="7" max="7" width="2.42578125" style="4" customWidth="1"/>
    <col min="8" max="8" width="12.85546875" style="4" customWidth="1"/>
    <col min="9" max="16384" width="10.7109375" style="4"/>
  </cols>
  <sheetData>
    <row r="1" spans="1:8" ht="55" customHeight="1">
      <c r="A1" s="36" t="s">
        <v>31</v>
      </c>
      <c r="B1" s="36"/>
      <c r="C1" s="36"/>
      <c r="D1" s="36"/>
      <c r="E1" s="36"/>
      <c r="F1" s="39"/>
      <c r="G1" s="22"/>
    </row>
    <row r="2" spans="1:8" ht="17" customHeight="1">
      <c r="A2" s="34" t="s">
        <v>32</v>
      </c>
      <c r="B2" s="35"/>
      <c r="C2" s="26"/>
      <c r="D2" s="28" t="s">
        <v>33</v>
      </c>
      <c r="E2" s="28"/>
      <c r="F2" s="40"/>
      <c r="G2" s="3"/>
    </row>
    <row r="3" spans="1:8" ht="27" customHeight="1">
      <c r="A3" s="29" t="s">
        <v>36</v>
      </c>
      <c r="B3" s="29"/>
      <c r="C3" s="29"/>
      <c r="D3" s="29"/>
      <c r="E3" s="29"/>
      <c r="F3" s="41"/>
      <c r="G3" s="38"/>
    </row>
    <row r="4" spans="1:8" s="2" customFormat="1" ht="35" customHeight="1">
      <c r="A4" s="11" t="s">
        <v>53</v>
      </c>
      <c r="B4" s="10"/>
      <c r="C4" s="11" t="s">
        <v>8</v>
      </c>
      <c r="D4" s="11" t="s">
        <v>34</v>
      </c>
      <c r="E4" s="12" t="s">
        <v>19</v>
      </c>
      <c r="F4" s="12"/>
      <c r="G4" s="37"/>
      <c r="H4" s="46"/>
    </row>
    <row r="5" spans="1:8" s="5" customFormat="1" ht="17" customHeight="1">
      <c r="A5" s="68" t="s">
        <v>45</v>
      </c>
      <c r="B5" s="47" t="s">
        <v>18</v>
      </c>
      <c r="C5" s="50">
        <v>41334</v>
      </c>
      <c r="D5" s="51">
        <v>41618</v>
      </c>
      <c r="E5" s="54">
        <f>($D5-$C5)+1</f>
        <v>285</v>
      </c>
      <c r="F5" s="42"/>
      <c r="G5" s="65"/>
      <c r="H5" s="13" t="s">
        <v>50</v>
      </c>
    </row>
    <row r="6" spans="1:8" s="5" customFormat="1" ht="17" customHeight="1">
      <c r="A6" s="69" t="s">
        <v>9</v>
      </c>
      <c r="B6" s="47" t="s">
        <v>18</v>
      </c>
      <c r="C6" s="50">
        <v>41334</v>
      </c>
      <c r="D6" s="51">
        <v>41366</v>
      </c>
      <c r="E6" s="54">
        <f>($D6-$C6)+1</f>
        <v>33</v>
      </c>
      <c r="F6" s="42"/>
      <c r="G6" s="66"/>
      <c r="H6" s="13" t="s">
        <v>52</v>
      </c>
    </row>
    <row r="7" spans="1:8" s="5" customFormat="1" ht="17" customHeight="1">
      <c r="A7" s="70" t="s">
        <v>46</v>
      </c>
      <c r="B7" s="47" t="s">
        <v>18</v>
      </c>
      <c r="C7" s="50">
        <v>41334</v>
      </c>
      <c r="D7" s="51">
        <v>41426</v>
      </c>
      <c r="E7" s="54">
        <f>($D7-$C7)+1</f>
        <v>93</v>
      </c>
      <c r="F7" s="42"/>
      <c r="G7" s="67"/>
      <c r="H7" s="13" t="s">
        <v>51</v>
      </c>
    </row>
    <row r="8" spans="1:8" s="5" customFormat="1" ht="17" customHeight="1">
      <c r="A8" s="71" t="s">
        <v>10</v>
      </c>
      <c r="B8" s="48" t="s">
        <v>18</v>
      </c>
      <c r="C8" s="50">
        <v>41334</v>
      </c>
      <c r="D8" s="51">
        <v>41426</v>
      </c>
      <c r="E8" s="54">
        <f>$D$5-$C$5</f>
        <v>284</v>
      </c>
      <c r="F8" s="42"/>
      <c r="H8" s="8"/>
    </row>
    <row r="9" spans="1:8" ht="22" customHeight="1">
      <c r="A9" s="11" t="s">
        <v>16</v>
      </c>
      <c r="B9" s="11" t="s">
        <v>11</v>
      </c>
      <c r="C9" s="11" t="s">
        <v>47</v>
      </c>
      <c r="D9" s="11" t="s">
        <v>48</v>
      </c>
      <c r="E9" s="11" t="s">
        <v>12</v>
      </c>
      <c r="F9" s="11"/>
    </row>
    <row r="10" spans="1:8" s="5" customFormat="1" ht="13" customHeight="1">
      <c r="A10" s="72" t="s">
        <v>13</v>
      </c>
      <c r="B10" s="52">
        <f>IF($E$5&gt;30,30,$E$5)</f>
        <v>30</v>
      </c>
      <c r="C10" s="53">
        <f>VLOOKUP($B$5,'Base de donnée'!A2:D8,2)</f>
        <v>0</v>
      </c>
      <c r="D10" s="62">
        <v>0</v>
      </c>
      <c r="E10" s="54">
        <f>($B10*$C10)*(1-$D10)</f>
        <v>0</v>
      </c>
      <c r="F10" s="42"/>
      <c r="H10" s="9"/>
    </row>
    <row r="11" spans="1:8" ht="13" customHeight="1">
      <c r="A11" s="72" t="s">
        <v>14</v>
      </c>
      <c r="B11" s="53">
        <f>IF($E5&gt;60,30,$E5-$B10)</f>
        <v>30</v>
      </c>
      <c r="C11" s="53">
        <f>VLOOKUP($B$5,'Base de donnée'!$A$2:$D$8,3)</f>
        <v>0</v>
      </c>
      <c r="D11" s="62">
        <v>0</v>
      </c>
      <c r="E11" s="54">
        <f t="shared" ref="E11:E12" si="0">($B11*$C11)*(1-$D11)</f>
        <v>0</v>
      </c>
      <c r="F11" s="42"/>
    </row>
    <row r="12" spans="1:8" ht="13" customHeight="1">
      <c r="A12" s="72" t="s">
        <v>15</v>
      </c>
      <c r="B12" s="52">
        <f>IF($E$5&gt;61,$E$5-$B10-$B11,0)</f>
        <v>225</v>
      </c>
      <c r="C12" s="53">
        <f>VLOOKUP($B$5,'Base de donnée'!$A$2:$D$8,4)</f>
        <v>0</v>
      </c>
      <c r="D12" s="62">
        <v>0</v>
      </c>
      <c r="E12" s="54">
        <f t="shared" si="0"/>
        <v>0</v>
      </c>
      <c r="F12" s="42"/>
    </row>
    <row r="13" spans="1:8" ht="13" customHeight="1">
      <c r="A13" s="14"/>
      <c r="B13" s="15"/>
      <c r="C13" s="15"/>
      <c r="D13" s="16" t="s">
        <v>26</v>
      </c>
      <c r="E13" s="55">
        <f>SUM(E10:E12)</f>
        <v>0</v>
      </c>
      <c r="F13" s="43"/>
    </row>
    <row r="14" spans="1:8" ht="22" customHeight="1">
      <c r="A14" s="11" t="s">
        <v>17</v>
      </c>
      <c r="B14" s="11" t="s">
        <v>11</v>
      </c>
      <c r="C14" s="11" t="s">
        <v>47</v>
      </c>
      <c r="D14" s="11" t="s">
        <v>48</v>
      </c>
      <c r="E14" s="11" t="s">
        <v>12</v>
      </c>
      <c r="F14" s="11"/>
    </row>
    <row r="15" spans="1:8" ht="13" customHeight="1">
      <c r="A15" s="73" t="s">
        <v>13</v>
      </c>
      <c r="B15" s="53">
        <f>IF($E6&gt;30,30,$E6)</f>
        <v>30</v>
      </c>
      <c r="C15" s="53">
        <f>VLOOKUP($B$6,'Base de donnée'!A12:D14,2)</f>
        <v>0</v>
      </c>
      <c r="D15" s="62">
        <v>0</v>
      </c>
      <c r="E15" s="54">
        <f>($B15*$C15)*(1-$D15)</f>
        <v>0</v>
      </c>
      <c r="F15" s="42"/>
    </row>
    <row r="16" spans="1:8" ht="13" customHeight="1">
      <c r="A16" s="73" t="s">
        <v>14</v>
      </c>
      <c r="B16" s="53">
        <f>IF($E$6&gt;60,30,$E6-$B15)</f>
        <v>3</v>
      </c>
      <c r="C16" s="53">
        <f>VLOOKUP($B$6,'Base de donnée'!A12:D14,3)</f>
        <v>0</v>
      </c>
      <c r="D16" s="62">
        <v>0</v>
      </c>
      <c r="E16" s="54">
        <f t="shared" ref="E16:E17" si="1">($B16*$C16)*(1-$D16)</f>
        <v>0</v>
      </c>
      <c r="F16" s="42"/>
    </row>
    <row r="17" spans="1:6" ht="13" customHeight="1">
      <c r="A17" s="73" t="s">
        <v>15</v>
      </c>
      <c r="B17" s="53">
        <f>IF($E6&gt;61,$E6-$B15-$B16,0)</f>
        <v>0</v>
      </c>
      <c r="C17" s="53">
        <f>VLOOKUP($B$6,'Base de donnée'!A12:D14,4)</f>
        <v>0</v>
      </c>
      <c r="D17" s="62">
        <v>0</v>
      </c>
      <c r="E17" s="54">
        <f t="shared" si="1"/>
        <v>0</v>
      </c>
      <c r="F17" s="42"/>
    </row>
    <row r="18" spans="1:6" ht="13" customHeight="1">
      <c r="A18" s="14"/>
      <c r="B18" s="15"/>
      <c r="C18" s="15"/>
      <c r="D18" s="16" t="s">
        <v>27</v>
      </c>
      <c r="E18" s="55">
        <f>SUM(E15:E17)</f>
        <v>0</v>
      </c>
      <c r="F18" s="43"/>
    </row>
    <row r="19" spans="1:6" ht="22" customHeight="1">
      <c r="A19" s="11" t="s">
        <v>25</v>
      </c>
      <c r="B19" s="11" t="s">
        <v>11</v>
      </c>
      <c r="C19" s="11" t="s">
        <v>47</v>
      </c>
      <c r="D19" s="11" t="s">
        <v>48</v>
      </c>
      <c r="E19" s="11" t="s">
        <v>12</v>
      </c>
      <c r="F19" s="11"/>
    </row>
    <row r="20" spans="1:6" ht="13" customHeight="1">
      <c r="A20" s="74" t="s">
        <v>13</v>
      </c>
      <c r="B20" s="53">
        <f>IF($E7&gt;30,30,$E7)</f>
        <v>30</v>
      </c>
      <c r="C20" s="53">
        <f>VLOOKUP($B$7,'Base de donnée'!$A$17:$D$19,2)</f>
        <v>0</v>
      </c>
      <c r="D20" s="62">
        <v>0</v>
      </c>
      <c r="E20" s="54">
        <f>($B20*$C20)*(1-$D20)</f>
        <v>0</v>
      </c>
      <c r="F20" s="42"/>
    </row>
    <row r="21" spans="1:6" ht="13" customHeight="1">
      <c r="A21" s="74" t="s">
        <v>14</v>
      </c>
      <c r="B21" s="53">
        <f>IF($E$7&gt;60,30,$E7-$B20)</f>
        <v>30</v>
      </c>
      <c r="C21" s="53">
        <f>VLOOKUP($B$7,'Base de donnée'!$A$17:$D$19,3)</f>
        <v>0</v>
      </c>
      <c r="D21" s="62">
        <v>0</v>
      </c>
      <c r="E21" s="54">
        <f t="shared" ref="E21:E22" si="2">($B21*$C21)*(1-$D21)</f>
        <v>0</v>
      </c>
      <c r="F21" s="42"/>
    </row>
    <row r="22" spans="1:6" ht="13" customHeight="1">
      <c r="A22" s="74" t="s">
        <v>15</v>
      </c>
      <c r="B22" s="53">
        <f>IF($E7&gt;61,$E7-$B20-$B21,0)</f>
        <v>33</v>
      </c>
      <c r="C22" s="53">
        <f>VLOOKUP($B$7,'Base de donnée'!$A$17:$D$19,4)</f>
        <v>0</v>
      </c>
      <c r="D22" s="62">
        <v>0</v>
      </c>
      <c r="E22" s="54">
        <f t="shared" si="2"/>
        <v>0</v>
      </c>
      <c r="F22" s="42"/>
    </row>
    <row r="23" spans="1:6" ht="13" customHeight="1">
      <c r="A23" s="14"/>
      <c r="B23" s="17"/>
      <c r="C23" s="17"/>
      <c r="D23" s="16" t="s">
        <v>28</v>
      </c>
      <c r="E23" s="55">
        <f>SUM(E20:E22)</f>
        <v>0</v>
      </c>
      <c r="F23" s="43"/>
    </row>
    <row r="24" spans="1:6" ht="22" customHeight="1">
      <c r="A24" s="11" t="s">
        <v>35</v>
      </c>
      <c r="B24" s="11" t="s">
        <v>11</v>
      </c>
      <c r="C24" s="11" t="s">
        <v>47</v>
      </c>
      <c r="D24" s="11" t="s">
        <v>48</v>
      </c>
      <c r="E24" s="11" t="s">
        <v>12</v>
      </c>
      <c r="F24" s="11"/>
    </row>
    <row r="25" spans="1:6" ht="13" customHeight="1">
      <c r="A25" s="75" t="s">
        <v>13</v>
      </c>
      <c r="B25" s="53">
        <f>IF($E8&gt;30,30,$E8)</f>
        <v>30</v>
      </c>
      <c r="C25" s="56">
        <f>VLOOKUP($B$8,'Base de donnée'!$A$22:$D$24,2)</f>
        <v>0</v>
      </c>
      <c r="D25" s="62">
        <v>0</v>
      </c>
      <c r="E25" s="53">
        <f>($B25*$C25)*(1-$D25)</f>
        <v>0</v>
      </c>
      <c r="F25" s="44"/>
    </row>
    <row r="26" spans="1:6" ht="13" customHeight="1">
      <c r="A26" s="75" t="s">
        <v>14</v>
      </c>
      <c r="B26" s="53">
        <f>IF($E$8&gt;60,30,$E8-$B25)</f>
        <v>30</v>
      </c>
      <c r="C26" s="56">
        <f>VLOOKUP($B$8,'Base de donnée'!$A$22:$D$24,3)</f>
        <v>0</v>
      </c>
      <c r="D26" s="62">
        <v>0</v>
      </c>
      <c r="E26" s="53">
        <f t="shared" ref="E26:E27" si="3">($B26*$C26)*(1-$D26)</f>
        <v>0</v>
      </c>
      <c r="F26" s="44"/>
    </row>
    <row r="27" spans="1:6" ht="13" customHeight="1">
      <c r="A27" s="75" t="s">
        <v>15</v>
      </c>
      <c r="B27" s="57">
        <f>IF($E8&gt;61,$E8-$B25-$B26,0)</f>
        <v>224</v>
      </c>
      <c r="C27" s="56">
        <f>VLOOKUP($B$8,'Base de donnée'!$A$22:$D$24,4)</f>
        <v>0</v>
      </c>
      <c r="D27" s="62">
        <v>0</v>
      </c>
      <c r="E27" s="53">
        <f t="shared" si="3"/>
        <v>0</v>
      </c>
      <c r="F27" s="44"/>
    </row>
    <row r="28" spans="1:6" ht="13" customHeight="1">
      <c r="A28" s="23"/>
      <c r="B28" s="24"/>
      <c r="C28" s="25"/>
      <c r="D28" s="16" t="s">
        <v>29</v>
      </c>
      <c r="E28" s="55">
        <f>SUM(E25:E27)</f>
        <v>0</v>
      </c>
      <c r="F28" s="43"/>
    </row>
    <row r="29" spans="1:6" ht="22" customHeight="1">
      <c r="A29" s="11" t="s">
        <v>20</v>
      </c>
      <c r="B29" s="11" t="s">
        <v>21</v>
      </c>
      <c r="C29" s="11" t="s">
        <v>49</v>
      </c>
      <c r="D29" s="11" t="s">
        <v>48</v>
      </c>
      <c r="E29" s="11" t="s">
        <v>12</v>
      </c>
      <c r="F29" s="11"/>
    </row>
    <row r="30" spans="1:6" ht="12" customHeight="1">
      <c r="A30" s="76" t="s">
        <v>38</v>
      </c>
      <c r="B30" s="58">
        <v>0</v>
      </c>
      <c r="C30" s="59">
        <v>1.1000000000000001</v>
      </c>
      <c r="D30" s="61">
        <v>0</v>
      </c>
      <c r="E30" s="54">
        <f>B30*C30</f>
        <v>0</v>
      </c>
      <c r="F30" s="42"/>
    </row>
    <row r="31" spans="1:6" ht="12" customHeight="1">
      <c r="A31" s="76" t="s">
        <v>37</v>
      </c>
      <c r="B31" s="58">
        <v>0</v>
      </c>
      <c r="C31" s="59">
        <v>-1</v>
      </c>
      <c r="D31" s="61">
        <v>0</v>
      </c>
      <c r="E31" s="54">
        <f>B31*C31</f>
        <v>0</v>
      </c>
      <c r="F31" s="42"/>
    </row>
    <row r="32" spans="1:6" ht="12" customHeight="1">
      <c r="A32" s="77"/>
      <c r="B32" s="60">
        <v>0</v>
      </c>
      <c r="C32" s="60">
        <v>0</v>
      </c>
      <c r="D32" s="61">
        <v>0</v>
      </c>
      <c r="E32" s="54">
        <f t="shared" ref="E32:E36" si="4">B32*C32</f>
        <v>0</v>
      </c>
      <c r="F32" s="42"/>
    </row>
    <row r="33" spans="1:7" ht="12" customHeight="1">
      <c r="A33" s="77"/>
      <c r="B33" s="60">
        <v>0</v>
      </c>
      <c r="C33" s="60">
        <v>0</v>
      </c>
      <c r="D33" s="61">
        <v>0</v>
      </c>
      <c r="E33" s="54">
        <f t="shared" si="4"/>
        <v>0</v>
      </c>
      <c r="F33" s="42"/>
    </row>
    <row r="34" spans="1:7" ht="12" customHeight="1">
      <c r="A34" s="77"/>
      <c r="B34" s="60">
        <v>0</v>
      </c>
      <c r="C34" s="60">
        <v>0</v>
      </c>
      <c r="D34" s="61">
        <v>0</v>
      </c>
      <c r="E34" s="54">
        <f t="shared" si="4"/>
        <v>0</v>
      </c>
      <c r="F34" s="42"/>
    </row>
    <row r="35" spans="1:7" ht="12" customHeight="1">
      <c r="A35" s="77"/>
      <c r="B35" s="60">
        <v>0</v>
      </c>
      <c r="C35" s="60">
        <v>0</v>
      </c>
      <c r="D35" s="61">
        <v>0</v>
      </c>
      <c r="E35" s="54">
        <f t="shared" si="4"/>
        <v>0</v>
      </c>
      <c r="F35" s="42"/>
    </row>
    <row r="36" spans="1:7" ht="12" customHeight="1">
      <c r="A36" s="77"/>
      <c r="B36" s="60">
        <v>0</v>
      </c>
      <c r="C36" s="60">
        <v>0</v>
      </c>
      <c r="D36" s="61">
        <v>0</v>
      </c>
      <c r="E36" s="54">
        <f t="shared" si="4"/>
        <v>0</v>
      </c>
      <c r="F36" s="42"/>
    </row>
    <row r="37" spans="1:7" ht="13" customHeight="1">
      <c r="A37" s="64"/>
      <c r="B37" s="10"/>
      <c r="C37" s="10"/>
      <c r="D37" s="16" t="s">
        <v>39</v>
      </c>
      <c r="E37" s="55">
        <f>SUM(E30:E36)</f>
        <v>0</v>
      </c>
      <c r="F37" s="43"/>
    </row>
    <row r="38" spans="1:7" ht="22" customHeight="1">
      <c r="A38" s="79" t="s">
        <v>54</v>
      </c>
      <c r="B38" s="11" t="s">
        <v>21</v>
      </c>
      <c r="C38" s="11" t="s">
        <v>49</v>
      </c>
      <c r="D38" s="11" t="s">
        <v>48</v>
      </c>
      <c r="E38" s="11" t="s">
        <v>12</v>
      </c>
      <c r="F38" s="11"/>
    </row>
    <row r="39" spans="1:7" ht="11" customHeight="1">
      <c r="A39" s="78" t="s">
        <v>40</v>
      </c>
      <c r="B39" s="53">
        <v>1</v>
      </c>
      <c r="C39" s="49">
        <v>0</v>
      </c>
      <c r="D39" s="61">
        <v>0</v>
      </c>
      <c r="E39" s="63">
        <f>B39*C39</f>
        <v>0</v>
      </c>
      <c r="F39" s="43"/>
    </row>
    <row r="40" spans="1:7" ht="11" customHeight="1">
      <c r="A40" s="78" t="s">
        <v>41</v>
      </c>
      <c r="B40" s="53">
        <v>1</v>
      </c>
      <c r="C40" s="49">
        <v>0</v>
      </c>
      <c r="D40" s="61">
        <v>0</v>
      </c>
      <c r="E40" s="63">
        <f>B40*C40</f>
        <v>0</v>
      </c>
      <c r="F40" s="43"/>
    </row>
    <row r="41" spans="1:7" ht="15" customHeight="1">
      <c r="A41" s="25"/>
      <c r="B41" s="27"/>
      <c r="C41" s="27"/>
      <c r="D41" s="16" t="s">
        <v>42</v>
      </c>
      <c r="E41" s="55">
        <f>SUM(E39:E40)</f>
        <v>0</v>
      </c>
      <c r="F41" s="43"/>
    </row>
    <row r="42" spans="1:7" ht="23" customHeight="1">
      <c r="B42" s="10"/>
      <c r="C42" s="18" t="s">
        <v>30</v>
      </c>
      <c r="E42" s="33">
        <f>E13+E18+E23+E28+E37+E41</f>
        <v>0</v>
      </c>
      <c r="F42" s="33"/>
    </row>
    <row r="43" spans="1:7" ht="21" customHeight="1">
      <c r="A43" s="14"/>
      <c r="B43" s="19"/>
      <c r="C43" s="20" t="s">
        <v>23</v>
      </c>
      <c r="D43" s="21">
        <v>0.08</v>
      </c>
      <c r="E43" s="31">
        <f>E42*D43</f>
        <v>0</v>
      </c>
      <c r="F43" s="31"/>
    </row>
    <row r="44" spans="1:7" ht="32" customHeight="1">
      <c r="A44" s="6"/>
      <c r="B44" s="6"/>
      <c r="C44" s="7" t="s">
        <v>12</v>
      </c>
      <c r="D44" s="32">
        <f>ROUND((E42+E43),0)</f>
        <v>0</v>
      </c>
      <c r="E44" s="32"/>
      <c r="F44" s="45"/>
      <c r="G44" s="30"/>
    </row>
  </sheetData>
  <sheetProtection selectLockedCells="1"/>
  <mergeCells count="4">
    <mergeCell ref="D44:E44"/>
    <mergeCell ref="A1:E1"/>
    <mergeCell ref="D2:E2"/>
    <mergeCell ref="A3:E3"/>
  </mergeCells>
  <phoneticPr fontId="7" type="noConversion"/>
  <dataValidations count="6">
    <dataValidation type="list" allowBlank="1" showInputMessage="1" showErrorMessage="1" sqref="B5">
      <formula1>Puissance</formula1>
    </dataValidation>
    <dataValidation type="list" allowBlank="1" showInputMessage="1" showErrorMessage="1" sqref="B6">
      <formula1>Uranus</formula1>
    </dataValidation>
    <dataValidation type="list" allowBlank="1" showInputMessage="1" showErrorMessage="1" sqref="B7">
      <formula1>aerochauffeur</formula1>
    </dataValidation>
    <dataValidation type="list" allowBlank="1" showInputMessage="1" showErrorMessage="1" sqref="B8">
      <formula1>Tuyau</formula1>
    </dataValidation>
    <dataValidation type="list" allowBlank="1" showInputMessage="1" showErrorMessage="1" sqref="C39">
      <formula1>miseenplace</formula1>
    </dataValidation>
    <dataValidation type="list" allowBlank="1" showInputMessage="1" showErrorMessage="1" sqref="C40">
      <formula1>miseenservice</formula1>
    </dataValidation>
  </dataValidations>
  <printOptions horizontalCentered="1" verticalCentered="1"/>
  <pageMargins left="0.25" right="0.25" top="0.24000000000000002" bottom="0.24000000000000002" header="0.30000000000000004" footer="0.30000000000000004"/>
  <pageSetup paperSize="9" orientation="portrait" horizontalDpi="4294967292" verticalDpi="4294967292"/>
  <headerFooter>
    <oddFooter>&amp;L&amp;K000000&amp;D&amp;R&amp;6&amp;K000000Crér par SD</oddFooter>
  </headerFooter>
  <ignoredErrors>
    <ignoredError sqref="E37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opLeftCell="A2" workbookViewId="0">
      <selection activeCell="C30" sqref="C30"/>
    </sheetView>
  </sheetViews>
  <sheetFormatPr baseColWidth="10" defaultRowHeight="15" x14ac:dyDescent="0"/>
  <cols>
    <col min="1" max="1" width="16.42578125" customWidth="1"/>
    <col min="2" max="4" width="18.425781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 t="s">
        <v>18</v>
      </c>
      <c r="B2">
        <v>0</v>
      </c>
      <c r="C2">
        <v>0</v>
      </c>
      <c r="D2">
        <v>0</v>
      </c>
    </row>
    <row r="3" spans="1:4">
      <c r="A3">
        <v>22</v>
      </c>
      <c r="B3">
        <v>100</v>
      </c>
      <c r="C3">
        <v>90</v>
      </c>
      <c r="D3">
        <v>80</v>
      </c>
    </row>
    <row r="4" spans="1:4">
      <c r="A4">
        <v>55</v>
      </c>
      <c r="B4">
        <v>100</v>
      </c>
      <c r="C4">
        <v>90</v>
      </c>
      <c r="D4">
        <v>80</v>
      </c>
    </row>
    <row r="5" spans="1:4">
      <c r="A5">
        <v>120</v>
      </c>
      <c r="B5">
        <v>100</v>
      </c>
      <c r="C5">
        <v>90</v>
      </c>
      <c r="D5">
        <v>80</v>
      </c>
    </row>
    <row r="6" spans="1:4">
      <c r="A6">
        <v>200</v>
      </c>
      <c r="B6">
        <v>100</v>
      </c>
      <c r="C6">
        <v>90</v>
      </c>
      <c r="D6">
        <v>80</v>
      </c>
    </row>
    <row r="7" spans="1:4">
      <c r="A7">
        <v>350</v>
      </c>
      <c r="B7">
        <v>100</v>
      </c>
      <c r="C7">
        <v>90</v>
      </c>
      <c r="D7">
        <v>80</v>
      </c>
    </row>
    <row r="8" spans="1:4">
      <c r="A8">
        <v>800</v>
      </c>
      <c r="B8">
        <v>100</v>
      </c>
      <c r="C8">
        <v>90</v>
      </c>
      <c r="D8">
        <v>80</v>
      </c>
    </row>
    <row r="11" spans="1:4">
      <c r="A11" t="s">
        <v>4</v>
      </c>
      <c r="B11" t="s">
        <v>1</v>
      </c>
      <c r="C11" t="s">
        <v>2</v>
      </c>
      <c r="D11" t="s">
        <v>24</v>
      </c>
    </row>
    <row r="12" spans="1:4">
      <c r="A12" s="1" t="s">
        <v>18</v>
      </c>
      <c r="B12">
        <v>0</v>
      </c>
      <c r="C12">
        <v>0</v>
      </c>
      <c r="D12">
        <v>0</v>
      </c>
    </row>
    <row r="13" spans="1:4">
      <c r="A13">
        <v>100</v>
      </c>
      <c r="B13">
        <v>100</v>
      </c>
      <c r="C13">
        <v>90</v>
      </c>
      <c r="D13">
        <v>80</v>
      </c>
    </row>
    <row r="14" spans="1:4">
      <c r="A14">
        <v>200</v>
      </c>
      <c r="B14">
        <v>100</v>
      </c>
      <c r="C14">
        <v>90</v>
      </c>
      <c r="D14">
        <v>80</v>
      </c>
    </row>
    <row r="16" spans="1:4">
      <c r="A16" t="s">
        <v>5</v>
      </c>
      <c r="B16" t="s">
        <v>1</v>
      </c>
      <c r="C16" t="s">
        <v>2</v>
      </c>
      <c r="D16" t="s">
        <v>24</v>
      </c>
    </row>
    <row r="17" spans="1:4">
      <c r="A17" s="1" t="s">
        <v>18</v>
      </c>
      <c r="B17">
        <v>0</v>
      </c>
      <c r="C17">
        <v>0</v>
      </c>
      <c r="D17">
        <v>0</v>
      </c>
    </row>
    <row r="18" spans="1:4">
      <c r="A18" s="1">
        <v>100</v>
      </c>
      <c r="B18">
        <v>100</v>
      </c>
      <c r="C18">
        <v>90</v>
      </c>
      <c r="D18">
        <v>80</v>
      </c>
    </row>
    <row r="19" spans="1:4">
      <c r="A19" s="1">
        <v>200</v>
      </c>
      <c r="B19">
        <v>100</v>
      </c>
      <c r="C19">
        <v>90</v>
      </c>
      <c r="D19">
        <v>80</v>
      </c>
    </row>
    <row r="21" spans="1:4">
      <c r="A21" t="s">
        <v>7</v>
      </c>
      <c r="B21" t="s">
        <v>1</v>
      </c>
      <c r="C21" t="s">
        <v>2</v>
      </c>
      <c r="D21" t="s">
        <v>6</v>
      </c>
    </row>
    <row r="22" spans="1:4">
      <c r="A22" s="1" t="s">
        <v>18</v>
      </c>
      <c r="B22">
        <v>0</v>
      </c>
      <c r="C22">
        <v>0</v>
      </c>
      <c r="D22">
        <v>0</v>
      </c>
    </row>
    <row r="23" spans="1:4">
      <c r="A23">
        <v>1</v>
      </c>
      <c r="B23">
        <v>7</v>
      </c>
      <c r="C23">
        <v>6</v>
      </c>
      <c r="D23">
        <v>5</v>
      </c>
    </row>
    <row r="24" spans="1:4">
      <c r="A24" s="1">
        <v>2</v>
      </c>
      <c r="B24">
        <v>7</v>
      </c>
      <c r="C24">
        <v>6</v>
      </c>
      <c r="D24">
        <v>5</v>
      </c>
    </row>
    <row r="26" spans="1:4">
      <c r="A26" t="s">
        <v>43</v>
      </c>
      <c r="B26" t="s">
        <v>22</v>
      </c>
    </row>
    <row r="27" spans="1:4">
      <c r="B27" s="1">
        <v>0</v>
      </c>
    </row>
    <row r="28" spans="1:4">
      <c r="B28" s="1">
        <v>100</v>
      </c>
    </row>
    <row r="29" spans="1:4">
      <c r="B29" s="1">
        <v>200</v>
      </c>
    </row>
    <row r="30" spans="1:4">
      <c r="B30" s="1">
        <v>300</v>
      </c>
    </row>
    <row r="32" spans="1:4">
      <c r="A32" t="s">
        <v>41</v>
      </c>
      <c r="B32" t="s">
        <v>44</v>
      </c>
    </row>
    <row r="33" spans="2:2">
      <c r="B33">
        <v>0</v>
      </c>
    </row>
    <row r="34" spans="2:2">
      <c r="B34">
        <v>100</v>
      </c>
    </row>
    <row r="35" spans="2:2">
      <c r="B35">
        <v>200</v>
      </c>
    </row>
    <row r="36" spans="2:2">
      <c r="B36">
        <v>300</v>
      </c>
    </row>
  </sheetData>
  <sheetProtection selectLockedCells="1" selectUnlockedCells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Base de donnée</vt:lpstr>
      <vt:lpstr>Feuil3</vt:lpstr>
    </vt:vector>
  </TitlesOfParts>
  <Manager/>
  <Company>privé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Sebastien Di Cesare</dc:creator>
  <cp:keywords/>
  <dc:description/>
  <cp:lastModifiedBy>Sebastien Di Cesare</cp:lastModifiedBy>
  <cp:lastPrinted>2013-04-13T08:31:56Z</cp:lastPrinted>
  <dcterms:created xsi:type="dcterms:W3CDTF">2013-03-16T08:40:26Z</dcterms:created>
  <dcterms:modified xsi:type="dcterms:W3CDTF">2013-04-13T08:32:30Z</dcterms:modified>
  <cp:category/>
</cp:coreProperties>
</file>