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4115" windowHeight="1845" activeTab="5"/>
  </bookViews>
  <sheets>
    <sheet name="Feuil1" sheetId="1" r:id="rId1"/>
    <sheet name="Feuil2" sheetId="2" r:id="rId2"/>
    <sheet name="Juin" sheetId="10" r:id="rId3"/>
    <sheet name="Juillet" sheetId="13" r:id="rId4"/>
    <sheet name="Août" sheetId="12" r:id="rId5"/>
    <sheet name="Feuil3" sheetId="14" r:id="rId6"/>
    <sheet name="Feuil5" sheetId="11" r:id="rId7"/>
  </sheets>
  <definedNames>
    <definedName name="_xlnm._FilterDatabase" localSheetId="4" hidden="1">Août!$A$3:$F$12</definedName>
    <definedName name="_xlnm._FilterDatabase" localSheetId="3" hidden="1">Juillet!$A$3:$F$12</definedName>
    <definedName name="_xlnm._FilterDatabase" localSheetId="2" hidden="1">Juin!$A$3:$F$12</definedName>
    <definedName name="BOEGLIN_VIEUX_THANN">Feuil2!$D$3:$D$15</definedName>
    <definedName name="CANAZZA_MOTOCULTURE">Feuil2!$E$3:$E$15</definedName>
    <definedName name="clients">Feuil5!$A$2:$A$7</definedName>
    <definedName name="clients_divers">Feuil2!$B$3:$B$15</definedName>
    <definedName name="EUROP_TRAILER">Feuil2!$C$3:$C$15</definedName>
    <definedName name="RELAIS_DE_LA_THUR">Feuil2!$G$3:$G$15</definedName>
    <definedName name="revendeurs">Feuil2!$A$19:$A$23</definedName>
    <definedName name="types">Feuil1!$B$4:$N$4</definedName>
    <definedName name="WALLISER_DISTRIBUTION">Feuil2!$F$3:$F$15</definedName>
  </definedNames>
  <calcPr calcId="125725"/>
  <pivotCaches>
    <pivotCache cacheId="0" r:id="rId8"/>
  </pivotCaches>
</workbook>
</file>

<file path=xl/calcChain.xml><?xml version="1.0" encoding="utf-8"?>
<calcChain xmlns="http://schemas.openxmlformats.org/spreadsheetml/2006/main">
  <c r="F14" i="10"/>
  <c r="F15"/>
  <c r="F16"/>
  <c r="F17"/>
  <c r="F18"/>
  <c r="D30" i="13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D30" i="12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D30" i="10"/>
  <c r="F19"/>
  <c r="F20"/>
  <c r="F21"/>
  <c r="F22"/>
  <c r="F23"/>
  <c r="F24"/>
  <c r="F25"/>
  <c r="F26"/>
  <c r="F27"/>
  <c r="F28"/>
  <c r="E14"/>
  <c r="E15"/>
  <c r="E16"/>
  <c r="E17"/>
  <c r="E18"/>
  <c r="E19"/>
  <c r="E20"/>
  <c r="E21"/>
  <c r="E22"/>
  <c r="E23"/>
  <c r="E24"/>
  <c r="E25"/>
  <c r="E26"/>
  <c r="E27"/>
  <c r="E28"/>
  <c r="C5" i="1" l="1"/>
  <c r="E3" i="2" l="1"/>
  <c r="D5"/>
  <c r="D7"/>
  <c r="D9"/>
  <c r="D11"/>
  <c r="D13"/>
  <c r="D15"/>
  <c r="C3"/>
  <c r="C5"/>
  <c r="C7"/>
  <c r="C9"/>
  <c r="C11"/>
  <c r="C13"/>
  <c r="C15"/>
  <c r="D20"/>
  <c r="D4" s="1"/>
  <c r="D21"/>
  <c r="F4" s="1"/>
  <c r="D22"/>
  <c r="D23"/>
  <c r="G5" s="1"/>
  <c r="D19"/>
  <c r="C4" s="1"/>
  <c r="D5" i="1"/>
  <c r="B5"/>
  <c r="E5"/>
  <c r="F5"/>
  <c r="G5"/>
  <c r="N5"/>
  <c r="C7" l="1"/>
  <c r="C6"/>
  <c r="E8" i="12"/>
  <c r="F8" s="1"/>
  <c r="E8" i="10"/>
  <c r="F8" s="1"/>
  <c r="E8" i="13"/>
  <c r="F8" s="1"/>
  <c r="E13" i="12"/>
  <c r="F13" s="1"/>
  <c r="E5"/>
  <c r="F5" s="1"/>
  <c r="E9" i="13"/>
  <c r="F9" s="1"/>
  <c r="E9" i="12"/>
  <c r="F9" s="1"/>
  <c r="E9" i="10"/>
  <c r="F9" s="1"/>
  <c r="E15" i="2"/>
  <c r="E10" i="12" s="1"/>
  <c r="F10" s="1"/>
  <c r="E13" i="2"/>
  <c r="L7" i="1" s="1"/>
  <c r="E11" i="2"/>
  <c r="E9"/>
  <c r="H7" i="1" s="1"/>
  <c r="E7" i="2"/>
  <c r="E5"/>
  <c r="F15"/>
  <c r="F13"/>
  <c r="F11"/>
  <c r="F9"/>
  <c r="F7"/>
  <c r="F5"/>
  <c r="G3"/>
  <c r="G14"/>
  <c r="E4" i="12" s="1"/>
  <c r="F4" s="1"/>
  <c r="G12" i="2"/>
  <c r="G10"/>
  <c r="G8"/>
  <c r="G6"/>
  <c r="G4"/>
  <c r="D6" i="1"/>
  <c r="C14" i="2"/>
  <c r="C12"/>
  <c r="C10"/>
  <c r="C8"/>
  <c r="C6"/>
  <c r="D3"/>
  <c r="B6" i="1" s="1"/>
  <c r="D14" i="2"/>
  <c r="D12"/>
  <c r="D10"/>
  <c r="D8"/>
  <c r="E7" i="12" s="1"/>
  <c r="F7" s="1"/>
  <c r="D6" i="2"/>
  <c r="E14"/>
  <c r="E12"/>
  <c r="E10"/>
  <c r="E8"/>
  <c r="E6"/>
  <c r="E11" i="12" s="1"/>
  <c r="F11" s="1"/>
  <c r="E4" i="2"/>
  <c r="D7" i="1" s="1"/>
  <c r="F3" i="2"/>
  <c r="F14"/>
  <c r="F12"/>
  <c r="F10"/>
  <c r="F8"/>
  <c r="F6"/>
  <c r="G15"/>
  <c r="G13"/>
  <c r="G11"/>
  <c r="J6" i="1" s="1"/>
  <c r="G9" i="2"/>
  <c r="G7"/>
  <c r="H6" i="1"/>
  <c r="L6"/>
  <c r="M5"/>
  <c r="L5"/>
  <c r="H5"/>
  <c r="J5"/>
  <c r="I5"/>
  <c r="K5"/>
  <c r="E6" i="13" l="1"/>
  <c r="F6" s="1"/>
  <c r="E6" i="10"/>
  <c r="F6" s="1"/>
  <c r="E12" i="12"/>
  <c r="F12" s="1"/>
  <c r="E6"/>
  <c r="F6" s="1"/>
  <c r="F6" i="1"/>
  <c r="E10" i="13"/>
  <c r="F10" s="1"/>
  <c r="E10" i="10"/>
  <c r="F10" s="1"/>
  <c r="E13"/>
  <c r="F13" s="1"/>
  <c r="E13" i="13"/>
  <c r="F13" s="1"/>
  <c r="E5"/>
  <c r="F5" s="1"/>
  <c r="E5" i="10"/>
  <c r="F5" s="1"/>
  <c r="E4" i="13"/>
  <c r="F4" s="1"/>
  <c r="E4" i="10"/>
  <c r="F4" s="1"/>
  <c r="G7" i="1"/>
  <c r="G6"/>
  <c r="K7"/>
  <c r="K6"/>
  <c r="E11" i="13"/>
  <c r="F11" s="1"/>
  <c r="E11" i="10"/>
  <c r="F11" s="1"/>
  <c r="I7" i="1"/>
  <c r="I6"/>
  <c r="M7"/>
  <c r="M6"/>
  <c r="E7" i="13"/>
  <c r="F7" s="1"/>
  <c r="E7" i="10"/>
  <c r="F7" s="1"/>
  <c r="E12" i="13"/>
  <c r="F12" s="1"/>
  <c r="E12" i="10"/>
  <c r="F12" s="1"/>
  <c r="F30" i="12"/>
  <c r="B7" i="1"/>
  <c r="J7"/>
  <c r="N7"/>
  <c r="F7"/>
  <c r="N6"/>
  <c r="E6"/>
  <c r="O6" s="1"/>
  <c r="E7"/>
  <c r="O5"/>
  <c r="F30" i="13" l="1"/>
  <c r="F30" i="10"/>
</calcChain>
</file>

<file path=xl/sharedStrings.xml><?xml version="1.0" encoding="utf-8"?>
<sst xmlns="http://schemas.openxmlformats.org/spreadsheetml/2006/main" count="174" uniqueCount="44">
  <si>
    <t>TOTAL</t>
  </si>
  <si>
    <t>E21</t>
  </si>
  <si>
    <t>E22</t>
  </si>
  <si>
    <t>E23</t>
  </si>
  <si>
    <t>H31</t>
  </si>
  <si>
    <t>H32</t>
  </si>
  <si>
    <t>H33</t>
  </si>
  <si>
    <t>H34</t>
  </si>
  <si>
    <t xml:space="preserve">Prix de vente </t>
  </si>
  <si>
    <t>Numéro du produit</t>
  </si>
  <si>
    <t>AB20</t>
  </si>
  <si>
    <t>AB30</t>
  </si>
  <si>
    <t>E31</t>
  </si>
  <si>
    <t>FG21</t>
  </si>
  <si>
    <t>FG22</t>
  </si>
  <si>
    <t>FG23</t>
  </si>
  <si>
    <t>Moyenne
Prix d'achat</t>
  </si>
  <si>
    <t>Revendeurs</t>
  </si>
  <si>
    <t>Remise
à 
appliquer</t>
  </si>
  <si>
    <t>EUROP TRAILER</t>
  </si>
  <si>
    <t>BOEGLIN VIEUX THANN</t>
  </si>
  <si>
    <t>CANAZZA MOTOCULTURE</t>
  </si>
  <si>
    <t>WALLISER DISTRIBUTION</t>
  </si>
  <si>
    <t xml:space="preserve">RELAIS DE LA THUR </t>
  </si>
  <si>
    <t>Objectif</t>
  </si>
  <si>
    <t>CA REALISE
6 premier mois</t>
  </si>
  <si>
    <t>Date</t>
  </si>
  <si>
    <t>RELAIS DE LA THUR</t>
  </si>
  <si>
    <t>Nom du revendeur</t>
  </si>
  <si>
    <t>type de remorques</t>
  </si>
  <si>
    <t>quantité</t>
  </si>
  <si>
    <t>prix de vente</t>
  </si>
  <si>
    <t>total</t>
  </si>
  <si>
    <t>clients divers</t>
  </si>
  <si>
    <t>Montant le plus
grand par rapport aux revendeurs</t>
  </si>
  <si>
    <t xml:space="preserve">                                 </t>
  </si>
  <si>
    <t>Étiquettes de lignes</t>
  </si>
  <si>
    <t>Total général</t>
  </si>
  <si>
    <t>Somme de prix de vente</t>
  </si>
  <si>
    <t>Totaux</t>
  </si>
  <si>
    <t>Nombre de Remorques
Vendues sur 3 mois</t>
  </si>
  <si>
    <t>Juin</t>
  </si>
  <si>
    <t>Juillet</t>
  </si>
  <si>
    <t>Août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</si>
</sst>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[$€-1]"/>
  </numFmts>
  <fonts count="1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9"/>
      <name val="Tahoma"/>
      <family val="2"/>
    </font>
    <font>
      <sz val="10"/>
      <name val="Tahoma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ahoma"/>
      <family val="2"/>
    </font>
    <font>
      <b/>
      <sz val="12"/>
      <color theme="0" tint="-0.249977111117893"/>
      <name val="Calibri"/>
      <family val="2"/>
      <scheme val="minor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22"/>
      </bottom>
      <diagonal/>
    </border>
    <border>
      <left style="thin">
        <color indexed="23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thin">
        <color indexed="23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23"/>
      </left>
      <right style="medium">
        <color indexed="64"/>
      </right>
      <top/>
      <bottom style="medium">
        <color indexed="64"/>
      </bottom>
      <diagonal/>
    </border>
    <border>
      <left style="thin">
        <color indexed="23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79">
    <xf numFmtId="0" fontId="0" fillId="0" borderId="0" xfId="0"/>
    <xf numFmtId="0" fontId="1" fillId="0" borderId="1" xfId="1" applyBorder="1"/>
    <xf numFmtId="9" fontId="2" fillId="0" borderId="1" xfId="2" applyFont="1" applyBorder="1" applyAlignment="1">
      <alignment horizontal="center"/>
    </xf>
    <xf numFmtId="0" fontId="0" fillId="0" borderId="0" xfId="0"/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5" borderId="6" xfId="0" applyFont="1" applyFill="1" applyBorder="1"/>
    <xf numFmtId="0" fontId="4" fillId="2" borderId="6" xfId="0" applyFont="1" applyFill="1" applyBorder="1"/>
    <xf numFmtId="0" fontId="4" fillId="4" borderId="6" xfId="0" applyFont="1" applyFill="1" applyBorder="1"/>
    <xf numFmtId="0" fontId="4" fillId="6" borderId="6" xfId="0" applyFont="1" applyFill="1" applyBorder="1"/>
    <xf numFmtId="164" fontId="4" fillId="5" borderId="7" xfId="0" applyNumberFormat="1" applyFont="1" applyFill="1" applyBorder="1"/>
    <xf numFmtId="164" fontId="4" fillId="2" borderId="8" xfId="0" applyNumberFormat="1" applyFont="1" applyFill="1" applyBorder="1"/>
    <xf numFmtId="164" fontId="4" fillId="5" borderId="8" xfId="0" applyNumberFormat="1" applyFont="1" applyFill="1" applyBorder="1"/>
    <xf numFmtId="164" fontId="4" fillId="6" borderId="8" xfId="0" applyNumberFormat="1" applyFont="1" applyFill="1" applyBorder="1"/>
    <xf numFmtId="164" fontId="4" fillId="4" borderId="11" xfId="0" applyNumberFormat="1" applyFont="1" applyFill="1" applyBorder="1"/>
    <xf numFmtId="0" fontId="0" fillId="4" borderId="0" xfId="0" applyFill="1"/>
    <xf numFmtId="0" fontId="4" fillId="6" borderId="9" xfId="0" applyFont="1" applyFill="1" applyBorder="1"/>
    <xf numFmtId="164" fontId="4" fillId="6" borderId="10" xfId="0" applyNumberFormat="1" applyFont="1" applyFill="1" applyBorder="1"/>
    <xf numFmtId="0" fontId="2" fillId="5" borderId="2" xfId="1" applyFont="1" applyFill="1" applyBorder="1" applyAlignment="1">
      <alignment horizontal="left" vertical="justify" wrapText="1"/>
    </xf>
    <xf numFmtId="0" fontId="1" fillId="5" borderId="1" xfId="1" applyFill="1" applyBorder="1"/>
    <xf numFmtId="0" fontId="2" fillId="5" borderId="1" xfId="1" applyFont="1" applyFill="1" applyBorder="1"/>
    <xf numFmtId="17" fontId="1" fillId="5" borderId="1" xfId="1" applyNumberFormat="1" applyFill="1" applyBorder="1" applyAlignment="1">
      <alignment horizontal="center" vertical="center"/>
    </xf>
    <xf numFmtId="17" fontId="2" fillId="5" borderId="1" xfId="1" applyNumberFormat="1" applyFont="1" applyFill="1" applyBorder="1" applyAlignment="1">
      <alignment horizontal="center" vertical="center"/>
    </xf>
    <xf numFmtId="164" fontId="2" fillId="0" borderId="1" xfId="2" applyNumberFormat="1" applyFont="1" applyBorder="1" applyAlignment="1">
      <alignment horizontal="center"/>
    </xf>
    <xf numFmtId="44" fontId="1" fillId="0" borderId="1" xfId="3" applyFont="1" applyBorder="1"/>
    <xf numFmtId="0" fontId="1" fillId="5" borderId="1" xfId="1" applyFill="1" applyBorder="1" applyAlignment="1">
      <alignment horizontal="left" vertical="center" wrapText="1"/>
    </xf>
    <xf numFmtId="0" fontId="1" fillId="5" borderId="1" xfId="1" applyFill="1" applyBorder="1" applyAlignment="1">
      <alignment horizontal="left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left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4" fontId="1" fillId="0" borderId="1" xfId="1" applyNumberFormat="1" applyBorder="1" applyAlignment="1"/>
    <xf numFmtId="164" fontId="8" fillId="0" borderId="1" xfId="2" applyNumberFormat="1" applyFont="1" applyBorder="1" applyAlignment="1"/>
    <xf numFmtId="0" fontId="9" fillId="0" borderId="3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9" fontId="10" fillId="7" borderId="1" xfId="2" applyFont="1" applyFill="1" applyBorder="1" applyAlignment="1">
      <alignment horizontal="center"/>
    </xf>
    <xf numFmtId="164" fontId="0" fillId="0" borderId="29" xfId="0" applyNumberFormat="1" applyBorder="1"/>
    <xf numFmtId="164" fontId="0" fillId="0" borderId="30" xfId="0" applyNumberFormat="1" applyBorder="1"/>
    <xf numFmtId="164" fontId="0" fillId="0" borderId="24" xfId="0" applyNumberFormat="1" applyBorder="1"/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14" fontId="0" fillId="0" borderId="15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4" xfId="0" applyBorder="1" applyAlignment="1">
      <alignment vertical="center"/>
    </xf>
    <xf numFmtId="14" fontId="0" fillId="0" borderId="24" xfId="0" applyNumberFormat="1" applyBorder="1"/>
    <xf numFmtId="164" fontId="0" fillId="0" borderId="32" xfId="0" applyNumberFormat="1" applyBorder="1"/>
    <xf numFmtId="164" fontId="0" fillId="0" borderId="33" xfId="0" applyNumberFormat="1" applyBorder="1"/>
    <xf numFmtId="0" fontId="0" fillId="0" borderId="14" xfId="0" applyBorder="1"/>
    <xf numFmtId="0" fontId="0" fillId="0" borderId="13" xfId="0" applyBorder="1"/>
    <xf numFmtId="0" fontId="0" fillId="0" borderId="12" xfId="0" applyBorder="1"/>
    <xf numFmtId="164" fontId="0" fillId="0" borderId="12" xfId="0" applyNumberFormat="1" applyBorder="1"/>
    <xf numFmtId="0" fontId="0" fillId="7" borderId="12" xfId="0" applyFill="1" applyBorder="1"/>
    <xf numFmtId="0" fontId="7" fillId="0" borderId="34" xfId="0" applyFont="1" applyBorder="1" applyAlignment="1">
      <alignment horizontal="center" vertical="center" wrapText="1"/>
    </xf>
    <xf numFmtId="9" fontId="0" fillId="0" borderId="32" xfId="4" applyFont="1" applyBorder="1"/>
    <xf numFmtId="9" fontId="0" fillId="0" borderId="24" xfId="4" applyFont="1" applyBorder="1"/>
    <xf numFmtId="9" fontId="0" fillId="0" borderId="25" xfId="4" applyFont="1" applyBorder="1"/>
    <xf numFmtId="164" fontId="0" fillId="0" borderId="0" xfId="0" applyNumberFormat="1"/>
    <xf numFmtId="164" fontId="1" fillId="0" borderId="1" xfId="1" applyNumberFormat="1" applyBorder="1"/>
    <xf numFmtId="17" fontId="1" fillId="5" borderId="35" xfId="1" applyNumberFormat="1" applyFill="1" applyBorder="1" applyAlignment="1">
      <alignment horizontal="center" vertical="center"/>
    </xf>
    <xf numFmtId="0" fontId="0" fillId="0" borderId="1" xfId="0" applyBorder="1"/>
    <xf numFmtId="0" fontId="0" fillId="5" borderId="1" xfId="0" applyFill="1" applyBorder="1"/>
  </cellXfs>
  <cellStyles count="5">
    <cellStyle name="Monétaire" xfId="3" builtinId="4"/>
    <cellStyle name="Normal" xfId="0" builtinId="0"/>
    <cellStyle name="Normal 2" xfId="1"/>
    <cellStyle name="Pourcentage" xfId="4" builtinId="5"/>
    <cellStyle name="Pourcentage 2" xfId="2"/>
  </cellStyles>
  <dxfs count="2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10" refreshedDate="41394.649270949078" createdVersion="3" refreshedVersion="3" minRefreshableVersion="3" recordCount="25">
  <cacheSource type="worksheet">
    <worksheetSource ref="A3:F28" sheet="Juin"/>
  </cacheSource>
  <cacheFields count="6">
    <cacheField name="Date" numFmtId="0">
      <sharedItems containsNonDate="0" containsDate="1" containsString="0" containsBlank="1" minDate="2012-09-01T00:00:00" maxDate="2012-10-01T00:00:00"/>
    </cacheField>
    <cacheField name="Nom du revendeur" numFmtId="0">
      <sharedItems containsBlank="1" count="6">
        <s v="CANAZZA MOTOCULTURE"/>
        <s v="RELAIS DE LA THUR"/>
        <s v="WALLISER DISTRIBUTION"/>
        <s v="EUROP TRAILER"/>
        <s v="BOEGLIN VIEUX THANN"/>
        <m/>
      </sharedItems>
    </cacheField>
    <cacheField name="type de remorques" numFmtId="0">
      <sharedItems containsBlank="1"/>
    </cacheField>
    <cacheField name="quantité" numFmtId="0">
      <sharedItems containsString="0" containsBlank="1" containsNumber="1" containsInteger="1" minValue="1" maxValue="25"/>
    </cacheField>
    <cacheField name="prix de vente" numFmtId="164">
      <sharedItems containsMixedTypes="1" containsNumber="1" minValue="657.3" maxValue="1463"/>
    </cacheField>
    <cacheField name="total" numFmtId="164">
      <sharedItems containsSemiMixedTypes="0" containsString="0" containsNumber="1" minValue="0" maxValue="16432.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d v="2012-09-01T00:00:00"/>
    <x v="0"/>
    <s v="H33"/>
    <n v="4"/>
    <n v="1463"/>
    <n v="5852"/>
  </r>
  <r>
    <d v="2012-09-09T00:00:00"/>
    <x v="1"/>
    <s v="H34"/>
    <n v="7"/>
    <n v="1175.2"/>
    <n v="8226.4"/>
  </r>
  <r>
    <d v="2012-09-12T00:00:00"/>
    <x v="2"/>
    <s v="E23"/>
    <n v="2"/>
    <n v="1319.2"/>
    <n v="2638.4"/>
  </r>
  <r>
    <d v="2012-09-15T00:00:00"/>
    <x v="2"/>
    <s v="E31"/>
    <n v="4"/>
    <n v="799.2"/>
    <n v="3196.8"/>
  </r>
  <r>
    <d v="2012-09-18T00:00:00"/>
    <x v="3"/>
    <s v="E21"/>
    <n v="25"/>
    <n v="657.3"/>
    <n v="16432.5"/>
  </r>
  <r>
    <d v="2012-09-21T00:00:00"/>
    <x v="4"/>
    <s v="FG21"/>
    <n v="1"/>
    <n v="1044.05"/>
    <n v="1044.05"/>
  </r>
  <r>
    <d v="2012-09-22T00:00:00"/>
    <x v="1"/>
    <s v="H34"/>
    <n v="4"/>
    <n v="1175.2"/>
    <n v="4700.8"/>
  </r>
  <r>
    <d v="2012-09-23T00:00:00"/>
    <x v="1"/>
    <s v="E22"/>
    <n v="1"/>
    <n v="799.2"/>
    <n v="799.2"/>
  </r>
  <r>
    <d v="2012-09-29T00:00:00"/>
    <x v="0"/>
    <s v="E23"/>
    <n v="2"/>
    <n v="1154.3"/>
    <n v="2308.6"/>
  </r>
  <r>
    <d v="2012-09-30T00:00:00"/>
    <x v="2"/>
    <s v="H34"/>
    <n v="3"/>
    <n v="1175.2"/>
    <n v="3525.6000000000004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  <r>
    <m/>
    <x v="5"/>
    <m/>
    <m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2:B38" firstHeaderRow="1" firstDataRow="1" firstDataCol="1"/>
  <pivotFields count="6">
    <pivotField showAll="0"/>
    <pivotField axis="axisRow" showAll="0">
      <items count="7">
        <item x="0"/>
        <item x="1"/>
        <item h="1" x="5"/>
        <item x="2"/>
        <item x="3"/>
        <item x="4"/>
        <item t="default"/>
      </items>
    </pivotField>
    <pivotField showAll="0"/>
    <pivotField showAll="0"/>
    <pivotField dataField="1" showAll="0"/>
    <pivotField showAll="0"/>
  </pivotFields>
  <rowFields count="1">
    <field x="1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prix de vente" fld="4" baseField="0" baseItem="0" numFmtId="164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2:B36" firstHeaderRow="1" firstDataRow="1" firstDataCol="1"/>
  <pivotFields count="6">
    <pivotField showAll="0"/>
    <pivotField axis="axisRow" showAll="0">
      <items count="7">
        <item x="0"/>
        <item x="1"/>
        <item h="1" x="5"/>
        <item x="2"/>
        <item h="1" x="3"/>
        <item h="1" x="4"/>
        <item t="default"/>
      </items>
    </pivotField>
    <pivotField showAll="0"/>
    <pivotField showAll="0"/>
    <pivotField dataField="1" showAll="0"/>
    <pivotField showAll="0"/>
  </pivotFields>
  <rowFields count="1">
    <field x="1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Somme de prix de vente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2:B38" firstHeaderRow="1" firstDataRow="1" firstDataCol="1"/>
  <pivotFields count="6">
    <pivotField showAll="0"/>
    <pivotField axis="axisRow" showAll="0">
      <items count="7">
        <item x="0"/>
        <item x="1"/>
        <item h="1" x="5"/>
        <item x="2"/>
        <item x="3"/>
        <item x="4"/>
        <item t="default"/>
      </items>
    </pivotField>
    <pivotField showAll="0"/>
    <pivotField showAll="0"/>
    <pivotField dataField="1" showAll="0"/>
    <pivotField showAll="0"/>
  </pivotFields>
  <rowFields count="1">
    <field x="1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prix de vente" fld="4" baseField="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O9"/>
  <sheetViews>
    <sheetView workbookViewId="0">
      <selection activeCell="N4" sqref="B4:N4"/>
    </sheetView>
  </sheetViews>
  <sheetFormatPr baseColWidth="10" defaultRowHeight="15"/>
  <cols>
    <col min="1" max="1" width="18.42578125" customWidth="1"/>
    <col min="2" max="3" width="11.5703125" bestFit="1" customWidth="1"/>
    <col min="4" max="4" width="11.5703125" customWidth="1"/>
    <col min="5" max="5" width="11.5703125" bestFit="1" customWidth="1"/>
    <col min="6" max="6" width="12.140625" bestFit="1" customWidth="1"/>
    <col min="7" max="7" width="11.5703125" bestFit="1" customWidth="1"/>
    <col min="8" max="14" width="12.140625" bestFit="1" customWidth="1"/>
    <col min="15" max="15" width="13.28515625" bestFit="1" customWidth="1"/>
  </cols>
  <sheetData>
    <row r="4" spans="1:15" ht="60" customHeight="1">
      <c r="A4" s="19" t="s">
        <v>35</v>
      </c>
      <c r="B4" s="22" t="s">
        <v>10</v>
      </c>
      <c r="C4" s="22" t="s">
        <v>11</v>
      </c>
      <c r="D4" s="22" t="s">
        <v>1</v>
      </c>
      <c r="E4" s="22" t="s">
        <v>2</v>
      </c>
      <c r="F4" s="22" t="s">
        <v>3</v>
      </c>
      <c r="G4" s="22" t="s">
        <v>12</v>
      </c>
      <c r="H4" s="22" t="s">
        <v>13</v>
      </c>
      <c r="I4" s="22" t="s">
        <v>14</v>
      </c>
      <c r="J4" s="22" t="s">
        <v>15</v>
      </c>
      <c r="K4" s="22" t="s">
        <v>4</v>
      </c>
      <c r="L4" s="22" t="s">
        <v>5</v>
      </c>
      <c r="M4" s="22" t="s">
        <v>6</v>
      </c>
      <c r="N4" s="22" t="s">
        <v>7</v>
      </c>
      <c r="O4" s="23" t="s">
        <v>0</v>
      </c>
    </row>
    <row r="5" spans="1:15" ht="15.75">
      <c r="A5" s="20" t="s">
        <v>8</v>
      </c>
      <c r="B5" s="25">
        <f>VLOOKUP(B4,Feuil2!A3:C15,2)</f>
        <v>789</v>
      </c>
      <c r="C5" s="25">
        <f>VLOOKUP(C4,Feuil2!A3:G15,2)</f>
        <v>859</v>
      </c>
      <c r="D5" s="25">
        <f>VLOOKUP(D4,Feuil2!A3:C15,2)</f>
        <v>939</v>
      </c>
      <c r="E5" s="25">
        <f>VLOOKUP(E4,Feuil2!$A$3:$C$15,2)</f>
        <v>999</v>
      </c>
      <c r="F5" s="25">
        <f>VLOOKUP(F4,Feuil2!$A$3:$C$15,2)</f>
        <v>1649</v>
      </c>
      <c r="G5" s="25">
        <f>VLOOKUP(G4,Feuil2!$A$3:$C$15,2)</f>
        <v>999</v>
      </c>
      <c r="H5" s="25">
        <f>VLOOKUP(H4,Feuil2!$A$3:$C$15,2)</f>
        <v>1099</v>
      </c>
      <c r="I5" s="25">
        <f>VLOOKUP(I4,Feuil2!$A$3:$C$15,2)</f>
        <v>1159</v>
      </c>
      <c r="J5" s="25">
        <f>VLOOKUP(J4,Feuil2!$A$3:$C$15,2)</f>
        <v>1890</v>
      </c>
      <c r="K5" s="25">
        <f>VLOOKUP(K4,Feuil2!$A$3:$C$15,2)</f>
        <v>1390</v>
      </c>
      <c r="L5" s="25">
        <f>VLOOKUP(L4,Feuil2!$A$3:$C$15,2)</f>
        <v>1369</v>
      </c>
      <c r="M5" s="25">
        <f>VLOOKUP(M4,Feuil2!$A$3:$C$15,2)</f>
        <v>2090</v>
      </c>
      <c r="N5" s="25">
        <f>VLOOKUP(N4,Feuil2!$A$3:$C$15,2)</f>
        <v>1469</v>
      </c>
      <c r="O5" s="24">
        <f>SUM(B5:N5)</f>
        <v>16700</v>
      </c>
    </row>
    <row r="6" spans="1:15" ht="31.5">
      <c r="A6" s="26" t="s">
        <v>16</v>
      </c>
      <c r="B6" s="40">
        <f>AVERAGE(Feuil2!C3:G3)</f>
        <v>607.53</v>
      </c>
      <c r="C6" s="40">
        <f>AVERAGE(Feuil2!C4:G4)</f>
        <v>661.43</v>
      </c>
      <c r="D6" s="40">
        <f>AVERAGE(Feuil2!B5:G5)</f>
        <v>759.02499999999998</v>
      </c>
      <c r="E6" s="40">
        <f>AVERAGE(Feuil2!F6:J6)</f>
        <v>749.25</v>
      </c>
      <c r="F6" s="40">
        <f>AVERAGE(Feuil2!G7:K7)</f>
        <v>1319.2</v>
      </c>
      <c r="G6" s="40">
        <f>AVERAGE(Feuil2!C8:G8)</f>
        <v>769.2299999999999</v>
      </c>
      <c r="H6" s="40">
        <f>AVERAGE(Feuil2!C9:G9)</f>
        <v>846.2299999999999</v>
      </c>
      <c r="I6" s="40">
        <f>AVERAGE(Feuil2!C10:G10)</f>
        <v>892.43</v>
      </c>
      <c r="J6" s="40">
        <f>AVERAGE(Feuil2!C11:G11)</f>
        <v>1455.3</v>
      </c>
      <c r="K6" s="40">
        <f>AVERAGE(Feuil2!C12:G12)</f>
        <v>1070.3</v>
      </c>
      <c r="L6" s="40">
        <f>AVERAGE(Feuil2!C13:G13)</f>
        <v>1054.1299999999999</v>
      </c>
      <c r="M6" s="40">
        <f>AVERAGE(Feuil2!C14:G14)</f>
        <v>1609.3</v>
      </c>
      <c r="N6" s="40">
        <f>AVERAGE(Feuil2!C15:G15)</f>
        <v>1131.1299999999999</v>
      </c>
      <c r="O6" s="41">
        <f>SUM(B6:N6)</f>
        <v>12924.484999999997</v>
      </c>
    </row>
    <row r="7" spans="1:15" ht="47.25">
      <c r="A7" s="27" t="s">
        <v>34</v>
      </c>
      <c r="B7" s="75">
        <f>MAX(Feuil2!C3:G3)</f>
        <v>749.55</v>
      </c>
      <c r="C7" s="75">
        <f>MAX(Feuil2!C4:G4)</f>
        <v>816.05</v>
      </c>
      <c r="D7" s="75">
        <f>MAX(Feuil2!B4:G4)</f>
        <v>859</v>
      </c>
      <c r="E7" s="75">
        <f>MAX(Feuil2!C6:G6)</f>
        <v>949.05</v>
      </c>
      <c r="F7" s="75">
        <f>MAX(Feuil2!C7:G7)</f>
        <v>1566.55</v>
      </c>
      <c r="G7" s="75">
        <f>MAX(Feuil2!C8:G8)</f>
        <v>949.05</v>
      </c>
      <c r="H7" s="75">
        <f>MAX(Feuil2!C9:G9)</f>
        <v>1044.05</v>
      </c>
      <c r="I7" s="75">
        <f>MAX(Feuil2!C10:G10)</f>
        <v>1101.05</v>
      </c>
      <c r="J7" s="75">
        <f>MAX(Feuil2!C11:G11)</f>
        <v>1795.5</v>
      </c>
      <c r="K7" s="75">
        <f>MAX(Feuil2!C12:G12)</f>
        <v>1320.5</v>
      </c>
      <c r="L7" s="75">
        <f>MAX(Feuil2!C13:G13)</f>
        <v>1300.55</v>
      </c>
      <c r="M7" s="75">
        <f>MAX(Feuil2!C14:G14)</f>
        <v>1985.5</v>
      </c>
      <c r="N7" s="75">
        <f>MAX(Feuil2!C15:G15)</f>
        <v>1395.55</v>
      </c>
      <c r="O7" s="50"/>
    </row>
    <row r="8" spans="1:15" ht="63">
      <c r="A8" s="27" t="s">
        <v>40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"/>
    </row>
    <row r="9" spans="1:15" ht="15.75">
      <c r="A9" s="21" t="s">
        <v>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</sheetData>
  <dataConsolidate function="count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F23" sqref="F23"/>
    </sheetView>
  </sheetViews>
  <sheetFormatPr baseColWidth="10" defaultRowHeight="15"/>
  <cols>
    <col min="1" max="1" width="24.42578125" customWidth="1"/>
    <col min="2" max="2" width="18" customWidth="1"/>
    <col min="3" max="3" width="26.85546875" customWidth="1"/>
    <col min="4" max="4" width="26.7109375" customWidth="1"/>
    <col min="5" max="5" width="26.85546875" customWidth="1"/>
    <col min="6" max="6" width="26.85546875" style="3" customWidth="1"/>
    <col min="7" max="7" width="26.85546875" customWidth="1"/>
  </cols>
  <sheetData>
    <row r="1" spans="1:7" s="3" customFormat="1" ht="15.75" thickBot="1"/>
    <row r="2" spans="1:7" ht="36.75" customHeight="1" thickBot="1">
      <c r="A2" s="5" t="s">
        <v>9</v>
      </c>
      <c r="B2" s="4" t="s">
        <v>33</v>
      </c>
      <c r="C2" s="6" t="s">
        <v>19</v>
      </c>
      <c r="D2" s="6" t="s">
        <v>20</v>
      </c>
      <c r="E2" s="6" t="s">
        <v>21</v>
      </c>
      <c r="F2" s="6" t="s">
        <v>22</v>
      </c>
      <c r="G2" s="6" t="s">
        <v>27</v>
      </c>
    </row>
    <row r="3" spans="1:7">
      <c r="A3" s="7" t="s">
        <v>10</v>
      </c>
      <c r="B3" s="11">
        <v>789</v>
      </c>
      <c r="C3" s="11">
        <f>SUM(B3-B3*$D$19)</f>
        <v>552.29999999999995</v>
      </c>
      <c r="D3" s="11">
        <f>SUM(B3-B3*$D$20)</f>
        <v>749.55</v>
      </c>
      <c r="E3" s="13">
        <f>SUM(B3-B3*$D$22)</f>
        <v>552.29999999999995</v>
      </c>
      <c r="F3" s="13">
        <f>SUM(B3-B3*$D$21)</f>
        <v>552.29999999999995</v>
      </c>
      <c r="G3" s="13">
        <f>SUM(B3-B3*$D$23)</f>
        <v>631.20000000000005</v>
      </c>
    </row>
    <row r="4" spans="1:7">
      <c r="A4" s="8" t="s">
        <v>11</v>
      </c>
      <c r="B4" s="12">
        <v>859</v>
      </c>
      <c r="C4" s="12">
        <f t="shared" ref="C4:C15" si="0">SUM(B4-B4*$D$19)</f>
        <v>601.29999999999995</v>
      </c>
      <c r="D4" s="12">
        <f t="shared" ref="D4:D15" si="1">SUM(B4-B4*$D$20)</f>
        <v>816.05</v>
      </c>
      <c r="E4" s="12">
        <f t="shared" ref="E4:E15" si="2">SUM(B4-B4*$D$21)</f>
        <v>601.29999999999995</v>
      </c>
      <c r="F4" s="12">
        <f t="shared" ref="F4:F15" si="3">SUM(B4-B4*$D$21)</f>
        <v>601.29999999999995</v>
      </c>
      <c r="G4" s="12">
        <f t="shared" ref="G4:G15" si="4">SUM(B4-B4*$D$23)</f>
        <v>687.2</v>
      </c>
    </row>
    <row r="5" spans="1:7">
      <c r="A5" s="7" t="s">
        <v>1</v>
      </c>
      <c r="B5" s="13">
        <v>939</v>
      </c>
      <c r="C5" s="13">
        <f t="shared" si="0"/>
        <v>657.3</v>
      </c>
      <c r="D5" s="13">
        <f t="shared" si="1"/>
        <v>892.05</v>
      </c>
      <c r="E5" s="13">
        <f t="shared" si="2"/>
        <v>657.3</v>
      </c>
      <c r="F5" s="13">
        <f t="shared" si="3"/>
        <v>657.3</v>
      </c>
      <c r="G5" s="13">
        <f t="shared" si="4"/>
        <v>751.2</v>
      </c>
    </row>
    <row r="6" spans="1:7">
      <c r="A6" s="9" t="s">
        <v>2</v>
      </c>
      <c r="B6" s="12">
        <v>999</v>
      </c>
      <c r="C6" s="12">
        <f t="shared" si="0"/>
        <v>699.3</v>
      </c>
      <c r="D6" s="12">
        <f t="shared" si="1"/>
        <v>949.05</v>
      </c>
      <c r="E6" s="12">
        <f t="shared" si="2"/>
        <v>699.3</v>
      </c>
      <c r="F6" s="12">
        <f t="shared" si="3"/>
        <v>699.3</v>
      </c>
      <c r="G6" s="12">
        <f t="shared" si="4"/>
        <v>799.2</v>
      </c>
    </row>
    <row r="7" spans="1:7">
      <c r="A7" s="7" t="s">
        <v>3</v>
      </c>
      <c r="B7" s="13">
        <v>1649</v>
      </c>
      <c r="C7" s="13">
        <f t="shared" si="0"/>
        <v>1154.3</v>
      </c>
      <c r="D7" s="13">
        <f t="shared" si="1"/>
        <v>1566.55</v>
      </c>
      <c r="E7" s="13">
        <f t="shared" si="2"/>
        <v>1154.3</v>
      </c>
      <c r="F7" s="13">
        <f t="shared" si="3"/>
        <v>1154.3</v>
      </c>
      <c r="G7" s="13">
        <f t="shared" si="4"/>
        <v>1319.2</v>
      </c>
    </row>
    <row r="8" spans="1:7">
      <c r="A8" s="8" t="s">
        <v>12</v>
      </c>
      <c r="B8" s="12">
        <v>999</v>
      </c>
      <c r="C8" s="12">
        <f t="shared" si="0"/>
        <v>699.3</v>
      </c>
      <c r="D8" s="12">
        <f t="shared" si="1"/>
        <v>949.05</v>
      </c>
      <c r="E8" s="12">
        <f t="shared" si="2"/>
        <v>699.3</v>
      </c>
      <c r="F8" s="12">
        <f t="shared" si="3"/>
        <v>699.3</v>
      </c>
      <c r="G8" s="12">
        <f t="shared" si="4"/>
        <v>799.2</v>
      </c>
    </row>
    <row r="9" spans="1:7">
      <c r="A9" s="7" t="s">
        <v>13</v>
      </c>
      <c r="B9" s="13">
        <v>1099</v>
      </c>
      <c r="C9" s="13">
        <f t="shared" si="0"/>
        <v>769.3</v>
      </c>
      <c r="D9" s="13">
        <f t="shared" si="1"/>
        <v>1044.05</v>
      </c>
      <c r="E9" s="13">
        <f t="shared" si="2"/>
        <v>769.3</v>
      </c>
      <c r="F9" s="13">
        <f t="shared" si="3"/>
        <v>769.3</v>
      </c>
      <c r="G9" s="13">
        <f t="shared" si="4"/>
        <v>879.2</v>
      </c>
    </row>
    <row r="10" spans="1:7">
      <c r="A10" s="9" t="s">
        <v>14</v>
      </c>
      <c r="B10" s="12">
        <v>1159</v>
      </c>
      <c r="C10" s="12">
        <f t="shared" si="0"/>
        <v>811.3</v>
      </c>
      <c r="D10" s="12">
        <f t="shared" si="1"/>
        <v>1101.05</v>
      </c>
      <c r="E10" s="12">
        <f t="shared" si="2"/>
        <v>811.3</v>
      </c>
      <c r="F10" s="12">
        <f t="shared" si="3"/>
        <v>811.3</v>
      </c>
      <c r="G10" s="12">
        <f t="shared" si="4"/>
        <v>927.2</v>
      </c>
    </row>
    <row r="11" spans="1:7">
      <c r="A11" s="7" t="s">
        <v>15</v>
      </c>
      <c r="B11" s="13">
        <v>1890</v>
      </c>
      <c r="C11" s="13">
        <f t="shared" si="0"/>
        <v>1323</v>
      </c>
      <c r="D11" s="13">
        <f t="shared" si="1"/>
        <v>1795.5</v>
      </c>
      <c r="E11" s="13">
        <f t="shared" si="2"/>
        <v>1323</v>
      </c>
      <c r="F11" s="13">
        <f t="shared" si="3"/>
        <v>1323</v>
      </c>
      <c r="G11" s="13">
        <f t="shared" si="4"/>
        <v>1512</v>
      </c>
    </row>
    <row r="12" spans="1:7">
      <c r="A12" s="8" t="s">
        <v>4</v>
      </c>
      <c r="B12" s="12">
        <v>1390</v>
      </c>
      <c r="C12" s="12">
        <f t="shared" si="0"/>
        <v>973</v>
      </c>
      <c r="D12" s="12">
        <f t="shared" si="1"/>
        <v>1320.5</v>
      </c>
      <c r="E12" s="12">
        <f t="shared" si="2"/>
        <v>973</v>
      </c>
      <c r="F12" s="12">
        <f t="shared" si="3"/>
        <v>973</v>
      </c>
      <c r="G12" s="12">
        <f t="shared" si="4"/>
        <v>1112</v>
      </c>
    </row>
    <row r="13" spans="1:7">
      <c r="A13" s="10" t="s">
        <v>5</v>
      </c>
      <c r="B13" s="14">
        <v>1369</v>
      </c>
      <c r="C13" s="14">
        <f t="shared" si="0"/>
        <v>958.3</v>
      </c>
      <c r="D13" s="14">
        <f t="shared" si="1"/>
        <v>1300.55</v>
      </c>
      <c r="E13" s="14">
        <f t="shared" si="2"/>
        <v>958.3</v>
      </c>
      <c r="F13" s="14">
        <f t="shared" si="3"/>
        <v>958.3</v>
      </c>
      <c r="G13" s="14">
        <f t="shared" si="4"/>
        <v>1095.2</v>
      </c>
    </row>
    <row r="14" spans="1:7" s="16" customFormat="1">
      <c r="A14" s="8" t="s">
        <v>6</v>
      </c>
      <c r="B14" s="15">
        <v>2090</v>
      </c>
      <c r="C14" s="15">
        <f t="shared" si="0"/>
        <v>1463</v>
      </c>
      <c r="D14" s="15">
        <f t="shared" si="1"/>
        <v>1985.5</v>
      </c>
      <c r="E14" s="15">
        <f t="shared" si="2"/>
        <v>1463</v>
      </c>
      <c r="F14" s="15">
        <f t="shared" si="3"/>
        <v>1463</v>
      </c>
      <c r="G14" s="15">
        <f t="shared" si="4"/>
        <v>1672</v>
      </c>
    </row>
    <row r="15" spans="1:7" ht="15.75" thickBot="1">
      <c r="A15" s="17" t="s">
        <v>7</v>
      </c>
      <c r="B15" s="18">
        <v>1469</v>
      </c>
      <c r="C15" s="18">
        <f t="shared" si="0"/>
        <v>1028.3</v>
      </c>
      <c r="D15" s="18">
        <f t="shared" si="1"/>
        <v>1395.55</v>
      </c>
      <c r="E15" s="18">
        <f t="shared" si="2"/>
        <v>1028.3</v>
      </c>
      <c r="F15" s="18">
        <f t="shared" si="3"/>
        <v>1028.3</v>
      </c>
      <c r="G15" s="18">
        <f t="shared" si="4"/>
        <v>1175.2</v>
      </c>
    </row>
    <row r="17" spans="1:4" ht="15.75" thickBot="1"/>
    <row r="18" spans="1:4" ht="39" thickBot="1">
      <c r="A18" s="28" t="s">
        <v>17</v>
      </c>
      <c r="B18" s="29" t="s">
        <v>24</v>
      </c>
      <c r="C18" s="30" t="s">
        <v>25</v>
      </c>
      <c r="D18" s="70" t="s">
        <v>18</v>
      </c>
    </row>
    <row r="19" spans="1:4">
      <c r="A19" s="31" t="s">
        <v>19</v>
      </c>
      <c r="B19" s="32">
        <v>250000</v>
      </c>
      <c r="C19" s="33">
        <v>290678.78000000003</v>
      </c>
      <c r="D19" s="71">
        <f>IF(B19&lt;=C19,30%,IF(C19&lt;=50000,5%,20%))</f>
        <v>0.3</v>
      </c>
    </row>
    <row r="20" spans="1:4">
      <c r="A20" s="34" t="s">
        <v>20</v>
      </c>
      <c r="B20" s="32">
        <v>250000</v>
      </c>
      <c r="C20" s="36">
        <v>19900</v>
      </c>
      <c r="D20" s="72">
        <f t="shared" ref="D20:D23" si="5">IF(B20&lt;=C20,30%,IF(C20&lt;=50000,5%,20%))</f>
        <v>0.05</v>
      </c>
    </row>
    <row r="21" spans="1:4">
      <c r="A21" s="34" t="s">
        <v>21</v>
      </c>
      <c r="B21" s="35">
        <v>10000</v>
      </c>
      <c r="C21" s="36">
        <v>88669</v>
      </c>
      <c r="D21" s="72">
        <f t="shared" si="5"/>
        <v>0.3</v>
      </c>
    </row>
    <row r="22" spans="1:4">
      <c r="A22" s="34" t="s">
        <v>22</v>
      </c>
      <c r="B22" s="35">
        <v>10000</v>
      </c>
      <c r="C22" s="36">
        <v>54213.919509967876</v>
      </c>
      <c r="D22" s="72">
        <f t="shared" si="5"/>
        <v>0.3</v>
      </c>
    </row>
    <row r="23" spans="1:4" ht="15.75" thickBot="1">
      <c r="A23" s="37" t="s">
        <v>23</v>
      </c>
      <c r="B23" s="38">
        <v>250000</v>
      </c>
      <c r="C23" s="39">
        <v>70195.149986965596</v>
      </c>
      <c r="D23" s="73">
        <f t="shared" si="5"/>
        <v>0.2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F38"/>
  <sheetViews>
    <sheetView topLeftCell="A4" workbookViewId="0">
      <selection activeCell="C17" sqref="C17"/>
    </sheetView>
  </sheetViews>
  <sheetFormatPr baseColWidth="10" defaultRowHeight="15"/>
  <cols>
    <col min="1" max="1" width="23.42578125" bestFit="1" customWidth="1"/>
    <col min="2" max="2" width="22.85546875" customWidth="1"/>
    <col min="3" max="3" width="20.28515625" bestFit="1" customWidth="1"/>
    <col min="4" max="4" width="13.140625" bestFit="1" customWidth="1"/>
    <col min="5" max="5" width="17.28515625" bestFit="1" customWidth="1"/>
    <col min="6" max="6" width="14.85546875" customWidth="1"/>
  </cols>
  <sheetData>
    <row r="2" spans="1:6" ht="15.75" thickBot="1"/>
    <row r="3" spans="1:6" ht="30" customHeight="1" thickBot="1">
      <c r="A3" s="54" t="s">
        <v>26</v>
      </c>
      <c r="B3" s="55" t="s">
        <v>28</v>
      </c>
      <c r="C3" s="54" t="s">
        <v>29</v>
      </c>
      <c r="D3" s="55" t="s">
        <v>30</v>
      </c>
      <c r="E3" s="54" t="s">
        <v>31</v>
      </c>
      <c r="F3" s="56" t="s">
        <v>32</v>
      </c>
    </row>
    <row r="4" spans="1:6">
      <c r="A4" s="57">
        <v>41153</v>
      </c>
      <c r="B4" s="48" t="s">
        <v>21</v>
      </c>
      <c r="C4" s="49" t="s">
        <v>6</v>
      </c>
      <c r="D4" s="48">
        <v>4</v>
      </c>
      <c r="E4" s="63">
        <f>IF(C4="","",IF(B4=Feuil5!$A$2,LOOKUP(Juin!C4,Feuil2!$A$3:$A$15,clients_divers),IF(B4=Feuil5!$A$3,LOOKUP(Juin!C4,Feuil2!$A$3:$A$15,EUROP_TRAILER),IF(Juin!B4=Feuil5!$A$4,LOOKUP(Juin!C4,Feuil2!$A$3:$A$15,BOEGLIN_VIEUX_THANN),IF(Juin!B4=Feuil5!$A$5,LOOKUP(Juin!C4,Feuil2!$A$3:$A$15,CANAZZA_MOTOCULTURE),IF(Juin!$B$4=Feuil5!A6,LOOKUP(Juin!C4,Feuil2!A3:A15,WALLISER_DISTRIBUTION),LOOKUP(Juin!C4,Feuil2!$A$3:$A$15,RELAIS_DE_LA_THUR)))))))</f>
        <v>1463</v>
      </c>
      <c r="F4" s="52">
        <f>IF(C4="",0,D4*E4)</f>
        <v>5852</v>
      </c>
    </row>
    <row r="5" spans="1:6">
      <c r="A5" s="62">
        <v>41161</v>
      </c>
      <c r="B5" s="46" t="s">
        <v>27</v>
      </c>
      <c r="C5" s="61" t="s">
        <v>7</v>
      </c>
      <c r="D5" s="46">
        <v>7</v>
      </c>
      <c r="E5" s="51">
        <f>IF(C5="","",IF(B5=Feuil5!$A$2,LOOKUP(Juin!C5,Feuil2!$A$3:$A$15,clients_divers),IF(B5=Feuil5!$A$3,LOOKUP(Juin!C5,Feuil2!$A$3:$A$15,EUROP_TRAILER),IF(Juin!B5=Feuil5!$A$4,LOOKUP(Juin!C5,Feuil2!$A$3:$A$15,BOEGLIN_VIEUX_THANN),IF(Juin!B5=Feuil5!$A$5,LOOKUP(Juin!C5,Feuil2!$A$3:$A$15,CANAZZA_MOTOCULTURE),IF(Juin!$B$4=Feuil5!A7,LOOKUP(Juin!C5,Feuil2!A4:A16,WALLISER_DISTRIBUTION),LOOKUP(Juin!C5,Feuil2!$A$3:$A$15,RELAIS_DE_LA_THUR)))))))</f>
        <v>1175.2</v>
      </c>
      <c r="F5" s="52">
        <f t="shared" ref="F5:F28" si="0">IF(C5="",0,D5*E5)</f>
        <v>8226.4</v>
      </c>
    </row>
    <row r="6" spans="1:6">
      <c r="A6" s="62">
        <v>41164</v>
      </c>
      <c r="B6" s="46" t="s">
        <v>22</v>
      </c>
      <c r="C6" s="44" t="s">
        <v>3</v>
      </c>
      <c r="D6" s="46">
        <v>2</v>
      </c>
      <c r="E6" s="51">
        <f>IF(C6="","",IF(B6=Feuil5!$A$2,LOOKUP(Juin!C6,Feuil2!$A$3:$A$15,clients_divers),IF(B6=Feuil5!$A$3,LOOKUP(Juin!C6,Feuil2!$A$3:$A$15,EUROP_TRAILER),IF(Juin!B6=Feuil5!$A$4,LOOKUP(Juin!C6,Feuil2!$A$3:$A$15,BOEGLIN_VIEUX_THANN),IF(Juin!B6=Feuil5!$A$5,LOOKUP(Juin!C6,Feuil2!$A$3:$A$15,CANAZZA_MOTOCULTURE),IF(Juin!$B$4=Feuil5!A8,LOOKUP(Juin!C6,Feuil2!A5:A17,WALLISER_DISTRIBUTION),LOOKUP(Juin!C6,Feuil2!$A$3:$A$15,RELAIS_DE_LA_THUR)))))))</f>
        <v>1319.2</v>
      </c>
      <c r="F6" s="52">
        <f t="shared" si="0"/>
        <v>2638.4</v>
      </c>
    </row>
    <row r="7" spans="1:6">
      <c r="A7" s="62">
        <v>41167</v>
      </c>
      <c r="B7" s="46" t="s">
        <v>22</v>
      </c>
      <c r="C7" s="44" t="s">
        <v>12</v>
      </c>
      <c r="D7" s="46">
        <v>4</v>
      </c>
      <c r="E7" s="53">
        <f>IF(C7="","",IF(B7=Feuil5!$A$2,LOOKUP(Juin!C7,Feuil2!$A$3:$A$15,clients_divers),IF(B7=Feuil5!$A$3,LOOKUP(Juin!C7,Feuil2!$A$3:$A$15,EUROP_TRAILER),IF(Juin!B7=Feuil5!$A$4,LOOKUP(Juin!C7,Feuil2!$A$3:$A$15,BOEGLIN_VIEUX_THANN),IF(Juin!B7=Feuil5!$A$5,LOOKUP(Juin!C7,Feuil2!$A$3:$A$15,CANAZZA_MOTOCULTURE),IF(Juin!$B$4=Feuil5!A9,LOOKUP(Juin!C7,Feuil2!A6:A18,WALLISER_DISTRIBUTION),LOOKUP(Juin!C7,Feuil2!$A$3:$A$15,RELAIS_DE_LA_THUR)))))))</f>
        <v>799.2</v>
      </c>
      <c r="F7" s="52">
        <f t="shared" si="0"/>
        <v>3196.8</v>
      </c>
    </row>
    <row r="8" spans="1:6">
      <c r="A8" s="62">
        <v>41170</v>
      </c>
      <c r="B8" s="46" t="s">
        <v>19</v>
      </c>
      <c r="C8" s="44" t="s">
        <v>1</v>
      </c>
      <c r="D8" s="46">
        <v>25</v>
      </c>
      <c r="E8" s="51">
        <f>IF(C8="","",IF(B8=Feuil5!$A$2,LOOKUP(Juin!C8,Feuil2!$A$3:$A$15,clients_divers),IF(B8=Feuil5!$A$3,LOOKUP(Juin!C8,Feuil2!$A$3:$A$15,EUROP_TRAILER),IF(Juin!B8=Feuil5!$A$4,LOOKUP(Juin!C8,Feuil2!$A$3:$A$15,BOEGLIN_VIEUX_THANN),IF(Juin!B8=Feuil5!$A$5,LOOKUP(Juin!C8,Feuil2!$A$3:$A$15,CANAZZA_MOTOCULTURE),IF(Juin!$B$4=Feuil5!A10,LOOKUP(Juin!C8,Feuil2!A7:A19,WALLISER_DISTRIBUTION),LOOKUP(Juin!C8,Feuil2!$A$3:$A$15,RELAIS_DE_LA_THUR)))))))</f>
        <v>657.3</v>
      </c>
      <c r="F8" s="52">
        <f t="shared" si="0"/>
        <v>16432.5</v>
      </c>
    </row>
    <row r="9" spans="1:6">
      <c r="A9" s="62">
        <v>41173</v>
      </c>
      <c r="B9" s="46" t="s">
        <v>20</v>
      </c>
      <c r="C9" s="44" t="s">
        <v>13</v>
      </c>
      <c r="D9" s="46">
        <v>1</v>
      </c>
      <c r="E9" s="53">
        <f>IF(C9="","",IF(B9=Feuil5!$A$2,LOOKUP(Juin!C9,Feuil2!$A$3:$A$15,clients_divers),IF(B9=Feuil5!$A$3,LOOKUP(Juin!C9,Feuil2!$A$3:$A$15,EUROP_TRAILER),IF(Juin!B9=Feuil5!$A$4,LOOKUP(Juin!C9,Feuil2!$A$3:$A$15,BOEGLIN_VIEUX_THANN),IF(Juin!B9=Feuil5!$A$5,LOOKUP(Juin!C9,Feuil2!$A$3:$A$15,CANAZZA_MOTOCULTURE),IF(Juin!$B$4=Feuil5!A11,LOOKUP(Juin!C9,Feuil2!A8:A20,WALLISER_DISTRIBUTION),LOOKUP(Juin!C9,Feuil2!$A$3:$A$15,RELAIS_DE_LA_THUR)))))))</f>
        <v>1044.05</v>
      </c>
      <c r="F9" s="52">
        <f t="shared" si="0"/>
        <v>1044.05</v>
      </c>
    </row>
    <row r="10" spans="1:6">
      <c r="A10" s="62">
        <v>41174</v>
      </c>
      <c r="B10" s="46" t="s">
        <v>27</v>
      </c>
      <c r="C10" s="44" t="s">
        <v>7</v>
      </c>
      <c r="D10" s="46">
        <v>4</v>
      </c>
      <c r="E10" s="51">
        <f>IF(C10="","",IF(B10=Feuil5!$A$2,LOOKUP(Juin!C10,Feuil2!$A$3:$A$15,clients_divers),IF(B10=Feuil5!$A$3,LOOKUP(Juin!C10,Feuil2!$A$3:$A$15,EUROP_TRAILER),IF(Juin!B10=Feuil5!$A$4,LOOKUP(Juin!C10,Feuil2!$A$3:$A$15,BOEGLIN_VIEUX_THANN),IF(Juin!B10=Feuil5!$A$5,LOOKUP(Juin!C10,Feuil2!$A$3:$A$15,CANAZZA_MOTOCULTURE),IF(Juin!$B$4=Feuil5!A12,LOOKUP(Juin!C10,Feuil2!A9:A21,WALLISER_DISTRIBUTION),LOOKUP(Juin!C10,Feuil2!$A$3:$A$15,RELAIS_DE_LA_THUR)))))))</f>
        <v>1175.2</v>
      </c>
      <c r="F10" s="52">
        <f t="shared" si="0"/>
        <v>4700.8</v>
      </c>
    </row>
    <row r="11" spans="1:6">
      <c r="A11" s="62">
        <v>41175</v>
      </c>
      <c r="B11" s="46" t="s">
        <v>27</v>
      </c>
      <c r="C11" s="44" t="s">
        <v>2</v>
      </c>
      <c r="D11" s="46">
        <v>1</v>
      </c>
      <c r="E11" s="53">
        <f>IF(C11="","",IF(B11=Feuil5!$A$2,LOOKUP(Juin!C11,Feuil2!$A$3:$A$15,clients_divers),IF(B11=Feuil5!$A$3,LOOKUP(Juin!C11,Feuil2!$A$3:$A$15,EUROP_TRAILER),IF(Juin!B11=Feuil5!$A$4,LOOKUP(Juin!C11,Feuil2!$A$3:$A$15,BOEGLIN_VIEUX_THANN),IF(Juin!B11=Feuil5!$A$5,LOOKUP(Juin!C11,Feuil2!$A$3:$A$15,CANAZZA_MOTOCULTURE),IF(Juin!$B$4=Feuil5!A13,LOOKUP(Juin!C11,Feuil2!A10:A22,WALLISER_DISTRIBUTION),LOOKUP(Juin!C11,Feuil2!$A$3:$A$15,RELAIS_DE_LA_THUR)))))))</f>
        <v>799.2</v>
      </c>
      <c r="F11" s="52">
        <f t="shared" si="0"/>
        <v>799.2</v>
      </c>
    </row>
    <row r="12" spans="1:6">
      <c r="A12" s="62">
        <v>41181</v>
      </c>
      <c r="B12" s="46" t="s">
        <v>21</v>
      </c>
      <c r="C12" s="44" t="s">
        <v>10</v>
      </c>
      <c r="D12" s="46">
        <v>2</v>
      </c>
      <c r="E12" s="51">
        <f>IF(C12="","",IF(B12=Feuil5!$A$2,LOOKUP(Juin!C12,Feuil2!$A$3:$A$15,clients_divers),IF(B12=Feuil5!$A$3,LOOKUP(Juin!C12,Feuil2!$A$3:$A$15,EUROP_TRAILER),IF(Juin!B12=Feuil5!$A$4,LOOKUP(Juin!C12,Feuil2!$A$3:$A$15,BOEGLIN_VIEUX_THANN),IF(Juin!B12=Feuil5!$A$5,LOOKUP(Juin!C12,Feuil2!$A$3:$A$15,CANAZZA_MOTOCULTURE),IF(Juin!$B$4=Feuil5!A14,LOOKUP(Juin!C12,Feuil2!A11:A23,WALLISER_DISTRIBUTION),LOOKUP(Juin!C12,Feuil2!$A$3:$A$15,RELAIS_DE_LA_THUR)))))))</f>
        <v>552.29999999999995</v>
      </c>
      <c r="F12" s="52">
        <f t="shared" si="0"/>
        <v>1104.5999999999999</v>
      </c>
    </row>
    <row r="13" spans="1:6">
      <c r="A13" s="62">
        <v>41182</v>
      </c>
      <c r="B13" s="46" t="s">
        <v>22</v>
      </c>
      <c r="C13" s="44" t="s">
        <v>7</v>
      </c>
      <c r="D13" s="46">
        <v>3</v>
      </c>
      <c r="E13" s="53">
        <f>IF(C13="","",IF(B13=Feuil5!$A$2,LOOKUP(Juin!C13,Feuil2!$A$3:$A$15,clients_divers),IF(B13=Feuil5!$A$3,LOOKUP(Juin!C13,Feuil2!$A$3:$A$15,EUROP_TRAILER),IF(Juin!B13=Feuil5!$A$4,LOOKUP(Juin!C13,Feuil2!$A$3:$A$15,BOEGLIN_VIEUX_THANN),IF(Juin!B13=Feuil5!$A$5,LOOKUP(Juin!C13,Feuil2!$A$3:$A$15,CANAZZA_MOTOCULTURE),IF(Juin!$B$4=Feuil5!A15,LOOKUP(Juin!C13,Feuil2!A12:A24,WALLISER_DISTRIBUTION),LOOKUP(Juin!C13,Feuil2!$A$3:$A$15,RELAIS_DE_LA_THUR)))))))</f>
        <v>1175.2</v>
      </c>
      <c r="F13" s="52">
        <f t="shared" si="0"/>
        <v>3525.6000000000004</v>
      </c>
    </row>
    <row r="14" spans="1:6">
      <c r="A14" s="44"/>
      <c r="B14" s="46"/>
      <c r="C14" s="44"/>
      <c r="D14" s="46"/>
      <c r="E14" s="51" t="str">
        <f>IF(C14="","",IF(B14=Feuil5!$A$2,LOOKUP(Juin!C14,Feuil2!$A$3:$A$15,clients_divers),IF(B14=Feuil5!$A$3,LOOKUP(Juin!C14,Feuil2!$A$3:$A$15,EUROP_TRAILER),IF(Juin!B14=Feuil5!$A$4,LOOKUP(Juin!C14,Feuil2!$A$3:$A$15,BOEGLIN_VIEUX_THANN),IF(Juin!B14=Feuil5!$A$5,LOOKUP(Juin!C14,Feuil2!$A$3:$A$15,CANAZZA_MOTOCULTURE),IF(Juin!$B$4=Feuil5!A16,LOOKUP(Juin!C14,Feuil2!A13:A25,WALLISER_DISTRIBUTION),LOOKUP(Juin!C14,Feuil2!$A$3:$A$15,RELAIS_DE_LA_THUR)))))))</f>
        <v/>
      </c>
      <c r="F14" s="52">
        <f t="shared" si="0"/>
        <v>0</v>
      </c>
    </row>
    <row r="15" spans="1:6">
      <c r="A15" s="44"/>
      <c r="B15" s="46"/>
      <c r="C15" s="44"/>
      <c r="D15" s="46"/>
      <c r="E15" s="53" t="str">
        <f>IF(C15="","",IF(B15=Feuil5!$A$2,LOOKUP(Juin!C15,Feuil2!$A$3:$A$15,clients_divers),IF(B15=Feuil5!$A$3,LOOKUP(Juin!C15,Feuil2!$A$3:$A$15,EUROP_TRAILER),IF(Juin!B15=Feuil5!$A$4,LOOKUP(Juin!C15,Feuil2!$A$3:$A$15,BOEGLIN_VIEUX_THANN),IF(Juin!B15=Feuil5!$A$5,LOOKUP(Juin!C15,Feuil2!$A$3:$A$15,CANAZZA_MOTOCULTURE),IF(Juin!$B$4=Feuil5!A17,LOOKUP(Juin!C15,Feuil2!A14:A26,WALLISER_DISTRIBUTION),LOOKUP(Juin!C15,Feuil2!$A$3:$A$15,RELAIS_DE_LA_THUR)))))))</f>
        <v/>
      </c>
      <c r="F15" s="52">
        <f t="shared" si="0"/>
        <v>0</v>
      </c>
    </row>
    <row r="16" spans="1:6">
      <c r="A16" s="44"/>
      <c r="B16" s="46"/>
      <c r="C16" s="44"/>
      <c r="D16" s="46"/>
      <c r="E16" s="51" t="str">
        <f>IF(C16="","",IF(B16=Feuil5!$A$2,LOOKUP(Juin!C16,Feuil2!$A$3:$A$15,clients_divers),IF(B16=Feuil5!$A$3,LOOKUP(Juin!C16,Feuil2!$A$3:$A$15,EUROP_TRAILER),IF(Juin!B16=Feuil5!$A$4,LOOKUP(Juin!C16,Feuil2!$A$3:$A$15,BOEGLIN_VIEUX_THANN),IF(Juin!B16=Feuil5!$A$5,LOOKUP(Juin!C16,Feuil2!$A$3:$A$15,CANAZZA_MOTOCULTURE),IF(Juin!$B$4=Feuil5!A18,LOOKUP(Juin!C16,Feuil2!A15:A27,WALLISER_DISTRIBUTION),LOOKUP(Juin!C16,Feuil2!$A$3:$A$15,RELAIS_DE_LA_THUR)))))))</f>
        <v/>
      </c>
      <c r="F16" s="52">
        <f t="shared" si="0"/>
        <v>0</v>
      </c>
    </row>
    <row r="17" spans="1:6">
      <c r="A17" s="44"/>
      <c r="B17" s="46"/>
      <c r="C17" s="44"/>
      <c r="D17" s="46"/>
      <c r="E17" s="53" t="str">
        <f>IF(C17="","",IF(B17=Feuil5!$A$2,LOOKUP(Juin!C17,Feuil2!$A$3:$A$15,clients_divers),IF(B17=Feuil5!$A$3,LOOKUP(Juin!C17,Feuil2!$A$3:$A$15,EUROP_TRAILER),IF(Juin!B17=Feuil5!$A$4,LOOKUP(Juin!C17,Feuil2!$A$3:$A$15,BOEGLIN_VIEUX_THANN),IF(Juin!B17=Feuil5!$A$5,LOOKUP(Juin!C17,Feuil2!$A$3:$A$15,CANAZZA_MOTOCULTURE),IF(Juin!$B$4=Feuil5!A19,LOOKUP(Juin!C17,Feuil2!A16:A28,WALLISER_DISTRIBUTION),LOOKUP(Juin!C17,Feuil2!$A$3:$A$15,RELAIS_DE_LA_THUR)))))))</f>
        <v/>
      </c>
      <c r="F17" s="52">
        <f t="shared" si="0"/>
        <v>0</v>
      </c>
    </row>
    <row r="18" spans="1:6">
      <c r="A18" s="44"/>
      <c r="B18" s="46"/>
      <c r="C18" s="44"/>
      <c r="D18" s="46"/>
      <c r="E18" s="51" t="str">
        <f>IF(C18="","",IF(B18=Feuil5!$A$2,LOOKUP(Juin!C18,Feuil2!$A$3:$A$15,clients_divers),IF(B18=Feuil5!$A$3,LOOKUP(Juin!C18,Feuil2!$A$3:$A$15,EUROP_TRAILER),IF(Juin!B18=Feuil5!$A$4,LOOKUP(Juin!C18,Feuil2!$A$3:$A$15,BOEGLIN_VIEUX_THANN),IF(Juin!B18=Feuil5!$A$5,LOOKUP(Juin!C18,Feuil2!$A$3:$A$15,CANAZZA_MOTOCULTURE),IF(Juin!$B$4=Feuil5!A20,LOOKUP(Juin!C18,Feuil2!A17:A29,WALLISER_DISTRIBUTION),LOOKUP(Juin!C18,Feuil2!$A$3:$A$15,RELAIS_DE_LA_THUR)))))))</f>
        <v/>
      </c>
      <c r="F18" s="52">
        <f t="shared" si="0"/>
        <v>0</v>
      </c>
    </row>
    <row r="19" spans="1:6">
      <c r="A19" s="44"/>
      <c r="B19" s="46"/>
      <c r="C19" s="44"/>
      <c r="D19" s="46"/>
      <c r="E19" s="53" t="str">
        <f>IF(C19="","",IF(B19=Feuil5!$A$2,LOOKUP(Juin!C19,Feuil2!$A$3:$A$15,clients_divers),IF(B19=Feuil5!$A$3,LOOKUP(Juin!C19,Feuil2!$A$3:$A$15,EUROP_TRAILER),IF(Juin!B19=Feuil5!$A$4,LOOKUP(Juin!C19,Feuil2!$A$3:$A$15,BOEGLIN_VIEUX_THANN),IF(Juin!B19=Feuil5!$A$5,LOOKUP(Juin!C19,Feuil2!$A$3:$A$15,CANAZZA_MOTOCULTURE),IF(Juin!$B$4=Feuil5!A21,LOOKUP(Juin!C19,Feuil2!A18:A30,WALLISER_DISTRIBUTION),LOOKUP(Juin!C19,Feuil2!$A$3:$A$15,RELAIS_DE_LA_THUR)))))))</f>
        <v/>
      </c>
      <c r="F19" s="52">
        <f t="shared" si="0"/>
        <v>0</v>
      </c>
    </row>
    <row r="20" spans="1:6">
      <c r="A20" s="44"/>
      <c r="B20" s="46"/>
      <c r="C20" s="44"/>
      <c r="D20" s="46"/>
      <c r="E20" s="51" t="str">
        <f>IF(C20="","",IF(B20=Feuil5!$A$2,LOOKUP(Juin!C20,Feuil2!$A$3:$A$15,clients_divers),IF(B20=Feuil5!$A$3,LOOKUP(Juin!C20,Feuil2!$A$3:$A$15,EUROP_TRAILER),IF(Juin!B20=Feuil5!$A$4,LOOKUP(Juin!C20,Feuil2!$A$3:$A$15,BOEGLIN_VIEUX_THANN),IF(Juin!B20=Feuil5!$A$5,LOOKUP(Juin!C20,Feuil2!$A$3:$A$15,CANAZZA_MOTOCULTURE),IF(Juin!$B$4=Feuil5!A22,LOOKUP(Juin!C20,Feuil2!A19:A31,WALLISER_DISTRIBUTION),LOOKUP(Juin!C20,Feuil2!$A$3:$A$15,RELAIS_DE_LA_THUR)))))))</f>
        <v/>
      </c>
      <c r="F20" s="52">
        <f t="shared" si="0"/>
        <v>0</v>
      </c>
    </row>
    <row r="21" spans="1:6">
      <c r="A21" s="44"/>
      <c r="B21" s="46"/>
      <c r="C21" s="44"/>
      <c r="D21" s="46"/>
      <c r="E21" s="53" t="str">
        <f>IF(C21="","",IF(B21=Feuil5!$A$2,LOOKUP(Juin!C21,Feuil2!$A$3:$A$15,clients_divers),IF(B21=Feuil5!$A$3,LOOKUP(Juin!C21,Feuil2!$A$3:$A$15,EUROP_TRAILER),IF(Juin!B21=Feuil5!$A$4,LOOKUP(Juin!C21,Feuil2!$A$3:$A$15,BOEGLIN_VIEUX_THANN),IF(Juin!B21=Feuil5!$A$5,LOOKUP(Juin!C21,Feuil2!$A$3:$A$15,CANAZZA_MOTOCULTURE),IF(Juin!$B$4=Feuil5!A23,LOOKUP(Juin!C21,Feuil2!A20:A32,WALLISER_DISTRIBUTION),LOOKUP(Juin!C21,Feuil2!$A$3:$A$15,RELAIS_DE_LA_THUR)))))))</f>
        <v/>
      </c>
      <c r="F21" s="52">
        <f t="shared" si="0"/>
        <v>0</v>
      </c>
    </row>
    <row r="22" spans="1:6">
      <c r="A22" s="44"/>
      <c r="B22" s="46"/>
      <c r="C22" s="44"/>
      <c r="D22" s="46"/>
      <c r="E22" s="51" t="str">
        <f>IF(C22="","",IF(B22=Feuil5!$A$2,LOOKUP(Juin!C22,Feuil2!$A$3:$A$15,clients_divers),IF(B22=Feuil5!$A$3,LOOKUP(Juin!C22,Feuil2!$A$3:$A$15,EUROP_TRAILER),IF(Juin!B22=Feuil5!$A$4,LOOKUP(Juin!C22,Feuil2!$A$3:$A$15,BOEGLIN_VIEUX_THANN),IF(Juin!B22=Feuil5!$A$5,LOOKUP(Juin!C22,Feuil2!$A$3:$A$15,CANAZZA_MOTOCULTURE),IF(Juin!$B$4=Feuil5!A24,LOOKUP(Juin!C22,Feuil2!A21:A33,WALLISER_DISTRIBUTION),LOOKUP(Juin!C22,Feuil2!$A$3:$A$15,RELAIS_DE_LA_THUR)))))))</f>
        <v/>
      </c>
      <c r="F22" s="52">
        <f t="shared" si="0"/>
        <v>0</v>
      </c>
    </row>
    <row r="23" spans="1:6">
      <c r="A23" s="44"/>
      <c r="B23" s="46"/>
      <c r="C23" s="44"/>
      <c r="D23" s="46"/>
      <c r="E23" s="53" t="str">
        <f>IF(C23="","",IF(B23=Feuil5!$A$2,LOOKUP(Juin!C23,Feuil2!$A$3:$A$15,clients_divers),IF(B23=Feuil5!$A$3,LOOKUP(Juin!C23,Feuil2!$A$3:$A$15,EUROP_TRAILER),IF(Juin!B23=Feuil5!$A$4,LOOKUP(Juin!C23,Feuil2!$A$3:$A$15,BOEGLIN_VIEUX_THANN),IF(Juin!B23=Feuil5!$A$5,LOOKUP(Juin!C23,Feuil2!$A$3:$A$15,CANAZZA_MOTOCULTURE),IF(Juin!$B$4=Feuil5!A25,LOOKUP(Juin!C23,Feuil2!A22:A34,WALLISER_DISTRIBUTION),LOOKUP(Juin!C23,Feuil2!$A$3:$A$15,RELAIS_DE_LA_THUR)))))))</f>
        <v/>
      </c>
      <c r="F23" s="52">
        <f t="shared" si="0"/>
        <v>0</v>
      </c>
    </row>
    <row r="24" spans="1:6">
      <c r="A24" s="44"/>
      <c r="B24" s="46"/>
      <c r="C24" s="44"/>
      <c r="D24" s="46"/>
      <c r="E24" s="51" t="str">
        <f>IF(C24="","",IF(B24=Feuil5!$A$2,LOOKUP(Juin!C24,Feuil2!$A$3:$A$15,clients_divers),IF(B24=Feuil5!$A$3,LOOKUP(Juin!C24,Feuil2!$A$3:$A$15,EUROP_TRAILER),IF(Juin!B24=Feuil5!$A$4,LOOKUP(Juin!C24,Feuil2!$A$3:$A$15,BOEGLIN_VIEUX_THANN),IF(Juin!B24=Feuil5!$A$5,LOOKUP(Juin!C24,Feuil2!$A$3:$A$15,CANAZZA_MOTOCULTURE),IF(Juin!$B$4=Feuil5!A26,LOOKUP(Juin!C24,Feuil2!A23:A35,WALLISER_DISTRIBUTION),LOOKUP(Juin!C24,Feuil2!$A$3:$A$15,RELAIS_DE_LA_THUR)))))))</f>
        <v/>
      </c>
      <c r="F24" s="52">
        <f t="shared" si="0"/>
        <v>0</v>
      </c>
    </row>
    <row r="25" spans="1:6">
      <c r="A25" s="44"/>
      <c r="B25" s="46"/>
      <c r="C25" s="44"/>
      <c r="D25" s="46"/>
      <c r="E25" s="53" t="str">
        <f>IF(C25="","",IF(B25=Feuil5!$A$2,LOOKUP(Juin!C25,Feuil2!$A$3:$A$15,clients_divers),IF(B25=Feuil5!$A$3,LOOKUP(Juin!C25,Feuil2!$A$3:$A$15,EUROP_TRAILER),IF(Juin!B25=Feuil5!$A$4,LOOKUP(Juin!C25,Feuil2!$A$3:$A$15,BOEGLIN_VIEUX_THANN),IF(Juin!B25=Feuil5!$A$5,LOOKUP(Juin!C25,Feuil2!$A$3:$A$15,CANAZZA_MOTOCULTURE),IF(Juin!$B$4=Feuil5!A27,LOOKUP(Juin!C25,Feuil2!A24:A36,WALLISER_DISTRIBUTION),LOOKUP(Juin!C25,Feuil2!$A$3:$A$15,RELAIS_DE_LA_THUR)))))))</f>
        <v/>
      </c>
      <c r="F25" s="52">
        <f t="shared" si="0"/>
        <v>0</v>
      </c>
    </row>
    <row r="26" spans="1:6">
      <c r="A26" s="44"/>
      <c r="B26" s="46"/>
      <c r="C26" s="44"/>
      <c r="D26" s="46"/>
      <c r="E26" s="51" t="str">
        <f>IF(C26="","",IF(B26=Feuil5!$A$2,LOOKUP(Juin!C26,Feuil2!$A$3:$A$15,clients_divers),IF(B26=Feuil5!$A$3,LOOKUP(Juin!C26,Feuil2!$A$3:$A$15,EUROP_TRAILER),IF(Juin!B26=Feuil5!$A$4,LOOKUP(Juin!C26,Feuil2!$A$3:$A$15,BOEGLIN_VIEUX_THANN),IF(Juin!B26=Feuil5!$A$5,LOOKUP(Juin!C26,Feuil2!$A$3:$A$15,CANAZZA_MOTOCULTURE),IF(Juin!$B$4=Feuil5!A28,LOOKUP(Juin!C26,Feuil2!A25:A37,WALLISER_DISTRIBUTION),LOOKUP(Juin!C26,Feuil2!$A$3:$A$15,RELAIS_DE_LA_THUR)))))))</f>
        <v/>
      </c>
      <c r="F26" s="52">
        <f t="shared" si="0"/>
        <v>0</v>
      </c>
    </row>
    <row r="27" spans="1:6">
      <c r="A27" s="44"/>
      <c r="B27" s="46"/>
      <c r="C27" s="44"/>
      <c r="D27" s="46"/>
      <c r="E27" s="53" t="str">
        <f>IF(C27="","",IF(B27=Feuil5!$A$2,LOOKUP(Juin!C27,Feuil2!$A$3:$A$15,clients_divers),IF(B27=Feuil5!$A$3,LOOKUP(Juin!C27,Feuil2!$A$3:$A$15,EUROP_TRAILER),IF(Juin!B27=Feuil5!$A$4,LOOKUP(Juin!C27,Feuil2!$A$3:$A$15,BOEGLIN_VIEUX_THANN),IF(Juin!B27=Feuil5!$A$5,LOOKUP(Juin!C27,Feuil2!$A$3:$A$15,CANAZZA_MOTOCULTURE),IF(Juin!$B$4=Feuil5!A29,LOOKUP(Juin!C27,Feuil2!A26:A38,WALLISER_DISTRIBUTION),LOOKUP(Juin!C27,Feuil2!$A$3:$A$15,RELAIS_DE_LA_THUR)))))))</f>
        <v/>
      </c>
      <c r="F27" s="52">
        <f t="shared" si="0"/>
        <v>0</v>
      </c>
    </row>
    <row r="28" spans="1:6" ht="15.75" thickBot="1">
      <c r="A28" s="45"/>
      <c r="B28" s="47"/>
      <c r="C28" s="45"/>
      <c r="D28" s="47"/>
      <c r="E28" s="64" t="str">
        <f>IF(C28="","",IF(B28=Feuil5!$A$2,LOOKUP(Juin!C28,Feuil2!$A$3:$A$15,clients_divers),IF(B28=Feuil5!$A$3,LOOKUP(Juin!C28,Feuil2!$A$3:$A$15,EUROP_TRAILER),IF(Juin!B28=Feuil5!$A$4,LOOKUP(Juin!C28,Feuil2!$A$3:$A$15,BOEGLIN_VIEUX_THANN),IF(Juin!B28=Feuil5!$A$5,LOOKUP(Juin!C28,Feuil2!$A$3:$A$15,CANAZZA_MOTOCULTURE),IF(Juin!$B$4=Feuil5!A30,LOOKUP(Juin!C28,Feuil2!A27:A39,WALLISER_DISTRIBUTION),LOOKUP(Juin!C28,Feuil2!$A$3:$A$15,RELAIS_DE_LA_THUR)))))))</f>
        <v/>
      </c>
      <c r="F28" s="52">
        <f t="shared" si="0"/>
        <v>0</v>
      </c>
    </row>
    <row r="29" spans="1:6" ht="15.75" thickBot="1"/>
    <row r="30" spans="1:6" s="3" customFormat="1" ht="15.75" thickBot="1">
      <c r="B30" s="65" t="s">
        <v>39</v>
      </c>
      <c r="C30" s="66"/>
      <c r="D30" s="67">
        <f>SUM(D4:D28)</f>
        <v>53</v>
      </c>
      <c r="E30" s="69"/>
      <c r="F30" s="68">
        <f>SUM(F4:F28)</f>
        <v>47520.35</v>
      </c>
    </row>
    <row r="32" spans="1:6">
      <c r="A32" s="58" t="s">
        <v>36</v>
      </c>
      <c r="B32" t="s">
        <v>38</v>
      </c>
    </row>
    <row r="33" spans="1:2">
      <c r="A33" s="59" t="s">
        <v>21</v>
      </c>
      <c r="B33" s="74">
        <v>2617.3000000000002</v>
      </c>
    </row>
    <row r="34" spans="1:2">
      <c r="A34" s="59" t="s">
        <v>27</v>
      </c>
      <c r="B34" s="74">
        <v>3149.6000000000004</v>
      </c>
    </row>
    <row r="35" spans="1:2">
      <c r="A35" s="59" t="s">
        <v>22</v>
      </c>
      <c r="B35" s="74">
        <v>3293.6000000000004</v>
      </c>
    </row>
    <row r="36" spans="1:2">
      <c r="A36" s="59" t="s">
        <v>19</v>
      </c>
      <c r="B36" s="74">
        <v>657.3</v>
      </c>
    </row>
    <row r="37" spans="1:2">
      <c r="A37" s="59" t="s">
        <v>20</v>
      </c>
      <c r="B37" s="74">
        <v>1044.05</v>
      </c>
    </row>
    <row r="38" spans="1:2">
      <c r="A38" s="59" t="s">
        <v>37</v>
      </c>
      <c r="B38" s="74">
        <v>10761.849999999999</v>
      </c>
    </row>
  </sheetData>
  <autoFilter ref="A3:F12"/>
  <dataValidations count="2">
    <dataValidation type="list" allowBlank="1" showInputMessage="1" showErrorMessage="1" sqref="B4:B28">
      <formula1>clients</formula1>
    </dataValidation>
    <dataValidation type="list" allowBlank="1" showInputMessage="1" showErrorMessage="1" sqref="C4:C28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F36"/>
  <sheetViews>
    <sheetView workbookViewId="0">
      <selection activeCell="E7" sqref="E7"/>
    </sheetView>
  </sheetViews>
  <sheetFormatPr baseColWidth="10" defaultRowHeight="15"/>
  <cols>
    <col min="1" max="1" width="23.42578125" style="3" bestFit="1" customWidth="1"/>
    <col min="2" max="2" width="22.85546875" style="3" customWidth="1"/>
    <col min="3" max="3" width="20.28515625" style="3" bestFit="1" customWidth="1"/>
    <col min="4" max="4" width="13.140625" style="3" bestFit="1" customWidth="1"/>
    <col min="5" max="5" width="17.28515625" style="3" bestFit="1" customWidth="1"/>
    <col min="6" max="6" width="14.85546875" style="3" customWidth="1"/>
    <col min="7" max="16384" width="11.42578125" style="3"/>
  </cols>
  <sheetData>
    <row r="2" spans="1:6" ht="15.75" thickBot="1"/>
    <row r="3" spans="1:6" ht="30" customHeight="1" thickBot="1">
      <c r="A3" s="54" t="s">
        <v>26</v>
      </c>
      <c r="B3" s="55" t="s">
        <v>28</v>
      </c>
      <c r="C3" s="54" t="s">
        <v>29</v>
      </c>
      <c r="D3" s="55" t="s">
        <v>30</v>
      </c>
      <c r="E3" s="54" t="s">
        <v>31</v>
      </c>
      <c r="F3" s="56" t="s">
        <v>32</v>
      </c>
    </row>
    <row r="4" spans="1:6">
      <c r="A4" s="57">
        <v>41153</v>
      </c>
      <c r="B4" s="48" t="s">
        <v>21</v>
      </c>
      <c r="C4" s="49" t="s">
        <v>6</v>
      </c>
      <c r="D4" s="48">
        <v>4</v>
      </c>
      <c r="E4" s="63">
        <f>IF(C4="","",IF(B4=Feuil5!$A$2,LOOKUP(Juillet!C4,Feuil2!$A$3:$A$15,clients_divers),IF(B4=Feuil5!$A$3,LOOKUP(Juillet!C4,Feuil2!$A$3:$A$15,EUROP_TRAILER),IF(Juillet!B4=Feuil5!$A$4,LOOKUP(Juillet!C4,Feuil2!$A$3:$A$15,BOEGLIN_VIEUX_THANN),IF(Juillet!B4=Feuil5!$A$5,LOOKUP(Juillet!C4,Feuil2!$A$3:$A$15,CANAZZA_MOTOCULTURE),IF(Juillet!$B$4=Feuil5!A6,LOOKUP(Juillet!C4,Feuil2!A3:A15,WALLISER_DISTRIBUTION),LOOKUP(Juillet!C4,Feuil2!$A$3:$A$15,RELAIS_DE_LA_THUR)))))))</f>
        <v>1463</v>
      </c>
      <c r="F4" s="52">
        <f>IF(C4="",0,D4*E4)</f>
        <v>5852</v>
      </c>
    </row>
    <row r="5" spans="1:6">
      <c r="A5" s="62">
        <v>41161</v>
      </c>
      <c r="B5" s="46" t="s">
        <v>27</v>
      </c>
      <c r="C5" s="61" t="s">
        <v>7</v>
      </c>
      <c r="D5" s="46">
        <v>7</v>
      </c>
      <c r="E5" s="51">
        <f>IF(C5="","",IF(B5=Feuil5!$A$2,LOOKUP(Juillet!C5,Feuil2!$A$3:$A$15,clients_divers),IF(B5=Feuil5!$A$3,LOOKUP(Juillet!C5,Feuil2!$A$3:$A$15,EUROP_TRAILER),IF(Juillet!B5=Feuil5!$A$4,LOOKUP(Juillet!C5,Feuil2!$A$3:$A$15,BOEGLIN_VIEUX_THANN),IF(Juillet!B5=Feuil5!$A$5,LOOKUP(Juillet!C5,Feuil2!$A$3:$A$15,CANAZZA_MOTOCULTURE),IF(Juillet!$B$4=Feuil5!A7,LOOKUP(Juillet!C5,Feuil2!A4:A16,WALLISER_DISTRIBUTION),LOOKUP(Juillet!C5,Feuil2!$A$3:$A$15,RELAIS_DE_LA_THUR)))))))</f>
        <v>1175.2</v>
      </c>
      <c r="F5" s="52">
        <f t="shared" ref="F5:F28" si="0">IF(C5="",0,D5*E5)</f>
        <v>8226.4</v>
      </c>
    </row>
    <row r="6" spans="1:6">
      <c r="A6" s="62">
        <v>41164</v>
      </c>
      <c r="B6" s="46" t="s">
        <v>22</v>
      </c>
      <c r="C6" s="44" t="s">
        <v>3</v>
      </c>
      <c r="D6" s="46">
        <v>2</v>
      </c>
      <c r="E6" s="51">
        <f>IF(C6="","",IF(B6=Feuil5!$A$2,LOOKUP(Juillet!C6,Feuil2!$A$3:$A$15,clients_divers),IF(B6=Feuil5!$A$3,LOOKUP(Juillet!C6,Feuil2!$A$3:$A$15,EUROP_TRAILER),IF(Juillet!B6=Feuil5!$A$4,LOOKUP(Juillet!C6,Feuil2!$A$3:$A$15,BOEGLIN_VIEUX_THANN),IF(Juillet!B6=Feuil5!$A$5,LOOKUP(Juillet!C6,Feuil2!$A$3:$A$15,CANAZZA_MOTOCULTURE),IF(Juillet!$B$4=Feuil5!A8,LOOKUP(Juillet!C6,Feuil2!A5:A17,WALLISER_DISTRIBUTION),LOOKUP(Juillet!C6,Feuil2!$A$3:$A$15,RELAIS_DE_LA_THUR)))))))</f>
        <v>1319.2</v>
      </c>
      <c r="F6" s="52">
        <f t="shared" si="0"/>
        <v>2638.4</v>
      </c>
    </row>
    <row r="7" spans="1:6">
      <c r="A7" s="62">
        <v>41167</v>
      </c>
      <c r="B7" s="46" t="s">
        <v>22</v>
      </c>
      <c r="C7" s="44" t="s">
        <v>12</v>
      </c>
      <c r="D7" s="46">
        <v>4</v>
      </c>
      <c r="E7" s="53">
        <f>IF(C7="","",IF(B7=Feuil5!$A$2,LOOKUP(Juillet!C7,Feuil2!$A$3:$A$15,clients_divers),IF(B7=Feuil5!$A$3,LOOKUP(Juillet!C7,Feuil2!$A$3:$A$15,EUROP_TRAILER),IF(Juillet!B7=Feuil5!$A$4,LOOKUP(Juillet!C7,Feuil2!$A$3:$A$15,BOEGLIN_VIEUX_THANN),IF(Juillet!B7=Feuil5!$A$5,LOOKUP(Juillet!C7,Feuil2!$A$3:$A$15,CANAZZA_MOTOCULTURE),IF(Juillet!$B$4=Feuil5!A9,LOOKUP(Juillet!C7,Feuil2!A6:A18,WALLISER_DISTRIBUTION),LOOKUP(Juillet!C7,Feuil2!$A$3:$A$15,RELAIS_DE_LA_THUR)))))))</f>
        <v>799.2</v>
      </c>
      <c r="F7" s="52">
        <f t="shared" si="0"/>
        <v>3196.8</v>
      </c>
    </row>
    <row r="8" spans="1:6">
      <c r="A8" s="62">
        <v>41170</v>
      </c>
      <c r="B8" s="46" t="s">
        <v>19</v>
      </c>
      <c r="C8" s="44" t="s">
        <v>1</v>
      </c>
      <c r="D8" s="46">
        <v>25</v>
      </c>
      <c r="E8" s="51">
        <f>IF(C8="","",IF(B8=Feuil5!$A$2,LOOKUP(Juillet!C8,Feuil2!$A$3:$A$15,clients_divers),IF(B8=Feuil5!$A$3,LOOKUP(Juillet!C8,Feuil2!$A$3:$A$15,EUROP_TRAILER),IF(Juillet!B8=Feuil5!$A$4,LOOKUP(Juillet!C8,Feuil2!$A$3:$A$15,BOEGLIN_VIEUX_THANN),IF(Juillet!B8=Feuil5!$A$5,LOOKUP(Juillet!C8,Feuil2!$A$3:$A$15,CANAZZA_MOTOCULTURE),IF(Juillet!$B$4=Feuil5!A10,LOOKUP(Juillet!C8,Feuil2!A7:A19,WALLISER_DISTRIBUTION),LOOKUP(Juillet!C8,Feuil2!$A$3:$A$15,RELAIS_DE_LA_THUR)))))))</f>
        <v>657.3</v>
      </c>
      <c r="F8" s="52">
        <f t="shared" si="0"/>
        <v>16432.5</v>
      </c>
    </row>
    <row r="9" spans="1:6">
      <c r="A9" s="62">
        <v>41173</v>
      </c>
      <c r="B9" s="46" t="s">
        <v>20</v>
      </c>
      <c r="C9" s="44" t="s">
        <v>13</v>
      </c>
      <c r="D9" s="46">
        <v>1</v>
      </c>
      <c r="E9" s="53">
        <f>IF(C9="","",IF(B9=Feuil5!$A$2,LOOKUP(Juillet!C9,Feuil2!$A$3:$A$15,clients_divers),IF(B9=Feuil5!$A$3,LOOKUP(Juillet!C9,Feuil2!$A$3:$A$15,EUROP_TRAILER),IF(Juillet!B9=Feuil5!$A$4,LOOKUP(Juillet!C9,Feuil2!$A$3:$A$15,BOEGLIN_VIEUX_THANN),IF(Juillet!B9=Feuil5!$A$5,LOOKUP(Juillet!C9,Feuil2!$A$3:$A$15,CANAZZA_MOTOCULTURE),IF(Juillet!$B$4=Feuil5!A11,LOOKUP(Juillet!C9,Feuil2!A8:A20,WALLISER_DISTRIBUTION),LOOKUP(Juillet!C9,Feuil2!$A$3:$A$15,RELAIS_DE_LA_THUR)))))))</f>
        <v>1044.05</v>
      </c>
      <c r="F9" s="52">
        <f t="shared" si="0"/>
        <v>1044.05</v>
      </c>
    </row>
    <row r="10" spans="1:6">
      <c r="A10" s="62">
        <v>41174</v>
      </c>
      <c r="B10" s="46" t="s">
        <v>27</v>
      </c>
      <c r="C10" s="44" t="s">
        <v>7</v>
      </c>
      <c r="D10" s="46">
        <v>4</v>
      </c>
      <c r="E10" s="51">
        <f>IF(C10="","",IF(B10=Feuil5!$A$2,LOOKUP(Juillet!C10,Feuil2!$A$3:$A$15,clients_divers),IF(B10=Feuil5!$A$3,LOOKUP(Juillet!C10,Feuil2!$A$3:$A$15,EUROP_TRAILER),IF(Juillet!B10=Feuil5!$A$4,LOOKUP(Juillet!C10,Feuil2!$A$3:$A$15,BOEGLIN_VIEUX_THANN),IF(Juillet!B10=Feuil5!$A$5,LOOKUP(Juillet!C10,Feuil2!$A$3:$A$15,CANAZZA_MOTOCULTURE),IF(Juillet!$B$4=Feuil5!A12,LOOKUP(Juillet!C10,Feuil2!A9:A21,WALLISER_DISTRIBUTION),LOOKUP(Juillet!C10,Feuil2!$A$3:$A$15,RELAIS_DE_LA_THUR)))))))</f>
        <v>1175.2</v>
      </c>
      <c r="F10" s="52">
        <f t="shared" si="0"/>
        <v>4700.8</v>
      </c>
    </row>
    <row r="11" spans="1:6">
      <c r="A11" s="62">
        <v>41175</v>
      </c>
      <c r="B11" s="46" t="s">
        <v>27</v>
      </c>
      <c r="C11" s="44" t="s">
        <v>2</v>
      </c>
      <c r="D11" s="46">
        <v>1</v>
      </c>
      <c r="E11" s="53">
        <f>IF(C11="","",IF(B11=Feuil5!$A$2,LOOKUP(Juillet!C11,Feuil2!$A$3:$A$15,clients_divers),IF(B11=Feuil5!$A$3,LOOKUP(Juillet!C11,Feuil2!$A$3:$A$15,EUROP_TRAILER),IF(Juillet!B11=Feuil5!$A$4,LOOKUP(Juillet!C11,Feuil2!$A$3:$A$15,BOEGLIN_VIEUX_THANN),IF(Juillet!B11=Feuil5!$A$5,LOOKUP(Juillet!C11,Feuil2!$A$3:$A$15,CANAZZA_MOTOCULTURE),IF(Juillet!$B$4=Feuil5!A13,LOOKUP(Juillet!C11,Feuil2!A10:A22,WALLISER_DISTRIBUTION),LOOKUP(Juillet!C11,Feuil2!$A$3:$A$15,RELAIS_DE_LA_THUR)))))))</f>
        <v>799.2</v>
      </c>
      <c r="F11" s="52">
        <f t="shared" si="0"/>
        <v>799.2</v>
      </c>
    </row>
    <row r="12" spans="1:6">
      <c r="A12" s="62">
        <v>41181</v>
      </c>
      <c r="B12" s="46" t="s">
        <v>21</v>
      </c>
      <c r="C12" s="44" t="s">
        <v>3</v>
      </c>
      <c r="D12" s="46">
        <v>2</v>
      </c>
      <c r="E12" s="51">
        <f>IF(C12="","",IF(B12=Feuil5!$A$2,LOOKUP(Juillet!C12,Feuil2!$A$3:$A$15,clients_divers),IF(B12=Feuil5!$A$3,LOOKUP(Juillet!C12,Feuil2!$A$3:$A$15,EUROP_TRAILER),IF(Juillet!B12=Feuil5!$A$4,LOOKUP(Juillet!C12,Feuil2!$A$3:$A$15,BOEGLIN_VIEUX_THANN),IF(Juillet!B12=Feuil5!$A$5,LOOKUP(Juillet!C12,Feuil2!$A$3:$A$15,CANAZZA_MOTOCULTURE),IF(Juillet!$B$4=Feuil5!A14,LOOKUP(Juillet!C12,Feuil2!A11:A23,WALLISER_DISTRIBUTION),LOOKUP(Juillet!C12,Feuil2!$A$3:$A$15,RELAIS_DE_LA_THUR)))))))</f>
        <v>1154.3</v>
      </c>
      <c r="F12" s="52">
        <f t="shared" si="0"/>
        <v>2308.6</v>
      </c>
    </row>
    <row r="13" spans="1:6">
      <c r="A13" s="62">
        <v>41182</v>
      </c>
      <c r="B13" s="46" t="s">
        <v>22</v>
      </c>
      <c r="C13" s="44" t="s">
        <v>7</v>
      </c>
      <c r="D13" s="46">
        <v>3</v>
      </c>
      <c r="E13" s="53">
        <f>IF(C13="","",IF(B13=Feuil5!$A$2,LOOKUP(Juillet!C13,Feuil2!$A$3:$A$15,clients_divers),IF(B13=Feuil5!$A$3,LOOKUP(Juillet!C13,Feuil2!$A$3:$A$15,EUROP_TRAILER),IF(Juillet!B13=Feuil5!$A$4,LOOKUP(Juillet!C13,Feuil2!$A$3:$A$15,BOEGLIN_VIEUX_THANN),IF(Juillet!B13=Feuil5!$A$5,LOOKUP(Juillet!C13,Feuil2!$A$3:$A$15,CANAZZA_MOTOCULTURE),IF(Juillet!$B$4=Feuil5!A15,LOOKUP(Juillet!C13,Feuil2!A12:A24,WALLISER_DISTRIBUTION),LOOKUP(Juillet!C13,Feuil2!$A$3:$A$15,RELAIS_DE_LA_THUR)))))))</f>
        <v>1175.2</v>
      </c>
      <c r="F13" s="52">
        <f t="shared" si="0"/>
        <v>3525.6000000000004</v>
      </c>
    </row>
    <row r="14" spans="1:6">
      <c r="A14" s="44"/>
      <c r="B14" s="46"/>
      <c r="C14" s="44"/>
      <c r="D14" s="46"/>
      <c r="E14" s="51" t="str">
        <f>IF(C14="","",IF(B14=Feuil5!$A$2,LOOKUP(Juillet!C14,Feuil2!$A$3:$A$15,clients_divers),IF(B14=Feuil5!$A$3,LOOKUP(Juillet!C14,Feuil2!$A$3:$A$15,EUROP_TRAILER),IF(Juillet!B14=Feuil5!$A$4,LOOKUP(Juillet!C14,Feuil2!$A$3:$A$15,BOEGLIN_VIEUX_THANN),IF(Juillet!B14=Feuil5!$A$5,LOOKUP(Juillet!C14,Feuil2!$A$3:$A$15,CANAZZA_MOTOCULTURE),IF(Juillet!$B$4=Feuil5!A16,LOOKUP(Juillet!C14,Feuil2!A13:A25,WALLISER_DISTRIBUTION),LOOKUP(Juillet!C14,Feuil2!$A$3:$A$15,RELAIS_DE_LA_THUR)))))))</f>
        <v/>
      </c>
      <c r="F14" s="52">
        <f t="shared" si="0"/>
        <v>0</v>
      </c>
    </row>
    <row r="15" spans="1:6">
      <c r="A15" s="44"/>
      <c r="B15" s="46"/>
      <c r="C15" s="44"/>
      <c r="D15" s="46"/>
      <c r="E15" s="53" t="str">
        <f>IF(C15="","",IF(B15=Feuil5!$A$2,LOOKUP(Juillet!C15,Feuil2!$A$3:$A$15,clients_divers),IF(B15=Feuil5!$A$3,LOOKUP(Juillet!C15,Feuil2!$A$3:$A$15,EUROP_TRAILER),IF(Juillet!B15=Feuil5!$A$4,LOOKUP(Juillet!C15,Feuil2!$A$3:$A$15,BOEGLIN_VIEUX_THANN),IF(Juillet!B15=Feuil5!$A$5,LOOKUP(Juillet!C15,Feuil2!$A$3:$A$15,CANAZZA_MOTOCULTURE),IF(Juillet!$B$4=Feuil5!A17,LOOKUP(Juillet!C15,Feuil2!A14:A26,WALLISER_DISTRIBUTION),LOOKUP(Juillet!C15,Feuil2!$A$3:$A$15,RELAIS_DE_LA_THUR)))))))</f>
        <v/>
      </c>
      <c r="F15" s="52">
        <f t="shared" si="0"/>
        <v>0</v>
      </c>
    </row>
    <row r="16" spans="1:6">
      <c r="A16" s="44"/>
      <c r="B16" s="46"/>
      <c r="C16" s="44"/>
      <c r="D16" s="46"/>
      <c r="E16" s="51" t="str">
        <f>IF(C16="","",IF(B16=Feuil5!$A$2,LOOKUP(Juillet!C16,Feuil2!$A$3:$A$15,clients_divers),IF(B16=Feuil5!$A$3,LOOKUP(Juillet!C16,Feuil2!$A$3:$A$15,EUROP_TRAILER),IF(Juillet!B16=Feuil5!$A$4,LOOKUP(Juillet!C16,Feuil2!$A$3:$A$15,BOEGLIN_VIEUX_THANN),IF(Juillet!B16=Feuil5!$A$5,LOOKUP(Juillet!C16,Feuil2!$A$3:$A$15,CANAZZA_MOTOCULTURE),IF(Juillet!$B$4=Feuil5!A18,LOOKUP(Juillet!C16,Feuil2!A15:A27,WALLISER_DISTRIBUTION),LOOKUP(Juillet!C16,Feuil2!$A$3:$A$15,RELAIS_DE_LA_THUR)))))))</f>
        <v/>
      </c>
      <c r="F16" s="52">
        <f t="shared" si="0"/>
        <v>0</v>
      </c>
    </row>
    <row r="17" spans="1:6">
      <c r="A17" s="44"/>
      <c r="B17" s="46"/>
      <c r="C17" s="44"/>
      <c r="D17" s="46"/>
      <c r="E17" s="53" t="str">
        <f>IF(C17="","",IF(B17=Feuil5!$A$2,LOOKUP(Juillet!C17,Feuil2!$A$3:$A$15,clients_divers),IF(B17=Feuil5!$A$3,LOOKUP(Juillet!C17,Feuil2!$A$3:$A$15,EUROP_TRAILER),IF(Juillet!B17=Feuil5!$A$4,LOOKUP(Juillet!C17,Feuil2!$A$3:$A$15,BOEGLIN_VIEUX_THANN),IF(Juillet!B17=Feuil5!$A$5,LOOKUP(Juillet!C17,Feuil2!$A$3:$A$15,CANAZZA_MOTOCULTURE),IF(Juillet!$B$4=Feuil5!A19,LOOKUP(Juillet!C17,Feuil2!A16:A28,WALLISER_DISTRIBUTION),LOOKUP(Juillet!C17,Feuil2!$A$3:$A$15,RELAIS_DE_LA_THUR)))))))</f>
        <v/>
      </c>
      <c r="F17" s="52">
        <f t="shared" si="0"/>
        <v>0</v>
      </c>
    </row>
    <row r="18" spans="1:6">
      <c r="A18" s="44"/>
      <c r="B18" s="46"/>
      <c r="C18" s="44"/>
      <c r="D18" s="46"/>
      <c r="E18" s="51" t="str">
        <f>IF(C18="","",IF(B18=Feuil5!$A$2,LOOKUP(Juillet!C18,Feuil2!$A$3:$A$15,clients_divers),IF(B18=Feuil5!$A$3,LOOKUP(Juillet!C18,Feuil2!$A$3:$A$15,EUROP_TRAILER),IF(Juillet!B18=Feuil5!$A$4,LOOKUP(Juillet!C18,Feuil2!$A$3:$A$15,BOEGLIN_VIEUX_THANN),IF(Juillet!B18=Feuil5!$A$5,LOOKUP(Juillet!C18,Feuil2!$A$3:$A$15,CANAZZA_MOTOCULTURE),IF(Juillet!$B$4=Feuil5!A20,LOOKUP(Juillet!C18,Feuil2!A17:A29,WALLISER_DISTRIBUTION),LOOKUP(Juillet!C18,Feuil2!$A$3:$A$15,RELAIS_DE_LA_THUR)))))))</f>
        <v/>
      </c>
      <c r="F18" s="52">
        <f t="shared" si="0"/>
        <v>0</v>
      </c>
    </row>
    <row r="19" spans="1:6">
      <c r="A19" s="44"/>
      <c r="B19" s="46"/>
      <c r="C19" s="44"/>
      <c r="D19" s="46"/>
      <c r="E19" s="53" t="str">
        <f>IF(C19="","",IF(B19=Feuil5!$A$2,LOOKUP(Juillet!C19,Feuil2!$A$3:$A$15,clients_divers),IF(B19=Feuil5!$A$3,LOOKUP(Juillet!C19,Feuil2!$A$3:$A$15,EUROP_TRAILER),IF(Juillet!B19=Feuil5!$A$4,LOOKUP(Juillet!C19,Feuil2!$A$3:$A$15,BOEGLIN_VIEUX_THANN),IF(Juillet!B19=Feuil5!$A$5,LOOKUP(Juillet!C19,Feuil2!$A$3:$A$15,CANAZZA_MOTOCULTURE),IF(Juillet!$B$4=Feuil5!A21,LOOKUP(Juillet!C19,Feuil2!A18:A30,WALLISER_DISTRIBUTION),LOOKUP(Juillet!C19,Feuil2!$A$3:$A$15,RELAIS_DE_LA_THUR)))))))</f>
        <v/>
      </c>
      <c r="F19" s="52">
        <f t="shared" si="0"/>
        <v>0</v>
      </c>
    </row>
    <row r="20" spans="1:6">
      <c r="A20" s="44"/>
      <c r="B20" s="46"/>
      <c r="C20" s="44"/>
      <c r="D20" s="46"/>
      <c r="E20" s="51" t="str">
        <f>IF(C20="","",IF(B20=Feuil5!$A$2,LOOKUP(Juillet!C20,Feuil2!$A$3:$A$15,clients_divers),IF(B20=Feuil5!$A$3,LOOKUP(Juillet!C20,Feuil2!$A$3:$A$15,EUROP_TRAILER),IF(Juillet!B20=Feuil5!$A$4,LOOKUP(Juillet!C20,Feuil2!$A$3:$A$15,BOEGLIN_VIEUX_THANN),IF(Juillet!B20=Feuil5!$A$5,LOOKUP(Juillet!C20,Feuil2!$A$3:$A$15,CANAZZA_MOTOCULTURE),IF(Juillet!$B$4=Feuil5!A22,LOOKUP(Juillet!C20,Feuil2!A19:A31,WALLISER_DISTRIBUTION),LOOKUP(Juillet!C20,Feuil2!$A$3:$A$15,RELAIS_DE_LA_THUR)))))))</f>
        <v/>
      </c>
      <c r="F20" s="52">
        <f t="shared" si="0"/>
        <v>0</v>
      </c>
    </row>
    <row r="21" spans="1:6">
      <c r="A21" s="44"/>
      <c r="B21" s="46"/>
      <c r="C21" s="44"/>
      <c r="D21" s="46"/>
      <c r="E21" s="53" t="str">
        <f>IF(C21="","",IF(B21=Feuil5!$A$2,LOOKUP(Juillet!C21,Feuil2!$A$3:$A$15,clients_divers),IF(B21=Feuil5!$A$3,LOOKUP(Juillet!C21,Feuil2!$A$3:$A$15,EUROP_TRAILER),IF(Juillet!B21=Feuil5!$A$4,LOOKUP(Juillet!C21,Feuil2!$A$3:$A$15,BOEGLIN_VIEUX_THANN),IF(Juillet!B21=Feuil5!$A$5,LOOKUP(Juillet!C21,Feuil2!$A$3:$A$15,CANAZZA_MOTOCULTURE),IF(Juillet!$B$4=Feuil5!A23,LOOKUP(Juillet!C21,Feuil2!A20:A32,WALLISER_DISTRIBUTION),LOOKUP(Juillet!C21,Feuil2!$A$3:$A$15,RELAIS_DE_LA_THUR)))))))</f>
        <v/>
      </c>
      <c r="F21" s="52">
        <f t="shared" si="0"/>
        <v>0</v>
      </c>
    </row>
    <row r="22" spans="1:6">
      <c r="A22" s="44"/>
      <c r="B22" s="46"/>
      <c r="C22" s="44"/>
      <c r="D22" s="46"/>
      <c r="E22" s="51" t="str">
        <f>IF(C22="","",IF(B22=Feuil5!$A$2,LOOKUP(Juillet!C22,Feuil2!$A$3:$A$15,clients_divers),IF(B22=Feuil5!$A$3,LOOKUP(Juillet!C22,Feuil2!$A$3:$A$15,EUROP_TRAILER),IF(Juillet!B22=Feuil5!$A$4,LOOKUP(Juillet!C22,Feuil2!$A$3:$A$15,BOEGLIN_VIEUX_THANN),IF(Juillet!B22=Feuil5!$A$5,LOOKUP(Juillet!C22,Feuil2!$A$3:$A$15,CANAZZA_MOTOCULTURE),IF(Juillet!$B$4=Feuil5!A24,LOOKUP(Juillet!C22,Feuil2!A21:A33,WALLISER_DISTRIBUTION),LOOKUP(Juillet!C22,Feuil2!$A$3:$A$15,RELAIS_DE_LA_THUR)))))))</f>
        <v/>
      </c>
      <c r="F22" s="52">
        <f t="shared" si="0"/>
        <v>0</v>
      </c>
    </row>
    <row r="23" spans="1:6">
      <c r="A23" s="44"/>
      <c r="B23" s="46"/>
      <c r="C23" s="44"/>
      <c r="D23" s="46"/>
      <c r="E23" s="53" t="str">
        <f>IF(C23="","",IF(B23=Feuil5!$A$2,LOOKUP(Juillet!C23,Feuil2!$A$3:$A$15,clients_divers),IF(B23=Feuil5!$A$3,LOOKUP(Juillet!C23,Feuil2!$A$3:$A$15,EUROP_TRAILER),IF(Juillet!B23=Feuil5!$A$4,LOOKUP(Juillet!C23,Feuil2!$A$3:$A$15,BOEGLIN_VIEUX_THANN),IF(Juillet!B23=Feuil5!$A$5,LOOKUP(Juillet!C23,Feuil2!$A$3:$A$15,CANAZZA_MOTOCULTURE),IF(Juillet!$B$4=Feuil5!A25,LOOKUP(Juillet!C23,Feuil2!A22:A34,WALLISER_DISTRIBUTION),LOOKUP(Juillet!C23,Feuil2!$A$3:$A$15,RELAIS_DE_LA_THUR)))))))</f>
        <v/>
      </c>
      <c r="F23" s="52">
        <f t="shared" si="0"/>
        <v>0</v>
      </c>
    </row>
    <row r="24" spans="1:6">
      <c r="A24" s="44"/>
      <c r="B24" s="46"/>
      <c r="C24" s="44"/>
      <c r="D24" s="46"/>
      <c r="E24" s="51" t="str">
        <f>IF(C24="","",IF(B24=Feuil5!$A$2,LOOKUP(Juillet!C24,Feuil2!$A$3:$A$15,clients_divers),IF(B24=Feuil5!$A$3,LOOKUP(Juillet!C24,Feuil2!$A$3:$A$15,EUROP_TRAILER),IF(Juillet!B24=Feuil5!$A$4,LOOKUP(Juillet!C24,Feuil2!$A$3:$A$15,BOEGLIN_VIEUX_THANN),IF(Juillet!B24=Feuil5!$A$5,LOOKUP(Juillet!C24,Feuil2!$A$3:$A$15,CANAZZA_MOTOCULTURE),IF(Juillet!$B$4=Feuil5!A26,LOOKUP(Juillet!C24,Feuil2!A23:A35,WALLISER_DISTRIBUTION),LOOKUP(Juillet!C24,Feuil2!$A$3:$A$15,RELAIS_DE_LA_THUR)))))))</f>
        <v/>
      </c>
      <c r="F24" s="52">
        <f t="shared" si="0"/>
        <v>0</v>
      </c>
    </row>
    <row r="25" spans="1:6">
      <c r="A25" s="44"/>
      <c r="B25" s="46"/>
      <c r="C25" s="44"/>
      <c r="D25" s="46"/>
      <c r="E25" s="53" t="str">
        <f>IF(C25="","",IF(B25=Feuil5!$A$2,LOOKUP(Juillet!C25,Feuil2!$A$3:$A$15,clients_divers),IF(B25=Feuil5!$A$3,LOOKUP(Juillet!C25,Feuil2!$A$3:$A$15,EUROP_TRAILER),IF(Juillet!B25=Feuil5!$A$4,LOOKUP(Juillet!C25,Feuil2!$A$3:$A$15,BOEGLIN_VIEUX_THANN),IF(Juillet!B25=Feuil5!$A$5,LOOKUP(Juillet!C25,Feuil2!$A$3:$A$15,CANAZZA_MOTOCULTURE),IF(Juillet!$B$4=Feuil5!A27,LOOKUP(Juillet!C25,Feuil2!A24:A36,WALLISER_DISTRIBUTION),LOOKUP(Juillet!C25,Feuil2!$A$3:$A$15,RELAIS_DE_LA_THUR)))))))</f>
        <v/>
      </c>
      <c r="F25" s="52">
        <f t="shared" si="0"/>
        <v>0</v>
      </c>
    </row>
    <row r="26" spans="1:6">
      <c r="A26" s="44"/>
      <c r="B26" s="46"/>
      <c r="C26" s="44"/>
      <c r="D26" s="46"/>
      <c r="E26" s="51" t="str">
        <f>IF(C26="","",IF(B26=Feuil5!$A$2,LOOKUP(Juillet!C26,Feuil2!$A$3:$A$15,clients_divers),IF(B26=Feuil5!$A$3,LOOKUP(Juillet!C26,Feuil2!$A$3:$A$15,EUROP_TRAILER),IF(Juillet!B26=Feuil5!$A$4,LOOKUP(Juillet!C26,Feuil2!$A$3:$A$15,BOEGLIN_VIEUX_THANN),IF(Juillet!B26=Feuil5!$A$5,LOOKUP(Juillet!C26,Feuil2!$A$3:$A$15,CANAZZA_MOTOCULTURE),IF(Juillet!$B$4=Feuil5!A28,LOOKUP(Juillet!C26,Feuil2!A25:A37,WALLISER_DISTRIBUTION),LOOKUP(Juillet!C26,Feuil2!$A$3:$A$15,RELAIS_DE_LA_THUR)))))))</f>
        <v/>
      </c>
      <c r="F26" s="52">
        <f t="shared" si="0"/>
        <v>0</v>
      </c>
    </row>
    <row r="27" spans="1:6">
      <c r="A27" s="44"/>
      <c r="B27" s="46"/>
      <c r="C27" s="44"/>
      <c r="D27" s="46"/>
      <c r="E27" s="53" t="str">
        <f>IF(C27="","",IF(B27=Feuil5!$A$2,LOOKUP(Juillet!C27,Feuil2!$A$3:$A$15,clients_divers),IF(B27=Feuil5!$A$3,LOOKUP(Juillet!C27,Feuil2!$A$3:$A$15,EUROP_TRAILER),IF(Juillet!B27=Feuil5!$A$4,LOOKUP(Juillet!C27,Feuil2!$A$3:$A$15,BOEGLIN_VIEUX_THANN),IF(Juillet!B27=Feuil5!$A$5,LOOKUP(Juillet!C27,Feuil2!$A$3:$A$15,CANAZZA_MOTOCULTURE),IF(Juillet!$B$4=Feuil5!A29,LOOKUP(Juillet!C27,Feuil2!A26:A38,WALLISER_DISTRIBUTION),LOOKUP(Juillet!C27,Feuil2!$A$3:$A$15,RELAIS_DE_LA_THUR)))))))</f>
        <v/>
      </c>
      <c r="F27" s="52">
        <f t="shared" si="0"/>
        <v>0</v>
      </c>
    </row>
    <row r="28" spans="1:6" ht="15.75" thickBot="1">
      <c r="A28" s="45"/>
      <c r="B28" s="47"/>
      <c r="C28" s="45"/>
      <c r="D28" s="47"/>
      <c r="E28" s="64" t="str">
        <f>IF(C28="","",IF(B28=Feuil5!$A$2,LOOKUP(Juillet!C28,Feuil2!$A$3:$A$15,clients_divers),IF(B28=Feuil5!$A$3,LOOKUP(Juillet!C28,Feuil2!$A$3:$A$15,EUROP_TRAILER),IF(Juillet!B28=Feuil5!$A$4,LOOKUP(Juillet!C28,Feuil2!$A$3:$A$15,BOEGLIN_VIEUX_THANN),IF(Juillet!B28=Feuil5!$A$5,LOOKUP(Juillet!C28,Feuil2!$A$3:$A$15,CANAZZA_MOTOCULTURE),IF(Juillet!$B$4=Feuil5!A30,LOOKUP(Juillet!C28,Feuil2!A27:A39,WALLISER_DISTRIBUTION),LOOKUP(Juillet!C28,Feuil2!$A$3:$A$15,RELAIS_DE_LA_THUR)))))))</f>
        <v/>
      </c>
      <c r="F28" s="52">
        <f t="shared" si="0"/>
        <v>0</v>
      </c>
    </row>
    <row r="29" spans="1:6" ht="15.75" thickBot="1"/>
    <row r="30" spans="1:6" ht="15.75" thickBot="1">
      <c r="B30" s="65" t="s">
        <v>39</v>
      </c>
      <c r="C30" s="66"/>
      <c r="D30" s="67">
        <f>SUM(D4:D28)</f>
        <v>53</v>
      </c>
      <c r="E30" s="69"/>
      <c r="F30" s="68">
        <f>SUM(F4:F28)</f>
        <v>48724.35</v>
      </c>
    </row>
    <row r="32" spans="1:6">
      <c r="A32" s="58" t="s">
        <v>36</v>
      </c>
      <c r="B32" t="s">
        <v>38</v>
      </c>
    </row>
    <row r="33" spans="1:2">
      <c r="A33" s="59" t="s">
        <v>21</v>
      </c>
      <c r="B33" s="60">
        <v>2617.3000000000002</v>
      </c>
    </row>
    <row r="34" spans="1:2">
      <c r="A34" s="59" t="s">
        <v>27</v>
      </c>
      <c r="B34" s="60">
        <v>3149.6000000000004</v>
      </c>
    </row>
    <row r="35" spans="1:2">
      <c r="A35" s="59" t="s">
        <v>22</v>
      </c>
      <c r="B35" s="60">
        <v>3293.6000000000004</v>
      </c>
    </row>
    <row r="36" spans="1:2">
      <c r="A36" s="59" t="s">
        <v>37</v>
      </c>
      <c r="B36" s="60">
        <v>9060.5</v>
      </c>
    </row>
  </sheetData>
  <autoFilter ref="A3:F12"/>
  <dataValidations count="2">
    <dataValidation type="list" allowBlank="1" showInputMessage="1" showErrorMessage="1" sqref="B4:B28">
      <formula1>clients</formula1>
    </dataValidation>
    <dataValidation type="list" allowBlank="1" showInputMessage="1" showErrorMessage="1" sqref="C4:C28">
      <formula1>types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F38"/>
  <sheetViews>
    <sheetView workbookViewId="0">
      <selection activeCell="D36" sqref="D36"/>
    </sheetView>
  </sheetViews>
  <sheetFormatPr baseColWidth="10" defaultRowHeight="15"/>
  <cols>
    <col min="1" max="1" width="23.42578125" style="3" bestFit="1" customWidth="1"/>
    <col min="2" max="2" width="22.85546875" style="3" customWidth="1"/>
    <col min="3" max="3" width="20.28515625" style="3" bestFit="1" customWidth="1"/>
    <col min="4" max="4" width="13.140625" style="3" bestFit="1" customWidth="1"/>
    <col min="5" max="5" width="17.28515625" style="3" bestFit="1" customWidth="1"/>
    <col min="6" max="6" width="14.85546875" style="3" customWidth="1"/>
    <col min="7" max="16384" width="11.42578125" style="3"/>
  </cols>
  <sheetData>
    <row r="2" spans="1:6" ht="15.75" thickBot="1"/>
    <row r="3" spans="1:6" ht="30" customHeight="1" thickBot="1">
      <c r="A3" s="54" t="s">
        <v>26</v>
      </c>
      <c r="B3" s="55" t="s">
        <v>28</v>
      </c>
      <c r="C3" s="54" t="s">
        <v>29</v>
      </c>
      <c r="D3" s="55" t="s">
        <v>30</v>
      </c>
      <c r="E3" s="54" t="s">
        <v>31</v>
      </c>
      <c r="F3" s="56" t="s">
        <v>32</v>
      </c>
    </row>
    <row r="4" spans="1:6">
      <c r="A4" s="57">
        <v>41153</v>
      </c>
      <c r="B4" s="48" t="s">
        <v>27</v>
      </c>
      <c r="C4" s="49" t="s">
        <v>6</v>
      </c>
      <c r="D4" s="48">
        <v>1</v>
      </c>
      <c r="E4" s="63">
        <f>IF(C4="","",IF(B4=Feuil5!$A$2,LOOKUP(Août!C4,Feuil2!$A$3:$A$15,clients_divers),IF(B4=Feuil5!$A$3,LOOKUP(Août!C4,Feuil2!$A$3:$A$15,EUROP_TRAILER),IF(Août!B4=Feuil5!$A$4,LOOKUP(Août!C4,Feuil2!$A$3:$A$15,BOEGLIN_VIEUX_THANN),IF(Août!B4=Feuil5!$A$5,LOOKUP(Août!C4,Feuil2!$A$3:$A$15,CANAZZA_MOTOCULTURE),IF(Août!$B$4=Feuil5!A6,LOOKUP(Août!C4,Feuil2!A3:A15,WALLISER_DISTRIBUTION),LOOKUP(Août!C4,Feuil2!$A$3:$A$15,RELAIS_DE_LA_THUR)))))))</f>
        <v>1672</v>
      </c>
      <c r="F4" s="52">
        <f>IF(C4="",0,D4*E4)</f>
        <v>1672</v>
      </c>
    </row>
    <row r="5" spans="1:6">
      <c r="A5" s="62">
        <v>41161</v>
      </c>
      <c r="B5" s="46" t="s">
        <v>20</v>
      </c>
      <c r="C5" s="61" t="s">
        <v>7</v>
      </c>
      <c r="D5" s="46">
        <v>7</v>
      </c>
      <c r="E5" s="51">
        <f>IF(C5="","",IF(B5=Feuil5!$A$2,LOOKUP(Août!C5,Feuil2!$A$3:$A$15,clients_divers),IF(B5=Feuil5!$A$3,LOOKUP(Août!C5,Feuil2!$A$3:$A$15,EUROP_TRAILER),IF(Août!B5=Feuil5!$A$4,LOOKUP(Août!C5,Feuil2!$A$3:$A$15,BOEGLIN_VIEUX_THANN),IF(Août!B5=Feuil5!$A$5,LOOKUP(Août!C5,Feuil2!$A$3:$A$15,CANAZZA_MOTOCULTURE),IF(Août!$B$4=Feuil5!A7,LOOKUP(Août!C5,Feuil2!A4:A16,WALLISER_DISTRIBUTION),LOOKUP(Août!C5,Feuil2!$A$3:$A$15,RELAIS_DE_LA_THUR)))))))</f>
        <v>1395.55</v>
      </c>
      <c r="F5" s="52">
        <f t="shared" ref="F5:F28" si="0">IF(C5="",0,D5*E5)</f>
        <v>9768.85</v>
      </c>
    </row>
    <row r="6" spans="1:6">
      <c r="A6" s="62">
        <v>41164</v>
      </c>
      <c r="B6" s="46" t="s">
        <v>22</v>
      </c>
      <c r="C6" s="44" t="s">
        <v>3</v>
      </c>
      <c r="D6" s="46">
        <v>4</v>
      </c>
      <c r="E6" s="51">
        <f>IF(C6="","",IF(B6=Feuil5!$A$2,LOOKUP(Août!C6,Feuil2!$A$3:$A$15,clients_divers),IF(B6=Feuil5!$A$3,LOOKUP(Août!C6,Feuil2!$A$3:$A$15,EUROP_TRAILER),IF(Août!B6=Feuil5!$A$4,LOOKUP(Août!C6,Feuil2!$A$3:$A$15,BOEGLIN_VIEUX_THANN),IF(Août!B6=Feuil5!$A$5,LOOKUP(Août!C6,Feuil2!$A$3:$A$15,CANAZZA_MOTOCULTURE),IF(Août!$B$4=Feuil5!A8,LOOKUP(Août!C6,Feuil2!A5:A17,WALLISER_DISTRIBUTION),LOOKUP(Août!C6,Feuil2!$A$3:$A$15,RELAIS_DE_LA_THUR)))))))</f>
        <v>1319.2</v>
      </c>
      <c r="F6" s="52">
        <f t="shared" si="0"/>
        <v>5276.8</v>
      </c>
    </row>
    <row r="7" spans="1:6">
      <c r="A7" s="62">
        <v>41167</v>
      </c>
      <c r="B7" s="46" t="s">
        <v>20</v>
      </c>
      <c r="C7" s="44" t="s">
        <v>12</v>
      </c>
      <c r="D7" s="46">
        <v>4</v>
      </c>
      <c r="E7" s="53">
        <f>IF(C7="","",IF(B7=Feuil5!$A$2,LOOKUP(Août!C7,Feuil2!$A$3:$A$15,clients_divers),IF(B7=Feuil5!$A$3,LOOKUP(Août!C7,Feuil2!$A$3:$A$15,EUROP_TRAILER),IF(Août!B7=Feuil5!$A$4,LOOKUP(Août!C7,Feuil2!$A$3:$A$15,BOEGLIN_VIEUX_THANN),IF(Août!B7=Feuil5!$A$5,LOOKUP(Août!C7,Feuil2!$A$3:$A$15,CANAZZA_MOTOCULTURE),IF(Août!$B$4=Feuil5!A9,LOOKUP(Août!C7,Feuil2!A6:A18,WALLISER_DISTRIBUTION),LOOKUP(Août!C7,Feuil2!$A$3:$A$15,RELAIS_DE_LA_THUR)))))))</f>
        <v>949.05</v>
      </c>
      <c r="F7" s="52">
        <f t="shared" si="0"/>
        <v>3796.2</v>
      </c>
    </row>
    <row r="8" spans="1:6">
      <c r="A8" s="62">
        <v>41170</v>
      </c>
      <c r="B8" s="46" t="s">
        <v>19</v>
      </c>
      <c r="C8" s="44" t="s">
        <v>3</v>
      </c>
      <c r="D8" s="46">
        <v>7</v>
      </c>
      <c r="E8" s="51">
        <f>IF(C8="","",IF(B8=Feuil5!$A$2,LOOKUP(Août!C8,Feuil2!$A$3:$A$15,clients_divers),IF(B8=Feuil5!$A$3,LOOKUP(Août!C8,Feuil2!$A$3:$A$15,EUROP_TRAILER),IF(Août!B8=Feuil5!$A$4,LOOKUP(Août!C8,Feuil2!$A$3:$A$15,BOEGLIN_VIEUX_THANN),IF(Août!B8=Feuil5!$A$5,LOOKUP(Août!C8,Feuil2!$A$3:$A$15,CANAZZA_MOTOCULTURE),IF(Août!$B$4=Feuil5!A10,LOOKUP(Août!C8,Feuil2!A7:A19,WALLISER_DISTRIBUTION),LOOKUP(Août!C8,Feuil2!$A$3:$A$15,RELAIS_DE_LA_THUR)))))))</f>
        <v>1154.3</v>
      </c>
      <c r="F8" s="52">
        <f t="shared" si="0"/>
        <v>8080.0999999999995</v>
      </c>
    </row>
    <row r="9" spans="1:6">
      <c r="A9" s="62">
        <v>41173</v>
      </c>
      <c r="B9" s="46" t="s">
        <v>20</v>
      </c>
      <c r="C9" s="44" t="s">
        <v>13</v>
      </c>
      <c r="D9" s="46">
        <v>1</v>
      </c>
      <c r="E9" s="53">
        <f>IF(C9="","",IF(B9=Feuil5!$A$2,LOOKUP(Août!C9,Feuil2!$A$3:$A$15,clients_divers),IF(B9=Feuil5!$A$3,LOOKUP(Août!C9,Feuil2!$A$3:$A$15,EUROP_TRAILER),IF(Août!B9=Feuil5!$A$4,LOOKUP(Août!C9,Feuil2!$A$3:$A$15,BOEGLIN_VIEUX_THANN),IF(Août!B9=Feuil5!$A$5,LOOKUP(Août!C9,Feuil2!$A$3:$A$15,CANAZZA_MOTOCULTURE),IF(Août!$B$4=Feuil5!A11,LOOKUP(Août!C9,Feuil2!A8:A20,WALLISER_DISTRIBUTION),LOOKUP(Août!C9,Feuil2!$A$3:$A$15,RELAIS_DE_LA_THUR)))))))</f>
        <v>1044.05</v>
      </c>
      <c r="F9" s="52">
        <f t="shared" si="0"/>
        <v>1044.05</v>
      </c>
    </row>
    <row r="10" spans="1:6">
      <c r="A10" s="62">
        <v>41174</v>
      </c>
      <c r="B10" s="46" t="s">
        <v>21</v>
      </c>
      <c r="C10" s="44" t="s">
        <v>7</v>
      </c>
      <c r="D10" s="46">
        <v>1</v>
      </c>
      <c r="E10" s="51">
        <f>IF(C10="","",IF(B10=Feuil5!$A$2,LOOKUP(Août!C10,Feuil2!$A$3:$A$15,clients_divers),IF(B10=Feuil5!$A$3,LOOKUP(Août!C10,Feuil2!$A$3:$A$15,EUROP_TRAILER),IF(Août!B10=Feuil5!$A$4,LOOKUP(Août!C10,Feuil2!$A$3:$A$15,BOEGLIN_VIEUX_THANN),IF(Août!B10=Feuil5!$A$5,LOOKUP(Août!C10,Feuil2!$A$3:$A$15,CANAZZA_MOTOCULTURE),IF(Août!$B$4=Feuil5!A12,LOOKUP(Août!C10,Feuil2!A9:A21,WALLISER_DISTRIBUTION),LOOKUP(Août!C10,Feuil2!$A$3:$A$15,RELAIS_DE_LA_THUR)))))))</f>
        <v>1028.3</v>
      </c>
      <c r="F10" s="52">
        <f t="shared" si="0"/>
        <v>1028.3</v>
      </c>
    </row>
    <row r="11" spans="1:6">
      <c r="A11" s="62">
        <v>41175</v>
      </c>
      <c r="B11" s="46" t="s">
        <v>21</v>
      </c>
      <c r="C11" s="44" t="s">
        <v>2</v>
      </c>
      <c r="D11" s="46">
        <v>3</v>
      </c>
      <c r="E11" s="53">
        <f>IF(C11="","",IF(B11=Feuil5!$A$2,LOOKUP(Août!C11,Feuil2!$A$3:$A$15,clients_divers),IF(B11=Feuil5!$A$3,LOOKUP(Août!C11,Feuil2!$A$3:$A$15,EUROP_TRAILER),IF(Août!B11=Feuil5!$A$4,LOOKUP(Août!C11,Feuil2!$A$3:$A$15,BOEGLIN_VIEUX_THANN),IF(Août!B11=Feuil5!$A$5,LOOKUP(Août!C11,Feuil2!$A$3:$A$15,CANAZZA_MOTOCULTURE),IF(Août!$B$4=Feuil5!A13,LOOKUP(Août!C11,Feuil2!A10:A22,WALLISER_DISTRIBUTION),LOOKUP(Août!C11,Feuil2!$A$3:$A$15,RELAIS_DE_LA_THUR)))))))</f>
        <v>699.3</v>
      </c>
      <c r="F11" s="52">
        <f t="shared" si="0"/>
        <v>2097.8999999999996</v>
      </c>
    </row>
    <row r="12" spans="1:6">
      <c r="A12" s="62">
        <v>41181</v>
      </c>
      <c r="B12" s="46" t="s">
        <v>27</v>
      </c>
      <c r="C12" s="44" t="s">
        <v>3</v>
      </c>
      <c r="D12" s="46">
        <v>2</v>
      </c>
      <c r="E12" s="51">
        <f>IF(C12="","",IF(B12=Feuil5!$A$2,LOOKUP(Août!C12,Feuil2!$A$3:$A$15,clients_divers),IF(B12=Feuil5!$A$3,LOOKUP(Août!C12,Feuil2!$A$3:$A$15,EUROP_TRAILER),IF(Août!B12=Feuil5!$A$4,LOOKUP(Août!C12,Feuil2!$A$3:$A$15,BOEGLIN_VIEUX_THANN),IF(Août!B12=Feuil5!$A$5,LOOKUP(Août!C12,Feuil2!$A$3:$A$15,CANAZZA_MOTOCULTURE),IF(Août!$B$4=Feuil5!A14,LOOKUP(Août!C12,Feuil2!A11:A23,WALLISER_DISTRIBUTION),LOOKUP(Août!C12,Feuil2!$A$3:$A$15,RELAIS_DE_LA_THUR)))))))</f>
        <v>1319.2</v>
      </c>
      <c r="F12" s="52">
        <f t="shared" si="0"/>
        <v>2638.4</v>
      </c>
    </row>
    <row r="13" spans="1:6">
      <c r="A13" s="62">
        <v>41182</v>
      </c>
      <c r="B13" s="46" t="s">
        <v>20</v>
      </c>
      <c r="C13" s="44" t="s">
        <v>7</v>
      </c>
      <c r="D13" s="46">
        <v>4</v>
      </c>
      <c r="E13" s="53">
        <f>IF(C13="","",IF(B13=Feuil5!$A$2,LOOKUP(Août!C13,Feuil2!$A$3:$A$15,clients_divers),IF(B13=Feuil5!$A$3,LOOKUP(Août!C13,Feuil2!$A$3:$A$15,EUROP_TRAILER),IF(Août!B13=Feuil5!$A$4,LOOKUP(Août!C13,Feuil2!$A$3:$A$15,BOEGLIN_VIEUX_THANN),IF(Août!B13=Feuil5!$A$5,LOOKUP(Août!C13,Feuil2!$A$3:$A$15,CANAZZA_MOTOCULTURE),IF(Août!$B$4=Feuil5!A15,LOOKUP(Août!C13,Feuil2!A12:A24,WALLISER_DISTRIBUTION),LOOKUP(Août!C13,Feuil2!$A$3:$A$15,RELAIS_DE_LA_THUR)))))))</f>
        <v>1395.55</v>
      </c>
      <c r="F13" s="52">
        <f t="shared" si="0"/>
        <v>5582.2</v>
      </c>
    </row>
    <row r="14" spans="1:6">
      <c r="A14" s="44"/>
      <c r="B14" s="46"/>
      <c r="C14" s="44"/>
      <c r="D14" s="46"/>
      <c r="E14" s="51" t="str">
        <f>IF(C14="","",IF(B14=Feuil5!$A$2,LOOKUP(Août!C14,Feuil2!$A$3:$A$15,clients_divers),IF(B14=Feuil5!$A$3,LOOKUP(Août!C14,Feuil2!$A$3:$A$15,EUROP_TRAILER),IF(Août!B14=Feuil5!$A$4,LOOKUP(Août!C14,Feuil2!$A$3:$A$15,BOEGLIN_VIEUX_THANN),IF(Août!B14=Feuil5!$A$5,LOOKUP(Août!C14,Feuil2!$A$3:$A$15,CANAZZA_MOTOCULTURE),IF(Août!$B$4=Feuil5!A16,LOOKUP(Août!C14,Feuil2!A13:A25,WALLISER_DISTRIBUTION),LOOKUP(Août!C14,Feuil2!$A$3:$A$15,RELAIS_DE_LA_THUR)))))))</f>
        <v/>
      </c>
      <c r="F14" s="52">
        <f t="shared" si="0"/>
        <v>0</v>
      </c>
    </row>
    <row r="15" spans="1:6">
      <c r="A15" s="44"/>
      <c r="B15" s="46"/>
      <c r="C15" s="44"/>
      <c r="D15" s="46"/>
      <c r="E15" s="53" t="str">
        <f>IF(C15="","",IF(B15=Feuil5!$A$2,LOOKUP(Août!C15,Feuil2!$A$3:$A$15,clients_divers),IF(B15=Feuil5!$A$3,LOOKUP(Août!C15,Feuil2!$A$3:$A$15,EUROP_TRAILER),IF(Août!B15=Feuil5!$A$4,LOOKUP(Août!C15,Feuil2!$A$3:$A$15,BOEGLIN_VIEUX_THANN),IF(Août!B15=Feuil5!$A$5,LOOKUP(Août!C15,Feuil2!$A$3:$A$15,CANAZZA_MOTOCULTURE),IF(Août!$B$4=Feuil5!A17,LOOKUP(Août!C15,Feuil2!A14:A26,WALLISER_DISTRIBUTION),LOOKUP(Août!C15,Feuil2!$A$3:$A$15,RELAIS_DE_LA_THUR)))))))</f>
        <v/>
      </c>
      <c r="F15" s="52">
        <f t="shared" si="0"/>
        <v>0</v>
      </c>
    </row>
    <row r="16" spans="1:6">
      <c r="A16" s="44"/>
      <c r="B16" s="46"/>
      <c r="C16" s="44"/>
      <c r="D16" s="46"/>
      <c r="E16" s="51" t="str">
        <f>IF(C16="","",IF(B16=Feuil5!$A$2,LOOKUP(Août!C16,Feuil2!$A$3:$A$15,clients_divers),IF(B16=Feuil5!$A$3,LOOKUP(Août!C16,Feuil2!$A$3:$A$15,EUROP_TRAILER),IF(Août!B16=Feuil5!$A$4,LOOKUP(Août!C16,Feuil2!$A$3:$A$15,BOEGLIN_VIEUX_THANN),IF(Août!B16=Feuil5!$A$5,LOOKUP(Août!C16,Feuil2!$A$3:$A$15,CANAZZA_MOTOCULTURE),IF(Août!$B$4=Feuil5!A18,LOOKUP(Août!C16,Feuil2!A15:A27,WALLISER_DISTRIBUTION),LOOKUP(Août!C16,Feuil2!$A$3:$A$15,RELAIS_DE_LA_THUR)))))))</f>
        <v/>
      </c>
      <c r="F16" s="52">
        <f t="shared" si="0"/>
        <v>0</v>
      </c>
    </row>
    <row r="17" spans="1:6">
      <c r="A17" s="44"/>
      <c r="B17" s="46"/>
      <c r="C17" s="44"/>
      <c r="D17" s="46"/>
      <c r="E17" s="53" t="str">
        <f>IF(C17="","",IF(B17=Feuil5!$A$2,LOOKUP(Août!C17,Feuil2!$A$3:$A$15,clients_divers),IF(B17=Feuil5!$A$3,LOOKUP(Août!C17,Feuil2!$A$3:$A$15,EUROP_TRAILER),IF(Août!B17=Feuil5!$A$4,LOOKUP(Août!C17,Feuil2!$A$3:$A$15,BOEGLIN_VIEUX_THANN),IF(Août!B17=Feuil5!$A$5,LOOKUP(Août!C17,Feuil2!$A$3:$A$15,CANAZZA_MOTOCULTURE),IF(Août!$B$4=Feuil5!A19,LOOKUP(Août!C17,Feuil2!A16:A28,WALLISER_DISTRIBUTION),LOOKUP(Août!C17,Feuil2!$A$3:$A$15,RELAIS_DE_LA_THUR)))))))</f>
        <v/>
      </c>
      <c r="F17" s="52">
        <f t="shared" si="0"/>
        <v>0</v>
      </c>
    </row>
    <row r="18" spans="1:6">
      <c r="A18" s="44"/>
      <c r="B18" s="46"/>
      <c r="C18" s="44"/>
      <c r="D18" s="46"/>
      <c r="E18" s="51" t="str">
        <f>IF(C18="","",IF(B18=Feuil5!$A$2,LOOKUP(Août!C18,Feuil2!$A$3:$A$15,clients_divers),IF(B18=Feuil5!$A$3,LOOKUP(Août!C18,Feuil2!$A$3:$A$15,EUROP_TRAILER),IF(Août!B18=Feuil5!$A$4,LOOKUP(Août!C18,Feuil2!$A$3:$A$15,BOEGLIN_VIEUX_THANN),IF(Août!B18=Feuil5!$A$5,LOOKUP(Août!C18,Feuil2!$A$3:$A$15,CANAZZA_MOTOCULTURE),IF(Août!$B$4=Feuil5!A20,LOOKUP(Août!C18,Feuil2!A17:A29,WALLISER_DISTRIBUTION),LOOKUP(Août!C18,Feuil2!$A$3:$A$15,RELAIS_DE_LA_THUR)))))))</f>
        <v/>
      </c>
      <c r="F18" s="52">
        <f t="shared" si="0"/>
        <v>0</v>
      </c>
    </row>
    <row r="19" spans="1:6">
      <c r="A19" s="44"/>
      <c r="B19" s="46"/>
      <c r="C19" s="44"/>
      <c r="D19" s="46"/>
      <c r="E19" s="53" t="str">
        <f>IF(C19="","",IF(B19=Feuil5!$A$2,LOOKUP(Août!C19,Feuil2!$A$3:$A$15,clients_divers),IF(B19=Feuil5!$A$3,LOOKUP(Août!C19,Feuil2!$A$3:$A$15,EUROP_TRAILER),IF(Août!B19=Feuil5!$A$4,LOOKUP(Août!C19,Feuil2!$A$3:$A$15,BOEGLIN_VIEUX_THANN),IF(Août!B19=Feuil5!$A$5,LOOKUP(Août!C19,Feuil2!$A$3:$A$15,CANAZZA_MOTOCULTURE),IF(Août!$B$4=Feuil5!A21,LOOKUP(Août!C19,Feuil2!A18:A30,WALLISER_DISTRIBUTION),LOOKUP(Août!C19,Feuil2!$A$3:$A$15,RELAIS_DE_LA_THUR)))))))</f>
        <v/>
      </c>
      <c r="F19" s="52">
        <f t="shared" si="0"/>
        <v>0</v>
      </c>
    </row>
    <row r="20" spans="1:6">
      <c r="A20" s="44"/>
      <c r="B20" s="46"/>
      <c r="C20" s="44"/>
      <c r="D20" s="46"/>
      <c r="E20" s="51" t="str">
        <f>IF(C20="","",IF(B20=Feuil5!$A$2,LOOKUP(Août!C20,Feuil2!$A$3:$A$15,clients_divers),IF(B20=Feuil5!$A$3,LOOKUP(Août!C20,Feuil2!$A$3:$A$15,EUROP_TRAILER),IF(Août!B20=Feuil5!$A$4,LOOKUP(Août!C20,Feuil2!$A$3:$A$15,BOEGLIN_VIEUX_THANN),IF(Août!B20=Feuil5!$A$5,LOOKUP(Août!C20,Feuil2!$A$3:$A$15,CANAZZA_MOTOCULTURE),IF(Août!$B$4=Feuil5!A22,LOOKUP(Août!C20,Feuil2!A19:A31,WALLISER_DISTRIBUTION),LOOKUP(Août!C20,Feuil2!$A$3:$A$15,RELAIS_DE_LA_THUR)))))))</f>
        <v/>
      </c>
      <c r="F20" s="52">
        <f t="shared" si="0"/>
        <v>0</v>
      </c>
    </row>
    <row r="21" spans="1:6">
      <c r="A21" s="44"/>
      <c r="B21" s="46"/>
      <c r="C21" s="44"/>
      <c r="D21" s="46"/>
      <c r="E21" s="53" t="str">
        <f>IF(C21="","",IF(B21=Feuil5!$A$2,LOOKUP(Août!C21,Feuil2!$A$3:$A$15,clients_divers),IF(B21=Feuil5!$A$3,LOOKUP(Août!C21,Feuil2!$A$3:$A$15,EUROP_TRAILER),IF(Août!B21=Feuil5!$A$4,LOOKUP(Août!C21,Feuil2!$A$3:$A$15,BOEGLIN_VIEUX_THANN),IF(Août!B21=Feuil5!$A$5,LOOKUP(Août!C21,Feuil2!$A$3:$A$15,CANAZZA_MOTOCULTURE),IF(Août!$B$4=Feuil5!A23,LOOKUP(Août!C21,Feuil2!A20:A32,WALLISER_DISTRIBUTION),LOOKUP(Août!C21,Feuil2!$A$3:$A$15,RELAIS_DE_LA_THUR)))))))</f>
        <v/>
      </c>
      <c r="F21" s="52">
        <f t="shared" si="0"/>
        <v>0</v>
      </c>
    </row>
    <row r="22" spans="1:6">
      <c r="A22" s="44"/>
      <c r="B22" s="46"/>
      <c r="C22" s="44"/>
      <c r="D22" s="46"/>
      <c r="E22" s="51" t="str">
        <f>IF(C22="","",IF(B22=Feuil5!$A$2,LOOKUP(Août!C22,Feuil2!$A$3:$A$15,clients_divers),IF(B22=Feuil5!$A$3,LOOKUP(Août!C22,Feuil2!$A$3:$A$15,EUROP_TRAILER),IF(Août!B22=Feuil5!$A$4,LOOKUP(Août!C22,Feuil2!$A$3:$A$15,BOEGLIN_VIEUX_THANN),IF(Août!B22=Feuil5!$A$5,LOOKUP(Août!C22,Feuil2!$A$3:$A$15,CANAZZA_MOTOCULTURE),IF(Août!$B$4=Feuil5!A24,LOOKUP(Août!C22,Feuil2!A21:A33,WALLISER_DISTRIBUTION),LOOKUP(Août!C22,Feuil2!$A$3:$A$15,RELAIS_DE_LA_THUR)))))))</f>
        <v/>
      </c>
      <c r="F22" s="52">
        <f t="shared" si="0"/>
        <v>0</v>
      </c>
    </row>
    <row r="23" spans="1:6">
      <c r="A23" s="44"/>
      <c r="B23" s="46"/>
      <c r="C23" s="44"/>
      <c r="D23" s="46"/>
      <c r="E23" s="53" t="str">
        <f>IF(C23="","",IF(B23=Feuil5!$A$2,LOOKUP(Août!C23,Feuil2!$A$3:$A$15,clients_divers),IF(B23=Feuil5!$A$3,LOOKUP(Août!C23,Feuil2!$A$3:$A$15,EUROP_TRAILER),IF(Août!B23=Feuil5!$A$4,LOOKUP(Août!C23,Feuil2!$A$3:$A$15,BOEGLIN_VIEUX_THANN),IF(Août!B23=Feuil5!$A$5,LOOKUP(Août!C23,Feuil2!$A$3:$A$15,CANAZZA_MOTOCULTURE),IF(Août!$B$4=Feuil5!A25,LOOKUP(Août!C23,Feuil2!A22:A34,WALLISER_DISTRIBUTION),LOOKUP(Août!C23,Feuil2!$A$3:$A$15,RELAIS_DE_LA_THUR)))))))</f>
        <v/>
      </c>
      <c r="F23" s="52">
        <f t="shared" si="0"/>
        <v>0</v>
      </c>
    </row>
    <row r="24" spans="1:6">
      <c r="A24" s="44"/>
      <c r="B24" s="46"/>
      <c r="C24" s="44"/>
      <c r="D24" s="46"/>
      <c r="E24" s="51" t="str">
        <f>IF(C24="","",IF(B24=Feuil5!$A$2,LOOKUP(Août!C24,Feuil2!$A$3:$A$15,clients_divers),IF(B24=Feuil5!$A$3,LOOKUP(Août!C24,Feuil2!$A$3:$A$15,EUROP_TRAILER),IF(Août!B24=Feuil5!$A$4,LOOKUP(Août!C24,Feuil2!$A$3:$A$15,BOEGLIN_VIEUX_THANN),IF(Août!B24=Feuil5!$A$5,LOOKUP(Août!C24,Feuil2!$A$3:$A$15,CANAZZA_MOTOCULTURE),IF(Août!$B$4=Feuil5!A26,LOOKUP(Août!C24,Feuil2!A23:A35,WALLISER_DISTRIBUTION),LOOKUP(Août!C24,Feuil2!$A$3:$A$15,RELAIS_DE_LA_THUR)))))))</f>
        <v/>
      </c>
      <c r="F24" s="52">
        <f t="shared" si="0"/>
        <v>0</v>
      </c>
    </row>
    <row r="25" spans="1:6">
      <c r="A25" s="44"/>
      <c r="B25" s="46"/>
      <c r="C25" s="44"/>
      <c r="D25" s="46"/>
      <c r="E25" s="53" t="str">
        <f>IF(C25="","",IF(B25=Feuil5!$A$2,LOOKUP(Août!C25,Feuil2!$A$3:$A$15,clients_divers),IF(B25=Feuil5!$A$3,LOOKUP(Août!C25,Feuil2!$A$3:$A$15,EUROP_TRAILER),IF(Août!B25=Feuil5!$A$4,LOOKUP(Août!C25,Feuil2!$A$3:$A$15,BOEGLIN_VIEUX_THANN),IF(Août!B25=Feuil5!$A$5,LOOKUP(Août!C25,Feuil2!$A$3:$A$15,CANAZZA_MOTOCULTURE),IF(Août!$B$4=Feuil5!A27,LOOKUP(Août!C25,Feuil2!A24:A36,WALLISER_DISTRIBUTION),LOOKUP(Août!C25,Feuil2!$A$3:$A$15,RELAIS_DE_LA_THUR)))))))</f>
        <v/>
      </c>
      <c r="F25" s="52">
        <f t="shared" si="0"/>
        <v>0</v>
      </c>
    </row>
    <row r="26" spans="1:6">
      <c r="A26" s="44"/>
      <c r="B26" s="46"/>
      <c r="C26" s="44"/>
      <c r="D26" s="46"/>
      <c r="E26" s="51" t="str">
        <f>IF(C26="","",IF(B26=Feuil5!$A$2,LOOKUP(Août!C26,Feuil2!$A$3:$A$15,clients_divers),IF(B26=Feuil5!$A$3,LOOKUP(Août!C26,Feuil2!$A$3:$A$15,EUROP_TRAILER),IF(Août!B26=Feuil5!$A$4,LOOKUP(Août!C26,Feuil2!$A$3:$A$15,BOEGLIN_VIEUX_THANN),IF(Août!B26=Feuil5!$A$5,LOOKUP(Août!C26,Feuil2!$A$3:$A$15,CANAZZA_MOTOCULTURE),IF(Août!$B$4=Feuil5!A28,LOOKUP(Août!C26,Feuil2!A25:A37,WALLISER_DISTRIBUTION),LOOKUP(Août!C26,Feuil2!$A$3:$A$15,RELAIS_DE_LA_THUR)))))))</f>
        <v/>
      </c>
      <c r="F26" s="52">
        <f t="shared" si="0"/>
        <v>0</v>
      </c>
    </row>
    <row r="27" spans="1:6">
      <c r="A27" s="44"/>
      <c r="B27" s="46"/>
      <c r="C27" s="44"/>
      <c r="D27" s="46"/>
      <c r="E27" s="53" t="str">
        <f>IF(C27="","",IF(B27=Feuil5!$A$2,LOOKUP(Août!C27,Feuil2!$A$3:$A$15,clients_divers),IF(B27=Feuil5!$A$3,LOOKUP(Août!C27,Feuil2!$A$3:$A$15,EUROP_TRAILER),IF(Août!B27=Feuil5!$A$4,LOOKUP(Août!C27,Feuil2!$A$3:$A$15,BOEGLIN_VIEUX_THANN),IF(Août!B27=Feuil5!$A$5,LOOKUP(Août!C27,Feuil2!$A$3:$A$15,CANAZZA_MOTOCULTURE),IF(Août!$B$4=Feuil5!A29,LOOKUP(Août!C27,Feuil2!A26:A38,WALLISER_DISTRIBUTION),LOOKUP(Août!C27,Feuil2!$A$3:$A$15,RELAIS_DE_LA_THUR)))))))</f>
        <v/>
      </c>
      <c r="F27" s="52">
        <f t="shared" si="0"/>
        <v>0</v>
      </c>
    </row>
    <row r="28" spans="1:6" ht="15.75" thickBot="1">
      <c r="A28" s="45"/>
      <c r="B28" s="47"/>
      <c r="C28" s="45"/>
      <c r="D28" s="47"/>
      <c r="E28" s="64" t="str">
        <f>IF(C28="","",IF(B28=Feuil5!$A$2,LOOKUP(Août!C28,Feuil2!$A$3:$A$15,clients_divers),IF(B28=Feuil5!$A$3,LOOKUP(Août!C28,Feuil2!$A$3:$A$15,EUROP_TRAILER),IF(Août!B28=Feuil5!$A$4,LOOKUP(Août!C28,Feuil2!$A$3:$A$15,BOEGLIN_VIEUX_THANN),IF(Août!B28=Feuil5!$A$5,LOOKUP(Août!C28,Feuil2!$A$3:$A$15,CANAZZA_MOTOCULTURE),IF(Août!$B$4=Feuil5!A30,LOOKUP(Août!C28,Feuil2!A27:A39,WALLISER_DISTRIBUTION),LOOKUP(Août!C28,Feuil2!$A$3:$A$15,RELAIS_DE_LA_THUR)))))))</f>
        <v/>
      </c>
      <c r="F28" s="52">
        <f t="shared" si="0"/>
        <v>0</v>
      </c>
    </row>
    <row r="29" spans="1:6" ht="15.75" thickBot="1"/>
    <row r="30" spans="1:6" ht="15.75" thickBot="1">
      <c r="B30" s="65" t="s">
        <v>39</v>
      </c>
      <c r="C30" s="66"/>
      <c r="D30" s="67">
        <f>SUM(D4:D28)</f>
        <v>34</v>
      </c>
      <c r="E30" s="69"/>
      <c r="F30" s="68">
        <f>SUM(F4:F28)</f>
        <v>40984.799999999996</v>
      </c>
    </row>
    <row r="32" spans="1:6">
      <c r="A32" s="58" t="s">
        <v>36</v>
      </c>
      <c r="B32" t="s">
        <v>38</v>
      </c>
    </row>
    <row r="33" spans="1:2">
      <c r="A33" s="59" t="s">
        <v>21</v>
      </c>
      <c r="B33" s="74">
        <v>2617.3000000000002</v>
      </c>
    </row>
    <row r="34" spans="1:2">
      <c r="A34" s="59" t="s">
        <v>27</v>
      </c>
      <c r="B34" s="74">
        <v>3149.6000000000004</v>
      </c>
    </row>
    <row r="35" spans="1:2">
      <c r="A35" s="59" t="s">
        <v>22</v>
      </c>
      <c r="B35" s="74">
        <v>3293.6000000000004</v>
      </c>
    </row>
    <row r="36" spans="1:2">
      <c r="A36" s="59" t="s">
        <v>19</v>
      </c>
      <c r="B36" s="74">
        <v>657.3</v>
      </c>
    </row>
    <row r="37" spans="1:2">
      <c r="A37" s="59" t="s">
        <v>20</v>
      </c>
      <c r="B37" s="74">
        <v>1044.05</v>
      </c>
    </row>
    <row r="38" spans="1:2">
      <c r="A38" s="59" t="s">
        <v>37</v>
      </c>
      <c r="B38" s="74">
        <v>10761.849999999999</v>
      </c>
    </row>
  </sheetData>
  <autoFilter ref="A3:F12"/>
  <dataValidations count="2">
    <dataValidation type="list" allowBlank="1" showInputMessage="1" showErrorMessage="1" sqref="C4:C28">
      <formula1>types</formula1>
    </dataValidation>
    <dataValidation type="list" allowBlank="1" showInputMessage="1" showErrorMessage="1" sqref="B4:B28">
      <formula1>clients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5:N8"/>
  <sheetViews>
    <sheetView tabSelected="1" workbookViewId="0">
      <selection activeCell="B6" sqref="B6"/>
    </sheetView>
  </sheetViews>
  <sheetFormatPr baseColWidth="10" defaultRowHeight="15"/>
  <cols>
    <col min="1" max="1" width="11.42578125" style="3"/>
  </cols>
  <sheetData>
    <row r="5" spans="1:14" ht="15.75">
      <c r="B5" s="76" t="s">
        <v>10</v>
      </c>
      <c r="C5" s="76" t="s">
        <v>11</v>
      </c>
      <c r="D5" s="76" t="s">
        <v>1</v>
      </c>
      <c r="E5" s="76" t="s">
        <v>2</v>
      </c>
      <c r="F5" s="76" t="s">
        <v>3</v>
      </c>
      <c r="G5" s="76" t="s">
        <v>12</v>
      </c>
      <c r="H5" s="76" t="s">
        <v>13</v>
      </c>
      <c r="I5" s="76" t="s">
        <v>14</v>
      </c>
      <c r="J5" s="76" t="s">
        <v>15</v>
      </c>
      <c r="K5" s="76" t="s">
        <v>4</v>
      </c>
      <c r="L5" s="76" t="s">
        <v>5</v>
      </c>
      <c r="M5" s="76" t="s">
        <v>6</v>
      </c>
      <c r="N5" s="76" t="s">
        <v>7</v>
      </c>
    </row>
    <row r="6" spans="1:14">
      <c r="A6" s="78" t="s">
        <v>41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</row>
    <row r="7" spans="1:14">
      <c r="A7" s="78" t="s">
        <v>42</v>
      </c>
      <c r="B7" s="77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</row>
    <row r="8" spans="1:14">
      <c r="A8" s="78" t="s">
        <v>43</v>
      </c>
      <c r="B8" s="77"/>
      <c r="C8" s="77"/>
      <c r="D8" s="77"/>
      <c r="E8" s="77"/>
      <c r="F8" s="77"/>
      <c r="G8" s="77"/>
      <c r="H8" s="77"/>
      <c r="I8" s="77"/>
      <c r="J8" s="77"/>
      <c r="K8" s="77"/>
      <c r="L8" s="77"/>
      <c r="M8" s="77"/>
      <c r="N8" s="7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G8" sqref="G8:G9"/>
    </sheetView>
  </sheetViews>
  <sheetFormatPr baseColWidth="10" defaultRowHeight="15"/>
  <cols>
    <col min="1" max="1" width="23.85546875" bestFit="1" customWidth="1"/>
  </cols>
  <sheetData>
    <row r="1" spans="1:1" ht="15.75" thickBot="1"/>
    <row r="2" spans="1:1" ht="15.75" thickBot="1">
      <c r="A2" s="42" t="s">
        <v>33</v>
      </c>
    </row>
    <row r="3" spans="1:1" ht="15.75" thickBot="1">
      <c r="A3" s="43" t="s">
        <v>19</v>
      </c>
    </row>
    <row r="4" spans="1:1" ht="15.75" thickBot="1">
      <c r="A4" s="43" t="s">
        <v>20</v>
      </c>
    </row>
    <row r="5" spans="1:1" ht="15.75" thickBot="1">
      <c r="A5" s="43" t="s">
        <v>21</v>
      </c>
    </row>
    <row r="6" spans="1:1" ht="15.75" thickBot="1">
      <c r="A6" s="43" t="s">
        <v>22</v>
      </c>
    </row>
    <row r="7" spans="1:1" ht="15.75" thickBot="1">
      <c r="A7" s="4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Feuil1</vt:lpstr>
      <vt:lpstr>Feuil2</vt:lpstr>
      <vt:lpstr>Juin</vt:lpstr>
      <vt:lpstr>Juillet</vt:lpstr>
      <vt:lpstr>Août</vt:lpstr>
      <vt:lpstr>Feuil3</vt:lpstr>
      <vt:lpstr>Feuil5</vt:lpstr>
      <vt:lpstr>BOEGLIN_VIEUX_THANN</vt:lpstr>
      <vt:lpstr>CANAZZA_MOTOCULTURE</vt:lpstr>
      <vt:lpstr>clients</vt:lpstr>
      <vt:lpstr>clients_divers</vt:lpstr>
      <vt:lpstr>EUROP_TRAILER</vt:lpstr>
      <vt:lpstr>RELAIS_DE_LA_THUR</vt:lpstr>
      <vt:lpstr>revendeurs</vt:lpstr>
      <vt:lpstr>types</vt:lpstr>
      <vt:lpstr>WALLISER_DISTRIBUTION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Tracy</dc:creator>
  <cp:lastModifiedBy>Tracy</cp:lastModifiedBy>
  <dcterms:created xsi:type="dcterms:W3CDTF">2013-04-24T16:59:06Z</dcterms:created>
  <dcterms:modified xsi:type="dcterms:W3CDTF">2013-05-01T20:26:13Z</dcterms:modified>
</cp:coreProperties>
</file>