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8870" windowHeight="11730"/>
  </bookViews>
  <sheets>
    <sheet name="Données (2)" sheetId="4" r:id="rId1"/>
    <sheet name="Feuil1" sheetId="1" r:id="rId2"/>
    <sheet name="Feuil2" sheetId="2" r:id="rId3"/>
    <sheet name="Feuil3" sheetId="3" r:id="rId4"/>
  </sheets>
  <externalReferences>
    <externalReference r:id="rId5"/>
  </externalReferences>
  <definedNames>
    <definedName name="_xlnm._FilterDatabase" localSheetId="0" hidden="1">'Données (2)'!$A$2:$AB$3</definedName>
    <definedName name="DateDebut">#REF!</definedName>
  </definedNames>
  <calcPr calcId="145621" calcMode="manual"/>
</workbook>
</file>

<file path=xl/calcChain.xml><?xml version="1.0" encoding="utf-8"?>
<calcChain xmlns="http://schemas.openxmlformats.org/spreadsheetml/2006/main">
  <c r="B3" i="4" l="1"/>
  <c r="C3" i="4"/>
  <c r="D3" i="4"/>
  <c r="E3" i="4"/>
  <c r="F3" i="4"/>
  <c r="G3" i="4"/>
  <c r="H3" i="4"/>
  <c r="I3" i="4"/>
  <c r="J3" i="4"/>
  <c r="K3" i="4"/>
  <c r="L3" i="4"/>
  <c r="M3" i="4"/>
  <c r="N3" i="4"/>
  <c r="O3" i="4"/>
  <c r="P3" i="4"/>
  <c r="Q3" i="4"/>
  <c r="R3" i="4"/>
  <c r="S3" i="4"/>
  <c r="T3" i="4"/>
  <c r="U3" i="4"/>
  <c r="V3" i="4"/>
  <c r="W3" i="4"/>
  <c r="X3" i="4"/>
  <c r="Y3" i="4"/>
  <c r="Z3" i="4"/>
  <c r="AA3" i="4"/>
  <c r="AB3" i="4"/>
  <c r="B8" i="4"/>
  <c r="C8" i="4"/>
  <c r="D8" i="4"/>
  <c r="E8" i="4"/>
  <c r="B15" i="4"/>
  <c r="C15" i="4"/>
  <c r="D15" i="4"/>
  <c r="E15" i="4"/>
  <c r="F15" i="4"/>
  <c r="G15" i="4"/>
  <c r="H15" i="4"/>
  <c r="I15" i="4"/>
  <c r="J15" i="4"/>
  <c r="K15" i="4"/>
  <c r="L15" i="4"/>
  <c r="M15" i="4"/>
  <c r="N15" i="4"/>
  <c r="O15" i="4"/>
  <c r="P15" i="4"/>
  <c r="Q15" i="4"/>
  <c r="R15" i="4"/>
  <c r="B20" i="4"/>
  <c r="C20" i="4"/>
  <c r="D20" i="4"/>
  <c r="E20" i="4"/>
  <c r="B27" i="4"/>
  <c r="C27" i="4"/>
  <c r="D27" i="4"/>
  <c r="E27" i="4"/>
  <c r="F27" i="4"/>
  <c r="G27" i="4"/>
  <c r="H27" i="4"/>
  <c r="I27" i="4"/>
  <c r="J27" i="4"/>
  <c r="K27" i="4"/>
  <c r="L27" i="4"/>
  <c r="M27" i="4"/>
  <c r="N27" i="4"/>
  <c r="O27" i="4"/>
  <c r="P27" i="4"/>
  <c r="Q27" i="4"/>
  <c r="R27" i="4"/>
  <c r="S27" i="4"/>
  <c r="T27" i="4"/>
  <c r="U27" i="4"/>
  <c r="V27" i="4"/>
  <c r="W27" i="4"/>
  <c r="X27" i="4"/>
  <c r="Y27" i="4"/>
  <c r="Z27" i="4"/>
  <c r="AA27" i="4"/>
  <c r="AB27" i="4"/>
  <c r="AC27" i="4"/>
  <c r="AD27" i="4"/>
  <c r="B32" i="4"/>
  <c r="C32" i="4"/>
  <c r="D32" i="4"/>
  <c r="E32" i="4"/>
  <c r="F32" i="4"/>
  <c r="B33" i="4"/>
  <c r="B34" i="4" s="1"/>
  <c r="D33" i="4"/>
  <c r="B39" i="4"/>
  <c r="B40" i="4"/>
  <c r="B41" i="4" s="1"/>
  <c r="B44" i="4"/>
  <c r="G44" i="4" s="1"/>
  <c r="C44" i="4"/>
  <c r="D44" i="4"/>
  <c r="E44" i="4"/>
  <c r="F44" i="4"/>
  <c r="B49" i="4"/>
  <c r="C49" i="4"/>
  <c r="C50" i="4" s="1"/>
  <c r="D49" i="4"/>
  <c r="E49" i="4"/>
  <c r="H49" i="4" s="1"/>
  <c r="B117" i="4" s="1"/>
  <c r="B50" i="4"/>
  <c r="E50" i="4" s="1"/>
  <c r="D50" i="4"/>
  <c r="B51" i="4"/>
  <c r="C51" i="4" s="1"/>
  <c r="D51" i="4" s="1"/>
  <c r="B56" i="4"/>
  <c r="C56" i="4"/>
  <c r="D56" i="4"/>
  <c r="E56" i="4"/>
  <c r="F56" i="4"/>
  <c r="G56" i="4"/>
  <c r="H56" i="4"/>
  <c r="I56" i="4"/>
  <c r="J56" i="4"/>
  <c r="K56" i="4"/>
  <c r="L56" i="4"/>
  <c r="M56" i="4"/>
  <c r="B57" i="4" s="1"/>
  <c r="C57" i="4"/>
  <c r="E57" i="4"/>
  <c r="G57" i="4"/>
  <c r="I57" i="4"/>
  <c r="K57" i="4"/>
  <c r="B61" i="4"/>
  <c r="B62" i="4" s="1"/>
  <c r="B63" i="4" s="1"/>
  <c r="B66" i="4"/>
  <c r="C66" i="4"/>
  <c r="D66" i="4" s="1"/>
  <c r="B73" i="4"/>
  <c r="B74" i="4" s="1"/>
  <c r="C73" i="4"/>
  <c r="D73" i="4"/>
  <c r="C74" i="4"/>
  <c r="B78" i="4"/>
  <c r="E78" i="4" s="1"/>
  <c r="B121" i="4" s="1"/>
  <c r="B79" i="4"/>
  <c r="B80" i="4" s="1"/>
  <c r="B85" i="4"/>
  <c r="E85" i="4" s="1"/>
  <c r="B118" i="4" s="1"/>
  <c r="B86" i="4"/>
  <c r="B87" i="4" s="1"/>
  <c r="B92" i="4"/>
  <c r="B93" i="4" s="1"/>
  <c r="C92" i="4"/>
  <c r="D92" i="4"/>
  <c r="E97" i="4" s="1"/>
  <c r="B124" i="4" s="1"/>
  <c r="C93" i="4"/>
  <c r="B97" i="4"/>
  <c r="B98" i="4"/>
  <c r="B99" i="4" s="1"/>
  <c r="B104" i="4"/>
  <c r="E104" i="4" s="1"/>
  <c r="C104" i="4"/>
  <c r="D104" i="4"/>
  <c r="D105" i="4" s="1"/>
  <c r="B111" i="4"/>
  <c r="E111" i="4" s="1"/>
  <c r="B126" i="4" s="1"/>
  <c r="B112" i="4"/>
  <c r="B113" i="4" s="1"/>
  <c r="A117" i="4"/>
  <c r="A118" i="4"/>
  <c r="A119" i="4"/>
  <c r="A120" i="4"/>
  <c r="A121" i="4"/>
  <c r="A122" i="4"/>
  <c r="A123" i="4"/>
  <c r="A124" i="4"/>
  <c r="A125" i="4"/>
  <c r="A126" i="4"/>
  <c r="G66" i="4" l="1"/>
  <c r="B119" i="4" s="1"/>
  <c r="C67" i="4"/>
  <c r="B67" i="4"/>
  <c r="B58" i="4"/>
  <c r="C58" i="4" s="1"/>
  <c r="H104" i="4"/>
  <c r="B125" i="4" s="1"/>
  <c r="C105" i="4"/>
  <c r="D93" i="4"/>
  <c r="B94" i="4"/>
  <c r="C94" i="4" s="1"/>
  <c r="B75" i="4"/>
  <c r="C75" i="4" s="1"/>
  <c r="D74" i="4"/>
  <c r="D45" i="4"/>
  <c r="C45" i="4"/>
  <c r="E45" i="4"/>
  <c r="B45" i="4"/>
  <c r="F45" i="4"/>
  <c r="C34" i="4"/>
  <c r="D34" i="4" s="1"/>
  <c r="B105" i="4"/>
  <c r="L57" i="4"/>
  <c r="J57" i="4"/>
  <c r="H57" i="4"/>
  <c r="F57" i="4"/>
  <c r="D57" i="4"/>
  <c r="M57" i="4" s="1"/>
  <c r="E33" i="4"/>
  <c r="C33" i="4"/>
  <c r="AE27" i="4"/>
  <c r="F20" i="4"/>
  <c r="E21" i="4" s="1"/>
  <c r="S15" i="4"/>
  <c r="F8" i="4"/>
  <c r="AC3" i="4"/>
  <c r="C4" i="4" l="1"/>
  <c r="E4" i="4"/>
  <c r="G4" i="4"/>
  <c r="I4" i="4"/>
  <c r="K4" i="4"/>
  <c r="M4" i="4"/>
  <c r="O4" i="4"/>
  <c r="Q4" i="4"/>
  <c r="S4" i="4"/>
  <c r="U4" i="4"/>
  <c r="W4" i="4"/>
  <c r="Y4" i="4"/>
  <c r="AA4" i="4"/>
  <c r="AC4" i="4"/>
  <c r="D4" i="4"/>
  <c r="H4" i="4"/>
  <c r="L4" i="4"/>
  <c r="P4" i="4"/>
  <c r="T4" i="4"/>
  <c r="X4" i="4"/>
  <c r="AB4" i="4"/>
  <c r="B4" i="4"/>
  <c r="B5" i="4" s="1"/>
  <c r="C5" i="4" s="1"/>
  <c r="D5" i="4" s="1"/>
  <c r="E5" i="4" s="1"/>
  <c r="C16" i="4"/>
  <c r="E16" i="4"/>
  <c r="G16" i="4"/>
  <c r="I16" i="4"/>
  <c r="K16" i="4"/>
  <c r="M16" i="4"/>
  <c r="O16" i="4"/>
  <c r="Q16" i="4"/>
  <c r="S16" i="4"/>
  <c r="D16" i="4"/>
  <c r="H16" i="4"/>
  <c r="L16" i="4"/>
  <c r="P16" i="4"/>
  <c r="C28" i="4"/>
  <c r="E28" i="4"/>
  <c r="G28" i="4"/>
  <c r="I28" i="4"/>
  <c r="K28" i="4"/>
  <c r="M28" i="4"/>
  <c r="O28" i="4"/>
  <c r="Q28" i="4"/>
  <c r="S28" i="4"/>
  <c r="U28" i="4"/>
  <c r="W28" i="4"/>
  <c r="Y28" i="4"/>
  <c r="AA28" i="4"/>
  <c r="AC28" i="4"/>
  <c r="D28" i="4"/>
  <c r="H28" i="4"/>
  <c r="L28" i="4"/>
  <c r="P28" i="4"/>
  <c r="T28" i="4"/>
  <c r="X28" i="4"/>
  <c r="AB28" i="4"/>
  <c r="B106" i="4"/>
  <c r="C106" i="4" s="1"/>
  <c r="D106" i="4" s="1"/>
  <c r="E105" i="4"/>
  <c r="J4" i="4"/>
  <c r="R4" i="4"/>
  <c r="Z4" i="4"/>
  <c r="B28" i="4"/>
  <c r="J28" i="4"/>
  <c r="R28" i="4"/>
  <c r="Z28" i="4"/>
  <c r="E34" i="4"/>
  <c r="G45" i="4"/>
  <c r="B46" i="4"/>
  <c r="C46" i="4" s="1"/>
  <c r="D46" i="4" s="1"/>
  <c r="E46" i="4" s="1"/>
  <c r="F46" i="4" s="1"/>
  <c r="F16" i="4"/>
  <c r="N16" i="4"/>
  <c r="D58" i="4"/>
  <c r="E58" i="4" s="1"/>
  <c r="F58" i="4" s="1"/>
  <c r="G58" i="4" s="1"/>
  <c r="H58" i="4" s="1"/>
  <c r="I58" i="4" s="1"/>
  <c r="J58" i="4" s="1"/>
  <c r="K58" i="4" s="1"/>
  <c r="L58" i="4" s="1"/>
  <c r="B68" i="4"/>
  <c r="C68" i="4" s="1"/>
  <c r="D67" i="4"/>
  <c r="B9" i="4"/>
  <c r="D9" i="4"/>
  <c r="C9" i="4"/>
  <c r="I8" i="4"/>
  <c r="B122" i="4" s="1"/>
  <c r="B21" i="4"/>
  <c r="D21" i="4"/>
  <c r="C21" i="4"/>
  <c r="I20" i="4"/>
  <c r="B123" i="4" s="1"/>
  <c r="F33" i="4"/>
  <c r="F4" i="4"/>
  <c r="N4" i="4"/>
  <c r="V4" i="4"/>
  <c r="E9" i="4"/>
  <c r="F28" i="4"/>
  <c r="N28" i="4"/>
  <c r="V28" i="4"/>
  <c r="AD28" i="4"/>
  <c r="B16" i="4"/>
  <c r="B17" i="4" s="1"/>
  <c r="C17" i="4" s="1"/>
  <c r="D17" i="4" s="1"/>
  <c r="E17" i="4" s="1"/>
  <c r="F17" i="4" s="1"/>
  <c r="G17" i="4" s="1"/>
  <c r="H17" i="4" s="1"/>
  <c r="I17" i="4" s="1"/>
  <c r="J16" i="4"/>
  <c r="R16" i="4"/>
  <c r="I32" i="4"/>
  <c r="B120" i="4" s="1"/>
  <c r="F21" i="4" l="1"/>
  <c r="B22" i="4"/>
  <c r="C22" i="4" s="1"/>
  <c r="D22" i="4" s="1"/>
  <c r="E22" i="4" s="1"/>
  <c r="F9" i="4"/>
  <c r="B10" i="4"/>
  <c r="C10" i="4" s="1"/>
  <c r="D10" i="4" s="1"/>
  <c r="E10" i="4" s="1"/>
  <c r="AE28" i="4"/>
  <c r="B29" i="4"/>
  <c r="C29" i="4" s="1"/>
  <c r="D29" i="4" s="1"/>
  <c r="E29" i="4" s="1"/>
  <c r="F29" i="4" s="1"/>
  <c r="G29" i="4" s="1"/>
  <c r="H29" i="4" s="1"/>
  <c r="I29" i="4" s="1"/>
  <c r="J29" i="4" s="1"/>
  <c r="K29" i="4" s="1"/>
  <c r="L29" i="4" s="1"/>
  <c r="M29" i="4" s="1"/>
  <c r="N29" i="4" s="1"/>
  <c r="O29" i="4" s="1"/>
  <c r="P29" i="4" s="1"/>
  <c r="Q29" i="4" s="1"/>
  <c r="R29" i="4" s="1"/>
  <c r="S29" i="4" s="1"/>
  <c r="T29" i="4" s="1"/>
  <c r="U29" i="4" s="1"/>
  <c r="V29" i="4" s="1"/>
  <c r="W29" i="4" s="1"/>
  <c r="X29" i="4" s="1"/>
  <c r="Y29" i="4" s="1"/>
  <c r="Z29" i="4" s="1"/>
  <c r="AA29" i="4" s="1"/>
  <c r="AB29" i="4" s="1"/>
  <c r="AC29" i="4" s="1"/>
  <c r="AD29" i="4" s="1"/>
  <c r="F5" i="4"/>
  <c r="G5" i="4" s="1"/>
  <c r="H5" i="4" s="1"/>
  <c r="I5" i="4" s="1"/>
  <c r="J5" i="4" s="1"/>
  <c r="K5" i="4" s="1"/>
  <c r="L5" i="4" s="1"/>
  <c r="M5" i="4" s="1"/>
  <c r="N5" i="4" s="1"/>
  <c r="O5" i="4" s="1"/>
  <c r="P5" i="4" s="1"/>
  <c r="Q5" i="4" s="1"/>
  <c r="R5" i="4" s="1"/>
  <c r="S5" i="4" s="1"/>
  <c r="T5" i="4" s="1"/>
  <c r="U5" i="4" s="1"/>
  <c r="V5" i="4" s="1"/>
  <c r="W5" i="4" s="1"/>
  <c r="X5" i="4" s="1"/>
  <c r="Y5" i="4" s="1"/>
  <c r="Z5" i="4" s="1"/>
  <c r="AA5" i="4" s="1"/>
  <c r="AB5" i="4" s="1"/>
  <c r="C120" i="4"/>
  <c r="B127" i="4"/>
  <c r="J17" i="4"/>
  <c r="K17" i="4" s="1"/>
  <c r="L17" i="4" s="1"/>
  <c r="M17" i="4" s="1"/>
  <c r="N17" i="4" s="1"/>
  <c r="O17" i="4" s="1"/>
  <c r="P17" i="4" s="1"/>
  <c r="Q17" i="4" s="1"/>
  <c r="R17" i="4" s="1"/>
  <c r="C123" i="4"/>
  <c r="C122" i="4"/>
  <c r="C127" i="4" l="1"/>
  <c r="C126" i="4"/>
  <c r="C118" i="4"/>
  <c r="C117" i="4"/>
  <c r="D117" i="4" s="1"/>
  <c r="D118" i="4" s="1"/>
  <c r="D119" i="4" s="1"/>
  <c r="D120" i="4" s="1"/>
  <c r="D121" i="4" s="1"/>
  <c r="D122" i="4" s="1"/>
  <c r="D123" i="4" s="1"/>
  <c r="D124" i="4" s="1"/>
  <c r="D125" i="4" s="1"/>
  <c r="D126" i="4" s="1"/>
  <c r="C124" i="4"/>
  <c r="C121" i="4"/>
  <c r="C125" i="4"/>
  <c r="C119" i="4"/>
</calcChain>
</file>

<file path=xl/sharedStrings.xml><?xml version="1.0" encoding="utf-8"?>
<sst xmlns="http://schemas.openxmlformats.org/spreadsheetml/2006/main" count="242" uniqueCount="134">
  <si>
    <t>Total</t>
  </si>
  <si>
    <t>Pourcentage 
cumulé</t>
  </si>
  <si>
    <t>Pourcentage</t>
  </si>
  <si>
    <t>Récapitulatif</t>
  </si>
  <si>
    <t>Pour' Cumulé</t>
  </si>
  <si>
    <t>KWh</t>
  </si>
  <si>
    <t>Bâtiment CE</t>
  </si>
  <si>
    <t>SST CE</t>
  </si>
  <si>
    <t>Sous-station</t>
  </si>
  <si>
    <t xml:space="preserve">Bâtiment CE </t>
  </si>
  <si>
    <t>Bâtiment X</t>
  </si>
  <si>
    <t>SST X_ACD</t>
  </si>
  <si>
    <t>SST X_3</t>
  </si>
  <si>
    <t>SST X1X2</t>
  </si>
  <si>
    <t>Bâtiment T</t>
  </si>
  <si>
    <t>Compteur GAZ</t>
  </si>
  <si>
    <t>Compteur</t>
  </si>
  <si>
    <t>SST RESTAURANT (Ballon)</t>
  </si>
  <si>
    <t>SST RESTAURANT</t>
  </si>
  <si>
    <t>Bâtiment L</t>
  </si>
  <si>
    <t>SST L</t>
  </si>
  <si>
    <t>Bâtiment K</t>
  </si>
  <si>
    <t>SST K_OUEST</t>
  </si>
  <si>
    <t>SST K_EST</t>
  </si>
  <si>
    <t>Bâtiment J</t>
  </si>
  <si>
    <t>Compteur GAZ 30T_2</t>
  </si>
  <si>
    <t>Compteur GAZ 30T_1</t>
  </si>
  <si>
    <t>SST J_X4</t>
  </si>
  <si>
    <t>MU 93</t>
  </si>
  <si>
    <t>MU 91</t>
  </si>
  <si>
    <t>MU 83</t>
  </si>
  <si>
    <t>MU 84</t>
  </si>
  <si>
    <t>MU 90</t>
  </si>
  <si>
    <t>MU 92</t>
  </si>
  <si>
    <t>MU 81</t>
  </si>
  <si>
    <t>MU 82</t>
  </si>
  <si>
    <t>MU 94</t>
  </si>
  <si>
    <t>MU 95</t>
  </si>
  <si>
    <t>MU 80</t>
  </si>
  <si>
    <t>Make-up</t>
  </si>
  <si>
    <t>Bâtiment I</t>
  </si>
  <si>
    <t>Compteur GAZ 2.5 Bar</t>
  </si>
  <si>
    <t>Compteur GAZ GDF</t>
  </si>
  <si>
    <t>Compteur GAZ 12 Bar</t>
  </si>
  <si>
    <t>CHAUFFERIE I5</t>
  </si>
  <si>
    <t>C.C.C.2</t>
  </si>
  <si>
    <t>C.C.C.1</t>
  </si>
  <si>
    <t>CHAUFFERIE TTH_01 (2)</t>
  </si>
  <si>
    <t>CHAUFFERIE TTH_01 (1)</t>
  </si>
  <si>
    <t>Chaufferie</t>
  </si>
  <si>
    <t>SST I_01</t>
  </si>
  <si>
    <t>Bâtiment G</t>
  </si>
  <si>
    <t>SST G_OUEST</t>
  </si>
  <si>
    <t>SST G_EST</t>
  </si>
  <si>
    <t>SST G_NORD_SUD</t>
  </si>
  <si>
    <t>SST G_EST (Ballon)</t>
  </si>
  <si>
    <t>MU 72</t>
  </si>
  <si>
    <t>MU 18B</t>
  </si>
  <si>
    <t>MU 15B</t>
  </si>
  <si>
    <t>MU 14B</t>
  </si>
  <si>
    <t>MU 14A</t>
  </si>
  <si>
    <t>MU 10B</t>
  </si>
  <si>
    <t>MU 10A</t>
  </si>
  <si>
    <t>MU 04B</t>
  </si>
  <si>
    <t>MU 02B</t>
  </si>
  <si>
    <t>MU 09B</t>
  </si>
  <si>
    <t>MU 01B</t>
  </si>
  <si>
    <t>MU 06A</t>
  </si>
  <si>
    <t>MU 12A</t>
  </si>
  <si>
    <t>MU 70</t>
  </si>
  <si>
    <t>MU 05B</t>
  </si>
  <si>
    <t>MU 11B</t>
  </si>
  <si>
    <t>MU 71</t>
  </si>
  <si>
    <t>MU 18A</t>
  </si>
  <si>
    <t>MU 16B</t>
  </si>
  <si>
    <t>MU 13B</t>
  </si>
  <si>
    <t>MU 73</t>
  </si>
  <si>
    <t>MU 17B</t>
  </si>
  <si>
    <t>MU 09A</t>
  </si>
  <si>
    <t>MU 12B</t>
  </si>
  <si>
    <t>MU 11A</t>
  </si>
  <si>
    <t>MU 06B</t>
  </si>
  <si>
    <t>Bâtiment F</t>
  </si>
  <si>
    <t>SST F_EST</t>
  </si>
  <si>
    <t>SST F_SUD</t>
  </si>
  <si>
    <t>SST F_OUEST</t>
  </si>
  <si>
    <t>SST F_EST (Ballon)</t>
  </si>
  <si>
    <t>MU 40B</t>
  </si>
  <si>
    <t>MU 39B</t>
  </si>
  <si>
    <t>MU 38B</t>
  </si>
  <si>
    <t>MU 38A</t>
  </si>
  <si>
    <t>MU 28B</t>
  </si>
  <si>
    <t>MU 22A</t>
  </si>
  <si>
    <t>MU 22B</t>
  </si>
  <si>
    <t>MU 34A</t>
  </si>
  <si>
    <t>MU 37B</t>
  </si>
  <si>
    <t>MU 35B</t>
  </si>
  <si>
    <t>MU 32A</t>
  </si>
  <si>
    <t>MU 31A</t>
  </si>
  <si>
    <t>MU 23B</t>
  </si>
  <si>
    <t>MU 26B</t>
  </si>
  <si>
    <t>MU 24B</t>
  </si>
  <si>
    <t>Bâtiment E</t>
  </si>
  <si>
    <t>SST E_OUEST</t>
  </si>
  <si>
    <t>SST E4</t>
  </si>
  <si>
    <t>SST E_EST</t>
  </si>
  <si>
    <t>SST E3</t>
  </si>
  <si>
    <t>MU 64</t>
  </si>
  <si>
    <t>MU 63</t>
  </si>
  <si>
    <t>MU 61</t>
  </si>
  <si>
    <t>MU 52</t>
  </si>
  <si>
    <t>MU 34</t>
  </si>
  <si>
    <t>MU 33</t>
  </si>
  <si>
    <t>MU 15</t>
  </si>
  <si>
    <t>MU 13</t>
  </si>
  <si>
    <t>MU 11</t>
  </si>
  <si>
    <t>MU 10</t>
  </si>
  <si>
    <t>MU 35</t>
  </si>
  <si>
    <t>MU 14</t>
  </si>
  <si>
    <t>MU 51</t>
  </si>
  <si>
    <t>MU 45</t>
  </si>
  <si>
    <t>MU 31</t>
  </si>
  <si>
    <t>MU 12</t>
  </si>
  <si>
    <t>MU 23</t>
  </si>
  <si>
    <t>MU 22</t>
  </si>
  <si>
    <t>MU 21</t>
  </si>
  <si>
    <t>MU 16</t>
  </si>
  <si>
    <t>MU 53</t>
  </si>
  <si>
    <t>MU 60</t>
  </si>
  <si>
    <t>MU 42</t>
  </si>
  <si>
    <t>MU 41</t>
  </si>
  <si>
    <t>MU 62</t>
  </si>
  <si>
    <t>MU 32</t>
  </si>
  <si>
    <t>MU 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</si>
</sst>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rgb="FFFFFF00"/>
      <name val="Arial"/>
      <family val="2"/>
    </font>
    <font>
      <b/>
      <u/>
      <sz val="10"/>
      <color rgb="FFFFFF00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4"/>
      <name val="Arial"/>
      <family val="2"/>
    </font>
    <font>
      <b/>
      <sz val="20"/>
      <name val="Arial"/>
      <family val="2"/>
    </font>
    <font>
      <b/>
      <u/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CC00FF"/>
        <bgColor indexed="64"/>
      </patternFill>
    </fill>
    <fill>
      <patternFill patternType="solid">
        <fgColor rgb="FF0066FF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71">
    <xf numFmtId="0" fontId="0" fillId="0" borderId="0" xfId="0"/>
    <xf numFmtId="0" fontId="1" fillId="0" borderId="0" xfId="1"/>
    <xf numFmtId="0" fontId="1" fillId="0" borderId="0" xfId="1" applyFont="1" applyAlignment="1">
      <alignment wrapText="1"/>
    </xf>
    <xf numFmtId="0" fontId="1" fillId="0" borderId="0" xfId="1" applyFont="1"/>
    <xf numFmtId="9" fontId="1" fillId="0" borderId="0" xfId="1" applyNumberFormat="1"/>
    <xf numFmtId="0" fontId="2" fillId="2" borderId="1" xfId="1" applyFont="1" applyFill="1" applyBorder="1" applyAlignment="1">
      <alignment horizontal="center" vertical="center"/>
    </xf>
    <xf numFmtId="9" fontId="3" fillId="3" borderId="2" xfId="2" applyFont="1" applyFill="1" applyBorder="1" applyAlignment="1">
      <alignment horizontal="center" vertical="center"/>
    </xf>
    <xf numFmtId="164" fontId="3" fillId="3" borderId="3" xfId="1" applyNumberFormat="1" applyFont="1" applyFill="1" applyBorder="1" applyAlignment="1">
      <alignment horizontal="center" vertical="center"/>
    </xf>
    <xf numFmtId="0" fontId="3" fillId="3" borderId="4" xfId="1" applyFont="1" applyFill="1" applyBorder="1" applyAlignment="1">
      <alignment horizontal="center" vertical="center"/>
    </xf>
    <xf numFmtId="9" fontId="4" fillId="4" borderId="5" xfId="2" applyFont="1" applyFill="1" applyBorder="1" applyAlignment="1">
      <alignment horizontal="center" vertical="center"/>
    </xf>
    <xf numFmtId="9" fontId="4" fillId="5" borderId="2" xfId="2" applyFont="1" applyFill="1" applyBorder="1" applyAlignment="1">
      <alignment horizontal="center" vertical="center"/>
    </xf>
    <xf numFmtId="164" fontId="5" fillId="6" borderId="2" xfId="1" applyNumberFormat="1" applyFont="1" applyFill="1" applyBorder="1" applyAlignment="1">
      <alignment horizontal="center" vertical="center"/>
    </xf>
    <xf numFmtId="0" fontId="4" fillId="7" borderId="6" xfId="1" applyFont="1" applyFill="1" applyBorder="1" applyAlignment="1">
      <alignment horizontal="center" vertical="center"/>
    </xf>
    <xf numFmtId="0" fontId="6" fillId="4" borderId="7" xfId="1" applyFont="1" applyFill="1" applyBorder="1" applyAlignment="1">
      <alignment horizontal="center" vertical="center" wrapText="1"/>
    </xf>
    <xf numFmtId="0" fontId="6" fillId="5" borderId="8" xfId="1" applyFont="1" applyFill="1" applyBorder="1" applyAlignment="1">
      <alignment horizontal="center" vertical="center"/>
    </xf>
    <xf numFmtId="0" fontId="7" fillId="7" borderId="8" xfId="1" applyFont="1" applyFill="1" applyBorder="1" applyAlignment="1">
      <alignment horizontal="center" vertical="center"/>
    </xf>
    <xf numFmtId="0" fontId="7" fillId="7" borderId="9" xfId="1" applyFont="1" applyFill="1" applyBorder="1" applyAlignment="1">
      <alignment horizontal="center" vertical="center"/>
    </xf>
    <xf numFmtId="9" fontId="4" fillId="4" borderId="1" xfId="2" applyFont="1" applyFill="1" applyBorder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9" fontId="4" fillId="5" borderId="5" xfId="2" applyFont="1" applyFill="1" applyBorder="1" applyAlignment="1">
      <alignment horizontal="center" vertical="center"/>
    </xf>
    <xf numFmtId="0" fontId="4" fillId="5" borderId="6" xfId="1" applyFont="1" applyFill="1" applyBorder="1" applyAlignment="1">
      <alignment horizontal="center" vertical="center"/>
    </xf>
    <xf numFmtId="164" fontId="5" fillId="6" borderId="10" xfId="1" applyNumberFormat="1" applyFont="1" applyFill="1" applyBorder="1" applyAlignment="1">
      <alignment horizontal="center" vertical="center"/>
    </xf>
    <xf numFmtId="0" fontId="4" fillId="7" borderId="10" xfId="1" applyFont="1" applyFill="1" applyBorder="1" applyAlignment="1">
      <alignment horizontal="center" vertical="center"/>
    </xf>
    <xf numFmtId="0" fontId="8" fillId="8" borderId="2" xfId="1" applyFont="1" applyFill="1" applyBorder="1" applyAlignment="1">
      <alignment horizontal="center" vertical="center"/>
    </xf>
    <xf numFmtId="0" fontId="4" fillId="8" borderId="6" xfId="1" applyFont="1" applyFill="1" applyBorder="1" applyAlignment="1">
      <alignment horizontal="center" vertical="center"/>
    </xf>
    <xf numFmtId="0" fontId="4" fillId="7" borderId="2" xfId="1" applyFont="1" applyFill="1" applyBorder="1" applyAlignment="1">
      <alignment horizontal="center" vertical="center"/>
    </xf>
    <xf numFmtId="0" fontId="4" fillId="6" borderId="5" xfId="1" applyFont="1" applyFill="1" applyBorder="1" applyAlignment="1">
      <alignment horizontal="center" vertical="center"/>
    </xf>
    <xf numFmtId="0" fontId="4" fillId="6" borderId="6" xfId="1" applyFont="1" applyFill="1" applyBorder="1" applyAlignment="1">
      <alignment horizontal="center" vertical="center"/>
    </xf>
    <xf numFmtId="0" fontId="7" fillId="6" borderId="7" xfId="1" applyFont="1" applyFill="1" applyBorder="1" applyAlignment="1">
      <alignment horizontal="center" vertical="center"/>
    </xf>
    <xf numFmtId="0" fontId="7" fillId="6" borderId="9" xfId="1" applyFont="1" applyFill="1" applyBorder="1" applyAlignment="1">
      <alignment horizontal="center" vertical="center"/>
    </xf>
    <xf numFmtId="9" fontId="4" fillId="2" borderId="1" xfId="2" applyFont="1" applyFill="1" applyBorder="1" applyAlignment="1">
      <alignment horizontal="center" vertical="center"/>
    </xf>
    <xf numFmtId="9" fontId="4" fillId="4" borderId="3" xfId="2" applyFont="1" applyFill="1" applyBorder="1" applyAlignment="1">
      <alignment horizontal="center" vertical="center"/>
    </xf>
    <xf numFmtId="9" fontId="3" fillId="3" borderId="5" xfId="2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 vertical="center"/>
    </xf>
    <xf numFmtId="0" fontId="4" fillId="6" borderId="2" xfId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0" fontId="4" fillId="2" borderId="8" xfId="1" applyFont="1" applyFill="1" applyBorder="1" applyAlignment="1">
      <alignment horizontal="center" vertical="center"/>
    </xf>
    <xf numFmtId="0" fontId="7" fillId="6" borderId="8" xfId="1" applyFont="1" applyFill="1" applyBorder="1" applyAlignment="1">
      <alignment horizontal="center" vertical="center"/>
    </xf>
    <xf numFmtId="0" fontId="8" fillId="8" borderId="5" xfId="1" applyFont="1" applyFill="1" applyBorder="1" applyAlignment="1">
      <alignment horizontal="center" vertical="center"/>
    </xf>
    <xf numFmtId="0" fontId="2" fillId="9" borderId="7" xfId="1" applyFont="1" applyFill="1" applyBorder="1" applyAlignment="1">
      <alignment horizontal="center" vertical="center"/>
    </xf>
    <xf numFmtId="0" fontId="2" fillId="9" borderId="9" xfId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" fillId="0" borderId="0" xfId="1" applyBorder="1"/>
    <xf numFmtId="0" fontId="3" fillId="3" borderId="7" xfId="1" applyFont="1" applyFill="1" applyBorder="1" applyAlignment="1">
      <alignment horizontal="center" vertical="center"/>
    </xf>
    <xf numFmtId="0" fontId="2" fillId="9" borderId="8" xfId="1" applyFont="1" applyFill="1" applyBorder="1" applyAlignment="1">
      <alignment horizontal="center" vertical="center"/>
    </xf>
    <xf numFmtId="0" fontId="4" fillId="6" borderId="7" xfId="1" applyFont="1" applyFill="1" applyBorder="1" applyAlignment="1">
      <alignment horizontal="center" vertical="center"/>
    </xf>
    <xf numFmtId="0" fontId="4" fillId="6" borderId="9" xfId="1" applyFont="1" applyFill="1" applyBorder="1" applyAlignment="1">
      <alignment horizontal="center" vertical="center"/>
    </xf>
    <xf numFmtId="0" fontId="4" fillId="7" borderId="2" xfId="1" applyFont="1" applyFill="1" applyBorder="1" applyAlignment="1">
      <alignment horizontal="center" vertical="center"/>
    </xf>
    <xf numFmtId="0" fontId="2" fillId="10" borderId="8" xfId="1" applyFont="1" applyFill="1" applyBorder="1" applyAlignment="1">
      <alignment horizontal="center" vertical="center"/>
    </xf>
    <xf numFmtId="0" fontId="2" fillId="10" borderId="9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6" borderId="8" xfId="1" applyFont="1" applyFill="1" applyBorder="1" applyAlignment="1">
      <alignment horizontal="center" vertical="center"/>
    </xf>
    <xf numFmtId="0" fontId="4" fillId="7" borderId="2" xfId="1" applyFont="1" applyFill="1" applyBorder="1" applyAlignment="1">
      <alignment horizontal="center"/>
    </xf>
    <xf numFmtId="0" fontId="1" fillId="2" borderId="7" xfId="1" applyFill="1" applyBorder="1" applyAlignment="1">
      <alignment horizontal="center"/>
    </xf>
    <xf numFmtId="0" fontId="1" fillId="2" borderId="8" xfId="1" applyFill="1" applyBorder="1" applyAlignment="1">
      <alignment horizontal="center"/>
    </xf>
    <xf numFmtId="9" fontId="1" fillId="2" borderId="1" xfId="2" applyFont="1" applyFill="1" applyBorder="1"/>
    <xf numFmtId="0" fontId="3" fillId="3" borderId="7" xfId="1" applyFont="1" applyFill="1" applyBorder="1" applyAlignment="1">
      <alignment horizontal="center"/>
    </xf>
    <xf numFmtId="0" fontId="4" fillId="6" borderId="8" xfId="1" applyFont="1" applyFill="1" applyBorder="1" applyAlignment="1">
      <alignment horizontal="center"/>
    </xf>
    <xf numFmtId="0" fontId="4" fillId="2" borderId="11" xfId="1" applyFont="1" applyFill="1" applyBorder="1" applyAlignment="1">
      <alignment horizontal="center"/>
    </xf>
    <xf numFmtId="0" fontId="4" fillId="2" borderId="12" xfId="1" applyFont="1" applyFill="1" applyBorder="1" applyAlignment="1">
      <alignment horizontal="center"/>
    </xf>
    <xf numFmtId="0" fontId="4" fillId="2" borderId="13" xfId="1" applyFont="1" applyFill="1" applyBorder="1" applyAlignment="1">
      <alignment horizontal="center"/>
    </xf>
    <xf numFmtId="0" fontId="7" fillId="6" borderId="8" xfId="1" applyFont="1" applyFill="1" applyBorder="1" applyAlignment="1">
      <alignment horizontal="center"/>
    </xf>
    <xf numFmtId="0" fontId="7" fillId="6" borderId="9" xfId="1" applyFont="1" applyFill="1" applyBorder="1" applyAlignment="1">
      <alignment horizontal="center"/>
    </xf>
    <xf numFmtId="0" fontId="1" fillId="0" borderId="0" xfId="1" applyAlignment="1">
      <alignment horizontal="center" vertical="center"/>
    </xf>
    <xf numFmtId="0" fontId="1" fillId="2" borderId="1" xfId="1" applyFill="1" applyBorder="1" applyAlignment="1">
      <alignment horizontal="center" vertical="center"/>
    </xf>
    <xf numFmtId="9" fontId="4" fillId="4" borderId="3" xfId="1" applyNumberFormat="1" applyFont="1" applyFill="1" applyBorder="1" applyAlignment="1">
      <alignment horizontal="center" vertical="center"/>
    </xf>
    <xf numFmtId="164" fontId="3" fillId="3" borderId="5" xfId="1" applyNumberFormat="1" applyFont="1" applyFill="1" applyBorder="1" applyAlignment="1">
      <alignment horizontal="center" vertical="center"/>
    </xf>
    <xf numFmtId="164" fontId="8" fillId="8" borderId="2" xfId="1" applyNumberFormat="1" applyFont="1" applyFill="1" applyBorder="1" applyAlignment="1" applyProtection="1">
      <alignment horizontal="center" vertical="center"/>
      <protection locked="0"/>
    </xf>
    <xf numFmtId="9" fontId="1" fillId="2" borderId="1" xfId="2" applyFont="1" applyFill="1" applyBorder="1" applyAlignment="1">
      <alignment horizontal="center" vertical="center"/>
    </xf>
    <xf numFmtId="0" fontId="1" fillId="2" borderId="7" xfId="1" applyFill="1" applyBorder="1" applyAlignment="1">
      <alignment horizontal="center" vertical="center"/>
    </xf>
    <xf numFmtId="0" fontId="1" fillId="2" borderId="8" xfId="1" applyFill="1" applyBorder="1" applyAlignment="1">
      <alignment horizontal="center" vertical="center"/>
    </xf>
  </cellXfs>
  <cellStyles count="3">
    <cellStyle name="Normal" xfId="0" builtinId="0"/>
    <cellStyle name="Normal 2" xfId="1"/>
    <cellStyle name="Pourcentage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nsommation_CVQ_Version_GAZ%20-%20201x%20-%20Sy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s"/>
      <sheetName val="GAZ"/>
      <sheetName val="Courbes"/>
      <sheetName val="Données"/>
      <sheetName val="Diagramme de Pareto Usine"/>
      <sheetName val="Bâtiment E"/>
      <sheetName val="Bâtiment F"/>
      <sheetName val="Bâtiment G"/>
      <sheetName val="Bâtiment I"/>
      <sheetName val="Bâtiment J"/>
      <sheetName val="Bâtiment K"/>
      <sheetName val="Bâtiment L"/>
      <sheetName val="Bâtiment T"/>
      <sheetName val="Bâtiment X"/>
      <sheetName val="Bâtiment CE"/>
    </sheetNames>
    <sheetDataSet>
      <sheetData sheetId="0"/>
      <sheetData sheetId="1">
        <row r="5">
          <cell r="C5">
            <v>0</v>
          </cell>
          <cell r="D5">
            <v>0</v>
          </cell>
          <cell r="E5">
            <v>798.24000000000012</v>
          </cell>
          <cell r="F5">
            <v>0</v>
          </cell>
          <cell r="G5">
            <v>43.15</v>
          </cell>
          <cell r="H5">
            <v>0</v>
          </cell>
          <cell r="I5">
            <v>1337.6399999999999</v>
          </cell>
          <cell r="J5">
            <v>1078.72</v>
          </cell>
          <cell r="K5">
            <v>1024.8</v>
          </cell>
          <cell r="L5">
            <v>900.74</v>
          </cell>
          <cell r="M5">
            <v>679.6</v>
          </cell>
          <cell r="N5">
            <v>4627.7999999999984</v>
          </cell>
          <cell r="O5">
            <v>0</v>
          </cell>
          <cell r="P5">
            <v>0</v>
          </cell>
          <cell r="Q5">
            <v>22.630000000000003</v>
          </cell>
          <cell r="R5">
            <v>4390.5000000000036</v>
          </cell>
          <cell r="S5">
            <v>4379.6600000000035</v>
          </cell>
          <cell r="T5">
            <v>118.68999999999997</v>
          </cell>
          <cell r="U5">
            <v>13872.459999999994</v>
          </cell>
          <cell r="V5">
            <v>107.87</v>
          </cell>
          <cell r="W5">
            <v>0</v>
          </cell>
          <cell r="X5">
            <v>1520.99</v>
          </cell>
          <cell r="Y5">
            <v>1769.089999999999</v>
          </cell>
          <cell r="Z5">
            <v>0</v>
          </cell>
          <cell r="AA5">
            <v>4519.8800000000028</v>
          </cell>
          <cell r="AB5">
            <v>0</v>
          </cell>
          <cell r="AC5">
            <v>0</v>
          </cell>
          <cell r="AD5">
            <v>945.93999999999915</v>
          </cell>
          <cell r="AE5">
            <v>606.86999999999978</v>
          </cell>
          <cell r="AF5">
            <v>1538.4700000000005</v>
          </cell>
          <cell r="AG5">
            <v>656.9399999999996</v>
          </cell>
          <cell r="AH5">
            <v>312.83</v>
          </cell>
          <cell r="AI5">
            <v>302.05</v>
          </cell>
          <cell r="AJ5">
            <v>0</v>
          </cell>
          <cell r="AK5">
            <v>0</v>
          </cell>
          <cell r="AL5">
            <v>1434.68</v>
          </cell>
          <cell r="AM5">
            <v>1121.8599999999999</v>
          </cell>
          <cell r="AN5">
            <v>0</v>
          </cell>
          <cell r="AO5">
            <v>32.36</v>
          </cell>
          <cell r="AP5">
            <v>194.17000000000002</v>
          </cell>
          <cell r="AQ5">
            <v>10.79</v>
          </cell>
          <cell r="AR5">
            <v>0</v>
          </cell>
          <cell r="AS5">
            <v>32.36</v>
          </cell>
          <cell r="AT5">
            <v>32.36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241.19000000000005</v>
          </cell>
          <cell r="AZ5">
            <v>14142.619999999999</v>
          </cell>
          <cell r="BA5">
            <v>1010.4500000000002</v>
          </cell>
          <cell r="BB5">
            <v>2284.41</v>
          </cell>
          <cell r="BC5">
            <v>183.39000000000001</v>
          </cell>
          <cell r="BD5">
            <v>291.26</v>
          </cell>
          <cell r="BE5">
            <v>0</v>
          </cell>
          <cell r="BF5">
            <v>0</v>
          </cell>
          <cell r="BG5">
            <v>0</v>
          </cell>
          <cell r="BH5">
            <v>647.25</v>
          </cell>
          <cell r="BI5">
            <v>345.19000000000005</v>
          </cell>
          <cell r="BJ5">
            <v>355.98</v>
          </cell>
          <cell r="BK5">
            <v>6887.699999999998</v>
          </cell>
          <cell r="BL5">
            <v>2286.9399999999996</v>
          </cell>
          <cell r="BM5">
            <v>32.36</v>
          </cell>
          <cell r="BN5">
            <v>0</v>
          </cell>
          <cell r="BO5">
            <v>0</v>
          </cell>
          <cell r="BP5">
            <v>5436.8200000000015</v>
          </cell>
          <cell r="BQ5">
            <v>733.55</v>
          </cell>
          <cell r="BR5">
            <v>550.16000000000008</v>
          </cell>
          <cell r="BS5">
            <v>2998.89</v>
          </cell>
          <cell r="BT5">
            <v>1639.6399999999999</v>
          </cell>
          <cell r="BU5">
            <v>0</v>
          </cell>
          <cell r="BV5">
            <v>0</v>
          </cell>
          <cell r="BW5">
            <v>0</v>
          </cell>
          <cell r="BX5">
            <v>1370.01</v>
          </cell>
          <cell r="BY5">
            <v>1887.7900000000004</v>
          </cell>
          <cell r="BZ5">
            <v>1046.3699999999999</v>
          </cell>
          <cell r="CA5">
            <v>0</v>
          </cell>
          <cell r="CB5">
            <v>571.72</v>
          </cell>
          <cell r="CC5">
            <v>787.47</v>
          </cell>
          <cell r="CD5">
            <v>0</v>
          </cell>
          <cell r="CE5">
            <v>1769.1399999999996</v>
          </cell>
          <cell r="CF5">
            <v>64446</v>
          </cell>
          <cell r="CG5">
            <v>7337</v>
          </cell>
          <cell r="CH5">
            <v>2336.690000000001</v>
          </cell>
          <cell r="CI5">
            <v>13654.400000000012</v>
          </cell>
          <cell r="CJ5">
            <v>4688.9300000000012</v>
          </cell>
          <cell r="CK5">
            <v>984.87</v>
          </cell>
          <cell r="CL5">
            <v>0</v>
          </cell>
          <cell r="CM5">
            <v>0</v>
          </cell>
          <cell r="CN5">
            <v>0</v>
          </cell>
          <cell r="CO5">
            <v>0</v>
          </cell>
          <cell r="CP5">
            <v>1207.119999999999</v>
          </cell>
          <cell r="CQ5">
            <v>205734</v>
          </cell>
          <cell r="CR5">
            <v>0</v>
          </cell>
          <cell r="CS5">
            <v>0</v>
          </cell>
          <cell r="CT5">
            <v>0</v>
          </cell>
          <cell r="CU5">
            <v>1235.0400000000002</v>
          </cell>
          <cell r="CV5">
            <v>37409.250000000022</v>
          </cell>
          <cell r="CW5">
            <v>1451.17</v>
          </cell>
          <cell r="CX5">
            <v>18484.78</v>
          </cell>
          <cell r="CY5">
            <v>0</v>
          </cell>
          <cell r="CZ5">
            <v>43.29999999999999</v>
          </cell>
          <cell r="DA5">
            <v>914.17000000000053</v>
          </cell>
          <cell r="DB5">
            <v>0</v>
          </cell>
          <cell r="DC5">
            <v>1096.1000000000001</v>
          </cell>
          <cell r="DD5">
            <v>0</v>
          </cell>
          <cell r="DE5">
            <v>26269.360000000008</v>
          </cell>
          <cell r="DF5">
            <v>29903.990000000005</v>
          </cell>
          <cell r="DG5">
            <v>40480</v>
          </cell>
          <cell r="DH5">
            <v>3427.2199999999984</v>
          </cell>
          <cell r="DI5">
            <v>1890.8799999999997</v>
          </cell>
          <cell r="DJ5">
            <v>117379.36000000002</v>
          </cell>
          <cell r="DK5">
            <v>10304</v>
          </cell>
          <cell r="DL5">
            <v>586.74000000000035</v>
          </cell>
          <cell r="DM5">
            <v>644.7600000000001</v>
          </cell>
          <cell r="DN5">
            <v>2580.0999999999995</v>
          </cell>
          <cell r="DO5">
            <v>2.2200000000000002</v>
          </cell>
          <cell r="DP5">
            <v>2954.7200000000007</v>
          </cell>
          <cell r="DQ5">
            <v>1490.6299999999997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E129"/>
  <sheetViews>
    <sheetView tabSelected="1" topLeftCell="A79" workbookViewId="0">
      <selection activeCell="B15" sqref="B15"/>
    </sheetView>
  </sheetViews>
  <sheetFormatPr baseColWidth="10" defaultRowHeight="12.75" x14ac:dyDescent="0.2"/>
  <cols>
    <col min="1" max="1" width="13.140625" style="1" customWidth="1"/>
    <col min="2" max="2" width="26.140625" style="1" customWidth="1"/>
    <col min="3" max="3" width="23.85546875" style="1" customWidth="1"/>
    <col min="4" max="4" width="22.140625" style="1" customWidth="1"/>
    <col min="5" max="5" width="14.42578125" style="1" customWidth="1"/>
    <col min="6" max="6" width="15.85546875" style="1" customWidth="1"/>
    <col min="7" max="16384" width="11.42578125" style="1"/>
  </cols>
  <sheetData>
    <row r="1" spans="1:29" ht="26.25" x14ac:dyDescent="0.2">
      <c r="A1" s="29" t="s">
        <v>102</v>
      </c>
      <c r="B1" s="37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69"/>
    </row>
    <row r="2" spans="1:29" x14ac:dyDescent="0.2">
      <c r="A2" s="12" t="s">
        <v>39</v>
      </c>
      <c r="B2" s="47" t="s">
        <v>133</v>
      </c>
      <c r="C2" s="47" t="s">
        <v>132</v>
      </c>
      <c r="D2" s="47" t="s">
        <v>131</v>
      </c>
      <c r="E2" s="47" t="s">
        <v>130</v>
      </c>
      <c r="F2" s="47" t="s">
        <v>129</v>
      </c>
      <c r="G2" s="47" t="s">
        <v>128</v>
      </c>
      <c r="H2" s="47" t="s">
        <v>127</v>
      </c>
      <c r="I2" s="47" t="s">
        <v>126</v>
      </c>
      <c r="J2" s="47" t="s">
        <v>125</v>
      </c>
      <c r="K2" s="47" t="s">
        <v>124</v>
      </c>
      <c r="L2" s="47" t="s">
        <v>123</v>
      </c>
      <c r="M2" s="47" t="s">
        <v>122</v>
      </c>
      <c r="N2" s="47" t="s">
        <v>121</v>
      </c>
      <c r="O2" s="47" t="s">
        <v>120</v>
      </c>
      <c r="P2" s="47" t="s">
        <v>119</v>
      </c>
      <c r="Q2" s="47" t="s">
        <v>118</v>
      </c>
      <c r="R2" s="47" t="s">
        <v>117</v>
      </c>
      <c r="S2" s="47" t="s">
        <v>116</v>
      </c>
      <c r="T2" s="47" t="s">
        <v>115</v>
      </c>
      <c r="U2" s="47" t="s">
        <v>114</v>
      </c>
      <c r="V2" s="47" t="s">
        <v>113</v>
      </c>
      <c r="W2" s="47" t="s">
        <v>112</v>
      </c>
      <c r="X2" s="47" t="s">
        <v>111</v>
      </c>
      <c r="Y2" s="47" t="s">
        <v>110</v>
      </c>
      <c r="Z2" s="47" t="s">
        <v>109</v>
      </c>
      <c r="AA2" s="47" t="s">
        <v>108</v>
      </c>
      <c r="AB2" s="47" t="s">
        <v>107</v>
      </c>
      <c r="AC2" s="33" t="s">
        <v>0</v>
      </c>
    </row>
    <row r="3" spans="1:29" x14ac:dyDescent="0.2">
      <c r="A3" s="24" t="s">
        <v>5</v>
      </c>
      <c r="B3" s="67">
        <f>[1]GAZ!U5</f>
        <v>13872.459999999994</v>
      </c>
      <c r="C3" s="67">
        <f>[1]GAZ!N5</f>
        <v>4627.7999999999984</v>
      </c>
      <c r="D3" s="67">
        <f>[1]GAZ!AA5</f>
        <v>4519.8800000000028</v>
      </c>
      <c r="E3" s="67">
        <f>[1]GAZ!R5</f>
        <v>4390.5000000000036</v>
      </c>
      <c r="F3" s="67">
        <f>[1]GAZ!S5</f>
        <v>4379.6600000000035</v>
      </c>
      <c r="G3" s="67">
        <f>[1]GAZ!Y5</f>
        <v>1769.089999999999</v>
      </c>
      <c r="H3" s="67">
        <f>[1]GAZ!X5</f>
        <v>1520.99</v>
      </c>
      <c r="I3" s="67">
        <f>[1]GAZ!I5</f>
        <v>1337.6399999999999</v>
      </c>
      <c r="J3" s="67">
        <f>[1]GAZ!J5</f>
        <v>1078.72</v>
      </c>
      <c r="K3" s="67">
        <f>[1]GAZ!K5</f>
        <v>1024.8</v>
      </c>
      <c r="L3" s="67">
        <f>[1]GAZ!L5</f>
        <v>900.74</v>
      </c>
      <c r="M3" s="67">
        <f>[1]GAZ!E5</f>
        <v>798.24000000000012</v>
      </c>
      <c r="N3" s="67">
        <f>[1]GAZ!M5</f>
        <v>679.6</v>
      </c>
      <c r="O3" s="67">
        <f>[1]GAZ!T5</f>
        <v>118.68999999999997</v>
      </c>
      <c r="P3" s="67">
        <f>[1]GAZ!V5</f>
        <v>107.87</v>
      </c>
      <c r="Q3" s="67">
        <f>[1]GAZ!G5</f>
        <v>43.15</v>
      </c>
      <c r="R3" s="67">
        <f>[1]GAZ!Q5</f>
        <v>22.630000000000003</v>
      </c>
      <c r="S3" s="67">
        <f>[1]GAZ!C5</f>
        <v>0</v>
      </c>
      <c r="T3" s="67">
        <f>[1]GAZ!D5</f>
        <v>0</v>
      </c>
      <c r="U3" s="67">
        <f>[1]GAZ!F5</f>
        <v>0</v>
      </c>
      <c r="V3" s="67">
        <f>[1]GAZ!H5</f>
        <v>0</v>
      </c>
      <c r="W3" s="67">
        <f>[1]GAZ!O5</f>
        <v>0</v>
      </c>
      <c r="X3" s="67">
        <f>[1]GAZ!P5</f>
        <v>0</v>
      </c>
      <c r="Y3" s="67">
        <f>[1]GAZ!W5</f>
        <v>0</v>
      </c>
      <c r="Z3" s="67">
        <f>[1]GAZ!Z5</f>
        <v>0</v>
      </c>
      <c r="AA3" s="67">
        <f>[1]GAZ!AB5</f>
        <v>0</v>
      </c>
      <c r="AB3" s="67">
        <f>[1]GAZ!AC5</f>
        <v>0</v>
      </c>
      <c r="AC3" s="66">
        <f>SUM(B3:AB3)</f>
        <v>41192.46</v>
      </c>
    </row>
    <row r="4" spans="1:29" x14ac:dyDescent="0.2">
      <c r="A4" s="20" t="s">
        <v>2</v>
      </c>
      <c r="B4" s="10">
        <f>(B$3/$AC$3)</f>
        <v>0.33677182668867056</v>
      </c>
      <c r="C4" s="10">
        <f>(C$3/$AC$3)</f>
        <v>0.11234580309114819</v>
      </c>
      <c r="D4" s="10">
        <f>(D$3/$AC$3)</f>
        <v>0.10972590614884381</v>
      </c>
      <c r="E4" s="10">
        <f>(E$3/$AC$3)</f>
        <v>0.10658504007772306</v>
      </c>
      <c r="F4" s="10">
        <f>(F$3/$AC$3)</f>
        <v>0.10632188512169469</v>
      </c>
      <c r="G4" s="10">
        <f>(G$3/$AC$3)</f>
        <v>4.294693737640333E-2</v>
      </c>
      <c r="H4" s="10">
        <f>(H$3/$AC$3)</f>
        <v>3.6923990458447978E-2</v>
      </c>
      <c r="I4" s="10">
        <f>(I$3/$AC$3)</f>
        <v>3.2472933153300382E-2</v>
      </c>
      <c r="J4" s="10">
        <f>(J$3/$AC$3)</f>
        <v>2.6187316805065784E-2</v>
      </c>
      <c r="K4" s="10">
        <f>(K$3/$AC$3)</f>
        <v>2.4878339385411796E-2</v>
      </c>
      <c r="L4" s="10">
        <f>(L$3/$AC$3)</f>
        <v>2.1866623163559546E-2</v>
      </c>
      <c r="M4" s="10">
        <f>(M$3/$AC$3)</f>
        <v>1.9378303699269239E-2</v>
      </c>
      <c r="N4" s="10">
        <f>(N$3/$AC$3)</f>
        <v>1.6498164955431164E-2</v>
      </c>
      <c r="O4" s="10">
        <f>(O$3/$AC$3)</f>
        <v>2.8813525582108953E-3</v>
      </c>
      <c r="P4" s="10">
        <f>(P$3/$AC$3)</f>
        <v>2.6186831279316654E-3</v>
      </c>
      <c r="Q4" s="10">
        <f>(Q$3/$AC$3)</f>
        <v>1.047521803747579E-3</v>
      </c>
      <c r="R4" s="10">
        <f>(R$3/$AC$3)</f>
        <v>5.4937238514038737E-4</v>
      </c>
      <c r="S4" s="10">
        <f>(S$3/$AC$3)</f>
        <v>0</v>
      </c>
      <c r="T4" s="10">
        <f>(T$3/$AC$3)</f>
        <v>0</v>
      </c>
      <c r="U4" s="10">
        <f>(U$3/$AC$3)</f>
        <v>0</v>
      </c>
      <c r="V4" s="10">
        <f>(V$3/$AC$3)</f>
        <v>0</v>
      </c>
      <c r="W4" s="10">
        <f>(W$3/$AC$3)</f>
        <v>0</v>
      </c>
      <c r="X4" s="10">
        <f>(X$3/$AC$3)</f>
        <v>0</v>
      </c>
      <c r="Y4" s="10">
        <f>(Y$3/$AC$3)</f>
        <v>0</v>
      </c>
      <c r="Z4" s="10">
        <f>(Z$3/$AC$3)</f>
        <v>0</v>
      </c>
      <c r="AA4" s="10">
        <f>(AA$3/$AC$3)</f>
        <v>0</v>
      </c>
      <c r="AB4" s="10">
        <f>(AB$3/$AC$3)</f>
        <v>0</v>
      </c>
      <c r="AC4" s="32">
        <f>(AC$3/$AC$3)</f>
        <v>1</v>
      </c>
    </row>
    <row r="5" spans="1:29" ht="13.5" thickBot="1" x14ac:dyDescent="0.25">
      <c r="A5" s="18" t="s">
        <v>4</v>
      </c>
      <c r="B5" s="31">
        <f>B4</f>
        <v>0.33677182668867056</v>
      </c>
      <c r="C5" s="31">
        <f>B5+C4</f>
        <v>0.44911762977981873</v>
      </c>
      <c r="D5" s="31">
        <f>C5+D4</f>
        <v>0.55884353592866254</v>
      </c>
      <c r="E5" s="31">
        <f>D5+E4</f>
        <v>0.66542857600638561</v>
      </c>
      <c r="F5" s="31">
        <f>E5+F4</f>
        <v>0.77175046112808032</v>
      </c>
      <c r="G5" s="31">
        <f>F5+G4</f>
        <v>0.81469739850448364</v>
      </c>
      <c r="H5" s="31">
        <f>G5+H4</f>
        <v>0.8516213889629316</v>
      </c>
      <c r="I5" s="31">
        <f>H5+I4</f>
        <v>0.88409432211623196</v>
      </c>
      <c r="J5" s="31">
        <f>I5+J4</f>
        <v>0.91028163892129776</v>
      </c>
      <c r="K5" s="31">
        <f>J5+K4</f>
        <v>0.93515997830670961</v>
      </c>
      <c r="L5" s="31">
        <f>K5+L4</f>
        <v>0.95702660147026919</v>
      </c>
      <c r="M5" s="31">
        <f>L5+M4</f>
        <v>0.97640490516953848</v>
      </c>
      <c r="N5" s="31">
        <f>M5+N4</f>
        <v>0.9929030701249697</v>
      </c>
      <c r="O5" s="31">
        <f>N5+O4</f>
        <v>0.99578442268318057</v>
      </c>
      <c r="P5" s="31">
        <f>O5+P4</f>
        <v>0.99840310581111225</v>
      </c>
      <c r="Q5" s="31">
        <f>P5+Q4</f>
        <v>0.99945062761485981</v>
      </c>
      <c r="R5" s="31">
        <f>Q5+R4</f>
        <v>1.0000000000000002</v>
      </c>
      <c r="S5" s="31">
        <f>R5+S4</f>
        <v>1.0000000000000002</v>
      </c>
      <c r="T5" s="31">
        <f>S5+T4</f>
        <v>1.0000000000000002</v>
      </c>
      <c r="U5" s="31">
        <f>T5+U4</f>
        <v>1.0000000000000002</v>
      </c>
      <c r="V5" s="31">
        <f>U5+V4</f>
        <v>1.0000000000000002</v>
      </c>
      <c r="W5" s="31">
        <f>V5+W4</f>
        <v>1.0000000000000002</v>
      </c>
      <c r="X5" s="31">
        <f>W5+X4</f>
        <v>1.0000000000000002</v>
      </c>
      <c r="Y5" s="31">
        <f>X5+Y4</f>
        <v>1.0000000000000002</v>
      </c>
      <c r="Z5" s="31">
        <f>Y5+Z4</f>
        <v>1.0000000000000002</v>
      </c>
      <c r="AA5" s="31">
        <f>Z5+AA4</f>
        <v>1.0000000000000002</v>
      </c>
      <c r="AB5" s="31">
        <f>AA5+AB4</f>
        <v>1.0000000000000002</v>
      </c>
      <c r="AC5" s="68"/>
    </row>
    <row r="6" spans="1:29" ht="13.5" thickBot="1" x14ac:dyDescent="0.25">
      <c r="A6" s="63"/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3"/>
      <c r="Y6" s="63"/>
      <c r="Z6" s="63"/>
      <c r="AA6" s="63"/>
      <c r="AB6" s="63"/>
      <c r="AC6" s="63"/>
    </row>
    <row r="7" spans="1:29" x14ac:dyDescent="0.2">
      <c r="A7" s="46" t="s">
        <v>8</v>
      </c>
      <c r="B7" s="51" t="s">
        <v>106</v>
      </c>
      <c r="C7" s="51" t="s">
        <v>105</v>
      </c>
      <c r="D7" s="51" t="s">
        <v>104</v>
      </c>
      <c r="E7" s="51" t="s">
        <v>103</v>
      </c>
      <c r="F7" s="43" t="s">
        <v>0</v>
      </c>
      <c r="G7" s="63"/>
      <c r="H7" s="25" t="s">
        <v>102</v>
      </c>
      <c r="I7" s="25"/>
      <c r="J7" s="63"/>
      <c r="K7" s="63"/>
      <c r="L7" s="63"/>
      <c r="M7" s="63"/>
      <c r="N7" s="63"/>
      <c r="O7" s="63"/>
      <c r="P7" s="63"/>
      <c r="Q7" s="63"/>
      <c r="R7" s="63"/>
      <c r="S7" s="63"/>
      <c r="T7" s="63"/>
      <c r="U7" s="63"/>
      <c r="V7" s="63"/>
      <c r="W7" s="63"/>
      <c r="X7" s="63"/>
      <c r="Y7" s="63"/>
      <c r="Z7" s="63"/>
      <c r="AA7" s="63"/>
      <c r="AB7" s="63"/>
      <c r="AC7" s="63"/>
    </row>
    <row r="8" spans="1:29" ht="13.5" thickBot="1" x14ac:dyDescent="0.25">
      <c r="A8" s="24" t="s">
        <v>5</v>
      </c>
      <c r="B8" s="67">
        <f>[1]GAZ!AF5</f>
        <v>1538.4700000000005</v>
      </c>
      <c r="C8" s="67">
        <f>[1]GAZ!AD5</f>
        <v>945.93999999999915</v>
      </c>
      <c r="D8" s="67">
        <f>[1]GAZ!AG5</f>
        <v>656.9399999999996</v>
      </c>
      <c r="E8" s="67">
        <f>[1]GAZ!AE5</f>
        <v>606.86999999999978</v>
      </c>
      <c r="F8" s="66">
        <f>SUM(B8:E8)</f>
        <v>3748.2199999999993</v>
      </c>
      <c r="G8" s="63"/>
      <c r="H8" s="22" t="s">
        <v>0</v>
      </c>
      <c r="I8" s="21">
        <f>SUM(F8+AC3)</f>
        <v>44940.68</v>
      </c>
      <c r="J8" s="63"/>
      <c r="K8" s="63"/>
      <c r="L8" s="63"/>
      <c r="M8" s="63"/>
      <c r="N8" s="63"/>
      <c r="O8" s="63"/>
      <c r="P8" s="63"/>
      <c r="Q8" s="63"/>
      <c r="R8" s="63"/>
      <c r="S8" s="63"/>
      <c r="T8" s="63"/>
      <c r="U8" s="63"/>
      <c r="V8" s="63"/>
      <c r="W8" s="63"/>
      <c r="X8" s="63"/>
      <c r="Y8" s="63"/>
      <c r="Z8" s="63"/>
      <c r="AA8" s="63"/>
      <c r="AB8" s="63"/>
      <c r="AC8" s="63"/>
    </row>
    <row r="9" spans="1:29" ht="13.5" thickTop="1" x14ac:dyDescent="0.2">
      <c r="A9" s="20" t="s">
        <v>2</v>
      </c>
      <c r="B9" s="10">
        <f>(B$8/$F$8)</f>
        <v>0.4104534952590832</v>
      </c>
      <c r="C9" s="10">
        <f>(C$8/$F$8)</f>
        <v>0.25237045851097301</v>
      </c>
      <c r="D9" s="10">
        <f>(D$8/$F$8)</f>
        <v>0.17526719349451197</v>
      </c>
      <c r="E9" s="10">
        <f>(E$8/$F$8)</f>
        <v>0.16190885273543171</v>
      </c>
      <c r="F9" s="32">
        <f>SUM(B9:E9)</f>
        <v>1</v>
      </c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  <c r="V9" s="63"/>
      <c r="W9" s="63"/>
      <c r="X9" s="63"/>
      <c r="Y9" s="63"/>
      <c r="Z9" s="63"/>
      <c r="AA9" s="63"/>
      <c r="AB9" s="63"/>
      <c r="AC9" s="63"/>
    </row>
    <row r="10" spans="1:29" ht="13.5" thickBot="1" x14ac:dyDescent="0.25">
      <c r="A10" s="18" t="s">
        <v>4</v>
      </c>
      <c r="B10" s="65">
        <f>B9</f>
        <v>0.4104534952590832</v>
      </c>
      <c r="C10" s="65">
        <f>B10+C9</f>
        <v>0.66282395377005621</v>
      </c>
      <c r="D10" s="65">
        <f>C10+D9</f>
        <v>0.83809114726456824</v>
      </c>
      <c r="E10" s="65">
        <f>D10+E9</f>
        <v>1</v>
      </c>
      <c r="F10" s="64"/>
      <c r="G10" s="63"/>
      <c r="H10" s="63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3"/>
      <c r="W10" s="63"/>
      <c r="X10" s="63"/>
      <c r="Y10" s="63"/>
      <c r="Z10" s="63"/>
      <c r="AA10" s="63"/>
      <c r="AB10" s="63"/>
      <c r="AC10" s="63"/>
    </row>
    <row r="11" spans="1:29" x14ac:dyDescent="0.2">
      <c r="A11" s="63"/>
      <c r="B11" s="63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3"/>
      <c r="AB11" s="63"/>
      <c r="AC11" s="63"/>
    </row>
    <row r="12" spans="1:29" ht="13.5" thickBot="1" x14ac:dyDescent="0.25">
      <c r="A12" s="63"/>
      <c r="B12" s="63"/>
      <c r="C12" s="63"/>
      <c r="D12" s="63"/>
      <c r="E12" s="63"/>
      <c r="F12" s="63"/>
      <c r="G12" s="63"/>
      <c r="H12" s="63"/>
      <c r="I12" s="63"/>
      <c r="J12" s="63"/>
      <c r="K12" s="63"/>
      <c r="L12" s="63"/>
      <c r="M12" s="63"/>
      <c r="N12" s="63"/>
      <c r="O12" s="63"/>
      <c r="P12" s="63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3"/>
      <c r="AB12" s="63"/>
      <c r="AC12" s="63"/>
    </row>
    <row r="13" spans="1:29" ht="26.25" x14ac:dyDescent="0.4">
      <c r="A13" s="62" t="s">
        <v>82</v>
      </c>
      <c r="B13" s="61"/>
      <c r="C13" s="60"/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59"/>
      <c r="O13" s="59"/>
      <c r="P13" s="59"/>
      <c r="Q13" s="59"/>
      <c r="R13" s="59"/>
      <c r="S13" s="58"/>
    </row>
    <row r="14" spans="1:29" x14ac:dyDescent="0.2">
      <c r="A14" s="12" t="s">
        <v>39</v>
      </c>
      <c r="B14" s="52" t="s">
        <v>101</v>
      </c>
      <c r="C14" s="52" t="s">
        <v>100</v>
      </c>
      <c r="D14" s="52" t="s">
        <v>99</v>
      </c>
      <c r="E14" s="52" t="s">
        <v>99</v>
      </c>
      <c r="F14" s="52" t="s">
        <v>98</v>
      </c>
      <c r="G14" s="52" t="s">
        <v>97</v>
      </c>
      <c r="H14" s="52" t="s">
        <v>96</v>
      </c>
      <c r="I14" s="52" t="s">
        <v>95</v>
      </c>
      <c r="J14" s="52" t="s">
        <v>94</v>
      </c>
      <c r="K14" s="52" t="s">
        <v>93</v>
      </c>
      <c r="L14" s="52" t="s">
        <v>92</v>
      </c>
      <c r="M14" s="52" t="s">
        <v>91</v>
      </c>
      <c r="N14" s="52" t="s">
        <v>90</v>
      </c>
      <c r="O14" s="52" t="s">
        <v>89</v>
      </c>
      <c r="P14" s="52" t="s">
        <v>88</v>
      </c>
      <c r="Q14" s="52" t="s">
        <v>88</v>
      </c>
      <c r="R14" s="52" t="s">
        <v>87</v>
      </c>
      <c r="S14" s="33" t="s">
        <v>0</v>
      </c>
    </row>
    <row r="15" spans="1:29" x14ac:dyDescent="0.2">
      <c r="A15" s="24" t="s">
        <v>5</v>
      </c>
      <c r="B15" s="23">
        <f>[1]GAZ!AL5</f>
        <v>1434.68</v>
      </c>
      <c r="C15" s="23">
        <f>[1]GAZ!AM5</f>
        <v>1121.8599999999999</v>
      </c>
      <c r="D15" s="23">
        <f>[1]GAZ!AH5</f>
        <v>312.83</v>
      </c>
      <c r="E15" s="23">
        <f>[1]GAZ!AI5</f>
        <v>302.05</v>
      </c>
      <c r="F15" s="23">
        <f>[1]GAZ!AP5</f>
        <v>194.17000000000002</v>
      </c>
      <c r="G15" s="23">
        <f>[1]GAZ!AO5</f>
        <v>32.36</v>
      </c>
      <c r="H15" s="23">
        <f>[1]GAZ!AS5</f>
        <v>32.36</v>
      </c>
      <c r="I15" s="23">
        <f>[1]GAZ!AT5</f>
        <v>32.36</v>
      </c>
      <c r="J15" s="23">
        <f>[1]GAZ!AQ5</f>
        <v>10.79</v>
      </c>
      <c r="K15" s="23">
        <f>[1]GAZ!AJ5</f>
        <v>0</v>
      </c>
      <c r="L15" s="23">
        <f>[1]GAZ!AK5</f>
        <v>0</v>
      </c>
      <c r="M15" s="23">
        <f>[1]GAZ!AN5</f>
        <v>0</v>
      </c>
      <c r="N15" s="23">
        <f>[1]GAZ!AR5</f>
        <v>0</v>
      </c>
      <c r="O15" s="23">
        <f>[1]GAZ!AU5</f>
        <v>0</v>
      </c>
      <c r="P15" s="23">
        <f>[1]GAZ!AV5</f>
        <v>0</v>
      </c>
      <c r="Q15" s="23">
        <f>[1]GAZ!AW5</f>
        <v>0</v>
      </c>
      <c r="R15" s="23">
        <f>[1]GAZ!AX5</f>
        <v>0</v>
      </c>
      <c r="S15" s="33">
        <f>SUM(B15:R15)</f>
        <v>3473.4600000000005</v>
      </c>
    </row>
    <row r="16" spans="1:29" x14ac:dyDescent="0.2">
      <c r="A16" s="20" t="s">
        <v>2</v>
      </c>
      <c r="B16" s="10">
        <f>(B$15/$S$15)</f>
        <v>0.41304059928716608</v>
      </c>
      <c r="C16" s="10">
        <f>(C$15/$S$15)</f>
        <v>0.32298054389571196</v>
      </c>
      <c r="D16" s="10">
        <f>(D$15/$S$15)</f>
        <v>9.0062934365157485E-2</v>
      </c>
      <c r="E16" s="10">
        <f>(E$15/$S$15)</f>
        <v>8.6959400712833881E-2</v>
      </c>
      <c r="F16" s="10">
        <f>(F$15/$S$15)</f>
        <v>5.5901032399970053E-2</v>
      </c>
      <c r="G16" s="10">
        <f>(G$15/$S$15)</f>
        <v>9.3163589043777657E-3</v>
      </c>
      <c r="H16" s="10">
        <f>(H$15/$S$15)</f>
        <v>9.3163589043777657E-3</v>
      </c>
      <c r="I16" s="10">
        <f>(I$15/$S$15)</f>
        <v>9.3163589043777657E-3</v>
      </c>
      <c r="J16" s="10">
        <f>(J$15/$S$15)</f>
        <v>3.1064126260270733E-3</v>
      </c>
      <c r="K16" s="10">
        <f>(K$15/$S$15)</f>
        <v>0</v>
      </c>
      <c r="L16" s="10">
        <f>(L$15/$S$15)</f>
        <v>0</v>
      </c>
      <c r="M16" s="10">
        <f>(M$15/$S$15)</f>
        <v>0</v>
      </c>
      <c r="N16" s="10">
        <f>(N$15/$S$15)</f>
        <v>0</v>
      </c>
      <c r="O16" s="10">
        <f>(O$15/$S$15)</f>
        <v>0</v>
      </c>
      <c r="P16" s="10">
        <f>(P$15/$S$15)</f>
        <v>0</v>
      </c>
      <c r="Q16" s="10">
        <f>(Q$15/$S$15)</f>
        <v>0</v>
      </c>
      <c r="R16" s="10">
        <f>(R$15/$S$15)</f>
        <v>0</v>
      </c>
      <c r="S16" s="6">
        <f>(S$15/$S$15)</f>
        <v>1</v>
      </c>
    </row>
    <row r="17" spans="1:31" ht="13.5" thickBot="1" x14ac:dyDescent="0.25">
      <c r="A17" s="18" t="s">
        <v>4</v>
      </c>
      <c r="B17" s="31">
        <f>B16</f>
        <v>0.41304059928716608</v>
      </c>
      <c r="C17" s="31">
        <f>B17+C16</f>
        <v>0.73602114318287803</v>
      </c>
      <c r="D17" s="31">
        <f>C17+D16</f>
        <v>0.82608407754803548</v>
      </c>
      <c r="E17" s="31">
        <f>D17+E16</f>
        <v>0.9130434782608694</v>
      </c>
      <c r="F17" s="31">
        <f>E17+F16</f>
        <v>0.96894451066083942</v>
      </c>
      <c r="G17" s="31">
        <f>F17+G16</f>
        <v>0.97826086956521718</v>
      </c>
      <c r="H17" s="31">
        <f>G17+H16</f>
        <v>0.98757722846959495</v>
      </c>
      <c r="I17" s="31">
        <f>H17+I16</f>
        <v>0.99689358737397271</v>
      </c>
      <c r="J17" s="31">
        <f>I17+J16</f>
        <v>0.99999999999999978</v>
      </c>
      <c r="K17" s="31">
        <f>J17+K16</f>
        <v>0.99999999999999978</v>
      </c>
      <c r="L17" s="31">
        <f>K17+L16</f>
        <v>0.99999999999999978</v>
      </c>
      <c r="M17" s="31">
        <f>L17+M16</f>
        <v>0.99999999999999978</v>
      </c>
      <c r="N17" s="31">
        <f>M17+N16</f>
        <v>0.99999999999999978</v>
      </c>
      <c r="O17" s="31">
        <f>N17+O16</f>
        <v>0.99999999999999978</v>
      </c>
      <c r="P17" s="31">
        <f>O17+P16</f>
        <v>0.99999999999999978</v>
      </c>
      <c r="Q17" s="31">
        <f>P17+Q16</f>
        <v>0.99999999999999978</v>
      </c>
      <c r="R17" s="31">
        <f>Q17+R16</f>
        <v>0.99999999999999978</v>
      </c>
      <c r="S17" s="55"/>
    </row>
    <row r="18" spans="1:31" ht="13.5" thickBot="1" x14ac:dyDescent="0.25"/>
    <row r="19" spans="1:31" x14ac:dyDescent="0.2">
      <c r="A19" s="46" t="s">
        <v>8</v>
      </c>
      <c r="B19" s="57" t="s">
        <v>86</v>
      </c>
      <c r="C19" s="57" t="s">
        <v>85</v>
      </c>
      <c r="D19" s="57" t="s">
        <v>84</v>
      </c>
      <c r="E19" s="57" t="s">
        <v>83</v>
      </c>
      <c r="F19" s="56" t="s">
        <v>0</v>
      </c>
      <c r="H19" s="25" t="s">
        <v>82</v>
      </c>
      <c r="I19" s="25"/>
    </row>
    <row r="20" spans="1:31" ht="13.5" thickBot="1" x14ac:dyDescent="0.25">
      <c r="A20" s="24" t="s">
        <v>5</v>
      </c>
      <c r="B20" s="23">
        <f>[1]GAZ!AZ5</f>
        <v>14142.619999999999</v>
      </c>
      <c r="C20" s="23">
        <f>[1]GAZ!BB5</f>
        <v>2284.41</v>
      </c>
      <c r="D20" s="23">
        <f>[1]GAZ!BA5</f>
        <v>1010.4500000000002</v>
      </c>
      <c r="E20" s="23">
        <f>[1]GAZ!AY5</f>
        <v>241.19000000000005</v>
      </c>
      <c r="F20" s="33">
        <f>SUM(B20:E20)</f>
        <v>17678.669999999998</v>
      </c>
      <c r="H20" s="22" t="s">
        <v>0</v>
      </c>
      <c r="I20" s="21">
        <f>SUM(F20+AC15)</f>
        <v>17678.669999999998</v>
      </c>
    </row>
    <row r="21" spans="1:31" ht="13.5" thickTop="1" x14ac:dyDescent="0.2">
      <c r="A21" s="20" t="s">
        <v>2</v>
      </c>
      <c r="B21" s="10">
        <f>B$20/$F$20</f>
        <v>0.79998212535218993</v>
      </c>
      <c r="C21" s="10">
        <f>C$20/$F$20</f>
        <v>0.12921843102450581</v>
      </c>
      <c r="D21" s="10">
        <f>D$20/$F$20</f>
        <v>5.7156448986264249E-2</v>
      </c>
      <c r="E21" s="10">
        <f>E$20/$F$20</f>
        <v>1.3642994637040008E-2</v>
      </c>
      <c r="F21" s="6">
        <f>SUM(B21:E21)</f>
        <v>1</v>
      </c>
    </row>
    <row r="22" spans="1:31" ht="13.5" thickBot="1" x14ac:dyDescent="0.25">
      <c r="A22" s="18" t="s">
        <v>4</v>
      </c>
      <c r="B22" s="31">
        <f>B21</f>
        <v>0.79998212535218993</v>
      </c>
      <c r="C22" s="31">
        <f>B22+C21</f>
        <v>0.92920055637669574</v>
      </c>
      <c r="D22" s="31">
        <f>C22+D21</f>
        <v>0.98635700536296</v>
      </c>
      <c r="E22" s="31">
        <f>D22+E21</f>
        <v>1</v>
      </c>
      <c r="F22" s="55"/>
    </row>
    <row r="24" spans="1:31" ht="13.5" thickBot="1" x14ac:dyDescent="0.25"/>
    <row r="25" spans="1:31" ht="26.25" x14ac:dyDescent="0.2">
      <c r="A25" s="29" t="s">
        <v>51</v>
      </c>
      <c r="B25" s="37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3"/>
    </row>
    <row r="26" spans="1:31" x14ac:dyDescent="0.2">
      <c r="A26" s="12" t="s">
        <v>39</v>
      </c>
      <c r="B26" s="52" t="s">
        <v>81</v>
      </c>
      <c r="C26" s="52" t="s">
        <v>80</v>
      </c>
      <c r="D26" s="52" t="s">
        <v>79</v>
      </c>
      <c r="E26" s="52" t="s">
        <v>78</v>
      </c>
      <c r="F26" s="52" t="s">
        <v>77</v>
      </c>
      <c r="G26" s="52" t="s">
        <v>76</v>
      </c>
      <c r="H26" s="52" t="s">
        <v>75</v>
      </c>
      <c r="I26" s="52" t="s">
        <v>74</v>
      </c>
      <c r="J26" s="52" t="s">
        <v>73</v>
      </c>
      <c r="K26" s="52" t="s">
        <v>72</v>
      </c>
      <c r="L26" s="52" t="s">
        <v>71</v>
      </c>
      <c r="M26" s="52" t="s">
        <v>70</v>
      </c>
      <c r="N26" s="52" t="s">
        <v>69</v>
      </c>
      <c r="O26" s="52" t="s">
        <v>68</v>
      </c>
      <c r="P26" s="52" t="s">
        <v>67</v>
      </c>
      <c r="Q26" s="52" t="s">
        <v>67</v>
      </c>
      <c r="R26" s="52" t="s">
        <v>66</v>
      </c>
      <c r="S26" s="52" t="s">
        <v>66</v>
      </c>
      <c r="T26" s="52" t="s">
        <v>65</v>
      </c>
      <c r="U26" s="52" t="s">
        <v>64</v>
      </c>
      <c r="V26" s="52" t="s">
        <v>63</v>
      </c>
      <c r="W26" s="52" t="s">
        <v>63</v>
      </c>
      <c r="X26" s="52" t="s">
        <v>62</v>
      </c>
      <c r="Y26" s="52" t="s">
        <v>61</v>
      </c>
      <c r="Z26" s="52" t="s">
        <v>60</v>
      </c>
      <c r="AA26" s="52" t="s">
        <v>59</v>
      </c>
      <c r="AB26" s="52" t="s">
        <v>58</v>
      </c>
      <c r="AC26" s="52" t="s">
        <v>57</v>
      </c>
      <c r="AD26" s="52" t="s">
        <v>56</v>
      </c>
      <c r="AE26" s="33" t="s">
        <v>0</v>
      </c>
    </row>
    <row r="27" spans="1:31" x14ac:dyDescent="0.2">
      <c r="A27" s="24" t="s">
        <v>5</v>
      </c>
      <c r="B27" s="23">
        <f>[1]GAZ!BK5</f>
        <v>6887.699999999998</v>
      </c>
      <c r="C27" s="23">
        <f>[1]GAZ!BP5</f>
        <v>5436.8200000000015</v>
      </c>
      <c r="D27" s="23">
        <f>[1]GAZ!BS5</f>
        <v>2998.89</v>
      </c>
      <c r="E27" s="23">
        <f>[1]GAZ!BL5</f>
        <v>2286.9399999999996</v>
      </c>
      <c r="F27" s="23">
        <f>[1]GAZ!BY5</f>
        <v>1887.7900000000004</v>
      </c>
      <c r="G27" s="23">
        <f>[1]GAZ!CE5</f>
        <v>1769.1399999999996</v>
      </c>
      <c r="H27" s="23">
        <f>[1]GAZ!BT5</f>
        <v>1639.6399999999999</v>
      </c>
      <c r="I27" s="23">
        <f>[1]GAZ!BX5</f>
        <v>1370.01</v>
      </c>
      <c r="J27" s="23">
        <f>[1]GAZ!BZ5</f>
        <v>1046.3699999999999</v>
      </c>
      <c r="K27" s="23">
        <f>[1]GAZ!CC5</f>
        <v>787.47</v>
      </c>
      <c r="L27" s="23">
        <f>[1]GAZ!BQ5</f>
        <v>733.55</v>
      </c>
      <c r="M27" s="23">
        <f>[1]GAZ!BH5</f>
        <v>647.25</v>
      </c>
      <c r="N27" s="23">
        <f>[1]GAZ!CB5</f>
        <v>571.72</v>
      </c>
      <c r="O27" s="23">
        <f>[1]GAZ!BR5</f>
        <v>550.16000000000008</v>
      </c>
      <c r="P27" s="23">
        <f>[1]GAZ!BJ5</f>
        <v>355.98</v>
      </c>
      <c r="Q27" s="23">
        <f>[1]GAZ!BI5</f>
        <v>345.19000000000005</v>
      </c>
      <c r="R27" s="23">
        <f>[1]GAZ!BD5</f>
        <v>291.26</v>
      </c>
      <c r="S27" s="23">
        <f>[1]GAZ!BC5</f>
        <v>183.39000000000001</v>
      </c>
      <c r="T27" s="23">
        <f>[1]GAZ!BM5</f>
        <v>32.36</v>
      </c>
      <c r="U27" s="23">
        <f>[1]GAZ!BE5</f>
        <v>0</v>
      </c>
      <c r="V27" s="23">
        <f>[1]GAZ!BF5</f>
        <v>0</v>
      </c>
      <c r="W27" s="23">
        <f>[1]GAZ!BG5</f>
        <v>0</v>
      </c>
      <c r="X27" s="23">
        <f>[1]GAZ!BN5</f>
        <v>0</v>
      </c>
      <c r="Y27" s="23">
        <f>[1]GAZ!BO5</f>
        <v>0</v>
      </c>
      <c r="Z27" s="23">
        <f>[1]GAZ!BU5</f>
        <v>0</v>
      </c>
      <c r="AA27" s="23">
        <f>[1]GAZ!BV5</f>
        <v>0</v>
      </c>
      <c r="AB27" s="23">
        <f>[1]GAZ!BW5</f>
        <v>0</v>
      </c>
      <c r="AC27" s="23">
        <f>[1]GAZ!CA5</f>
        <v>0</v>
      </c>
      <c r="AD27" s="23">
        <f>[1]GAZ!CD5</f>
        <v>0</v>
      </c>
      <c r="AE27" s="33">
        <f>SUM(B27:AD27)</f>
        <v>29821.629999999994</v>
      </c>
    </row>
    <row r="28" spans="1:31" x14ac:dyDescent="0.2">
      <c r="A28" s="20" t="s">
        <v>2</v>
      </c>
      <c r="B28" s="10">
        <f>B$27/$AE$27</f>
        <v>0.23096323038009658</v>
      </c>
      <c r="C28" s="10">
        <f>C$27/$AE$27</f>
        <v>0.18231129552609976</v>
      </c>
      <c r="D28" s="10">
        <f>D$27/$AE$27</f>
        <v>0.10056090160061674</v>
      </c>
      <c r="E28" s="10">
        <f>E$27/$AE$27</f>
        <v>7.6687290399619343E-2</v>
      </c>
      <c r="F28" s="10">
        <f>F$27/$AE$27</f>
        <v>6.3302710146963828E-2</v>
      </c>
      <c r="G28" s="10">
        <f>G$27/$AE$27</f>
        <v>5.9324054386027864E-2</v>
      </c>
      <c r="H28" s="10">
        <f>H$27/$AE$27</f>
        <v>5.498156874724823E-2</v>
      </c>
      <c r="I28" s="10">
        <f>I$27/$AE$27</f>
        <v>4.594014478752504E-2</v>
      </c>
      <c r="J28" s="10">
        <f>J$27/$AE$27</f>
        <v>3.5087619288415826E-2</v>
      </c>
      <c r="K28" s="10">
        <f>K$27/$AE$27</f>
        <v>2.6406001281620094E-2</v>
      </c>
      <c r="L28" s="10">
        <f>L$27/$AE$27</f>
        <v>2.4597917685921261E-2</v>
      </c>
      <c r="M28" s="10">
        <f>M$27/$AE$27</f>
        <v>2.1704045016989353E-2</v>
      </c>
      <c r="N28" s="10">
        <f>N$27/$AE$27</f>
        <v>1.9171319609290308E-2</v>
      </c>
      <c r="O28" s="10">
        <f>O$27/$AE$27</f>
        <v>1.8448354432671864E-2</v>
      </c>
      <c r="P28" s="10">
        <f>P$27/$AE$27</f>
        <v>1.1936973264036879E-2</v>
      </c>
      <c r="Q28" s="10">
        <f>Q$27/$AE$27</f>
        <v>1.1575155348651302E-2</v>
      </c>
      <c r="R28" s="10">
        <f>R$27/$AE$27</f>
        <v>9.7667364258761189E-3</v>
      </c>
      <c r="S28" s="10">
        <f>S$27/$AE$27</f>
        <v>6.1495632532494052E-3</v>
      </c>
      <c r="T28" s="10">
        <f>T$27/$AE$27</f>
        <v>1.0851184190803791E-3</v>
      </c>
      <c r="U28" s="10">
        <f>U$27/$AE$27</f>
        <v>0</v>
      </c>
      <c r="V28" s="10">
        <f>V$27/$AE$27</f>
        <v>0</v>
      </c>
      <c r="W28" s="10">
        <f>W$27/$AE$27</f>
        <v>0</v>
      </c>
      <c r="X28" s="10">
        <f>X$27/$AE$27</f>
        <v>0</v>
      </c>
      <c r="Y28" s="10">
        <f>Y$27/$AE$27</f>
        <v>0</v>
      </c>
      <c r="Z28" s="10">
        <f>Z$27/$AE$27</f>
        <v>0</v>
      </c>
      <c r="AA28" s="10">
        <f>AA$27/$AE$27</f>
        <v>0</v>
      </c>
      <c r="AB28" s="10">
        <f>AB$27/$AE$27</f>
        <v>0</v>
      </c>
      <c r="AC28" s="10">
        <f>AC$27/$AE$27</f>
        <v>0</v>
      </c>
      <c r="AD28" s="10">
        <f>AD$27/$AE$27</f>
        <v>0</v>
      </c>
      <c r="AE28" s="32">
        <f>SUM(B28:AD28)</f>
        <v>1.0000000000000002</v>
      </c>
    </row>
    <row r="29" spans="1:31" ht="13.5" thickBot="1" x14ac:dyDescent="0.25">
      <c r="A29" s="18" t="s">
        <v>4</v>
      </c>
      <c r="B29" s="31">
        <f>B28</f>
        <v>0.23096323038009658</v>
      </c>
      <c r="C29" s="31">
        <f>B29+C28</f>
        <v>0.41327452590619634</v>
      </c>
      <c r="D29" s="31">
        <f>C29+D28</f>
        <v>0.5138354275068131</v>
      </c>
      <c r="E29" s="31">
        <f>D29+E28</f>
        <v>0.5905227179064324</v>
      </c>
      <c r="F29" s="31">
        <f>E29+F28</f>
        <v>0.65382542805339627</v>
      </c>
      <c r="G29" s="31">
        <f>F29+G28</f>
        <v>0.71314948243942411</v>
      </c>
      <c r="H29" s="31">
        <f>G29+H28</f>
        <v>0.76813105118667235</v>
      </c>
      <c r="I29" s="31">
        <f>H29+I28</f>
        <v>0.81407119597419741</v>
      </c>
      <c r="J29" s="31">
        <f>I29+J28</f>
        <v>0.84915881526261328</v>
      </c>
      <c r="K29" s="31">
        <f>J29+K28</f>
        <v>0.87556481654423335</v>
      </c>
      <c r="L29" s="31">
        <f>K29+L28</f>
        <v>0.90016273423015458</v>
      </c>
      <c r="M29" s="31">
        <f>L29+M28</f>
        <v>0.92186677924714389</v>
      </c>
      <c r="N29" s="31">
        <f>M29+N28</f>
        <v>0.94103809885643419</v>
      </c>
      <c r="O29" s="31">
        <f>N29+O28</f>
        <v>0.95948645328910609</v>
      </c>
      <c r="P29" s="31">
        <f>O29+P28</f>
        <v>0.97142342655314295</v>
      </c>
      <c r="Q29" s="31">
        <f>P29+Q28</f>
        <v>0.98299858190179423</v>
      </c>
      <c r="R29" s="31">
        <f>Q29+R28</f>
        <v>0.99276531832767034</v>
      </c>
      <c r="S29" s="31">
        <f>R29+S28</f>
        <v>0.99891488158091979</v>
      </c>
      <c r="T29" s="31">
        <f>S29+T28</f>
        <v>1.0000000000000002</v>
      </c>
      <c r="U29" s="31">
        <f>T29+U28</f>
        <v>1.0000000000000002</v>
      </c>
      <c r="V29" s="31">
        <f>U29+V28</f>
        <v>1.0000000000000002</v>
      </c>
      <c r="W29" s="31">
        <f>V29+W28</f>
        <v>1.0000000000000002</v>
      </c>
      <c r="X29" s="31">
        <f>W29+X28</f>
        <v>1.0000000000000002</v>
      </c>
      <c r="Y29" s="31">
        <f>X29+Y28</f>
        <v>1.0000000000000002</v>
      </c>
      <c r="Z29" s="31">
        <f>Y29+Z28</f>
        <v>1.0000000000000002</v>
      </c>
      <c r="AA29" s="31">
        <f>Z29+AA28</f>
        <v>1.0000000000000002</v>
      </c>
      <c r="AB29" s="31">
        <f>AA29+AB28</f>
        <v>1.0000000000000002</v>
      </c>
      <c r="AC29" s="31">
        <f>AB29+AC28</f>
        <v>1.0000000000000002</v>
      </c>
      <c r="AD29" s="31">
        <f>AC29+AD28</f>
        <v>1.0000000000000002</v>
      </c>
      <c r="AE29" s="50"/>
    </row>
    <row r="30" spans="1:31" ht="13.5" thickBot="1" x14ac:dyDescent="0.25"/>
    <row r="31" spans="1:31" x14ac:dyDescent="0.2">
      <c r="A31" s="46" t="s">
        <v>8</v>
      </c>
      <c r="B31" s="51" t="s">
        <v>55</v>
      </c>
      <c r="C31" s="51" t="s">
        <v>54</v>
      </c>
      <c r="D31" s="51" t="s">
        <v>53</v>
      </c>
      <c r="E31" s="51" t="s">
        <v>52</v>
      </c>
      <c r="F31" s="43" t="s">
        <v>0</v>
      </c>
      <c r="H31" s="25" t="s">
        <v>51</v>
      </c>
      <c r="I31" s="25"/>
    </row>
    <row r="32" spans="1:31" ht="13.5" thickBot="1" x14ac:dyDescent="0.25">
      <c r="A32" s="24" t="s">
        <v>5</v>
      </c>
      <c r="B32" s="23">
        <f>[1]GAZ!CI5</f>
        <v>13654.400000000012</v>
      </c>
      <c r="C32" s="23">
        <f>[1]GAZ!CJ5</f>
        <v>4688.9300000000012</v>
      </c>
      <c r="D32" s="23">
        <f>[1]GAZ!CH5</f>
        <v>2336.690000000001</v>
      </c>
      <c r="E32" s="23">
        <f>[1]GAZ!CK5</f>
        <v>984.87</v>
      </c>
      <c r="F32" s="33">
        <f>SUM(B32:E32)</f>
        <v>21664.890000000014</v>
      </c>
      <c r="H32" s="22" t="s">
        <v>0</v>
      </c>
      <c r="I32" s="21">
        <f>SUM(F32+AE27)</f>
        <v>51486.520000000004</v>
      </c>
    </row>
    <row r="33" spans="1:8" ht="13.5" thickTop="1" x14ac:dyDescent="0.2">
      <c r="A33" s="20" t="s">
        <v>2</v>
      </c>
      <c r="B33" s="10">
        <f>B$32/$F$32</f>
        <v>0.63025475781321783</v>
      </c>
      <c r="C33" s="10">
        <f>C$32/$F$32</f>
        <v>0.2164299010980438</v>
      </c>
      <c r="D33" s="10">
        <f>D$32/$F$32</f>
        <v>0.10785607496737806</v>
      </c>
      <c r="E33" s="10">
        <f>E$32/$F$32</f>
        <v>4.5459266121360385E-2</v>
      </c>
      <c r="F33" s="32">
        <f>SUM(B33:E33)</f>
        <v>1</v>
      </c>
    </row>
    <row r="34" spans="1:8" ht="13.5" thickBot="1" x14ac:dyDescent="0.25">
      <c r="A34" s="18" t="s">
        <v>4</v>
      </c>
      <c r="B34" s="31">
        <f>B33</f>
        <v>0.63025475781321783</v>
      </c>
      <c r="C34" s="31">
        <f>B34+C33</f>
        <v>0.84668465891126166</v>
      </c>
      <c r="D34" s="31">
        <f>C34+D33</f>
        <v>0.95454073387863969</v>
      </c>
      <c r="E34" s="31">
        <f>D34+E33</f>
        <v>1</v>
      </c>
      <c r="F34" s="50"/>
    </row>
    <row r="36" spans="1:8" ht="13.5" thickBot="1" x14ac:dyDescent="0.25"/>
    <row r="37" spans="1:8" ht="26.25" x14ac:dyDescent="0.2">
      <c r="A37" s="29" t="s">
        <v>40</v>
      </c>
      <c r="B37" s="28"/>
      <c r="C37" s="41"/>
      <c r="D37" s="41"/>
      <c r="E37" s="41"/>
      <c r="F37" s="41"/>
      <c r="G37" s="41"/>
    </row>
    <row r="38" spans="1:8" x14ac:dyDescent="0.2">
      <c r="A38" s="27" t="s">
        <v>8</v>
      </c>
      <c r="B38" s="26" t="s">
        <v>50</v>
      </c>
      <c r="C38" s="41"/>
      <c r="D38" s="41"/>
      <c r="E38" s="41"/>
      <c r="F38" s="41"/>
      <c r="G38" s="41"/>
    </row>
    <row r="39" spans="1:8" x14ac:dyDescent="0.2">
      <c r="A39" s="24" t="s">
        <v>5</v>
      </c>
      <c r="B39" s="38">
        <f>[1]GAZ!CP5</f>
        <v>1207.119999999999</v>
      </c>
      <c r="C39" s="41"/>
      <c r="D39" s="41"/>
      <c r="E39" s="41"/>
      <c r="F39" s="41"/>
      <c r="G39" s="41"/>
    </row>
    <row r="40" spans="1:8" x14ac:dyDescent="0.2">
      <c r="A40" s="20" t="s">
        <v>2</v>
      </c>
      <c r="B40" s="19">
        <f>B39/B39</f>
        <v>1</v>
      </c>
      <c r="C40" s="41"/>
      <c r="D40" s="41"/>
      <c r="E40" s="41"/>
      <c r="F40" s="41"/>
      <c r="G40" s="41"/>
    </row>
    <row r="41" spans="1:8" ht="13.5" thickBot="1" x14ac:dyDescent="0.25">
      <c r="A41" s="18" t="s">
        <v>4</v>
      </c>
      <c r="B41" s="17">
        <f>B40</f>
        <v>1</v>
      </c>
      <c r="C41" s="41"/>
      <c r="D41" s="41"/>
      <c r="E41" s="41"/>
      <c r="F41" s="41"/>
      <c r="G41" s="41"/>
    </row>
    <row r="42" spans="1:8" ht="13.5" thickBot="1" x14ac:dyDescent="0.25">
      <c r="A42" s="41"/>
      <c r="B42" s="41"/>
      <c r="C42" s="41"/>
      <c r="D42" s="41"/>
      <c r="E42" s="41"/>
      <c r="F42" s="41"/>
      <c r="G42" s="41"/>
    </row>
    <row r="43" spans="1:8" x14ac:dyDescent="0.2">
      <c r="A43" s="49" t="s">
        <v>49</v>
      </c>
      <c r="B43" s="48" t="s">
        <v>48</v>
      </c>
      <c r="C43" s="48" t="s">
        <v>47</v>
      </c>
      <c r="D43" s="48" t="s">
        <v>46</v>
      </c>
      <c r="E43" s="48" t="s">
        <v>45</v>
      </c>
      <c r="F43" s="48" t="s">
        <v>44</v>
      </c>
      <c r="G43" s="43" t="s">
        <v>0</v>
      </c>
    </row>
    <row r="44" spans="1:8" x14ac:dyDescent="0.2">
      <c r="A44" s="24" t="s">
        <v>5</v>
      </c>
      <c r="B44" s="23">
        <f>[1]GAZ!CF5</f>
        <v>64446</v>
      </c>
      <c r="C44" s="23">
        <f>[1]GAZ!CG5</f>
        <v>7337</v>
      </c>
      <c r="D44" s="23">
        <f>[1]GAZ!CL5</f>
        <v>0</v>
      </c>
      <c r="E44" s="23">
        <f>[1]GAZ!CM5</f>
        <v>0</v>
      </c>
      <c r="F44" s="23">
        <f>[1]GAZ!CO5</f>
        <v>0</v>
      </c>
      <c r="G44" s="33">
        <f>SUM(B44:F44)</f>
        <v>71783</v>
      </c>
    </row>
    <row r="45" spans="1:8" x14ac:dyDescent="0.2">
      <c r="A45" s="20" t="s">
        <v>2</v>
      </c>
      <c r="B45" s="10">
        <f>B$44/$G$44</f>
        <v>0.89778917013777637</v>
      </c>
      <c r="C45" s="10">
        <f>C$44/$G$44</f>
        <v>0.10221082986222364</v>
      </c>
      <c r="D45" s="10">
        <f>D$44/$G$44</f>
        <v>0</v>
      </c>
      <c r="E45" s="10">
        <f>E$44/$G$44</f>
        <v>0</v>
      </c>
      <c r="F45" s="10">
        <f>F$44/$G$44</f>
        <v>0</v>
      </c>
      <c r="G45" s="32">
        <f>SUM(B45:F45)</f>
        <v>1</v>
      </c>
    </row>
    <row r="46" spans="1:8" ht="13.5" thickBot="1" x14ac:dyDescent="0.25">
      <c r="A46" s="18" t="s">
        <v>4</v>
      </c>
      <c r="B46" s="31">
        <f>B45</f>
        <v>0.89778917013777637</v>
      </c>
      <c r="C46" s="31">
        <f>B46+C45</f>
        <v>1</v>
      </c>
      <c r="D46" s="31">
        <f>C46+D45</f>
        <v>1</v>
      </c>
      <c r="E46" s="31">
        <f>D46+E45</f>
        <v>1</v>
      </c>
      <c r="F46" s="31">
        <f>E46+F45</f>
        <v>1</v>
      </c>
      <c r="G46" s="30"/>
    </row>
    <row r="47" spans="1:8" ht="13.5" thickBot="1" x14ac:dyDescent="0.25">
      <c r="A47" s="41"/>
      <c r="B47" s="41"/>
      <c r="C47" s="41"/>
      <c r="D47" s="41"/>
      <c r="E47" s="41"/>
      <c r="F47" s="41"/>
      <c r="G47" s="41"/>
    </row>
    <row r="48" spans="1:8" x14ac:dyDescent="0.2">
      <c r="A48" s="40" t="s">
        <v>16</v>
      </c>
      <c r="B48" s="44" t="s">
        <v>43</v>
      </c>
      <c r="C48" s="44" t="s">
        <v>42</v>
      </c>
      <c r="D48" s="44" t="s">
        <v>41</v>
      </c>
      <c r="E48" s="43" t="s">
        <v>0</v>
      </c>
      <c r="F48" s="41"/>
      <c r="G48" s="25" t="s">
        <v>40</v>
      </c>
      <c r="H48" s="25"/>
    </row>
    <row r="49" spans="1:13" ht="13.5" thickBot="1" x14ac:dyDescent="0.25">
      <c r="A49" s="24" t="s">
        <v>5</v>
      </c>
      <c r="B49" s="23">
        <f>[1]GAZ!CQ5</f>
        <v>205734</v>
      </c>
      <c r="C49" s="23">
        <f>[1]GAZ!CN5</f>
        <v>0</v>
      </c>
      <c r="D49" s="23">
        <f>[1]GAZ!CR5</f>
        <v>0</v>
      </c>
      <c r="E49" s="33">
        <f>SUM(B49:D49)</f>
        <v>205734</v>
      </c>
      <c r="F49" s="41"/>
      <c r="G49" s="22" t="s">
        <v>0</v>
      </c>
      <c r="H49" s="21">
        <f>SUM(E49+G44+B39)</f>
        <v>278724.12</v>
      </c>
    </row>
    <row r="50" spans="1:13" ht="13.5" thickTop="1" x14ac:dyDescent="0.2">
      <c r="A50" s="20" t="s">
        <v>2</v>
      </c>
      <c r="B50" s="10">
        <f>B$49/$E$49</f>
        <v>1</v>
      </c>
      <c r="C50" s="10">
        <f>C$49/$E$49</f>
        <v>0</v>
      </c>
      <c r="D50" s="10">
        <f>D$49/$E$49</f>
        <v>0</v>
      </c>
      <c r="E50" s="32">
        <f>SUM(B50:D50)</f>
        <v>1</v>
      </c>
      <c r="F50" s="41"/>
      <c r="G50" s="41"/>
    </row>
    <row r="51" spans="1:13" ht="13.5" thickBot="1" x14ac:dyDescent="0.25">
      <c r="A51" s="18" t="s">
        <v>4</v>
      </c>
      <c r="B51" s="31">
        <f>B50</f>
        <v>1</v>
      </c>
      <c r="C51" s="31">
        <f>B51+C50</f>
        <v>1</v>
      </c>
      <c r="D51" s="31">
        <f>C51+D50</f>
        <v>1</v>
      </c>
      <c r="E51" s="30"/>
      <c r="F51" s="41"/>
      <c r="G51" s="41"/>
    </row>
    <row r="53" spans="1:13" ht="13.5" thickBot="1" x14ac:dyDescent="0.25"/>
    <row r="54" spans="1:13" ht="26.25" x14ac:dyDescent="0.2">
      <c r="A54" s="29" t="s">
        <v>24</v>
      </c>
      <c r="B54" s="37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5"/>
    </row>
    <row r="55" spans="1:13" x14ac:dyDescent="0.2">
      <c r="A55" s="12" t="s">
        <v>39</v>
      </c>
      <c r="B55" s="47" t="s">
        <v>38</v>
      </c>
      <c r="C55" s="47" t="s">
        <v>37</v>
      </c>
      <c r="D55" s="47" t="s">
        <v>36</v>
      </c>
      <c r="E55" s="47" t="s">
        <v>35</v>
      </c>
      <c r="F55" s="47" t="s">
        <v>34</v>
      </c>
      <c r="G55" s="47" t="s">
        <v>33</v>
      </c>
      <c r="H55" s="47" t="s">
        <v>32</v>
      </c>
      <c r="I55" s="47" t="s">
        <v>31</v>
      </c>
      <c r="J55" s="47" t="s">
        <v>30</v>
      </c>
      <c r="K55" s="47" t="s">
        <v>29</v>
      </c>
      <c r="L55" s="47" t="s">
        <v>28</v>
      </c>
      <c r="M55" s="33" t="s">
        <v>0</v>
      </c>
    </row>
    <row r="56" spans="1:13" x14ac:dyDescent="0.2">
      <c r="A56" s="24" t="s">
        <v>5</v>
      </c>
      <c r="B56" s="23">
        <f>[1]GAZ!CV5</f>
        <v>37409.250000000022</v>
      </c>
      <c r="C56" s="23">
        <f>[1]GAZ!DF5</f>
        <v>29903.990000000005</v>
      </c>
      <c r="D56" s="23">
        <f>[1]GAZ!DE5</f>
        <v>26269.360000000008</v>
      </c>
      <c r="E56" s="23">
        <f>[1]GAZ!CX5</f>
        <v>18484.78</v>
      </c>
      <c r="F56" s="23">
        <f>[1]GAZ!CW5</f>
        <v>1451.17</v>
      </c>
      <c r="G56" s="23">
        <f>[1]GAZ!DC5</f>
        <v>1096.1000000000001</v>
      </c>
      <c r="H56" s="23">
        <f>[1]GAZ!DA5</f>
        <v>914.17000000000053</v>
      </c>
      <c r="I56" s="23">
        <f>[1]GAZ!CZ5</f>
        <v>43.29999999999999</v>
      </c>
      <c r="J56" s="23">
        <f>[1]GAZ!CY5</f>
        <v>0</v>
      </c>
      <c r="K56" s="23">
        <f>[1]GAZ!DB5</f>
        <v>0</v>
      </c>
      <c r="L56" s="23">
        <f>[1]GAZ!DD5</f>
        <v>0</v>
      </c>
      <c r="M56" s="33">
        <f>SUM(B56:L56)</f>
        <v>115572.12000000004</v>
      </c>
    </row>
    <row r="57" spans="1:13" x14ac:dyDescent="0.2">
      <c r="A57" s="20" t="s">
        <v>2</v>
      </c>
      <c r="B57" s="10">
        <f>B$56/$M$56</f>
        <v>0.32368749487333109</v>
      </c>
      <c r="C57" s="10">
        <f>C$56/$M$56</f>
        <v>0.2587474383960422</v>
      </c>
      <c r="D57" s="10">
        <f>D$56/$M$56</f>
        <v>0.2272984176460551</v>
      </c>
      <c r="E57" s="10">
        <f>E$56/$M$56</f>
        <v>0.15994151530663273</v>
      </c>
      <c r="F57" s="10">
        <f>F$56/$M$56</f>
        <v>1.2556402011142475E-2</v>
      </c>
      <c r="G57" s="10">
        <f>G$56/$M$56</f>
        <v>9.4841212569259769E-3</v>
      </c>
      <c r="H57" s="10">
        <f>H$56/$M$56</f>
        <v>7.9099526771681632E-3</v>
      </c>
      <c r="I57" s="10">
        <f>I$56/$M$56</f>
        <v>3.7465783270221206E-4</v>
      </c>
      <c r="J57" s="10">
        <f>J$56/$M$56</f>
        <v>0</v>
      </c>
      <c r="K57" s="10">
        <f>K$56/$M$56</f>
        <v>0</v>
      </c>
      <c r="L57" s="10">
        <f>L$56/$M$56</f>
        <v>0</v>
      </c>
      <c r="M57" s="32">
        <f>SUM(B57:L57)</f>
        <v>0.99999999999999989</v>
      </c>
    </row>
    <row r="58" spans="1:13" ht="13.5" thickBot="1" x14ac:dyDescent="0.25">
      <c r="A58" s="18" t="s">
        <v>4</v>
      </c>
      <c r="B58" s="31">
        <f>B57</f>
        <v>0.32368749487333109</v>
      </c>
      <c r="C58" s="31">
        <f>B58+C57</f>
        <v>0.58243493326937323</v>
      </c>
      <c r="D58" s="31">
        <f>C58+D57</f>
        <v>0.80973335091542831</v>
      </c>
      <c r="E58" s="31">
        <f>D58+E57</f>
        <v>0.969674866222061</v>
      </c>
      <c r="F58" s="31">
        <f>E58+F57</f>
        <v>0.9822312682332035</v>
      </c>
      <c r="G58" s="31">
        <f>F58+G57</f>
        <v>0.9917153894901295</v>
      </c>
      <c r="H58" s="31">
        <f>G58+H57</f>
        <v>0.9996253421672977</v>
      </c>
      <c r="I58" s="31">
        <f>H58+I57</f>
        <v>0.99999999999999989</v>
      </c>
      <c r="J58" s="31">
        <f>I58+J57</f>
        <v>0.99999999999999989</v>
      </c>
      <c r="K58" s="31">
        <f>J58+K57</f>
        <v>0.99999999999999989</v>
      </c>
      <c r="L58" s="31">
        <f>K58+L57</f>
        <v>0.99999999999999989</v>
      </c>
      <c r="M58" s="30"/>
    </row>
    <row r="59" spans="1:13" ht="13.5" thickBot="1" x14ac:dyDescent="0.25"/>
    <row r="60" spans="1:13" x14ac:dyDescent="0.2">
      <c r="A60" s="46" t="s">
        <v>8</v>
      </c>
      <c r="B60" s="45" t="s">
        <v>27</v>
      </c>
    </row>
    <row r="61" spans="1:13" x14ac:dyDescent="0.2">
      <c r="A61" s="24" t="s">
        <v>5</v>
      </c>
      <c r="B61" s="38">
        <f>[1]GAZ!CU5</f>
        <v>1235.0400000000002</v>
      </c>
    </row>
    <row r="62" spans="1:13" x14ac:dyDescent="0.2">
      <c r="A62" s="20" t="s">
        <v>2</v>
      </c>
      <c r="B62" s="19">
        <f>B61/B61</f>
        <v>1</v>
      </c>
    </row>
    <row r="63" spans="1:13" ht="13.5" thickBot="1" x14ac:dyDescent="0.25">
      <c r="A63" s="18" t="s">
        <v>4</v>
      </c>
      <c r="B63" s="17">
        <f>B62</f>
        <v>1</v>
      </c>
    </row>
    <row r="64" spans="1:13" ht="13.5" thickBot="1" x14ac:dyDescent="0.25">
      <c r="A64" s="41"/>
    </row>
    <row r="65" spans="1:7" x14ac:dyDescent="0.2">
      <c r="A65" s="40" t="s">
        <v>16</v>
      </c>
      <c r="B65" s="44" t="s">
        <v>26</v>
      </c>
      <c r="C65" s="44" t="s">
        <v>25</v>
      </c>
      <c r="D65" s="43" t="s">
        <v>0</v>
      </c>
      <c r="F65" s="25" t="s">
        <v>24</v>
      </c>
      <c r="G65" s="25"/>
    </row>
    <row r="66" spans="1:7" ht="13.5" thickBot="1" x14ac:dyDescent="0.25">
      <c r="A66" s="24" t="s">
        <v>5</v>
      </c>
      <c r="B66" s="23">
        <f>[1]GAZ!CS5</f>
        <v>0</v>
      </c>
      <c r="C66" s="23">
        <f>[1]GAZ!CT5</f>
        <v>0</v>
      </c>
      <c r="D66" s="33">
        <f>SUM(B66:C66)</f>
        <v>0</v>
      </c>
      <c r="F66" s="22" t="s">
        <v>0</v>
      </c>
      <c r="G66" s="21">
        <f>SUM(D66+B61+M56)</f>
        <v>116807.16000000003</v>
      </c>
    </row>
    <row r="67" spans="1:7" ht="13.5" thickTop="1" x14ac:dyDescent="0.2">
      <c r="A67" s="20" t="s">
        <v>2</v>
      </c>
      <c r="B67" s="10" t="e">
        <f>B$66/$D$66</f>
        <v>#DIV/0!</v>
      </c>
      <c r="C67" s="10" t="e">
        <f>C$66/$D$66</f>
        <v>#DIV/0!</v>
      </c>
      <c r="D67" s="32" t="e">
        <f>SUM(B67:C67)</f>
        <v>#DIV/0!</v>
      </c>
    </row>
    <row r="68" spans="1:7" ht="13.5" thickBot="1" x14ac:dyDescent="0.25">
      <c r="A68" s="18" t="s">
        <v>4</v>
      </c>
      <c r="B68" s="31" t="e">
        <f>B67</f>
        <v>#DIV/0!</v>
      </c>
      <c r="C68" s="31" t="e">
        <f>B68+C67</f>
        <v>#DIV/0!</v>
      </c>
      <c r="D68" s="30"/>
    </row>
    <row r="70" spans="1:7" ht="13.5" thickBot="1" x14ac:dyDescent="0.25"/>
    <row r="71" spans="1:7" ht="26.25" x14ac:dyDescent="0.2">
      <c r="A71" s="29" t="s">
        <v>21</v>
      </c>
      <c r="B71" s="37"/>
      <c r="C71" s="36"/>
      <c r="D71" s="35"/>
    </row>
    <row r="72" spans="1:7" x14ac:dyDescent="0.2">
      <c r="A72" s="27" t="s">
        <v>8</v>
      </c>
      <c r="B72" s="34" t="s">
        <v>23</v>
      </c>
      <c r="C72" s="34" t="s">
        <v>22</v>
      </c>
      <c r="D72" s="33" t="s">
        <v>0</v>
      </c>
    </row>
    <row r="73" spans="1:7" x14ac:dyDescent="0.2">
      <c r="A73" s="24" t="s">
        <v>5</v>
      </c>
      <c r="B73" s="23">
        <f>[1]GAZ!DH5</f>
        <v>3427.2199999999984</v>
      </c>
      <c r="C73" s="23">
        <f>[1]GAZ!DI5</f>
        <v>1890.8799999999997</v>
      </c>
      <c r="D73" s="33">
        <f>SUM(B73:C73)</f>
        <v>5318.0999999999985</v>
      </c>
    </row>
    <row r="74" spans="1:7" x14ac:dyDescent="0.2">
      <c r="A74" s="20" t="s">
        <v>2</v>
      </c>
      <c r="B74" s="10">
        <f>B$73/$D$73</f>
        <v>0.64444444444444438</v>
      </c>
      <c r="C74" s="10">
        <f>C$73/$D$73</f>
        <v>0.35555555555555557</v>
      </c>
      <c r="D74" s="32">
        <f>SUM(B74:C74)</f>
        <v>1</v>
      </c>
    </row>
    <row r="75" spans="1:7" ht="13.5" thickBot="1" x14ac:dyDescent="0.25">
      <c r="A75" s="18" t="s">
        <v>4</v>
      </c>
      <c r="B75" s="31">
        <f>B74</f>
        <v>0.64444444444444438</v>
      </c>
      <c r="C75" s="31">
        <f>B75+C74</f>
        <v>1</v>
      </c>
      <c r="D75" s="30"/>
    </row>
    <row r="76" spans="1:7" ht="13.5" thickBot="1" x14ac:dyDescent="0.25">
      <c r="A76" s="41"/>
    </row>
    <row r="77" spans="1:7" x14ac:dyDescent="0.2">
      <c r="A77" s="40" t="s">
        <v>16</v>
      </c>
      <c r="B77" s="39" t="s">
        <v>15</v>
      </c>
      <c r="D77" s="25" t="s">
        <v>21</v>
      </c>
      <c r="E77" s="25"/>
    </row>
    <row r="78" spans="1:7" ht="13.5" thickBot="1" x14ac:dyDescent="0.25">
      <c r="A78" s="24" t="s">
        <v>5</v>
      </c>
      <c r="B78" s="23">
        <f>[1]GAZ!DG5</f>
        <v>40480</v>
      </c>
      <c r="D78" s="22" t="s">
        <v>0</v>
      </c>
      <c r="E78" s="21">
        <f>SUM(B78+D73)</f>
        <v>45798.1</v>
      </c>
    </row>
    <row r="79" spans="1:7" ht="13.5" thickTop="1" x14ac:dyDescent="0.2">
      <c r="A79" s="20" t="s">
        <v>2</v>
      </c>
      <c r="B79" s="19">
        <f>B78/B78</f>
        <v>1</v>
      </c>
    </row>
    <row r="80" spans="1:7" ht="13.5" thickBot="1" x14ac:dyDescent="0.25">
      <c r="A80" s="18" t="s">
        <v>4</v>
      </c>
      <c r="B80" s="17">
        <f>B79</f>
        <v>1</v>
      </c>
    </row>
    <row r="81" spans="1:5" x14ac:dyDescent="0.2">
      <c r="A81" s="42"/>
      <c r="B81" s="42"/>
    </row>
    <row r="82" spans="1:5" ht="13.5" thickBot="1" x14ac:dyDescent="0.25"/>
    <row r="83" spans="1:5" ht="26.25" x14ac:dyDescent="0.2">
      <c r="A83" s="29" t="s">
        <v>19</v>
      </c>
      <c r="B83" s="28"/>
    </row>
    <row r="84" spans="1:5" x14ac:dyDescent="0.2">
      <c r="A84" s="27" t="s">
        <v>8</v>
      </c>
      <c r="B84" s="26" t="s">
        <v>20</v>
      </c>
      <c r="D84" s="25" t="s">
        <v>19</v>
      </c>
      <c r="E84" s="25"/>
    </row>
    <row r="85" spans="1:5" ht="13.5" thickBot="1" x14ac:dyDescent="0.25">
      <c r="A85" s="24" t="s">
        <v>5</v>
      </c>
      <c r="B85" s="23">
        <f>[1]GAZ!DJ5</f>
        <v>117379.36000000002</v>
      </c>
      <c r="D85" s="22" t="s">
        <v>0</v>
      </c>
      <c r="E85" s="21">
        <f>SUM(B85)</f>
        <v>117379.36000000002</v>
      </c>
    </row>
    <row r="86" spans="1:5" ht="13.5" thickTop="1" x14ac:dyDescent="0.2">
      <c r="A86" s="20" t="s">
        <v>2</v>
      </c>
      <c r="B86" s="19">
        <f>B85/B85</f>
        <v>1</v>
      </c>
    </row>
    <row r="87" spans="1:5" ht="13.5" thickBot="1" x14ac:dyDescent="0.25">
      <c r="A87" s="18" t="s">
        <v>4</v>
      </c>
      <c r="B87" s="17">
        <f>B86</f>
        <v>1</v>
      </c>
    </row>
    <row r="89" spans="1:5" ht="13.5" thickBot="1" x14ac:dyDescent="0.25"/>
    <row r="90" spans="1:5" ht="26.25" x14ac:dyDescent="0.2">
      <c r="A90" s="29" t="s">
        <v>14</v>
      </c>
      <c r="B90" s="37"/>
      <c r="C90" s="36"/>
      <c r="D90" s="35"/>
    </row>
    <row r="91" spans="1:5" x14ac:dyDescent="0.2">
      <c r="A91" s="27" t="s">
        <v>8</v>
      </c>
      <c r="B91" s="34" t="s">
        <v>18</v>
      </c>
      <c r="C91" s="34" t="s">
        <v>17</v>
      </c>
      <c r="D91" s="33" t="s">
        <v>0</v>
      </c>
    </row>
    <row r="92" spans="1:5" x14ac:dyDescent="0.2">
      <c r="A92" s="24" t="s">
        <v>5</v>
      </c>
      <c r="B92" s="23">
        <f>[1]GAZ!DM5</f>
        <v>644.7600000000001</v>
      </c>
      <c r="C92" s="23">
        <f>[1]GAZ!DL5</f>
        <v>586.74000000000035</v>
      </c>
      <c r="D92" s="33">
        <f>SUM(B92:C92)</f>
        <v>1231.5000000000005</v>
      </c>
    </row>
    <row r="93" spans="1:5" x14ac:dyDescent="0.2">
      <c r="A93" s="20" t="s">
        <v>2</v>
      </c>
      <c r="B93" s="10">
        <f>B$92/$D$92</f>
        <v>0.52355663824604126</v>
      </c>
      <c r="C93" s="10">
        <f>C$92/$D$92</f>
        <v>0.47644336175395868</v>
      </c>
      <c r="D93" s="32">
        <f>SUM(B93:C93)</f>
        <v>1</v>
      </c>
    </row>
    <row r="94" spans="1:5" ht="13.5" thickBot="1" x14ac:dyDescent="0.25">
      <c r="A94" s="18" t="s">
        <v>4</v>
      </c>
      <c r="B94" s="31">
        <f>B93</f>
        <v>0.52355663824604126</v>
      </c>
      <c r="C94" s="31">
        <f>B94+C93</f>
        <v>1</v>
      </c>
      <c r="D94" s="30"/>
    </row>
    <row r="95" spans="1:5" ht="13.5" thickBot="1" x14ac:dyDescent="0.25">
      <c r="A95" s="41"/>
    </row>
    <row r="96" spans="1:5" x14ac:dyDescent="0.2">
      <c r="A96" s="40" t="s">
        <v>16</v>
      </c>
      <c r="B96" s="39" t="s">
        <v>15</v>
      </c>
      <c r="D96" s="25" t="s">
        <v>14</v>
      </c>
      <c r="E96" s="25"/>
    </row>
    <row r="97" spans="1:8" ht="13.5" thickBot="1" x14ac:dyDescent="0.25">
      <c r="A97" s="24" t="s">
        <v>5</v>
      </c>
      <c r="B97" s="38">
        <f>[1]GAZ!DK5</f>
        <v>10304</v>
      </c>
      <c r="D97" s="22" t="s">
        <v>0</v>
      </c>
      <c r="E97" s="21">
        <f>SUM(D92+B97)</f>
        <v>11535.5</v>
      </c>
    </row>
    <row r="98" spans="1:8" ht="13.5" thickTop="1" x14ac:dyDescent="0.2">
      <c r="A98" s="20" t="s">
        <v>2</v>
      </c>
      <c r="B98" s="19">
        <f>B97/B97</f>
        <v>1</v>
      </c>
    </row>
    <row r="99" spans="1:8" ht="13.5" thickBot="1" x14ac:dyDescent="0.25">
      <c r="A99" s="18" t="s">
        <v>4</v>
      </c>
      <c r="B99" s="17">
        <f>B98</f>
        <v>1</v>
      </c>
    </row>
    <row r="101" spans="1:8" ht="13.5" thickBot="1" x14ac:dyDescent="0.25"/>
    <row r="102" spans="1:8" ht="26.25" x14ac:dyDescent="0.2">
      <c r="A102" s="29" t="s">
        <v>10</v>
      </c>
      <c r="B102" s="37"/>
      <c r="C102" s="36"/>
      <c r="D102" s="36"/>
      <c r="E102" s="35"/>
    </row>
    <row r="103" spans="1:8" x14ac:dyDescent="0.2">
      <c r="A103" s="27" t="s">
        <v>8</v>
      </c>
      <c r="B103" s="34" t="s">
        <v>13</v>
      </c>
      <c r="C103" s="34" t="s">
        <v>12</v>
      </c>
      <c r="D103" s="34" t="s">
        <v>11</v>
      </c>
      <c r="E103" s="33" t="s">
        <v>0</v>
      </c>
      <c r="G103" s="25" t="s">
        <v>10</v>
      </c>
      <c r="H103" s="25"/>
    </row>
    <row r="104" spans="1:8" ht="13.5" thickBot="1" x14ac:dyDescent="0.25">
      <c r="A104" s="24" t="s">
        <v>5</v>
      </c>
      <c r="B104" s="23">
        <f>[1]GAZ!DP5</f>
        <v>2954.7200000000007</v>
      </c>
      <c r="C104" s="23">
        <f>[1]GAZ!DN5</f>
        <v>2580.0999999999995</v>
      </c>
      <c r="D104" s="23">
        <f>[1]GAZ!DO5</f>
        <v>2.2200000000000002</v>
      </c>
      <c r="E104" s="33">
        <f>SUM(B104:D104)</f>
        <v>5537.04</v>
      </c>
      <c r="G104" s="22" t="s">
        <v>0</v>
      </c>
      <c r="H104" s="21">
        <f>SUM(E104)</f>
        <v>5537.04</v>
      </c>
    </row>
    <row r="105" spans="1:8" ht="13.5" thickTop="1" x14ac:dyDescent="0.2">
      <c r="A105" s="20" t="s">
        <v>2</v>
      </c>
      <c r="B105" s="10">
        <f>B$104/$E$104</f>
        <v>0.53362807565052817</v>
      </c>
      <c r="C105" s="10">
        <f>C$104/$E$104</f>
        <v>0.46597098810917015</v>
      </c>
      <c r="D105" s="10">
        <f>D$104/$E$104</f>
        <v>4.0093624030167749E-4</v>
      </c>
      <c r="E105" s="32">
        <f>SUM(B105:D105)</f>
        <v>1</v>
      </c>
    </row>
    <row r="106" spans="1:8" ht="13.5" thickBot="1" x14ac:dyDescent="0.25">
      <c r="A106" s="18" t="s">
        <v>4</v>
      </c>
      <c r="B106" s="31">
        <f>B105</f>
        <v>0.53362807565052817</v>
      </c>
      <c r="C106" s="31">
        <f>B106+C105</f>
        <v>0.99959906375969831</v>
      </c>
      <c r="D106" s="31">
        <f>C106+D105</f>
        <v>1</v>
      </c>
      <c r="E106" s="30"/>
    </row>
    <row r="108" spans="1:8" ht="13.5" thickBot="1" x14ac:dyDescent="0.25"/>
    <row r="109" spans="1:8" ht="26.25" x14ac:dyDescent="0.2">
      <c r="A109" s="29" t="s">
        <v>9</v>
      </c>
      <c r="B109" s="28"/>
    </row>
    <row r="110" spans="1:8" x14ac:dyDescent="0.2">
      <c r="A110" s="27" t="s">
        <v>8</v>
      </c>
      <c r="B110" s="26" t="s">
        <v>7</v>
      </c>
      <c r="D110" s="25" t="s">
        <v>6</v>
      </c>
      <c r="E110" s="25"/>
    </row>
    <row r="111" spans="1:8" ht="13.5" thickBot="1" x14ac:dyDescent="0.25">
      <c r="A111" s="24" t="s">
        <v>5</v>
      </c>
      <c r="B111" s="23">
        <f>[1]GAZ!DQ5</f>
        <v>1490.6299999999997</v>
      </c>
      <c r="D111" s="22" t="s">
        <v>0</v>
      </c>
      <c r="E111" s="21">
        <f>SUM(B111)</f>
        <v>1490.6299999999997</v>
      </c>
    </row>
    <row r="112" spans="1:8" ht="13.5" thickTop="1" x14ac:dyDescent="0.2">
      <c r="A112" s="20" t="s">
        <v>2</v>
      </c>
      <c r="B112" s="19">
        <f>B111/B111</f>
        <v>1</v>
      </c>
    </row>
    <row r="113" spans="1:7" ht="13.5" thickBot="1" x14ac:dyDescent="0.25">
      <c r="A113" s="18" t="s">
        <v>4</v>
      </c>
      <c r="B113" s="17">
        <f>B112</f>
        <v>1</v>
      </c>
    </row>
    <row r="115" spans="1:7" ht="13.5" thickBot="1" x14ac:dyDescent="0.25"/>
    <row r="116" spans="1:7" ht="36" x14ac:dyDescent="0.2">
      <c r="A116" s="16" t="s">
        <v>3</v>
      </c>
      <c r="B116" s="15"/>
      <c r="C116" s="14" t="s">
        <v>2</v>
      </c>
      <c r="D116" s="13" t="s">
        <v>1</v>
      </c>
    </row>
    <row r="117" spans="1:7" x14ac:dyDescent="0.2">
      <c r="A117" s="12" t="str">
        <f>$G$48</f>
        <v>Bâtiment I</v>
      </c>
      <c r="B117" s="11">
        <f>$H$49</f>
        <v>278724.12</v>
      </c>
      <c r="C117" s="10">
        <f>$B117/$B$127</f>
        <v>0.40314301104672462</v>
      </c>
      <c r="D117" s="9">
        <f>C117</f>
        <v>0.40314301104672462</v>
      </c>
      <c r="E117" s="3"/>
      <c r="F117" s="3"/>
    </row>
    <row r="118" spans="1:7" x14ac:dyDescent="0.2">
      <c r="A118" s="12" t="str">
        <f>$D$84</f>
        <v>Bâtiment L</v>
      </c>
      <c r="B118" s="11">
        <f>$E$85</f>
        <v>117379.36000000002</v>
      </c>
      <c r="C118" s="10">
        <f>$B118/$B$127</f>
        <v>0.16977600871118537</v>
      </c>
      <c r="D118" s="9">
        <f>D117+C118</f>
        <v>0.57291901975790993</v>
      </c>
    </row>
    <row r="119" spans="1:7" x14ac:dyDescent="0.2">
      <c r="A119" s="12" t="str">
        <f>$F$65</f>
        <v>Bâtiment J</v>
      </c>
      <c r="B119" s="11">
        <f>$G$66</f>
        <v>116807.16000000003</v>
      </c>
      <c r="C119" s="10">
        <f>$B119/$B$127</f>
        <v>0.1689483859316393</v>
      </c>
      <c r="D119" s="9">
        <f>D118+C119</f>
        <v>0.74186740568954923</v>
      </c>
    </row>
    <row r="120" spans="1:7" x14ac:dyDescent="0.2">
      <c r="A120" s="12" t="str">
        <f>$H$31</f>
        <v>Bâtiment G</v>
      </c>
      <c r="B120" s="11">
        <f>$I$32</f>
        <v>51486.520000000004</v>
      </c>
      <c r="C120" s="10">
        <f>$B120/$B$127</f>
        <v>7.4469445633615808E-2</v>
      </c>
      <c r="D120" s="9">
        <f>D119+C120</f>
        <v>0.81633685132316502</v>
      </c>
    </row>
    <row r="121" spans="1:7" x14ac:dyDescent="0.2">
      <c r="A121" s="12" t="str">
        <f>$D$77</f>
        <v>Bâtiment K</v>
      </c>
      <c r="B121" s="11">
        <f>$E$78</f>
        <v>45798.1</v>
      </c>
      <c r="C121" s="10">
        <f>$B121/$B$127</f>
        <v>6.624178752172219E-2</v>
      </c>
      <c r="D121" s="9">
        <f>D120+C121</f>
        <v>0.88257863884488719</v>
      </c>
    </row>
    <row r="122" spans="1:7" x14ac:dyDescent="0.2">
      <c r="A122" s="12" t="str">
        <f>$H$7</f>
        <v>Bâtiment E</v>
      </c>
      <c r="B122" s="11">
        <f>$I$8</f>
        <v>44940.68</v>
      </c>
      <c r="C122" s="10">
        <f>$B122/$B$127</f>
        <v>6.5001626173175522E-2</v>
      </c>
      <c r="D122" s="9">
        <f>D121+C122</f>
        <v>0.9475802650180627</v>
      </c>
    </row>
    <row r="123" spans="1:7" x14ac:dyDescent="0.2">
      <c r="A123" s="12" t="str">
        <f>$H$19</f>
        <v>Bâtiment F</v>
      </c>
      <c r="B123" s="11">
        <f>$I$20</f>
        <v>17678.669999999998</v>
      </c>
      <c r="C123" s="10">
        <f>$B123/$B$127</f>
        <v>2.5570202733446241E-2</v>
      </c>
      <c r="D123" s="9">
        <f>D122+C123</f>
        <v>0.97315046775150893</v>
      </c>
    </row>
    <row r="124" spans="1:7" x14ac:dyDescent="0.2">
      <c r="A124" s="12" t="str">
        <f>$D$96</f>
        <v>Bâtiment T</v>
      </c>
      <c r="B124" s="11">
        <f>$E$97</f>
        <v>11535.5</v>
      </c>
      <c r="C124" s="10">
        <f>$B124/$B$127</f>
        <v>1.6684800023512466E-2</v>
      </c>
      <c r="D124" s="9">
        <f>D123+C124</f>
        <v>0.9898352677750214</v>
      </c>
    </row>
    <row r="125" spans="1:7" x14ac:dyDescent="0.2">
      <c r="A125" s="12" t="str">
        <f>$G$103</f>
        <v>Bâtiment X</v>
      </c>
      <c r="B125" s="11">
        <f>$H$104</f>
        <v>5537.04</v>
      </c>
      <c r="C125" s="10">
        <f>$B125/$B$127</f>
        <v>8.0087040112859845E-3</v>
      </c>
      <c r="D125" s="9">
        <f>D124+C125</f>
        <v>0.99784397178630735</v>
      </c>
    </row>
    <row r="126" spans="1:7" x14ac:dyDescent="0.2">
      <c r="A126" s="12" t="str">
        <f>$D$110</f>
        <v>Bâtiment CE</v>
      </c>
      <c r="B126" s="11">
        <f>$E$111</f>
        <v>1490.6299999999997</v>
      </c>
      <c r="C126" s="10">
        <f>$B126/$B$127</f>
        <v>2.1560282136923745E-3</v>
      </c>
      <c r="D126" s="9">
        <f>D125+C126</f>
        <v>0.99999999999999978</v>
      </c>
    </row>
    <row r="127" spans="1:7" ht="13.5" thickBot="1" x14ac:dyDescent="0.25">
      <c r="A127" s="8" t="s">
        <v>0</v>
      </c>
      <c r="B127" s="7">
        <f>SUM(B117:B126)</f>
        <v>691377.78000000014</v>
      </c>
      <c r="C127" s="6">
        <f>$B127/$B$127</f>
        <v>1</v>
      </c>
      <c r="D127" s="5"/>
    </row>
    <row r="128" spans="1:7" x14ac:dyDescent="0.2">
      <c r="D128" s="4"/>
      <c r="G128" s="3"/>
    </row>
    <row r="129" spans="5:5" x14ac:dyDescent="0.2">
      <c r="E129" s="2"/>
    </row>
  </sheetData>
  <mergeCells count="28">
    <mergeCell ref="A1:B1"/>
    <mergeCell ref="C1:AC1"/>
    <mergeCell ref="H7:I7"/>
    <mergeCell ref="A13:B13"/>
    <mergeCell ref="C13:S13"/>
    <mergeCell ref="H19:I19"/>
    <mergeCell ref="A25:B25"/>
    <mergeCell ref="C25:AE25"/>
    <mergeCell ref="H31:I31"/>
    <mergeCell ref="A37:B37"/>
    <mergeCell ref="G48:H48"/>
    <mergeCell ref="A54:B54"/>
    <mergeCell ref="C54:M54"/>
    <mergeCell ref="G103:H103"/>
    <mergeCell ref="F65:G65"/>
    <mergeCell ref="A71:B71"/>
    <mergeCell ref="C71:D71"/>
    <mergeCell ref="D77:E77"/>
    <mergeCell ref="A83:B83"/>
    <mergeCell ref="D84:E84"/>
    <mergeCell ref="A109:B109"/>
    <mergeCell ref="D110:E110"/>
    <mergeCell ref="A116:B116"/>
    <mergeCell ref="A90:B90"/>
    <mergeCell ref="C90:D90"/>
    <mergeCell ref="D96:E96"/>
    <mergeCell ref="A102:B102"/>
    <mergeCell ref="C102:E10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Données (2)</vt:lpstr>
      <vt:lpstr>Feuil1</vt:lpstr>
      <vt:lpstr>Feuil2</vt:lpstr>
      <vt:lpstr>Feuil3</vt:lpstr>
    </vt:vector>
  </TitlesOfParts>
  <Company>ALLIANCE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DURIEUX-BLARD Florian</dc:creator>
  <cp:lastModifiedBy>DURIEUX-BLARD Florian</cp:lastModifiedBy>
  <dcterms:created xsi:type="dcterms:W3CDTF">2015-01-15T07:08:54Z</dcterms:created>
  <dcterms:modified xsi:type="dcterms:W3CDTF">2015-01-15T07:11:42Z</dcterms:modified>
</cp:coreProperties>
</file>