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BEE\Documents\_Gabriel\EEC\"/>
    </mc:Choice>
  </mc:AlternateContent>
  <xr:revisionPtr revIDLastSave="0" documentId="8_{7BF19F4D-C8BA-4AF0-B877-B0BFE86E5D71}" xr6:coauthVersionLast="47" xr6:coauthVersionMax="47" xr10:uidLastSave="{00000000-0000-0000-0000-000000000000}"/>
  <bookViews>
    <workbookView xWindow="-120" yWindow="-120" windowWidth="29040" windowHeight="15990" xr2:uid="{88DE610C-6842-4957-8A3E-750834BFBF7C}"/>
  </bookViews>
  <sheets>
    <sheet name="Peinture APL 5.c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C29" i="1"/>
  <c r="C28" i="1"/>
  <c r="C27" i="1"/>
  <c r="K26" i="1"/>
  <c r="C26" i="1"/>
  <c r="AA20" i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T20" i="1"/>
  <c r="E20" i="1"/>
  <c r="C20" i="1"/>
  <c r="AA19" i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T19" i="1"/>
  <c r="E19" i="1"/>
  <c r="C19" i="1"/>
  <c r="AB18" i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AA18" i="1"/>
  <c r="U18" i="1"/>
  <c r="T18" i="1"/>
  <c r="E18" i="1"/>
  <c r="C18" i="1"/>
  <c r="T17" i="1"/>
  <c r="E17" i="1"/>
  <c r="C17" i="1"/>
  <c r="AA16" i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T16" i="1"/>
  <c r="E16" i="1"/>
  <c r="C16" i="1"/>
  <c r="C12" i="1"/>
  <c r="X11" i="1"/>
  <c r="U20" i="1" s="1"/>
  <c r="V11" i="1"/>
  <c r="C11" i="1"/>
  <c r="X10" i="1"/>
  <c r="U19" i="1" s="1"/>
  <c r="V10" i="1"/>
  <c r="C10" i="1"/>
  <c r="X9" i="1"/>
  <c r="V9" i="1"/>
  <c r="C9" i="1"/>
  <c r="X8" i="1"/>
  <c r="U17" i="1" s="1"/>
  <c r="V8" i="1"/>
  <c r="C8" i="1"/>
  <c r="X7" i="1"/>
  <c r="U16" i="1" s="1"/>
  <c r="V7" i="1"/>
  <c r="A1" i="1"/>
  <c r="W18" i="1"/>
  <c r="W19" i="1"/>
  <c r="W16" i="1"/>
  <c r="W20" i="1"/>
  <c r="W17" i="1"/>
  <c r="X17" i="1" l="1"/>
  <c r="X20" i="1"/>
  <c r="X16" i="1"/>
  <c r="X19" i="1"/>
  <c r="X18" i="1"/>
</calcChain>
</file>

<file path=xl/sharedStrings.xml><?xml version="1.0" encoding="utf-8"?>
<sst xmlns="http://schemas.openxmlformats.org/spreadsheetml/2006/main" count="95" uniqueCount="49">
  <si>
    <t>Vous êtes chargé des travaux d'un chantier de peinture. Vous vous situez en phase de</t>
  </si>
  <si>
    <t>préparation de chantier. Vous devez déterminer les quantités de peinture à livrer pour</t>
  </si>
  <si>
    <t>vos travaux.</t>
  </si>
  <si>
    <t>Tableau des quantités à approvisionner</t>
  </si>
  <si>
    <t>Extrait CDPGF du lot peinture :</t>
  </si>
  <si>
    <t>Désignation</t>
  </si>
  <si>
    <t>U</t>
  </si>
  <si>
    <t>Quantité à approvisionner</t>
  </si>
  <si>
    <t>N°</t>
  </si>
  <si>
    <t>Quantité</t>
  </si>
  <si>
    <t>PVHT</t>
  </si>
  <si>
    <t>Montant</t>
  </si>
  <si>
    <t>Peinture sur menuiserie intérieur</t>
  </si>
  <si>
    <t>L</t>
  </si>
  <si>
    <t>8.1</t>
  </si>
  <si>
    <t>Peinture sur menuiserie intérieures</t>
  </si>
  <si>
    <t>m²</t>
  </si>
  <si>
    <t>Peinture en plafond</t>
  </si>
  <si>
    <t>8.2</t>
  </si>
  <si>
    <t>Peinture plafond</t>
  </si>
  <si>
    <t>Peinture sur les murs</t>
  </si>
  <si>
    <t>8.3</t>
  </si>
  <si>
    <t>Peinture murale</t>
  </si>
  <si>
    <t>Peinture sur PVC</t>
  </si>
  <si>
    <t>8.4</t>
  </si>
  <si>
    <t>Peinture sur métaux</t>
  </si>
  <si>
    <t>8.5</t>
  </si>
  <si>
    <t>Extraits de la documentation technique des matériaux utilisés par l'entreprise :</t>
  </si>
  <si>
    <t>Tableau des quantités à livrer</t>
  </si>
  <si>
    <t>Rendement</t>
  </si>
  <si>
    <t>Conditionnement</t>
  </si>
  <si>
    <t>Quantité à livrer</t>
  </si>
  <si>
    <t>Reste (L)</t>
  </si>
  <si>
    <t>Peinture sur menuiserie intérieure</t>
  </si>
  <si>
    <t xml:space="preserve"> à </t>
  </si>
  <si>
    <t xml:space="preserve"> m²/L</t>
  </si>
  <si>
    <t xml:space="preserve"> L </t>
  </si>
  <si>
    <t xml:space="preserve">  -  </t>
  </si>
  <si>
    <t xml:space="preserve"> L</t>
  </si>
  <si>
    <t xml:space="preserve"> ± </t>
  </si>
  <si>
    <t xml:space="preserve"> m²</t>
  </si>
  <si>
    <t xml:space="preserve"> - </t>
  </si>
  <si>
    <t>Remarque : compter 2 couches de peinture pour chaque ouvrage élémentaire.</t>
  </si>
  <si>
    <t>Les pertes statistiques exprimées par rapport à la quantité en oeuvre sont les suivantes :</t>
  </si>
  <si>
    <t>Perte %</t>
  </si>
  <si>
    <t>Calculer pour chaque ouvrage élémentaire les quantités à livrer pour le chantier en</t>
  </si>
  <si>
    <t>fonction des conditionnements (il faut choisir les conditionnements pour qu'au final</t>
  </si>
  <si>
    <t>vous ayez le moins de perte de peinture possible).</t>
  </si>
  <si>
    <t>Quelle est la quantité totale de peinture de peinture non réutilisable pour ce chantier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</si>
</sst>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left" inden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2" fontId="0" fillId="0" borderId="10" xfId="0" applyNumberFormat="1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right" indent="1"/>
    </xf>
    <xf numFmtId="0" fontId="0" fillId="0" borderId="15" xfId="0" applyBorder="1"/>
    <xf numFmtId="0" fontId="0" fillId="0" borderId="13" xfId="0" applyBorder="1" applyAlignment="1">
      <alignment horizontal="left" inden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left" indent="1"/>
    </xf>
    <xf numFmtId="0" fontId="0" fillId="0" borderId="17" xfId="0" applyBorder="1" applyAlignment="1">
      <alignment horizontal="left" indent="1"/>
    </xf>
    <xf numFmtId="0" fontId="0" fillId="0" borderId="18" xfId="0" applyBorder="1" applyAlignment="1">
      <alignment horizontal="left" inden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left" indent="1"/>
    </xf>
    <xf numFmtId="0" fontId="0" fillId="0" borderId="21" xfId="0" applyBorder="1" applyAlignment="1">
      <alignment horizontal="left" indent="1"/>
    </xf>
    <xf numFmtId="2" fontId="0" fillId="0" borderId="22" xfId="0" applyNumberFormat="1" applyBorder="1"/>
    <xf numFmtId="0" fontId="0" fillId="0" borderId="18" xfId="0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right" indent="1"/>
    </xf>
    <xf numFmtId="0" fontId="0" fillId="0" borderId="23" xfId="0" applyBorder="1"/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5" xfId="0" applyBorder="1" applyAlignment="1">
      <alignment horizontal="left" indent="1"/>
    </xf>
    <xf numFmtId="0" fontId="0" fillId="0" borderId="26" xfId="0" applyBorder="1" applyAlignment="1">
      <alignment horizontal="left" inden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3" xfId="0" applyBorder="1" applyAlignment="1">
      <alignment horizontal="left" indent="1"/>
    </xf>
    <xf numFmtId="0" fontId="0" fillId="0" borderId="14" xfId="0" applyBorder="1" applyAlignment="1">
      <alignment horizontal="left" inden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0" borderId="0" xfId="0" applyNumberFormat="1"/>
    <xf numFmtId="0" fontId="0" fillId="0" borderId="18" xfId="0" applyBorder="1" applyAlignment="1">
      <alignment horizontal="left" indent="1"/>
    </xf>
    <xf numFmtId="0" fontId="0" fillId="0" borderId="19" xfId="0" applyBorder="1" applyAlignment="1">
      <alignment horizontal="left" indent="1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0" xfId="0" applyFont="1"/>
    <xf numFmtId="0" fontId="0" fillId="0" borderId="30" xfId="0" applyBorder="1"/>
    <xf numFmtId="2" fontId="0" fillId="0" borderId="31" xfId="0" applyNumberFormat="1" applyBorder="1" applyAlignment="1">
      <alignment horizontal="right" indent="1"/>
    </xf>
    <xf numFmtId="164" fontId="0" fillId="0" borderId="0" xfId="0" applyNumberFormat="1"/>
    <xf numFmtId="0" fontId="0" fillId="0" borderId="32" xfId="0" applyBorder="1"/>
    <xf numFmtId="0" fontId="0" fillId="0" borderId="33" xfId="0" applyBorder="1"/>
    <xf numFmtId="2" fontId="0" fillId="0" borderId="34" xfId="0" applyNumberFormat="1" applyBorder="1" applyAlignment="1">
      <alignment horizontal="right" inden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Microsoft%20Office/root/Office16/ADDINS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EQUIV_X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4D93E-F638-41BD-AC5B-A1795F8163E9}">
  <dimension ref="A1:CK35"/>
  <sheetViews>
    <sheetView tabSelected="1" workbookViewId="0">
      <selection activeCell="M6" sqref="M6"/>
    </sheetView>
  </sheetViews>
  <sheetFormatPr baseColWidth="10" defaultRowHeight="15" x14ac:dyDescent="0.25"/>
  <cols>
    <col min="1" max="1" width="6.28515625" customWidth="1"/>
    <col min="2" max="2" width="35.7109375" customWidth="1"/>
    <col min="3" max="3" width="10.7109375" customWidth="1"/>
    <col min="4" max="4" width="4.5703125" customWidth="1"/>
    <col min="8" max="8" width="7" bestFit="1" customWidth="1"/>
    <col min="9" max="9" width="2.85546875" bestFit="1" customWidth="1"/>
    <col min="10" max="10" width="3" bestFit="1" customWidth="1"/>
    <col min="11" max="11" width="6.5703125" bestFit="1" customWidth="1"/>
    <col min="12" max="12" width="3.85546875" bestFit="1" customWidth="1"/>
    <col min="13" max="13" width="4.5703125" bestFit="1" customWidth="1"/>
    <col min="14" max="14" width="3.42578125" bestFit="1" customWidth="1"/>
    <col min="15" max="15" width="3" bestFit="1" customWidth="1"/>
    <col min="16" max="16" width="2.7109375" bestFit="1" customWidth="1"/>
    <col min="17" max="17" width="3.42578125" bestFit="1" customWidth="1"/>
    <col min="18" max="18" width="3" bestFit="1" customWidth="1"/>
    <col min="19" max="19" width="2.28515625" bestFit="1" customWidth="1"/>
    <col min="20" max="20" width="33" bestFit="1" customWidth="1"/>
    <col min="21" max="21" width="4.28515625" style="5" customWidth="1"/>
    <col min="22" max="22" width="23.42578125" customWidth="1"/>
    <col min="23" max="23" width="24.7109375" customWidth="1"/>
    <col min="25" max="25" width="3.7109375" style="6" customWidth="1"/>
    <col min="26" max="27" width="3.28515625" style="6" customWidth="1"/>
    <col min="28" max="28" width="4" bestFit="1" customWidth="1"/>
    <col min="29" max="30" width="3.28515625" customWidth="1"/>
    <col min="31" max="31" width="4" bestFit="1" customWidth="1"/>
    <col min="32" max="89" width="3.28515625" customWidth="1"/>
  </cols>
  <sheetData>
    <row r="1" spans="1:89" ht="26.25" customHeight="1" thickBot="1" x14ac:dyDescent="0.3">
      <c r="A1" s="1" t="str">
        <f>"Quantité élémentaire peinture V : "&amp;H1</f>
        <v xml:space="preserve">Quantité élémentaire peinture V : </v>
      </c>
      <c r="B1" s="2"/>
      <c r="C1" s="2"/>
      <c r="D1" s="2"/>
      <c r="E1" s="2"/>
      <c r="F1" s="3"/>
      <c r="G1" s="4"/>
    </row>
    <row r="2" spans="1:89" x14ac:dyDescent="0.25">
      <c r="A2" s="7" t="s">
        <v>0</v>
      </c>
    </row>
    <row r="3" spans="1:89" x14ac:dyDescent="0.25">
      <c r="A3" s="7" t="s">
        <v>1</v>
      </c>
    </row>
    <row r="4" spans="1:89" x14ac:dyDescent="0.25">
      <c r="A4" s="7" t="s">
        <v>2</v>
      </c>
    </row>
    <row r="5" spans="1:89" ht="15.75" thickBot="1" x14ac:dyDescent="0.3">
      <c r="T5" s="8" t="s">
        <v>3</v>
      </c>
    </row>
    <row r="6" spans="1:89" ht="16.5" thickBot="1" x14ac:dyDescent="0.3">
      <c r="A6" s="9" t="s">
        <v>4</v>
      </c>
      <c r="B6" s="10"/>
      <c r="C6" s="10"/>
      <c r="D6" s="10"/>
      <c r="E6" s="10"/>
      <c r="F6" s="11"/>
      <c r="G6" s="12"/>
      <c r="T6" s="13" t="s">
        <v>5</v>
      </c>
      <c r="U6" s="14" t="s">
        <v>6</v>
      </c>
      <c r="V6" s="15" t="s">
        <v>7</v>
      </c>
      <c r="W6" s="16"/>
      <c r="X6" s="17"/>
    </row>
    <row r="7" spans="1:89" x14ac:dyDescent="0.25">
      <c r="A7" s="18" t="s">
        <v>8</v>
      </c>
      <c r="B7" s="19" t="s">
        <v>5</v>
      </c>
      <c r="C7" s="19" t="s">
        <v>9</v>
      </c>
      <c r="D7" s="19" t="s">
        <v>6</v>
      </c>
      <c r="E7" s="19" t="s">
        <v>10</v>
      </c>
      <c r="F7" s="20" t="s">
        <v>11</v>
      </c>
      <c r="G7" s="21"/>
      <c r="T7" s="22" t="s">
        <v>12</v>
      </c>
      <c r="U7" s="23" t="s">
        <v>13</v>
      </c>
      <c r="V7" s="24" t="str">
        <f>"("&amp;H8&amp;" m²  x 2 couches x "&amp;1+(H26/100)&amp;" ) : "&amp;AVERAGE(H16,J16)&amp;" m²/L"</f>
        <v>(30,52 m²  x 2 couches x 1,0485 ) : 12 m²/L</v>
      </c>
      <c r="W7" s="25"/>
      <c r="X7" s="26">
        <f>H8*2*(1+(H26/100))/ AVERAGE(H16,J16)</f>
        <v>5.3333699999999995</v>
      </c>
    </row>
    <row r="8" spans="1:89" x14ac:dyDescent="0.25">
      <c r="A8" s="27" t="s">
        <v>14</v>
      </c>
      <c r="B8" s="28" t="s">
        <v>15</v>
      </c>
      <c r="C8" s="29">
        <f>H8</f>
        <v>30.52</v>
      </c>
      <c r="D8" s="28" t="s">
        <v>16</v>
      </c>
      <c r="E8" s="28"/>
      <c r="F8" s="30"/>
      <c r="H8">
        <v>30.52</v>
      </c>
      <c r="T8" s="31" t="s">
        <v>17</v>
      </c>
      <c r="U8" s="32" t="s">
        <v>13</v>
      </c>
      <c r="V8" s="33" t="str">
        <f>"("&amp;H9&amp;" m²  x 2 couches x "&amp;1+(H27/100)&amp;" ) : "&amp;AVERAGE(H17,J17)&amp;" m²/L"</f>
        <v>(145,98 m²  x 2 couches x 1,075 ) : 11 m²/L</v>
      </c>
      <c r="W8" s="34"/>
      <c r="X8" s="26">
        <f>H9*2*(1+(H27/100))/ AVERAGE(H17,J17)</f>
        <v>28.532454545454542</v>
      </c>
    </row>
    <row r="9" spans="1:89" x14ac:dyDescent="0.25">
      <c r="A9" s="27" t="s">
        <v>18</v>
      </c>
      <c r="B9" s="28" t="s">
        <v>19</v>
      </c>
      <c r="C9" s="29">
        <f t="shared" ref="C9:C12" si="0">H9</f>
        <v>145.97999999999999</v>
      </c>
      <c r="D9" s="28" t="s">
        <v>16</v>
      </c>
      <c r="E9" s="28"/>
      <c r="F9" s="30"/>
      <c r="H9">
        <v>145.97999999999999</v>
      </c>
      <c r="T9" s="31" t="s">
        <v>20</v>
      </c>
      <c r="U9" s="32" t="s">
        <v>13</v>
      </c>
      <c r="V9" s="33" t="str">
        <f>"("&amp;H10&amp;" m²  x 2 couches x "&amp;1+(H28/100)&amp;" ) : "&amp;AVERAGE(H18,J18)&amp;" m²/L"</f>
        <v>(254,68 m²  x 2 couches x 1,064 ) : 13 m²/L</v>
      </c>
      <c r="W9" s="34"/>
      <c r="X9" s="26">
        <f>H10*2*(1+(H28/100))/ AVERAGE(H18,J18)</f>
        <v>41.689156923076929</v>
      </c>
    </row>
    <row r="10" spans="1:89" x14ac:dyDescent="0.25">
      <c r="A10" s="27" t="s">
        <v>21</v>
      </c>
      <c r="B10" s="28" t="s">
        <v>22</v>
      </c>
      <c r="C10" s="29">
        <f t="shared" si="0"/>
        <v>254.68</v>
      </c>
      <c r="D10" s="28" t="s">
        <v>16</v>
      </c>
      <c r="E10" s="28"/>
      <c r="F10" s="30"/>
      <c r="H10">
        <v>254.68</v>
      </c>
      <c r="T10" s="31" t="s">
        <v>23</v>
      </c>
      <c r="U10" s="32" t="s">
        <v>13</v>
      </c>
      <c r="V10" s="33" t="str">
        <f>"("&amp;H11&amp;" m²  x 2 couches x "&amp;1+(H29/100)&amp;" ) : "&amp;AVERAGE(K19,J19)&amp;" m²/L"</f>
        <v>(12,54 m²  x 2 couches x 1,0325 ) : 12 m²/L</v>
      </c>
      <c r="W10" s="34"/>
      <c r="X10" s="26">
        <f>H11*2*(1+(H29/100))/ K19</f>
        <v>2.1579250000000001</v>
      </c>
    </row>
    <row r="11" spans="1:89" ht="15.75" thickBot="1" x14ac:dyDescent="0.3">
      <c r="A11" s="27" t="s">
        <v>24</v>
      </c>
      <c r="B11" s="28" t="s">
        <v>23</v>
      </c>
      <c r="C11" s="29">
        <f t="shared" si="0"/>
        <v>12.54</v>
      </c>
      <c r="D11" s="28" t="s">
        <v>16</v>
      </c>
      <c r="E11" s="28"/>
      <c r="F11" s="30"/>
      <c r="H11">
        <v>12.54</v>
      </c>
      <c r="T11" s="35" t="s">
        <v>25</v>
      </c>
      <c r="U11" s="36" t="s">
        <v>13</v>
      </c>
      <c r="V11" s="37" t="str">
        <f>"("&amp;H12&amp;" m²  x 2 couches x "&amp;1+(H30/100)&amp;" ) : "&amp;AVERAGE(H20,J20)&amp;" m²/L"</f>
        <v>(18,35 m²  x 2 couches x 1,0265 ) : 12 m²/L</v>
      </c>
      <c r="W11" s="38"/>
      <c r="X11" s="39">
        <f>H12*2*(1+(H30/100))/ AVERAGE(H20,J20)</f>
        <v>3.1393791666666666</v>
      </c>
    </row>
    <row r="12" spans="1:89" ht="15.75" thickBot="1" x14ac:dyDescent="0.3">
      <c r="A12" s="40" t="s">
        <v>26</v>
      </c>
      <c r="B12" s="41" t="s">
        <v>25</v>
      </c>
      <c r="C12" s="42">
        <f t="shared" si="0"/>
        <v>18.350000000000001</v>
      </c>
      <c r="D12" s="41" t="s">
        <v>16</v>
      </c>
      <c r="E12" s="41"/>
      <c r="F12" s="43"/>
      <c r="H12">
        <v>18.350000000000001</v>
      </c>
    </row>
    <row r="14" spans="1:89" ht="15.75" thickBot="1" x14ac:dyDescent="0.3">
      <c r="A14" s="44" t="s">
        <v>27</v>
      </c>
      <c r="B14" s="44"/>
      <c r="C14" s="44"/>
      <c r="D14" s="44"/>
      <c r="E14" s="44"/>
      <c r="F14" s="44"/>
      <c r="G14" s="45"/>
      <c r="T14" s="8" t="s">
        <v>28</v>
      </c>
    </row>
    <row r="15" spans="1:89" ht="16.5" thickBot="1" x14ac:dyDescent="0.3">
      <c r="A15" s="46" t="s">
        <v>5</v>
      </c>
      <c r="B15" s="47"/>
      <c r="C15" s="47" t="s">
        <v>29</v>
      </c>
      <c r="D15" s="47"/>
      <c r="E15" s="47" t="s">
        <v>30</v>
      </c>
      <c r="F15" s="48"/>
      <c r="G15" s="12"/>
      <c r="T15" s="13" t="s">
        <v>5</v>
      </c>
      <c r="U15" s="16" t="s">
        <v>7</v>
      </c>
      <c r="V15" s="49"/>
      <c r="W15" s="14" t="s">
        <v>31</v>
      </c>
      <c r="X15" s="50" t="s">
        <v>32</v>
      </c>
    </row>
    <row r="16" spans="1:89" x14ac:dyDescent="0.25">
      <c r="A16" s="51" t="s">
        <v>33</v>
      </c>
      <c r="B16" s="52"/>
      <c r="C16" s="53" t="str">
        <f>H16&amp;I16&amp;J16&amp;K16</f>
        <v>10 à 14 m²/L</v>
      </c>
      <c r="D16" s="53"/>
      <c r="E16" s="53" t="str">
        <f>L16&amp;M16&amp;N16&amp;O16&amp;P16&amp;Q16&amp;R16&amp;S16</f>
        <v>1 L   -  3 L   -  16 L</v>
      </c>
      <c r="F16" s="54"/>
      <c r="G16" s="55"/>
      <c r="H16" s="80">
        <v>10</v>
      </c>
      <c r="I16" s="80" t="s">
        <v>34</v>
      </c>
      <c r="J16" s="80">
        <v>14</v>
      </c>
      <c r="K16" s="80" t="s">
        <v>35</v>
      </c>
      <c r="L16" s="80">
        <v>1</v>
      </c>
      <c r="M16" s="80" t="s">
        <v>36</v>
      </c>
      <c r="N16" s="80" t="s">
        <v>37</v>
      </c>
      <c r="O16" s="80">
        <v>3</v>
      </c>
      <c r="P16" s="80" t="s">
        <v>36</v>
      </c>
      <c r="Q16" s="80" t="s">
        <v>37</v>
      </c>
      <c r="R16" s="80">
        <v>16</v>
      </c>
      <c r="S16" s="80" t="s">
        <v>38</v>
      </c>
      <c r="T16" s="22" t="str">
        <f>T7</f>
        <v>Peinture sur menuiserie intérieur</v>
      </c>
      <c r="U16" s="56" t="str">
        <f>TEXT(X7,"0,00")&amp;" L"</f>
        <v>5,33 L</v>
      </c>
      <c r="V16" s="57"/>
      <c r="W16" s="58">
        <f ca="1">INDEX(Z16:CK16,[1]!EQUIV_X(X7,Z16:CK16,1))</f>
        <v>1</v>
      </c>
      <c r="X16" s="59">
        <f ca="1">W16-X7</f>
        <v>-4.3333699999999995</v>
      </c>
      <c r="Z16" s="6">
        <v>1</v>
      </c>
      <c r="AA16" s="6">
        <f>Z16+1</f>
        <v>2</v>
      </c>
      <c r="AB16" s="6">
        <f t="shared" ref="AB16:CK20" si="1">AA16+1</f>
        <v>3</v>
      </c>
      <c r="AC16" s="6">
        <f t="shared" si="1"/>
        <v>4</v>
      </c>
      <c r="AD16" s="6">
        <f t="shared" si="1"/>
        <v>5</v>
      </c>
      <c r="AE16" s="6">
        <f t="shared" si="1"/>
        <v>6</v>
      </c>
      <c r="AF16" s="6">
        <f t="shared" si="1"/>
        <v>7</v>
      </c>
      <c r="AG16" s="6">
        <f t="shared" si="1"/>
        <v>8</v>
      </c>
      <c r="AH16" s="6">
        <f t="shared" si="1"/>
        <v>9</v>
      </c>
      <c r="AI16" s="6">
        <f t="shared" si="1"/>
        <v>10</v>
      </c>
      <c r="AJ16" s="6">
        <f t="shared" si="1"/>
        <v>11</v>
      </c>
      <c r="AK16" s="6">
        <f t="shared" si="1"/>
        <v>12</v>
      </c>
      <c r="AL16" s="6">
        <f t="shared" si="1"/>
        <v>13</v>
      </c>
      <c r="AM16" s="6">
        <f t="shared" si="1"/>
        <v>14</v>
      </c>
      <c r="AN16" s="6">
        <f t="shared" si="1"/>
        <v>15</v>
      </c>
      <c r="AO16" s="6">
        <f t="shared" si="1"/>
        <v>16</v>
      </c>
      <c r="AP16" s="6">
        <f t="shared" si="1"/>
        <v>17</v>
      </c>
      <c r="AQ16" s="6">
        <f t="shared" si="1"/>
        <v>18</v>
      </c>
      <c r="AR16" s="6">
        <f t="shared" si="1"/>
        <v>19</v>
      </c>
      <c r="AS16" s="6">
        <f t="shared" si="1"/>
        <v>20</v>
      </c>
      <c r="AT16" s="6">
        <f t="shared" si="1"/>
        <v>21</v>
      </c>
      <c r="AU16" s="6">
        <f t="shared" si="1"/>
        <v>22</v>
      </c>
      <c r="AV16" s="6">
        <f t="shared" si="1"/>
        <v>23</v>
      </c>
      <c r="AW16" s="6">
        <f t="shared" si="1"/>
        <v>24</v>
      </c>
      <c r="AX16" s="6">
        <f t="shared" si="1"/>
        <v>25</v>
      </c>
      <c r="AY16" s="6">
        <f t="shared" si="1"/>
        <v>26</v>
      </c>
      <c r="AZ16" s="6">
        <f t="shared" si="1"/>
        <v>27</v>
      </c>
      <c r="BA16" s="6">
        <f t="shared" si="1"/>
        <v>28</v>
      </c>
      <c r="BB16" s="6">
        <f t="shared" si="1"/>
        <v>29</v>
      </c>
      <c r="BC16" s="6">
        <f t="shared" si="1"/>
        <v>30</v>
      </c>
      <c r="BD16" s="6">
        <f t="shared" si="1"/>
        <v>31</v>
      </c>
      <c r="BE16" s="6">
        <f t="shared" si="1"/>
        <v>32</v>
      </c>
      <c r="BF16" s="6">
        <f t="shared" si="1"/>
        <v>33</v>
      </c>
      <c r="BG16" s="6">
        <f t="shared" si="1"/>
        <v>34</v>
      </c>
      <c r="BH16" s="6">
        <f t="shared" si="1"/>
        <v>35</v>
      </c>
      <c r="BI16" s="6">
        <f t="shared" si="1"/>
        <v>36</v>
      </c>
      <c r="BJ16" s="6">
        <f t="shared" si="1"/>
        <v>37</v>
      </c>
      <c r="BK16" s="6">
        <f t="shared" si="1"/>
        <v>38</v>
      </c>
      <c r="BL16" s="6">
        <f t="shared" si="1"/>
        <v>39</v>
      </c>
      <c r="BM16" s="6">
        <f t="shared" si="1"/>
        <v>40</v>
      </c>
      <c r="BN16" s="6">
        <f t="shared" si="1"/>
        <v>41</v>
      </c>
      <c r="BO16" s="6">
        <f t="shared" si="1"/>
        <v>42</v>
      </c>
      <c r="BP16" s="6">
        <f t="shared" si="1"/>
        <v>43</v>
      </c>
      <c r="BQ16" s="6">
        <f t="shared" si="1"/>
        <v>44</v>
      </c>
      <c r="BR16" s="6">
        <f t="shared" si="1"/>
        <v>45</v>
      </c>
      <c r="BS16" s="6">
        <f t="shared" si="1"/>
        <v>46</v>
      </c>
      <c r="BT16" s="6">
        <f t="shared" si="1"/>
        <v>47</v>
      </c>
      <c r="BU16" s="6">
        <f t="shared" si="1"/>
        <v>48</v>
      </c>
      <c r="BV16" s="6">
        <f t="shared" si="1"/>
        <v>49</v>
      </c>
      <c r="BW16" s="6">
        <f t="shared" si="1"/>
        <v>50</v>
      </c>
      <c r="BX16" s="6">
        <f t="shared" si="1"/>
        <v>51</v>
      </c>
      <c r="BY16" s="6">
        <f t="shared" si="1"/>
        <v>52</v>
      </c>
      <c r="BZ16" s="6">
        <f t="shared" si="1"/>
        <v>53</v>
      </c>
      <c r="CA16" s="6">
        <f t="shared" si="1"/>
        <v>54</v>
      </c>
      <c r="CB16" s="6">
        <f t="shared" si="1"/>
        <v>55</v>
      </c>
      <c r="CC16" s="6">
        <f>CB16+1</f>
        <v>56</v>
      </c>
      <c r="CD16" s="6">
        <f t="shared" si="1"/>
        <v>57</v>
      </c>
      <c r="CE16" s="6">
        <f t="shared" si="1"/>
        <v>58</v>
      </c>
      <c r="CF16" s="6">
        <f t="shared" si="1"/>
        <v>59</v>
      </c>
      <c r="CG16" s="6">
        <f t="shared" si="1"/>
        <v>60</v>
      </c>
      <c r="CH16" s="6">
        <f>CG16+1</f>
        <v>61</v>
      </c>
      <c r="CI16" s="6">
        <f t="shared" si="1"/>
        <v>62</v>
      </c>
      <c r="CJ16" s="6">
        <f t="shared" si="1"/>
        <v>63</v>
      </c>
      <c r="CK16" s="6">
        <f t="shared" si="1"/>
        <v>64</v>
      </c>
    </row>
    <row r="17" spans="1:89" x14ac:dyDescent="0.25">
      <c r="A17" s="60" t="s">
        <v>17</v>
      </c>
      <c r="B17" s="61"/>
      <c r="C17" s="62" t="str">
        <f>H17&amp;I17&amp;J17&amp;K17</f>
        <v>10 à 12 m²/L</v>
      </c>
      <c r="D17" s="62"/>
      <c r="E17" s="62" t="str">
        <f>L17&amp;M17&amp;N17&amp;O17&amp;P17&amp;Q17&amp;R17&amp;S17</f>
        <v xml:space="preserve">3 L   -  12 L </v>
      </c>
      <c r="F17" s="63"/>
      <c r="G17" s="55"/>
      <c r="H17" s="80">
        <v>10</v>
      </c>
      <c r="I17" s="80" t="s">
        <v>34</v>
      </c>
      <c r="J17" s="80">
        <v>12</v>
      </c>
      <c r="K17" s="80" t="s">
        <v>35</v>
      </c>
      <c r="L17" s="80">
        <v>3</v>
      </c>
      <c r="M17" s="80" t="s">
        <v>36</v>
      </c>
      <c r="N17" s="80" t="s">
        <v>37</v>
      </c>
      <c r="O17" s="80">
        <v>12</v>
      </c>
      <c r="P17" s="80" t="s">
        <v>36</v>
      </c>
      <c r="Q17" s="80"/>
      <c r="R17" s="80"/>
      <c r="S17" s="80"/>
      <c r="T17" s="31" t="str">
        <f>T8</f>
        <v>Peinture en plafond</v>
      </c>
      <c r="U17" s="64" t="str">
        <f>TEXT(X8,"0,00")&amp;" L"</f>
        <v>28,53 L</v>
      </c>
      <c r="V17" s="65"/>
      <c r="W17" s="58">
        <f ca="1">INDEX(Z17:CK17,[1]!EQUIV_X(X8,Z17:CK17,1))</f>
        <v>3</v>
      </c>
      <c r="X17" s="59">
        <f t="shared" ref="X17:X20" ca="1" si="2">W17-X8</f>
        <v>-25.532454545454542</v>
      </c>
      <c r="Z17" s="6">
        <v>3</v>
      </c>
      <c r="AA17" s="6">
        <v>6</v>
      </c>
      <c r="AB17" s="6">
        <v>9</v>
      </c>
      <c r="AC17" s="6">
        <v>12</v>
      </c>
      <c r="AD17" s="6">
        <v>15</v>
      </c>
      <c r="AE17" s="6">
        <v>18</v>
      </c>
      <c r="AF17" s="6">
        <v>21</v>
      </c>
      <c r="AG17" s="6">
        <v>24</v>
      </c>
      <c r="AH17" s="6">
        <v>27</v>
      </c>
      <c r="AI17" s="6">
        <v>30</v>
      </c>
      <c r="AJ17" s="6">
        <v>33</v>
      </c>
      <c r="AK17" s="6">
        <v>36</v>
      </c>
      <c r="AL17" s="6">
        <v>39</v>
      </c>
      <c r="AM17" s="6">
        <v>42</v>
      </c>
      <c r="AN17" s="6">
        <v>45</v>
      </c>
      <c r="AO17" s="6">
        <v>48</v>
      </c>
      <c r="AP17" s="6">
        <v>51</v>
      </c>
      <c r="AQ17" s="6">
        <v>54</v>
      </c>
      <c r="AR17" s="6">
        <v>57</v>
      </c>
      <c r="AS17" s="6">
        <v>60</v>
      </c>
      <c r="AT17" s="6">
        <v>63</v>
      </c>
      <c r="AU17" s="6">
        <v>66</v>
      </c>
      <c r="AV17" s="6">
        <v>69</v>
      </c>
      <c r="AW17" s="6">
        <v>72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</row>
    <row r="18" spans="1:89" x14ac:dyDescent="0.25">
      <c r="A18" s="60" t="s">
        <v>20</v>
      </c>
      <c r="B18" s="61"/>
      <c r="C18" s="62" t="str">
        <f>H18&amp;I18&amp;J18&amp;K18</f>
        <v>12 à 14 m²/L</v>
      </c>
      <c r="D18" s="62"/>
      <c r="E18" s="62" t="str">
        <f>L18&amp;M18&amp;N18&amp;O18&amp;P18&amp;Q18&amp;R18&amp;S18</f>
        <v xml:space="preserve">3 L   -  12 L </v>
      </c>
      <c r="F18" s="63"/>
      <c r="G18" s="55"/>
      <c r="H18" s="80">
        <v>12</v>
      </c>
      <c r="I18" s="80" t="s">
        <v>34</v>
      </c>
      <c r="J18" s="80">
        <v>14</v>
      </c>
      <c r="K18" s="80" t="s">
        <v>35</v>
      </c>
      <c r="L18" s="80">
        <v>3</v>
      </c>
      <c r="M18" s="80" t="s">
        <v>36</v>
      </c>
      <c r="N18" s="80" t="s">
        <v>37</v>
      </c>
      <c r="O18" s="80">
        <v>12</v>
      </c>
      <c r="P18" s="80" t="s">
        <v>36</v>
      </c>
      <c r="Q18" s="80"/>
      <c r="R18" s="80"/>
      <c r="S18" s="80"/>
      <c r="T18" s="31" t="str">
        <f>T9</f>
        <v>Peinture sur les murs</v>
      </c>
      <c r="U18" s="64" t="str">
        <f>TEXT(X9,"0,00")&amp;" L"</f>
        <v>41,69 L</v>
      </c>
      <c r="V18" s="65"/>
      <c r="W18" s="58">
        <f ca="1">INDEX(Z18:CK18,[1]!EQUIV_X(X9,Z18:CK18,1))</f>
        <v>1</v>
      </c>
      <c r="X18" s="59">
        <f t="shared" ca="1" si="2"/>
        <v>-40.689156923076929</v>
      </c>
      <c r="Z18" s="6">
        <v>1</v>
      </c>
      <c r="AA18" s="6">
        <f>Z18+1</f>
        <v>2</v>
      </c>
      <c r="AB18" s="6">
        <f t="shared" si="1"/>
        <v>3</v>
      </c>
      <c r="AC18" s="6">
        <f t="shared" si="1"/>
        <v>4</v>
      </c>
      <c r="AD18" s="6">
        <f t="shared" si="1"/>
        <v>5</v>
      </c>
      <c r="AE18" s="6">
        <f t="shared" si="1"/>
        <v>6</v>
      </c>
      <c r="AF18" s="6">
        <f t="shared" si="1"/>
        <v>7</v>
      </c>
      <c r="AG18" s="6">
        <f t="shared" si="1"/>
        <v>8</v>
      </c>
      <c r="AH18" s="6">
        <f t="shared" si="1"/>
        <v>9</v>
      </c>
      <c r="AI18" s="6">
        <f t="shared" si="1"/>
        <v>10</v>
      </c>
      <c r="AJ18" s="6">
        <f t="shared" si="1"/>
        <v>11</v>
      </c>
      <c r="AK18" s="6">
        <f t="shared" si="1"/>
        <v>12</v>
      </c>
      <c r="AL18" s="6">
        <f t="shared" si="1"/>
        <v>13</v>
      </c>
      <c r="AM18" s="6">
        <f t="shared" si="1"/>
        <v>14</v>
      </c>
      <c r="AN18" s="6">
        <f t="shared" si="1"/>
        <v>15</v>
      </c>
      <c r="AO18" s="6">
        <f t="shared" si="1"/>
        <v>16</v>
      </c>
      <c r="AP18" s="6">
        <f t="shared" si="1"/>
        <v>17</v>
      </c>
      <c r="AQ18" s="6">
        <f t="shared" si="1"/>
        <v>18</v>
      </c>
      <c r="AR18" s="6">
        <f t="shared" si="1"/>
        <v>19</v>
      </c>
      <c r="AS18" s="6">
        <f t="shared" si="1"/>
        <v>20</v>
      </c>
      <c r="AT18" s="6">
        <f t="shared" si="1"/>
        <v>21</v>
      </c>
      <c r="AU18" s="6">
        <f t="shared" si="1"/>
        <v>22</v>
      </c>
      <c r="AV18" s="6">
        <f t="shared" si="1"/>
        <v>23</v>
      </c>
      <c r="AW18" s="6">
        <f t="shared" si="1"/>
        <v>24</v>
      </c>
      <c r="AX18" s="6">
        <f t="shared" si="1"/>
        <v>25</v>
      </c>
      <c r="AY18" s="6">
        <f t="shared" si="1"/>
        <v>26</v>
      </c>
      <c r="AZ18" s="6">
        <f t="shared" si="1"/>
        <v>27</v>
      </c>
      <c r="BA18" s="6">
        <f t="shared" si="1"/>
        <v>28</v>
      </c>
      <c r="BB18" s="6">
        <f t="shared" si="1"/>
        <v>29</v>
      </c>
      <c r="BC18" s="6">
        <f t="shared" si="1"/>
        <v>30</v>
      </c>
      <c r="BD18" s="6">
        <f t="shared" si="1"/>
        <v>31</v>
      </c>
      <c r="BE18" s="6">
        <f t="shared" si="1"/>
        <v>32</v>
      </c>
      <c r="BF18" s="6">
        <f t="shared" si="1"/>
        <v>33</v>
      </c>
      <c r="BG18" s="6">
        <f t="shared" si="1"/>
        <v>34</v>
      </c>
      <c r="BH18" s="6">
        <f t="shared" si="1"/>
        <v>35</v>
      </c>
      <c r="BI18" s="6">
        <f t="shared" si="1"/>
        <v>36</v>
      </c>
      <c r="BJ18" s="6">
        <f t="shared" si="1"/>
        <v>37</v>
      </c>
      <c r="BK18" s="6">
        <f t="shared" si="1"/>
        <v>38</v>
      </c>
      <c r="BL18" s="6">
        <f t="shared" si="1"/>
        <v>39</v>
      </c>
      <c r="BM18" s="6">
        <f t="shared" si="1"/>
        <v>40</v>
      </c>
      <c r="BN18" s="6">
        <f t="shared" si="1"/>
        <v>41</v>
      </c>
      <c r="BO18" s="6">
        <f t="shared" si="1"/>
        <v>42</v>
      </c>
      <c r="BP18" s="6">
        <f t="shared" si="1"/>
        <v>43</v>
      </c>
      <c r="BQ18" s="6">
        <f t="shared" si="1"/>
        <v>44</v>
      </c>
      <c r="BR18" s="6">
        <f t="shared" si="1"/>
        <v>45</v>
      </c>
      <c r="BS18" s="6">
        <f t="shared" si="1"/>
        <v>46</v>
      </c>
      <c r="BT18" s="6">
        <f t="shared" si="1"/>
        <v>47</v>
      </c>
      <c r="BU18" s="6">
        <f t="shared" si="1"/>
        <v>48</v>
      </c>
      <c r="BV18" s="6">
        <f t="shared" si="1"/>
        <v>49</v>
      </c>
      <c r="BW18" s="6">
        <f t="shared" si="1"/>
        <v>50</v>
      </c>
      <c r="BX18" s="6">
        <f t="shared" si="1"/>
        <v>51</v>
      </c>
      <c r="BY18" s="6">
        <f t="shared" si="1"/>
        <v>52</v>
      </c>
      <c r="BZ18" s="6">
        <f t="shared" si="1"/>
        <v>53</v>
      </c>
      <c r="CA18" s="6">
        <f t="shared" si="1"/>
        <v>54</v>
      </c>
      <c r="CB18" s="6">
        <f t="shared" si="1"/>
        <v>55</v>
      </c>
      <c r="CC18" s="6">
        <f>CB18+1</f>
        <v>56</v>
      </c>
      <c r="CD18" s="6">
        <f t="shared" si="1"/>
        <v>57</v>
      </c>
      <c r="CE18" s="6">
        <f t="shared" si="1"/>
        <v>58</v>
      </c>
      <c r="CF18" s="6">
        <f t="shared" si="1"/>
        <v>59</v>
      </c>
      <c r="CG18" s="6">
        <f t="shared" si="1"/>
        <v>60</v>
      </c>
      <c r="CH18" s="6">
        <f>CG18+1</f>
        <v>61</v>
      </c>
      <c r="CI18" s="6">
        <f t="shared" si="1"/>
        <v>62</v>
      </c>
      <c r="CJ18" s="6">
        <f t="shared" si="1"/>
        <v>63</v>
      </c>
      <c r="CK18" s="6">
        <f t="shared" si="1"/>
        <v>64</v>
      </c>
    </row>
    <row r="19" spans="1:89" x14ac:dyDescent="0.25">
      <c r="A19" s="60" t="s">
        <v>23</v>
      </c>
      <c r="B19" s="61"/>
      <c r="C19" s="62" t="str">
        <f>H19&amp;I19&amp;J19&amp;K19&amp;L19</f>
        <v>1 L  ± 12 m²</v>
      </c>
      <c r="D19" s="62"/>
      <c r="E19" s="62" t="str">
        <f>M19&amp;N19&amp;O19&amp;P19&amp;Q19</f>
        <v xml:space="preserve">0,5 L  - 2 L </v>
      </c>
      <c r="F19" s="63"/>
      <c r="G19" s="55"/>
      <c r="H19" s="80">
        <v>1</v>
      </c>
      <c r="I19" s="80" t="s">
        <v>36</v>
      </c>
      <c r="J19" s="80" t="s">
        <v>39</v>
      </c>
      <c r="K19" s="81">
        <v>12</v>
      </c>
      <c r="L19" s="80" t="s">
        <v>40</v>
      </c>
      <c r="M19" s="82">
        <v>0.5</v>
      </c>
      <c r="N19" s="80" t="s">
        <v>36</v>
      </c>
      <c r="O19" s="80" t="s">
        <v>41</v>
      </c>
      <c r="P19" s="80">
        <v>2</v>
      </c>
      <c r="Q19" s="80" t="s">
        <v>36</v>
      </c>
      <c r="R19" s="80"/>
      <c r="S19" s="80"/>
      <c r="T19" s="31" t="str">
        <f>T10</f>
        <v>Peinture sur PVC</v>
      </c>
      <c r="U19" s="64" t="str">
        <f>TEXT(X10,"0,00")&amp;" L"</f>
        <v>2,16 L</v>
      </c>
      <c r="V19" s="65"/>
      <c r="W19" s="58">
        <f ca="1">INDEX(Z19:CK19,[1]!EQUIV_X(X10,Z19:CK19,1))</f>
        <v>1</v>
      </c>
      <c r="X19" s="59">
        <f t="shared" ca="1" si="2"/>
        <v>-1.1579250000000001</v>
      </c>
      <c r="Z19" s="6">
        <v>1</v>
      </c>
      <c r="AA19" s="6">
        <f>Z19+1</f>
        <v>2</v>
      </c>
      <c r="AB19" s="6">
        <f t="shared" si="1"/>
        <v>3</v>
      </c>
      <c r="AC19" s="6">
        <f t="shared" si="1"/>
        <v>4</v>
      </c>
      <c r="AD19" s="6">
        <f t="shared" si="1"/>
        <v>5</v>
      </c>
      <c r="AE19" s="6">
        <f t="shared" si="1"/>
        <v>6</v>
      </c>
      <c r="AF19" s="6">
        <f t="shared" si="1"/>
        <v>7</v>
      </c>
      <c r="AG19" s="6">
        <f t="shared" si="1"/>
        <v>8</v>
      </c>
      <c r="AH19" s="6">
        <f t="shared" si="1"/>
        <v>9</v>
      </c>
      <c r="AI19" s="6">
        <f t="shared" si="1"/>
        <v>10</v>
      </c>
      <c r="AJ19" s="6">
        <f t="shared" si="1"/>
        <v>11</v>
      </c>
      <c r="AK19" s="6">
        <f t="shared" si="1"/>
        <v>12</v>
      </c>
      <c r="AL19" s="6">
        <f t="shared" si="1"/>
        <v>13</v>
      </c>
      <c r="AM19" s="6">
        <f t="shared" si="1"/>
        <v>14</v>
      </c>
      <c r="AN19" s="6">
        <f t="shared" si="1"/>
        <v>15</v>
      </c>
      <c r="AO19" s="6">
        <f t="shared" si="1"/>
        <v>16</v>
      </c>
      <c r="AP19" s="6">
        <f t="shared" si="1"/>
        <v>17</v>
      </c>
      <c r="AQ19" s="6">
        <f t="shared" si="1"/>
        <v>18</v>
      </c>
      <c r="AR19" s="6">
        <f t="shared" si="1"/>
        <v>19</v>
      </c>
      <c r="AS19" s="6">
        <f t="shared" si="1"/>
        <v>20</v>
      </c>
      <c r="AT19" s="6">
        <f t="shared" si="1"/>
        <v>21</v>
      </c>
      <c r="AU19" s="6">
        <f t="shared" si="1"/>
        <v>22</v>
      </c>
      <c r="AV19" s="6">
        <f t="shared" si="1"/>
        <v>23</v>
      </c>
      <c r="AW19" s="6">
        <f t="shared" si="1"/>
        <v>24</v>
      </c>
      <c r="AX19" s="6">
        <f t="shared" si="1"/>
        <v>25</v>
      </c>
      <c r="AY19" s="6">
        <f t="shared" si="1"/>
        <v>26</v>
      </c>
      <c r="AZ19" s="6">
        <f t="shared" si="1"/>
        <v>27</v>
      </c>
      <c r="BA19" s="6">
        <f t="shared" si="1"/>
        <v>28</v>
      </c>
      <c r="BB19" s="6">
        <f t="shared" si="1"/>
        <v>29</v>
      </c>
      <c r="BC19" s="6">
        <f t="shared" si="1"/>
        <v>30</v>
      </c>
      <c r="BD19" s="6">
        <f t="shared" si="1"/>
        <v>31</v>
      </c>
      <c r="BE19" s="6">
        <f t="shared" si="1"/>
        <v>32</v>
      </c>
      <c r="BF19" s="6">
        <f t="shared" si="1"/>
        <v>33</v>
      </c>
      <c r="BG19" s="6">
        <f t="shared" si="1"/>
        <v>34</v>
      </c>
      <c r="BH19" s="6">
        <f t="shared" si="1"/>
        <v>35</v>
      </c>
      <c r="BI19" s="6">
        <f t="shared" si="1"/>
        <v>36</v>
      </c>
      <c r="BJ19" s="6">
        <f t="shared" si="1"/>
        <v>37</v>
      </c>
      <c r="BK19" s="6">
        <f t="shared" si="1"/>
        <v>38</v>
      </c>
      <c r="BL19" s="6">
        <f t="shared" si="1"/>
        <v>39</v>
      </c>
      <c r="BM19" s="6">
        <f t="shared" si="1"/>
        <v>40</v>
      </c>
      <c r="BN19" s="6">
        <f t="shared" si="1"/>
        <v>41</v>
      </c>
      <c r="BO19" s="6">
        <f t="shared" si="1"/>
        <v>42</v>
      </c>
      <c r="BP19" s="6">
        <f t="shared" si="1"/>
        <v>43</v>
      </c>
      <c r="BQ19" s="6">
        <f t="shared" si="1"/>
        <v>44</v>
      </c>
      <c r="BR19" s="6">
        <f t="shared" si="1"/>
        <v>45</v>
      </c>
      <c r="BS19" s="6">
        <f t="shared" si="1"/>
        <v>46</v>
      </c>
      <c r="BT19" s="6">
        <f t="shared" si="1"/>
        <v>47</v>
      </c>
      <c r="BU19" s="6">
        <f t="shared" si="1"/>
        <v>48</v>
      </c>
      <c r="BV19" s="6">
        <f t="shared" si="1"/>
        <v>49</v>
      </c>
      <c r="BW19" s="6">
        <f t="shared" si="1"/>
        <v>50</v>
      </c>
      <c r="BX19" s="6">
        <f t="shared" si="1"/>
        <v>51</v>
      </c>
      <c r="BY19" s="6">
        <f t="shared" si="1"/>
        <v>52</v>
      </c>
      <c r="BZ19" s="6">
        <f t="shared" si="1"/>
        <v>53</v>
      </c>
      <c r="CA19" s="6">
        <f t="shared" si="1"/>
        <v>54</v>
      </c>
      <c r="CB19" s="6">
        <f t="shared" si="1"/>
        <v>55</v>
      </c>
      <c r="CC19" s="6">
        <f>CB19+1</f>
        <v>56</v>
      </c>
      <c r="CD19" s="6">
        <f t="shared" si="1"/>
        <v>57</v>
      </c>
      <c r="CE19" s="6">
        <f t="shared" si="1"/>
        <v>58</v>
      </c>
      <c r="CF19" s="6">
        <f t="shared" si="1"/>
        <v>59</v>
      </c>
      <c r="CG19" s="6">
        <f t="shared" si="1"/>
        <v>60</v>
      </c>
      <c r="CH19" s="6">
        <f>CG19+1</f>
        <v>61</v>
      </c>
      <c r="CI19" s="6">
        <f t="shared" si="1"/>
        <v>62</v>
      </c>
      <c r="CJ19" s="6">
        <f t="shared" si="1"/>
        <v>63</v>
      </c>
      <c r="CK19" s="6">
        <f t="shared" si="1"/>
        <v>64</v>
      </c>
    </row>
    <row r="20" spans="1:89" ht="15.75" thickBot="1" x14ac:dyDescent="0.3">
      <c r="A20" s="67" t="s">
        <v>25</v>
      </c>
      <c r="B20" s="68"/>
      <c r="C20" s="69" t="str">
        <f>J20&amp;K20</f>
        <v>12 m²/L</v>
      </c>
      <c r="D20" s="69"/>
      <c r="E20" s="69" t="str">
        <f>L20&amp;M20&amp;N20&amp;O20&amp;P20&amp;Q20&amp;R20&amp;S20</f>
        <v>1 L   -  3 L   -  16 L</v>
      </c>
      <c r="F20" s="70"/>
      <c r="G20" s="55"/>
      <c r="H20" s="80"/>
      <c r="I20" s="80"/>
      <c r="J20" s="80">
        <v>12</v>
      </c>
      <c r="K20" s="80" t="s">
        <v>35</v>
      </c>
      <c r="L20" s="80">
        <v>1</v>
      </c>
      <c r="M20" s="80" t="s">
        <v>36</v>
      </c>
      <c r="N20" s="80" t="s">
        <v>37</v>
      </c>
      <c r="O20" s="80">
        <v>3</v>
      </c>
      <c r="P20" s="80" t="s">
        <v>36</v>
      </c>
      <c r="Q20" s="80" t="s">
        <v>37</v>
      </c>
      <c r="R20" s="80">
        <v>16</v>
      </c>
      <c r="S20" s="80" t="s">
        <v>38</v>
      </c>
      <c r="T20" s="35" t="str">
        <f>T11</f>
        <v>Peinture sur métaux</v>
      </c>
      <c r="U20" s="71" t="str">
        <f>TEXT(X11,"0,00")&amp;" L"</f>
        <v>3,14 L</v>
      </c>
      <c r="V20" s="72"/>
      <c r="W20" s="58">
        <f ca="1">INDEX(Z20:CK20,[1]!EQUIV_X(X11,Z20:CK20,1))</f>
        <v>1</v>
      </c>
      <c r="X20" s="59">
        <f t="shared" ca="1" si="2"/>
        <v>-2.1393791666666666</v>
      </c>
      <c r="Z20" s="6">
        <v>1</v>
      </c>
      <c r="AA20" s="6">
        <f>Z20+1</f>
        <v>2</v>
      </c>
      <c r="AB20" s="6">
        <f t="shared" si="1"/>
        <v>3</v>
      </c>
      <c r="AC20" s="6">
        <f t="shared" si="1"/>
        <v>4</v>
      </c>
      <c r="AD20" s="6">
        <f t="shared" si="1"/>
        <v>5</v>
      </c>
      <c r="AE20" s="6">
        <f t="shared" si="1"/>
        <v>6</v>
      </c>
      <c r="AF20" s="6">
        <f t="shared" si="1"/>
        <v>7</v>
      </c>
      <c r="AG20" s="6">
        <f t="shared" si="1"/>
        <v>8</v>
      </c>
      <c r="AH20" s="6">
        <f t="shared" si="1"/>
        <v>9</v>
      </c>
      <c r="AI20" s="6">
        <f t="shared" si="1"/>
        <v>10</v>
      </c>
      <c r="AJ20" s="6">
        <f t="shared" si="1"/>
        <v>11</v>
      </c>
      <c r="AK20" s="6">
        <f t="shared" si="1"/>
        <v>12</v>
      </c>
      <c r="AL20" s="6">
        <f t="shared" si="1"/>
        <v>13</v>
      </c>
      <c r="AM20" s="6">
        <f t="shared" si="1"/>
        <v>14</v>
      </c>
      <c r="AN20" s="6">
        <f t="shared" si="1"/>
        <v>15</v>
      </c>
      <c r="AO20" s="6">
        <f t="shared" si="1"/>
        <v>16</v>
      </c>
      <c r="AP20" s="6">
        <f t="shared" si="1"/>
        <v>17</v>
      </c>
      <c r="AQ20" s="6">
        <f t="shared" si="1"/>
        <v>18</v>
      </c>
      <c r="AR20" s="6">
        <f t="shared" si="1"/>
        <v>19</v>
      </c>
      <c r="AS20" s="6">
        <f t="shared" si="1"/>
        <v>20</v>
      </c>
      <c r="AT20" s="6">
        <f t="shared" si="1"/>
        <v>21</v>
      </c>
      <c r="AU20" s="6">
        <f t="shared" si="1"/>
        <v>22</v>
      </c>
      <c r="AV20" s="6">
        <f t="shared" si="1"/>
        <v>23</v>
      </c>
      <c r="AW20" s="6">
        <f t="shared" si="1"/>
        <v>24</v>
      </c>
      <c r="AX20" s="6">
        <f t="shared" si="1"/>
        <v>25</v>
      </c>
      <c r="AY20" s="6">
        <f t="shared" si="1"/>
        <v>26</v>
      </c>
      <c r="AZ20" s="6">
        <f t="shared" si="1"/>
        <v>27</v>
      </c>
      <c r="BA20" s="6">
        <f t="shared" si="1"/>
        <v>28</v>
      </c>
      <c r="BB20" s="6">
        <f t="shared" si="1"/>
        <v>29</v>
      </c>
      <c r="BC20" s="6">
        <f t="shared" si="1"/>
        <v>30</v>
      </c>
      <c r="BD20" s="6">
        <f t="shared" si="1"/>
        <v>31</v>
      </c>
      <c r="BE20" s="6">
        <f t="shared" si="1"/>
        <v>32</v>
      </c>
      <c r="BF20" s="6">
        <f t="shared" si="1"/>
        <v>33</v>
      </c>
      <c r="BG20" s="6">
        <f t="shared" si="1"/>
        <v>34</v>
      </c>
      <c r="BH20" s="6">
        <f t="shared" si="1"/>
        <v>35</v>
      </c>
      <c r="BI20" s="6">
        <f t="shared" si="1"/>
        <v>36</v>
      </c>
      <c r="BJ20" s="6">
        <f t="shared" si="1"/>
        <v>37</v>
      </c>
      <c r="BK20" s="6">
        <f t="shared" si="1"/>
        <v>38</v>
      </c>
      <c r="BL20" s="6">
        <f t="shared" si="1"/>
        <v>39</v>
      </c>
      <c r="BM20" s="6">
        <f t="shared" si="1"/>
        <v>40</v>
      </c>
      <c r="BN20" s="6">
        <f t="shared" si="1"/>
        <v>41</v>
      </c>
      <c r="BO20" s="6">
        <f t="shared" si="1"/>
        <v>42</v>
      </c>
      <c r="BP20" s="6">
        <f t="shared" si="1"/>
        <v>43</v>
      </c>
      <c r="BQ20" s="6">
        <f t="shared" si="1"/>
        <v>44</v>
      </c>
      <c r="BR20" s="6">
        <f t="shared" si="1"/>
        <v>45</v>
      </c>
      <c r="BS20" s="6">
        <f t="shared" si="1"/>
        <v>46</v>
      </c>
      <c r="BT20" s="6">
        <f t="shared" si="1"/>
        <v>47</v>
      </c>
      <c r="BU20" s="6">
        <f t="shared" si="1"/>
        <v>48</v>
      </c>
      <c r="BV20" s="6">
        <f t="shared" si="1"/>
        <v>49</v>
      </c>
      <c r="BW20" s="6">
        <f t="shared" si="1"/>
        <v>50</v>
      </c>
      <c r="BX20" s="6">
        <f t="shared" si="1"/>
        <v>51</v>
      </c>
      <c r="BY20" s="6">
        <f t="shared" si="1"/>
        <v>52</v>
      </c>
      <c r="BZ20" s="6">
        <f t="shared" si="1"/>
        <v>53</v>
      </c>
      <c r="CA20" s="6">
        <f t="shared" si="1"/>
        <v>54</v>
      </c>
      <c r="CB20" s="6">
        <f t="shared" si="1"/>
        <v>55</v>
      </c>
      <c r="CC20" s="6">
        <f>CB20+1</f>
        <v>56</v>
      </c>
      <c r="CD20" s="6">
        <f t="shared" si="1"/>
        <v>57</v>
      </c>
      <c r="CE20" s="6">
        <f t="shared" si="1"/>
        <v>58</v>
      </c>
      <c r="CF20" s="6">
        <f t="shared" si="1"/>
        <v>59</v>
      </c>
      <c r="CG20" s="6">
        <f t="shared" si="1"/>
        <v>60</v>
      </c>
      <c r="CH20" s="6">
        <f>CG20+1</f>
        <v>61</v>
      </c>
      <c r="CI20" s="6">
        <f t="shared" si="1"/>
        <v>62</v>
      </c>
      <c r="CJ20" s="6">
        <f t="shared" si="1"/>
        <v>63</v>
      </c>
      <c r="CK20" s="6">
        <f t="shared" si="1"/>
        <v>64</v>
      </c>
    </row>
    <row r="22" spans="1:89" x14ac:dyDescent="0.25">
      <c r="A22" t="s">
        <v>42</v>
      </c>
    </row>
    <row r="23" spans="1:89" x14ac:dyDescent="0.25">
      <c r="A23" t="s">
        <v>43</v>
      </c>
    </row>
    <row r="24" spans="1:89" ht="15.75" thickBot="1" x14ac:dyDescent="0.3"/>
    <row r="25" spans="1:89" ht="16.5" thickBot="1" x14ac:dyDescent="0.3">
      <c r="B25" s="13" t="s">
        <v>5</v>
      </c>
      <c r="C25" s="50" t="s">
        <v>44</v>
      </c>
      <c r="D25" s="73"/>
      <c r="E25" s="73"/>
    </row>
    <row r="26" spans="1:89" x14ac:dyDescent="0.25">
      <c r="B26" s="74" t="s">
        <v>33</v>
      </c>
      <c r="C26" s="75">
        <f>H26</f>
        <v>4.8499999999999996</v>
      </c>
      <c r="H26" s="66">
        <v>4.8499999999999996</v>
      </c>
      <c r="K26" s="76">
        <f>1+(H26/100)</f>
        <v>1.0485</v>
      </c>
    </row>
    <row r="27" spans="1:89" x14ac:dyDescent="0.25">
      <c r="B27" s="77" t="s">
        <v>17</v>
      </c>
      <c r="C27" s="75">
        <f t="shared" ref="C27:C30" si="3">H27</f>
        <v>7.5</v>
      </c>
      <c r="H27" s="66">
        <v>7.5</v>
      </c>
    </row>
    <row r="28" spans="1:89" x14ac:dyDescent="0.25">
      <c r="B28" s="77" t="s">
        <v>20</v>
      </c>
      <c r="C28" s="75">
        <f t="shared" si="3"/>
        <v>6.4</v>
      </c>
      <c r="H28" s="66">
        <v>6.4</v>
      </c>
    </row>
    <row r="29" spans="1:89" x14ac:dyDescent="0.25">
      <c r="B29" s="77" t="s">
        <v>23</v>
      </c>
      <c r="C29" s="75">
        <f t="shared" si="3"/>
        <v>3.25</v>
      </c>
      <c r="H29" s="66">
        <v>3.25</v>
      </c>
    </row>
    <row r="30" spans="1:89" ht="15.75" thickBot="1" x14ac:dyDescent="0.3">
      <c r="B30" s="78" t="s">
        <v>25</v>
      </c>
      <c r="C30" s="79">
        <f t="shared" si="3"/>
        <v>2.65</v>
      </c>
      <c r="H30" s="66">
        <v>2.65</v>
      </c>
    </row>
    <row r="32" spans="1:89" x14ac:dyDescent="0.25">
      <c r="A32" t="s">
        <v>45</v>
      </c>
    </row>
    <row r="33" spans="1:1" x14ac:dyDescent="0.25">
      <c r="A33" t="s">
        <v>46</v>
      </c>
    </row>
    <row r="34" spans="1:1" x14ac:dyDescent="0.25">
      <c r="A34" t="s">
        <v>47</v>
      </c>
    </row>
    <row r="35" spans="1:1" x14ac:dyDescent="0.25">
      <c r="A35" t="s">
        <v>48</v>
      </c>
    </row>
  </sheetData>
  <mergeCells count="33">
    <mergeCell ref="A20:B20"/>
    <mergeCell ref="C20:D20"/>
    <mergeCell ref="E20:F20"/>
    <mergeCell ref="U20:V20"/>
    <mergeCell ref="A18:B18"/>
    <mergeCell ref="C18:D18"/>
    <mergeCell ref="E18:F18"/>
    <mergeCell ref="U18:V18"/>
    <mergeCell ref="A19:B19"/>
    <mergeCell ref="C19:D19"/>
    <mergeCell ref="E19:F19"/>
    <mergeCell ref="U19:V19"/>
    <mergeCell ref="A16:B16"/>
    <mergeCell ref="C16:D16"/>
    <mergeCell ref="E16:F16"/>
    <mergeCell ref="U16:V16"/>
    <mergeCell ref="A17:B17"/>
    <mergeCell ref="C17:D17"/>
    <mergeCell ref="E17:F17"/>
    <mergeCell ref="U17:V17"/>
    <mergeCell ref="V10:W10"/>
    <mergeCell ref="V11:W11"/>
    <mergeCell ref="A14:F14"/>
    <mergeCell ref="A15:B15"/>
    <mergeCell ref="C15:D15"/>
    <mergeCell ref="E15:F15"/>
    <mergeCell ref="U15:V15"/>
    <mergeCell ref="A1:F1"/>
    <mergeCell ref="A6:F6"/>
    <mergeCell ref="V6:X6"/>
    <mergeCell ref="V7:W7"/>
    <mergeCell ref="V8:W8"/>
    <mergeCell ref="V9:W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Peinture APL 5.c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TBEE</dc:creator>
  <cp:lastModifiedBy>TBEE</cp:lastModifiedBy>
  <dcterms:created xsi:type="dcterms:W3CDTF">2022-10-15T08:46:53Z</dcterms:created>
  <dcterms:modified xsi:type="dcterms:W3CDTF">2022-10-15T08:47:26Z</dcterms:modified>
</cp:coreProperties>
</file>