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5480" windowHeight="6165" activeTab="1"/>
  </bookViews>
  <sheets>
    <sheet name="Saisie" sheetId="5" r:id="rId1"/>
    <sheet name="MOIS" sheetId="1" r:id="rId2"/>
    <sheet name="RH" sheetId="14" r:id="rId3"/>
    <sheet name="Listes" sheetId="4" r:id="rId4"/>
  </sheets>
  <definedNames>
    <definedName name="_xlnm._FilterDatabase" localSheetId="1" hidden="1">MOIS!$A$8:$AG$29</definedName>
    <definedName name="_xlnm._FilterDatabase" localSheetId="2" hidden="1">RH!$A$5:$AF$26</definedName>
    <definedName name="_xlnm._FilterDatabase" localSheetId="0" hidden="1">Saisie!$A$2:$C$101</definedName>
    <definedName name="An" localSheetId="2">RH!$A$1</definedName>
    <definedName name="An">MOIS!$B$1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Nom">OFFSET(Listes!$A$2,,,COUNTA(Listes!$A:$A)-1)</definedName>
    <definedName name="Noms">OFFSET(Saisie!$A$3,,,COUNTA(Saisie!$A:$A)-1)</definedName>
    <definedName name="quoi">OFFSET(Saisie!$D$3,,,COUNTA(Saisie!$A:$A)-1)</definedName>
    <definedName name="SEM">Listes!$G$2:$G$54</definedName>
    <definedName name="_xlnm.Print_Area" localSheetId="1">MOIS!$B$1:$AG$29</definedName>
    <definedName name="_xlnm.Print_Area" localSheetId="2">RH!$A$1:$AF$26</definedName>
  </definedNames>
  <calcPr calcId="125725"/>
</workbook>
</file>

<file path=xl/calcChain.xml><?xml version="1.0" encoding="utf-8"?>
<calcChain xmlns="http://schemas.openxmlformats.org/spreadsheetml/2006/main">
  <c r="E110" i="5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B3" i="14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H8" i="1"/>
  <c r="B29"/>
  <c r="B28"/>
  <c r="B27"/>
  <c r="B26"/>
  <c r="B25"/>
  <c r="B24"/>
  <c r="B19"/>
  <c r="B23"/>
  <c r="B22"/>
  <c r="B21"/>
  <c r="B20"/>
  <c r="B18"/>
  <c r="B17"/>
  <c r="B16"/>
  <c r="B15"/>
  <c r="B14"/>
  <c r="B13"/>
  <c r="B12"/>
  <c r="B11"/>
  <c r="B10"/>
  <c r="B9"/>
  <c r="B8"/>
  <c r="C8" s="1"/>
  <c r="E2" i="4"/>
  <c r="E3"/>
  <c r="E4" s="1"/>
  <c r="E5"/>
  <c r="E6"/>
  <c r="E10"/>
  <c r="E11"/>
  <c r="E12"/>
  <c r="E13"/>
  <c r="E14"/>
  <c r="C6" i="1"/>
  <c r="C28" l="1"/>
  <c r="C26"/>
  <c r="C24"/>
  <c r="C22"/>
  <c r="C20"/>
  <c r="C18"/>
  <c r="C16"/>
  <c r="C14"/>
  <c r="C29"/>
  <c r="C27"/>
  <c r="C25"/>
  <c r="C23"/>
  <c r="C21"/>
  <c r="C19"/>
  <c r="C17"/>
  <c r="C15"/>
  <c r="C9"/>
  <c r="C11"/>
  <c r="C13"/>
  <c r="C10"/>
  <c r="C12"/>
  <c r="C7"/>
  <c r="C5" s="1"/>
  <c r="D6"/>
  <c r="D7" s="1"/>
  <c r="D5" s="1"/>
  <c r="E7" i="4"/>
  <c r="E8"/>
  <c r="E9" s="1"/>
  <c r="D29" i="1" l="1"/>
  <c r="D27"/>
  <c r="D25"/>
  <c r="D23"/>
  <c r="D21"/>
  <c r="D19"/>
  <c r="D17"/>
  <c r="D15"/>
  <c r="D28"/>
  <c r="D26"/>
  <c r="D24"/>
  <c r="D22"/>
  <c r="D20"/>
  <c r="D18"/>
  <c r="D16"/>
  <c r="D14"/>
  <c r="D13"/>
  <c r="D11"/>
  <c r="D9"/>
  <c r="D12"/>
  <c r="D10"/>
  <c r="D8"/>
  <c r="E6"/>
  <c r="E28" l="1"/>
  <c r="E26"/>
  <c r="E24"/>
  <c r="E22"/>
  <c r="E20"/>
  <c r="E18"/>
  <c r="E16"/>
  <c r="E14"/>
  <c r="E29"/>
  <c r="E27"/>
  <c r="E25"/>
  <c r="E23"/>
  <c r="E21"/>
  <c r="E19"/>
  <c r="E17"/>
  <c r="E15"/>
  <c r="E12"/>
  <c r="E10"/>
  <c r="E13"/>
  <c r="E11"/>
  <c r="E9"/>
  <c r="E8"/>
  <c r="F6"/>
  <c r="E7"/>
  <c r="E5" s="1"/>
  <c r="F29" l="1"/>
  <c r="F27"/>
  <c r="F25"/>
  <c r="F23"/>
  <c r="F21"/>
  <c r="F19"/>
  <c r="F17"/>
  <c r="F15"/>
  <c r="F28"/>
  <c r="F26"/>
  <c r="F24"/>
  <c r="F22"/>
  <c r="F20"/>
  <c r="F18"/>
  <c r="F16"/>
  <c r="F14"/>
  <c r="F13"/>
  <c r="F11"/>
  <c r="F9"/>
  <c r="F12"/>
  <c r="F10"/>
  <c r="F8"/>
  <c r="F7"/>
  <c r="F5" s="1"/>
  <c r="G6"/>
  <c r="G28" l="1"/>
  <c r="G26"/>
  <c r="G24"/>
  <c r="G22"/>
  <c r="G20"/>
  <c r="G18"/>
  <c r="G16"/>
  <c r="G14"/>
  <c r="G29"/>
  <c r="G27"/>
  <c r="G25"/>
  <c r="G23"/>
  <c r="G21"/>
  <c r="G19"/>
  <c r="G17"/>
  <c r="G15"/>
  <c r="G12"/>
  <c r="G10"/>
  <c r="G13"/>
  <c r="G11"/>
  <c r="G9"/>
  <c r="G8"/>
  <c r="H6"/>
  <c r="G7"/>
  <c r="G5" s="1"/>
  <c r="H29" l="1"/>
  <c r="H27"/>
  <c r="H25"/>
  <c r="H23"/>
  <c r="H21"/>
  <c r="H19"/>
  <c r="H17"/>
  <c r="H15"/>
  <c r="H28"/>
  <c r="H26"/>
  <c r="H24"/>
  <c r="H22"/>
  <c r="H20"/>
  <c r="H18"/>
  <c r="H16"/>
  <c r="H14"/>
  <c r="H13"/>
  <c r="H11"/>
  <c r="H9"/>
  <c r="H12"/>
  <c r="H10"/>
  <c r="H8"/>
  <c r="H7"/>
  <c r="H5" s="1"/>
  <c r="I6"/>
  <c r="I28" l="1"/>
  <c r="I26"/>
  <c r="I24"/>
  <c r="I22"/>
  <c r="I20"/>
  <c r="I18"/>
  <c r="I16"/>
  <c r="I14"/>
  <c r="I29"/>
  <c r="I27"/>
  <c r="I25"/>
  <c r="I23"/>
  <c r="I21"/>
  <c r="I19"/>
  <c r="I17"/>
  <c r="I15"/>
  <c r="I12"/>
  <c r="I10"/>
  <c r="I13"/>
  <c r="I11"/>
  <c r="I9"/>
  <c r="I8"/>
  <c r="J6"/>
  <c r="I7"/>
  <c r="I5" s="1"/>
  <c r="J29" l="1"/>
  <c r="J27"/>
  <c r="J25"/>
  <c r="J23"/>
  <c r="J21"/>
  <c r="J19"/>
  <c r="J17"/>
  <c r="J15"/>
  <c r="J28"/>
  <c r="J26"/>
  <c r="J24"/>
  <c r="J22"/>
  <c r="J20"/>
  <c r="J18"/>
  <c r="J16"/>
  <c r="J14"/>
  <c r="J13"/>
  <c r="J11"/>
  <c r="J9"/>
  <c r="J12"/>
  <c r="J10"/>
  <c r="J8"/>
  <c r="K6"/>
  <c r="J7"/>
  <c r="J5" s="1"/>
  <c r="K28" l="1"/>
  <c r="K26"/>
  <c r="K24"/>
  <c r="K22"/>
  <c r="K20"/>
  <c r="K18"/>
  <c r="K16"/>
  <c r="K14"/>
  <c r="K29"/>
  <c r="K27"/>
  <c r="K25"/>
  <c r="K23"/>
  <c r="K21"/>
  <c r="K19"/>
  <c r="K17"/>
  <c r="K15"/>
  <c r="K12"/>
  <c r="K10"/>
  <c r="K13"/>
  <c r="K11"/>
  <c r="K9"/>
  <c r="K8"/>
  <c r="K7"/>
  <c r="K5" s="1"/>
  <c r="L6"/>
  <c r="L29" l="1"/>
  <c r="L27"/>
  <c r="L25"/>
  <c r="L23"/>
  <c r="L21"/>
  <c r="L19"/>
  <c r="L17"/>
  <c r="L15"/>
  <c r="L28"/>
  <c r="L26"/>
  <c r="L24"/>
  <c r="L22"/>
  <c r="L20"/>
  <c r="L18"/>
  <c r="L16"/>
  <c r="L14"/>
  <c r="L13"/>
  <c r="L11"/>
  <c r="L9"/>
  <c r="L12"/>
  <c r="L10"/>
  <c r="L8"/>
  <c r="L7"/>
  <c r="L5" s="1"/>
  <c r="M6"/>
  <c r="M28" l="1"/>
  <c r="M26"/>
  <c r="M24"/>
  <c r="M22"/>
  <c r="M20"/>
  <c r="M18"/>
  <c r="M16"/>
  <c r="M14"/>
  <c r="M29"/>
  <c r="M27"/>
  <c r="M25"/>
  <c r="M23"/>
  <c r="M21"/>
  <c r="M19"/>
  <c r="M17"/>
  <c r="M15"/>
  <c r="M12"/>
  <c r="M10"/>
  <c r="M13"/>
  <c r="M11"/>
  <c r="M9"/>
  <c r="M8"/>
  <c r="N6"/>
  <c r="M7"/>
  <c r="M5" s="1"/>
  <c r="N29" l="1"/>
  <c r="N27"/>
  <c r="N25"/>
  <c r="N23"/>
  <c r="N21"/>
  <c r="N19"/>
  <c r="N17"/>
  <c r="N15"/>
  <c r="N28"/>
  <c r="N26"/>
  <c r="N24"/>
  <c r="N22"/>
  <c r="N20"/>
  <c r="N18"/>
  <c r="N16"/>
  <c r="N14"/>
  <c r="N13"/>
  <c r="N11"/>
  <c r="N9"/>
  <c r="N12"/>
  <c r="N10"/>
  <c r="N8"/>
  <c r="O6"/>
  <c r="N7"/>
  <c r="N5" s="1"/>
  <c r="O28" l="1"/>
  <c r="O26"/>
  <c r="O24"/>
  <c r="O22"/>
  <c r="O20"/>
  <c r="O18"/>
  <c r="O16"/>
  <c r="O14"/>
  <c r="O29"/>
  <c r="O27"/>
  <c r="O25"/>
  <c r="O23"/>
  <c r="O21"/>
  <c r="O19"/>
  <c r="O17"/>
  <c r="O15"/>
  <c r="O12"/>
  <c r="O10"/>
  <c r="O13"/>
  <c r="O11"/>
  <c r="O9"/>
  <c r="O8"/>
  <c r="O7"/>
  <c r="O5" s="1"/>
  <c r="P6"/>
  <c r="P29" l="1"/>
  <c r="P27"/>
  <c r="P25"/>
  <c r="P23"/>
  <c r="P21"/>
  <c r="P19"/>
  <c r="P17"/>
  <c r="P15"/>
  <c r="P28"/>
  <c r="P26"/>
  <c r="P24"/>
  <c r="P22"/>
  <c r="P20"/>
  <c r="P18"/>
  <c r="P16"/>
  <c r="P14"/>
  <c r="P13"/>
  <c r="P11"/>
  <c r="P9"/>
  <c r="P12"/>
  <c r="P10"/>
  <c r="P8"/>
  <c r="P7"/>
  <c r="P5" s="1"/>
  <c r="Q6"/>
  <c r="Q28" l="1"/>
  <c r="Q26"/>
  <c r="Q24"/>
  <c r="Q22"/>
  <c r="Q20"/>
  <c r="Q18"/>
  <c r="Q16"/>
  <c r="Q14"/>
  <c r="Q29"/>
  <c r="Q27"/>
  <c r="Q25"/>
  <c r="Q23"/>
  <c r="Q21"/>
  <c r="Q19"/>
  <c r="Q17"/>
  <c r="Q15"/>
  <c r="Q12"/>
  <c r="Q10"/>
  <c r="Q13"/>
  <c r="Q11"/>
  <c r="Q9"/>
  <c r="Q8"/>
  <c r="R6"/>
  <c r="Q7"/>
  <c r="Q5" s="1"/>
  <c r="R29" l="1"/>
  <c r="R27"/>
  <c r="R25"/>
  <c r="R23"/>
  <c r="R21"/>
  <c r="R19"/>
  <c r="R17"/>
  <c r="R15"/>
  <c r="R13"/>
  <c r="R28"/>
  <c r="R26"/>
  <c r="R24"/>
  <c r="R22"/>
  <c r="R20"/>
  <c r="R18"/>
  <c r="R16"/>
  <c r="R14"/>
  <c r="R11"/>
  <c r="R9"/>
  <c r="R12"/>
  <c r="R10"/>
  <c r="R8"/>
  <c r="S6"/>
  <c r="R7"/>
  <c r="R5" s="1"/>
  <c r="S28" l="1"/>
  <c r="S26"/>
  <c r="S24"/>
  <c r="S22"/>
  <c r="S20"/>
  <c r="S18"/>
  <c r="S16"/>
  <c r="S14"/>
  <c r="S29"/>
  <c r="S27"/>
  <c r="S25"/>
  <c r="S23"/>
  <c r="S21"/>
  <c r="S19"/>
  <c r="S17"/>
  <c r="S15"/>
  <c r="S13"/>
  <c r="S12"/>
  <c r="S10"/>
  <c r="S11"/>
  <c r="S9"/>
  <c r="S8"/>
  <c r="T6"/>
  <c r="S7"/>
  <c r="S5" s="1"/>
  <c r="T29" l="1"/>
  <c r="T27"/>
  <c r="T25"/>
  <c r="T23"/>
  <c r="T21"/>
  <c r="T19"/>
  <c r="T17"/>
  <c r="T15"/>
  <c r="T13"/>
  <c r="T28"/>
  <c r="T26"/>
  <c r="T24"/>
  <c r="T22"/>
  <c r="T20"/>
  <c r="T18"/>
  <c r="T16"/>
  <c r="T14"/>
  <c r="T11"/>
  <c r="T9"/>
  <c r="T12"/>
  <c r="T10"/>
  <c r="T8"/>
  <c r="T7"/>
  <c r="T5" s="1"/>
  <c r="U6"/>
  <c r="U28" l="1"/>
  <c r="U26"/>
  <c r="U24"/>
  <c r="U22"/>
  <c r="U20"/>
  <c r="U18"/>
  <c r="U16"/>
  <c r="U14"/>
  <c r="U29"/>
  <c r="U27"/>
  <c r="U25"/>
  <c r="U23"/>
  <c r="U21"/>
  <c r="U19"/>
  <c r="U17"/>
  <c r="U15"/>
  <c r="U13"/>
  <c r="U12"/>
  <c r="U10"/>
  <c r="U11"/>
  <c r="U9"/>
  <c r="U8"/>
  <c r="V6"/>
  <c r="U7"/>
  <c r="U5" s="1"/>
  <c r="V29" l="1"/>
  <c r="V27"/>
  <c r="V25"/>
  <c r="V23"/>
  <c r="V21"/>
  <c r="V19"/>
  <c r="V17"/>
  <c r="V15"/>
  <c r="V13"/>
  <c r="V28"/>
  <c r="V26"/>
  <c r="V24"/>
  <c r="V22"/>
  <c r="V20"/>
  <c r="V18"/>
  <c r="V16"/>
  <c r="V14"/>
  <c r="V11"/>
  <c r="V9"/>
  <c r="V12"/>
  <c r="V10"/>
  <c r="V8"/>
  <c r="W6"/>
  <c r="V7"/>
  <c r="V5" s="1"/>
  <c r="W28" l="1"/>
  <c r="W26"/>
  <c r="W24"/>
  <c r="W22"/>
  <c r="W20"/>
  <c r="W18"/>
  <c r="W16"/>
  <c r="W14"/>
  <c r="W29"/>
  <c r="W27"/>
  <c r="W25"/>
  <c r="W23"/>
  <c r="W21"/>
  <c r="W19"/>
  <c r="W17"/>
  <c r="W15"/>
  <c r="W13"/>
  <c r="W12"/>
  <c r="W10"/>
  <c r="W11"/>
  <c r="W9"/>
  <c r="W8"/>
  <c r="X6"/>
  <c r="W7"/>
  <c r="W5" s="1"/>
  <c r="X29" l="1"/>
  <c r="X27"/>
  <c r="X25"/>
  <c r="X23"/>
  <c r="X21"/>
  <c r="X19"/>
  <c r="X17"/>
  <c r="X15"/>
  <c r="X13"/>
  <c r="X28"/>
  <c r="X26"/>
  <c r="X24"/>
  <c r="X22"/>
  <c r="X20"/>
  <c r="X18"/>
  <c r="X16"/>
  <c r="X14"/>
  <c r="X11"/>
  <c r="X9"/>
  <c r="X12"/>
  <c r="X10"/>
  <c r="X8"/>
  <c r="Y6"/>
  <c r="X7"/>
  <c r="X5" s="1"/>
  <c r="Y28" l="1"/>
  <c r="Y26"/>
  <c r="Y24"/>
  <c r="Y22"/>
  <c r="Y20"/>
  <c r="Y18"/>
  <c r="Y16"/>
  <c r="Y14"/>
  <c r="Y29"/>
  <c r="Y27"/>
  <c r="Y25"/>
  <c r="Y23"/>
  <c r="Y21"/>
  <c r="Y19"/>
  <c r="Y17"/>
  <c r="Y15"/>
  <c r="Y13"/>
  <c r="Y12"/>
  <c r="Y10"/>
  <c r="Y11"/>
  <c r="Y9"/>
  <c r="Y8"/>
  <c r="Z6"/>
  <c r="Y7"/>
  <c r="Y5" s="1"/>
  <c r="Z29" l="1"/>
  <c r="Z27"/>
  <c r="Z25"/>
  <c r="Z23"/>
  <c r="Z21"/>
  <c r="Z19"/>
  <c r="Z17"/>
  <c r="Z15"/>
  <c r="Z13"/>
  <c r="Z28"/>
  <c r="Z26"/>
  <c r="Z24"/>
  <c r="Z22"/>
  <c r="Z20"/>
  <c r="Z18"/>
  <c r="Z16"/>
  <c r="Z14"/>
  <c r="Z11"/>
  <c r="Z9"/>
  <c r="Z12"/>
  <c r="Z10"/>
  <c r="Z8"/>
  <c r="AA6"/>
  <c r="Z7"/>
  <c r="Z5" s="1"/>
  <c r="AA28" l="1"/>
  <c r="AA26"/>
  <c r="AA24"/>
  <c r="AA22"/>
  <c r="AA20"/>
  <c r="AA18"/>
  <c r="AA16"/>
  <c r="AA14"/>
  <c r="AA29"/>
  <c r="AA27"/>
  <c r="AA25"/>
  <c r="AA23"/>
  <c r="AA21"/>
  <c r="AA19"/>
  <c r="AA17"/>
  <c r="AA15"/>
  <c r="AA13"/>
  <c r="AA12"/>
  <c r="AA10"/>
  <c r="AA11"/>
  <c r="AA9"/>
  <c r="AA8"/>
  <c r="AA7"/>
  <c r="AA5" s="1"/>
  <c r="AB6"/>
  <c r="AB29" l="1"/>
  <c r="AB27"/>
  <c r="AB25"/>
  <c r="AB23"/>
  <c r="AB21"/>
  <c r="AB19"/>
  <c r="AB17"/>
  <c r="AB15"/>
  <c r="AB13"/>
  <c r="AB28"/>
  <c r="AB26"/>
  <c r="AB24"/>
  <c r="AB22"/>
  <c r="AB20"/>
  <c r="AB18"/>
  <c r="AB16"/>
  <c r="AB14"/>
  <c r="AB11"/>
  <c r="AB9"/>
  <c r="AB12"/>
  <c r="AB10"/>
  <c r="AB8"/>
  <c r="AB7"/>
  <c r="AB5" s="1"/>
  <c r="AC6"/>
  <c r="AC28" l="1"/>
  <c r="AC26"/>
  <c r="AC24"/>
  <c r="AC22"/>
  <c r="AC20"/>
  <c r="AC18"/>
  <c r="AC16"/>
  <c r="AC14"/>
  <c r="AC29"/>
  <c r="AC27"/>
  <c r="AC25"/>
  <c r="AC23"/>
  <c r="AC21"/>
  <c r="AC19"/>
  <c r="AC17"/>
  <c r="AC15"/>
  <c r="AC13"/>
  <c r="AC12"/>
  <c r="AC10"/>
  <c r="AC11"/>
  <c r="AC9"/>
  <c r="AC8"/>
  <c r="AC7"/>
  <c r="AC5" s="1"/>
  <c r="AD6"/>
  <c r="AD29" l="1"/>
  <c r="AD27"/>
  <c r="AD25"/>
  <c r="AD23"/>
  <c r="AD21"/>
  <c r="AD19"/>
  <c r="AD17"/>
  <c r="AD15"/>
  <c r="AD13"/>
  <c r="AD28"/>
  <c r="AD26"/>
  <c r="AD24"/>
  <c r="AD22"/>
  <c r="AD20"/>
  <c r="AD18"/>
  <c r="AD16"/>
  <c r="AD14"/>
  <c r="AD11"/>
  <c r="AD9"/>
  <c r="AD12"/>
  <c r="AD10"/>
  <c r="AD8"/>
  <c r="AD7"/>
  <c r="AD5" s="1"/>
  <c r="AE6"/>
  <c r="AE28" l="1"/>
  <c r="AE26"/>
  <c r="AE24"/>
  <c r="AE22"/>
  <c r="AE20"/>
  <c r="AE18"/>
  <c r="AE16"/>
  <c r="AE14"/>
  <c r="AE29"/>
  <c r="AE27"/>
  <c r="AE25"/>
  <c r="AE23"/>
  <c r="AE21"/>
  <c r="AE19"/>
  <c r="AE17"/>
  <c r="AE15"/>
  <c r="AE13"/>
  <c r="AE12"/>
  <c r="AE10"/>
  <c r="AE11"/>
  <c r="AE9"/>
  <c r="AE8"/>
  <c r="AF6"/>
  <c r="AE7"/>
  <c r="AE5" s="1"/>
  <c r="AF29" l="1"/>
  <c r="AF27"/>
  <c r="AF25"/>
  <c r="AF23"/>
  <c r="AF21"/>
  <c r="AF19"/>
  <c r="AF17"/>
  <c r="AF15"/>
  <c r="AF13"/>
  <c r="AF28"/>
  <c r="AF26"/>
  <c r="AF24"/>
  <c r="AF22"/>
  <c r="AF20"/>
  <c r="AF18"/>
  <c r="AF16"/>
  <c r="AF14"/>
  <c r="AF11"/>
  <c r="AF9"/>
  <c r="AF12"/>
  <c r="AF10"/>
  <c r="AF8"/>
  <c r="AG6"/>
  <c r="AF7"/>
  <c r="AF5" s="1"/>
  <c r="AG28" l="1"/>
  <c r="AG26"/>
  <c r="AG24"/>
  <c r="AG22"/>
  <c r="AG20"/>
  <c r="AG18"/>
  <c r="AG16"/>
  <c r="AG14"/>
  <c r="AG29"/>
  <c r="AG27"/>
  <c r="AG25"/>
  <c r="AG23"/>
  <c r="AG21"/>
  <c r="AG19"/>
  <c r="AG17"/>
  <c r="AG15"/>
  <c r="AG13"/>
  <c r="AG12"/>
  <c r="AG10"/>
  <c r="AG11"/>
  <c r="AG9"/>
  <c r="AG8"/>
  <c r="AG7"/>
  <c r="AG5" s="1"/>
</calcChain>
</file>

<file path=xl/sharedStrings.xml><?xml version="1.0" encoding="utf-8"?>
<sst xmlns="http://schemas.openxmlformats.org/spreadsheetml/2006/main" count="288" uniqueCount="69">
  <si>
    <t>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</si>
  <si>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</si>
  <si>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</si>
  <si>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</si>
  <si>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</si>
  <si>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</si>
  <si>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</si>
  <si>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</si>
  <si>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</si>
  <si>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</si>
  <si>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</si>
  <si>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</si>
  <si>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</si>
  <si>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</si>
  <si>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</si>
  <si>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</si>
  <si>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</si>
  <si>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</si>
  <si>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</si>
  <si>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</si>
  <si>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</si>
  <si>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</si>
  <si>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</si>
  <si>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</si>
  <si>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</si>
  <si>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</si>
  <si>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</si>
  <si>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</si>
  <si>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</si>
  <si>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</si>
  <si>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</si>
  <si>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</si>
  <si>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nature
absence</t>
  </si>
  <si>
    <t>CP</t>
  </si>
  <si>
    <t>RR</t>
  </si>
  <si>
    <t>GELAS Franck</t>
  </si>
  <si>
    <t>BERNE Frederic</t>
  </si>
  <si>
    <t>DUBOIS Ludovic</t>
  </si>
  <si>
    <t>MANIGNAL Alexandre</t>
  </si>
  <si>
    <t>COMMANDEUR Anael</t>
  </si>
  <si>
    <t>FAURE Eric</t>
  </si>
  <si>
    <t>GONNARD Gwenael</t>
  </si>
  <si>
    <t>LOISEAU Danielle</t>
  </si>
  <si>
    <t>BERNABE Freddy</t>
  </si>
  <si>
    <t>GELAS Stephane</t>
  </si>
  <si>
    <t>LARIZZA Gilles</t>
  </si>
  <si>
    <t>JULIEN David</t>
  </si>
  <si>
    <t>MARSETTI Philippe</t>
  </si>
  <si>
    <t>PALLENOT Jerome</t>
  </si>
  <si>
    <t>PELLERIN Alexandre</t>
  </si>
  <si>
    <t>RHAMOUNI Yakoub</t>
  </si>
  <si>
    <t>BODIN Pierre</t>
  </si>
  <si>
    <t>SEMAINE</t>
  </si>
  <si>
    <t>init</t>
  </si>
  <si>
    <t>ACTIF</t>
  </si>
  <si>
    <t>CF</t>
  </si>
  <si>
    <t>PLANNING         EXPEDITION/LIVRAISON</t>
  </si>
  <si>
    <t>FOR</t>
  </si>
  <si>
    <t>R</t>
  </si>
  <si>
    <t>PALAYER Thibaut (ancien saiso)</t>
  </si>
  <si>
    <t>LOISEAU V (nouveau)</t>
  </si>
  <si>
    <t>CD</t>
  </si>
  <si>
    <t>FDD</t>
  </si>
  <si>
    <t>MAHAUT Thierry</t>
  </si>
  <si>
    <t>GABRIEL Mickael</t>
  </si>
  <si>
    <t>NOMS</t>
  </si>
  <si>
    <t>SEMAINES</t>
  </si>
  <si>
    <t>TOTAL HEURES ABSENCES</t>
  </si>
  <si>
    <t>duree abs</t>
  </si>
</sst>
</file>

<file path=xl/styles.xml><?xml version="1.0" encoding="utf-8"?>
<styleSheet xmlns="http://schemas.openxmlformats.org/spreadsheetml/2006/main">
  <numFmts count="5">
    <numFmt numFmtId="164" formatCode="dd"/>
    <numFmt numFmtId="165" formatCode="d/m;@"/>
    <numFmt numFmtId="166" formatCode="ddd"/>
    <numFmt numFmtId="167" formatCode="ddd\ * dd\-mm\-yy"/>
    <numFmt numFmtId="168" formatCode="[$-F800]dddd\,\ mmmm\ dd\,\ yyyy"/>
  </numFmts>
  <fonts count="22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b/>
      <sz val="10"/>
      <color indexed="9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25"/>
      <color indexed="10"/>
      <name val="Arial Black"/>
      <family val="2"/>
    </font>
    <font>
      <sz val="20"/>
      <name val="Arial"/>
      <family val="2"/>
    </font>
    <font>
      <sz val="10"/>
      <name val="Presentation"/>
    </font>
    <font>
      <sz val="10"/>
      <name val="Helvetica"/>
      <family val="2"/>
    </font>
    <font>
      <sz val="10"/>
      <name val="Eurostile Bold"/>
      <family val="2"/>
    </font>
    <font>
      <sz val="9"/>
      <name val="Arial"/>
      <family val="2"/>
    </font>
    <font>
      <sz val="30"/>
      <name val="Arial"/>
      <family val="2"/>
    </font>
    <font>
      <b/>
      <sz val="12"/>
      <name val="Arial Narrow"/>
      <family val="2"/>
    </font>
    <font>
      <b/>
      <sz val="12"/>
      <color rgb="FFFF0000"/>
      <name val="Arial Narrow"/>
      <family val="2"/>
    </font>
    <font>
      <b/>
      <sz val="12"/>
      <color rgb="FF3333FF"/>
      <name val="Arial Narrow"/>
      <family val="2"/>
    </font>
    <font>
      <sz val="10"/>
      <color theme="0"/>
      <name val="Arial"/>
      <family val="2"/>
    </font>
    <font>
      <b/>
      <sz val="12"/>
      <color theme="1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rgb="FF3333FF"/>
      </top>
      <bottom/>
      <diagonal/>
    </border>
    <border>
      <left style="medium">
        <color rgb="FF00CC00"/>
      </left>
      <right/>
      <top style="medium">
        <color rgb="FF00CC00"/>
      </top>
      <bottom style="medium">
        <color rgb="FF00CC00"/>
      </bottom>
      <diagonal/>
    </border>
    <border>
      <left/>
      <right/>
      <top style="medium">
        <color rgb="FF00CC00"/>
      </top>
      <bottom style="medium">
        <color rgb="FF00CC00"/>
      </bottom>
      <diagonal/>
    </border>
    <border>
      <left/>
      <right style="medium">
        <color rgb="FF00CC00"/>
      </right>
      <top style="medium">
        <color rgb="FF00CC00"/>
      </top>
      <bottom style="medium">
        <color rgb="FF00CC00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82">
    <xf numFmtId="0" fontId="0" fillId="0" borderId="0" xfId="0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0" fontId="5" fillId="0" borderId="0" xfId="0" applyFont="1"/>
    <xf numFmtId="0" fontId="7" fillId="2" borderId="0" xfId="0" applyFont="1" applyFill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/>
    <xf numFmtId="14" fontId="9" fillId="0" borderId="2" xfId="0" applyNumberFormat="1" applyFont="1" applyBorder="1" applyAlignment="1">
      <alignment horizontal="left" vertical="center"/>
    </xf>
    <xf numFmtId="167" fontId="4" fillId="0" borderId="3" xfId="0" applyNumberFormat="1" applyFont="1" applyFill="1" applyBorder="1" applyAlignment="1">
      <alignment vertical="center"/>
    </xf>
    <xf numFmtId="167" fontId="4" fillId="0" borderId="4" xfId="0" applyNumberFormat="1" applyFont="1" applyFill="1" applyBorder="1" applyAlignment="1">
      <alignment vertical="center"/>
    </xf>
    <xf numFmtId="0" fontId="9" fillId="0" borderId="5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0" fontId="4" fillId="0" borderId="0" xfId="0" applyFont="1"/>
    <xf numFmtId="168" fontId="4" fillId="0" borderId="0" xfId="0" applyNumberFormat="1" applyFont="1"/>
    <xf numFmtId="0" fontId="4" fillId="4" borderId="0" xfId="0" applyFont="1" applyFill="1" applyAlignment="1">
      <alignment horizontal="center"/>
    </xf>
    <xf numFmtId="0" fontId="4" fillId="3" borderId="0" xfId="0" applyFont="1" applyFill="1"/>
    <xf numFmtId="0" fontId="4" fillId="5" borderId="0" xfId="0" applyFont="1" applyFill="1" applyAlignment="1">
      <alignment horizontal="center"/>
    </xf>
    <xf numFmtId="0" fontId="4" fillId="0" borderId="0" xfId="1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166" fontId="4" fillId="0" borderId="7" xfId="0" applyNumberFormat="1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2" fillId="0" borderId="1" xfId="0" applyFont="1" applyBorder="1" applyAlignment="1">
      <alignment horizontal="right"/>
    </xf>
    <xf numFmtId="0" fontId="5" fillId="6" borderId="0" xfId="0" applyFont="1" applyFill="1"/>
    <xf numFmtId="0" fontId="13" fillId="0" borderId="0" xfId="0" applyFont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4" fillId="8" borderId="0" xfId="0" applyFont="1" applyFill="1" applyAlignment="1">
      <alignment horizontal="center"/>
    </xf>
    <xf numFmtId="0" fontId="11" fillId="0" borderId="17" xfId="0" applyFont="1" applyBorder="1" applyAlignment="1">
      <alignment horizontal="center" vertical="center"/>
    </xf>
    <xf numFmtId="165" fontId="17" fillId="0" borderId="10" xfId="0" applyNumberFormat="1" applyFont="1" applyBorder="1" applyAlignment="1">
      <alignment horizontal="left" vertical="center"/>
    </xf>
    <xf numFmtId="165" fontId="18" fillId="0" borderId="10" xfId="0" applyNumberFormat="1" applyFont="1" applyBorder="1" applyAlignment="1">
      <alignment horizontal="left" vertical="center"/>
    </xf>
    <xf numFmtId="165" fontId="19" fillId="0" borderId="10" xfId="0" applyNumberFormat="1" applyFont="1" applyBorder="1" applyAlignment="1">
      <alignment horizontal="left" vertical="center"/>
    </xf>
    <xf numFmtId="0" fontId="2" fillId="0" borderId="0" xfId="0" applyFont="1"/>
    <xf numFmtId="0" fontId="2" fillId="9" borderId="0" xfId="0" applyFont="1" applyFill="1" applyAlignment="1">
      <alignment horizontal="center"/>
    </xf>
    <xf numFmtId="0" fontId="2" fillId="3" borderId="0" xfId="0" applyFont="1" applyFill="1"/>
    <xf numFmtId="0" fontId="2" fillId="0" borderId="0" xfId="1" applyAlignment="1">
      <alignment horizontal="center"/>
    </xf>
    <xf numFmtId="165" fontId="17" fillId="0" borderId="1" xfId="0" applyNumberFormat="1" applyFont="1" applyBorder="1" applyAlignment="1">
      <alignment horizontal="left" vertical="center"/>
    </xf>
    <xf numFmtId="165" fontId="18" fillId="0" borderId="1" xfId="0" applyNumberFormat="1" applyFont="1" applyBorder="1" applyAlignment="1">
      <alignment horizontal="left" vertical="center"/>
    </xf>
    <xf numFmtId="165" fontId="19" fillId="0" borderId="1" xfId="0" applyNumberFormat="1" applyFont="1" applyBorder="1" applyAlignment="1">
      <alignment horizontal="left" vertical="center"/>
    </xf>
    <xf numFmtId="0" fontId="2" fillId="0" borderId="0" xfId="1" applyFont="1" applyBorder="1"/>
    <xf numFmtId="0" fontId="20" fillId="10" borderId="0" xfId="0" applyFont="1" applyFill="1" applyAlignment="1">
      <alignment horizontal="center"/>
    </xf>
    <xf numFmtId="165" fontId="15" fillId="0" borderId="11" xfId="0" applyNumberFormat="1" applyFont="1" applyFill="1" applyBorder="1" applyAlignment="1">
      <alignment horizontal="center" vertical="center"/>
    </xf>
    <xf numFmtId="165" fontId="15" fillId="0" borderId="12" xfId="0" applyNumberFormat="1" applyFont="1" applyFill="1" applyBorder="1" applyAlignment="1">
      <alignment horizontal="center" vertical="center"/>
    </xf>
    <xf numFmtId="0" fontId="4" fillId="0" borderId="10" xfId="0" quotePrefix="1" applyNumberFormat="1" applyFont="1" applyFill="1" applyBorder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0" fillId="12" borderId="0" xfId="0" applyFont="1" applyFill="1" applyAlignment="1">
      <alignment horizontal="center"/>
    </xf>
    <xf numFmtId="165" fontId="21" fillId="0" borderId="10" xfId="0" applyNumberFormat="1" applyFont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21" fillId="0" borderId="1" xfId="0" applyNumberFormat="1" applyFont="1" applyBorder="1" applyAlignment="1">
      <alignment horizontal="left" vertical="center"/>
    </xf>
    <xf numFmtId="165" fontId="8" fillId="2" borderId="16" xfId="0" applyNumberFormat="1" applyFont="1" applyFill="1" applyBorder="1" applyAlignment="1">
      <alignment horizontal="center" vertical="center"/>
    </xf>
    <xf numFmtId="0" fontId="15" fillId="0" borderId="22" xfId="0" applyNumberFormat="1" applyFont="1" applyFill="1" applyBorder="1" applyAlignment="1">
      <alignment horizontal="center" vertical="center"/>
    </xf>
    <xf numFmtId="0" fontId="4" fillId="0" borderId="21" xfId="0" quotePrefix="1" applyNumberFormat="1" applyFont="1" applyFill="1" applyBorder="1" applyAlignment="1">
      <alignment horizontal="center" vertical="center"/>
    </xf>
    <xf numFmtId="0" fontId="5" fillId="0" borderId="21" xfId="0" applyFont="1" applyBorder="1" applyAlignment="1">
      <alignment vertical="center"/>
    </xf>
    <xf numFmtId="0" fontId="0" fillId="0" borderId="21" xfId="0" applyBorder="1"/>
    <xf numFmtId="0" fontId="10" fillId="7" borderId="1" xfId="0" applyFont="1" applyFill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21" xfId="0" quotePrefix="1" applyNumberFormat="1" applyFont="1" applyFill="1" applyBorder="1" applyAlignment="1">
      <alignment horizontal="center" vertical="center"/>
    </xf>
    <xf numFmtId="168" fontId="0" fillId="0" borderId="0" xfId="0" applyNumberFormat="1"/>
    <xf numFmtId="168" fontId="7" fillId="2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_Classeur2" xfId="1"/>
  </cellStyles>
  <dxfs count="23">
    <dxf>
      <font>
        <color theme="1"/>
      </font>
      <fill>
        <patternFill>
          <bgColor rgb="FFFFC000"/>
        </patternFill>
      </fill>
    </dxf>
    <dxf>
      <fill>
        <patternFill>
          <bgColor rgb="FF24FC3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24FC3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24FC3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F110"/>
  <sheetViews>
    <sheetView topLeftCell="A2" workbookViewId="0">
      <pane ySplit="1" topLeftCell="A3" activePane="bottomLeft" state="frozen"/>
      <selection activeCell="A2" sqref="A2"/>
      <selection pane="bottomLeft" activeCell="C3" sqref="C3"/>
    </sheetView>
  </sheetViews>
  <sheetFormatPr baseColWidth="10" defaultRowHeight="12.75"/>
  <cols>
    <col min="1" max="1" width="23.6640625" style="21" customWidth="1"/>
    <col min="2" max="2" width="27.83203125" style="22" customWidth="1"/>
    <col min="3" max="3" width="30.5" style="22" customWidth="1"/>
    <col min="4" max="4" width="12" style="27"/>
    <col min="5" max="5" width="14.5" style="18" customWidth="1"/>
  </cols>
  <sheetData>
    <row r="1" spans="1:6" hidden="1">
      <c r="A1"/>
      <c r="B1" s="80"/>
      <c r="C1" s="80"/>
      <c r="D1" s="18"/>
    </row>
    <row r="2" spans="1:6" ht="31.5" customHeight="1">
      <c r="A2" s="7" t="s">
        <v>29</v>
      </c>
      <c r="B2" s="81" t="s">
        <v>30</v>
      </c>
      <c r="C2" s="81" t="s">
        <v>31</v>
      </c>
      <c r="D2" s="19" t="s">
        <v>32</v>
      </c>
      <c r="E2" s="63" t="s">
        <v>68</v>
      </c>
      <c r="F2" s="6"/>
    </row>
    <row r="3" spans="1:6">
      <c r="A3" s="21" t="s">
        <v>40</v>
      </c>
      <c r="B3" s="22">
        <v>41295</v>
      </c>
      <c r="C3" s="22">
        <v>41299</v>
      </c>
      <c r="D3" s="23" t="s">
        <v>33</v>
      </c>
      <c r="E3" s="18">
        <f>DATEDIF(B3,C3,"d")</f>
        <v>4</v>
      </c>
      <c r="F3" s="6"/>
    </row>
    <row r="4" spans="1:6">
      <c r="A4" s="21" t="s">
        <v>35</v>
      </c>
      <c r="B4" s="22">
        <v>41498</v>
      </c>
      <c r="C4" s="22">
        <v>41502</v>
      </c>
      <c r="D4" s="23" t="s">
        <v>33</v>
      </c>
      <c r="E4" s="18">
        <f t="shared" ref="E4:E67" si="0">DATEDIF(B4,C4,"d")</f>
        <v>4</v>
      </c>
    </row>
    <row r="5" spans="1:6">
      <c r="A5" s="21" t="s">
        <v>35</v>
      </c>
      <c r="B5" s="22">
        <v>41505</v>
      </c>
      <c r="C5" s="22">
        <v>41509</v>
      </c>
      <c r="D5" s="23" t="s">
        <v>33</v>
      </c>
      <c r="E5" s="18">
        <f t="shared" si="0"/>
        <v>4</v>
      </c>
    </row>
    <row r="6" spans="1:6">
      <c r="A6" s="21" t="s">
        <v>35</v>
      </c>
      <c r="B6" s="22">
        <v>41512</v>
      </c>
      <c r="C6" s="22">
        <v>41516</v>
      </c>
      <c r="D6" s="23" t="s">
        <v>33</v>
      </c>
      <c r="E6" s="18">
        <f t="shared" si="0"/>
        <v>4</v>
      </c>
    </row>
    <row r="7" spans="1:6">
      <c r="A7" s="21" t="s">
        <v>35</v>
      </c>
      <c r="B7" s="22">
        <v>41631</v>
      </c>
      <c r="C7" s="22">
        <v>41635</v>
      </c>
      <c r="D7" s="23" t="s">
        <v>33</v>
      </c>
      <c r="E7" s="18">
        <f t="shared" si="0"/>
        <v>4</v>
      </c>
    </row>
    <row r="8" spans="1:6">
      <c r="A8" s="21" t="s">
        <v>36</v>
      </c>
      <c r="B8" s="22">
        <v>41407</v>
      </c>
      <c r="C8" s="22">
        <v>41411</v>
      </c>
      <c r="D8" s="23" t="s">
        <v>33</v>
      </c>
      <c r="E8" s="18">
        <f t="shared" si="0"/>
        <v>4</v>
      </c>
    </row>
    <row r="9" spans="1:6">
      <c r="A9" s="21" t="s">
        <v>36</v>
      </c>
      <c r="B9" s="22">
        <v>41638</v>
      </c>
      <c r="C9" s="22">
        <v>41642</v>
      </c>
      <c r="D9" s="23" t="s">
        <v>33</v>
      </c>
      <c r="E9" s="18">
        <f t="shared" si="0"/>
        <v>4</v>
      </c>
    </row>
    <row r="10" spans="1:6">
      <c r="A10" s="21" t="s">
        <v>36</v>
      </c>
      <c r="B10" s="22">
        <v>41491</v>
      </c>
      <c r="C10" s="22">
        <v>41495</v>
      </c>
      <c r="D10" s="23" t="s">
        <v>33</v>
      </c>
      <c r="E10" s="18">
        <f t="shared" si="0"/>
        <v>4</v>
      </c>
    </row>
    <row r="11" spans="1:6">
      <c r="A11" s="21" t="s">
        <v>36</v>
      </c>
      <c r="B11" s="22">
        <v>41512</v>
      </c>
      <c r="C11" s="22">
        <v>41516</v>
      </c>
      <c r="D11" s="23" t="s">
        <v>33</v>
      </c>
      <c r="E11" s="18">
        <f t="shared" si="0"/>
        <v>4</v>
      </c>
    </row>
    <row r="12" spans="1:6">
      <c r="A12" s="21" t="s">
        <v>36</v>
      </c>
      <c r="B12" s="22">
        <v>41519</v>
      </c>
      <c r="C12" s="22">
        <v>41520</v>
      </c>
      <c r="D12" s="23" t="s">
        <v>33</v>
      </c>
      <c r="E12" s="18">
        <f t="shared" si="0"/>
        <v>1</v>
      </c>
    </row>
    <row r="13" spans="1:6">
      <c r="A13" s="21" t="s">
        <v>37</v>
      </c>
      <c r="B13" s="22">
        <v>41477</v>
      </c>
      <c r="C13" s="22">
        <v>41481</v>
      </c>
      <c r="D13" s="23" t="s">
        <v>33</v>
      </c>
      <c r="E13" s="18">
        <f t="shared" si="0"/>
        <v>4</v>
      </c>
    </row>
    <row r="14" spans="1:6">
      <c r="A14" s="21" t="s">
        <v>37</v>
      </c>
      <c r="B14" s="22">
        <v>41484</v>
      </c>
      <c r="C14" s="22">
        <v>41488</v>
      </c>
      <c r="D14" s="23" t="s">
        <v>33</v>
      </c>
      <c r="E14" s="18">
        <f t="shared" si="0"/>
        <v>4</v>
      </c>
    </row>
    <row r="15" spans="1:6">
      <c r="A15" s="21" t="s">
        <v>38</v>
      </c>
      <c r="B15" s="22">
        <v>41463</v>
      </c>
      <c r="C15" s="22">
        <v>41467</v>
      </c>
      <c r="D15" s="23" t="s">
        <v>33</v>
      </c>
      <c r="E15" s="18">
        <f t="shared" si="0"/>
        <v>4</v>
      </c>
    </row>
    <row r="16" spans="1:6">
      <c r="A16" s="21" t="s">
        <v>38</v>
      </c>
      <c r="B16" s="22">
        <v>41470</v>
      </c>
      <c r="C16" s="22">
        <v>41474</v>
      </c>
      <c r="D16" s="23" t="s">
        <v>33</v>
      </c>
      <c r="E16" s="18">
        <f t="shared" si="0"/>
        <v>4</v>
      </c>
    </row>
    <row r="17" spans="1:5">
      <c r="A17" s="21" t="s">
        <v>38</v>
      </c>
      <c r="B17" s="22">
        <v>41477</v>
      </c>
      <c r="C17" s="22">
        <v>41481</v>
      </c>
      <c r="D17" s="23" t="s">
        <v>33</v>
      </c>
      <c r="E17" s="18">
        <f t="shared" si="0"/>
        <v>4</v>
      </c>
    </row>
    <row r="18" spans="1:5">
      <c r="A18" s="21" t="s">
        <v>38</v>
      </c>
      <c r="B18" s="22">
        <v>41638</v>
      </c>
      <c r="C18" s="22">
        <v>41642</v>
      </c>
      <c r="D18" s="23" t="s">
        <v>33</v>
      </c>
      <c r="E18" s="18">
        <f t="shared" si="0"/>
        <v>4</v>
      </c>
    </row>
    <row r="19" spans="1:5">
      <c r="A19" s="21" t="s">
        <v>38</v>
      </c>
      <c r="B19" s="22">
        <v>41373</v>
      </c>
      <c r="C19" s="22">
        <v>41376</v>
      </c>
      <c r="D19" s="23" t="s">
        <v>33</v>
      </c>
      <c r="E19" s="18">
        <f t="shared" si="0"/>
        <v>3</v>
      </c>
    </row>
    <row r="20" spans="1:5">
      <c r="A20" s="21" t="s">
        <v>39</v>
      </c>
      <c r="B20" s="22">
        <v>41512</v>
      </c>
      <c r="C20" s="22">
        <v>41516</v>
      </c>
      <c r="D20" s="23" t="s">
        <v>33</v>
      </c>
      <c r="E20" s="18">
        <f t="shared" si="0"/>
        <v>4</v>
      </c>
    </row>
    <row r="21" spans="1:5">
      <c r="A21" s="21" t="s">
        <v>40</v>
      </c>
      <c r="B21" s="22">
        <v>41519</v>
      </c>
      <c r="C21" s="22">
        <v>41523</v>
      </c>
      <c r="D21" s="23" t="s">
        <v>33</v>
      </c>
      <c r="E21" s="18">
        <f t="shared" si="0"/>
        <v>4</v>
      </c>
    </row>
    <row r="22" spans="1:5">
      <c r="A22" s="21" t="s">
        <v>40</v>
      </c>
      <c r="B22" s="22">
        <v>41526</v>
      </c>
      <c r="C22" s="22">
        <v>41530</v>
      </c>
      <c r="D22" s="23" t="s">
        <v>33</v>
      </c>
      <c r="E22" s="18">
        <f t="shared" si="0"/>
        <v>4</v>
      </c>
    </row>
    <row r="23" spans="1:5">
      <c r="A23" s="21" t="s">
        <v>40</v>
      </c>
      <c r="B23" s="22">
        <v>41533</v>
      </c>
      <c r="C23" s="22">
        <v>41537</v>
      </c>
      <c r="D23" s="23" t="s">
        <v>33</v>
      </c>
      <c r="E23" s="18">
        <f t="shared" si="0"/>
        <v>4</v>
      </c>
    </row>
    <row r="24" spans="1:5">
      <c r="A24" s="21" t="s">
        <v>40</v>
      </c>
      <c r="B24" s="22">
        <v>41638</v>
      </c>
      <c r="C24" s="22">
        <v>41641</v>
      </c>
      <c r="D24" s="23" t="s">
        <v>33</v>
      </c>
      <c r="E24" s="18">
        <f t="shared" si="0"/>
        <v>3</v>
      </c>
    </row>
    <row r="25" spans="1:5">
      <c r="A25" s="21" t="s">
        <v>40</v>
      </c>
      <c r="B25" s="22">
        <v>41723</v>
      </c>
      <c r="C25" s="22">
        <v>41726</v>
      </c>
      <c r="D25" s="23" t="s">
        <v>33</v>
      </c>
      <c r="E25" s="18">
        <f t="shared" si="0"/>
        <v>3</v>
      </c>
    </row>
    <row r="26" spans="1:5">
      <c r="A26" s="21" t="s">
        <v>40</v>
      </c>
      <c r="B26" s="22">
        <v>41729</v>
      </c>
      <c r="C26" s="22">
        <v>41733</v>
      </c>
      <c r="D26" s="23" t="s">
        <v>33</v>
      </c>
      <c r="E26" s="18">
        <f t="shared" si="0"/>
        <v>4</v>
      </c>
    </row>
    <row r="27" spans="1:5">
      <c r="A27" s="21" t="s">
        <v>41</v>
      </c>
      <c r="B27" s="22">
        <v>41337</v>
      </c>
      <c r="C27" s="22">
        <v>41341</v>
      </c>
      <c r="D27" s="23" t="s">
        <v>33</v>
      </c>
      <c r="E27" s="18">
        <f t="shared" si="0"/>
        <v>4</v>
      </c>
    </row>
    <row r="28" spans="1:5">
      <c r="A28" s="21" t="s">
        <v>41</v>
      </c>
      <c r="B28" s="22">
        <v>41435</v>
      </c>
      <c r="C28" s="22">
        <v>41439</v>
      </c>
      <c r="D28" s="23" t="s">
        <v>33</v>
      </c>
      <c r="E28" s="18">
        <f t="shared" si="0"/>
        <v>4</v>
      </c>
    </row>
    <row r="29" spans="1:5">
      <c r="A29" s="21" t="s">
        <v>41</v>
      </c>
      <c r="B29" s="22">
        <v>41498</v>
      </c>
      <c r="C29" s="22">
        <v>41502</v>
      </c>
      <c r="D29" s="23" t="s">
        <v>33</v>
      </c>
      <c r="E29" s="18">
        <f t="shared" si="0"/>
        <v>4</v>
      </c>
    </row>
    <row r="30" spans="1:5">
      <c r="A30" s="21" t="s">
        <v>41</v>
      </c>
      <c r="B30" s="22">
        <v>41505</v>
      </c>
      <c r="C30" s="22">
        <v>41509</v>
      </c>
      <c r="D30" s="23" t="s">
        <v>33</v>
      </c>
      <c r="E30" s="18">
        <f t="shared" si="0"/>
        <v>4</v>
      </c>
    </row>
    <row r="31" spans="1:5">
      <c r="A31" s="21" t="s">
        <v>41</v>
      </c>
      <c r="B31" s="22">
        <v>41631</v>
      </c>
      <c r="C31" s="22">
        <v>41635</v>
      </c>
      <c r="D31" s="23" t="s">
        <v>33</v>
      </c>
      <c r="E31" s="18">
        <f t="shared" si="0"/>
        <v>4</v>
      </c>
    </row>
    <row r="32" spans="1:5">
      <c r="A32" s="21" t="s">
        <v>42</v>
      </c>
      <c r="B32" s="22">
        <v>41337</v>
      </c>
      <c r="C32" s="22">
        <v>41341</v>
      </c>
      <c r="D32" s="23" t="s">
        <v>33</v>
      </c>
      <c r="E32" s="18">
        <f t="shared" si="0"/>
        <v>4</v>
      </c>
    </row>
    <row r="33" spans="1:5">
      <c r="A33" s="21" t="s">
        <v>42</v>
      </c>
      <c r="B33" s="22">
        <v>41415</v>
      </c>
      <c r="C33" s="22">
        <v>41418</v>
      </c>
      <c r="D33" s="23" t="s">
        <v>33</v>
      </c>
      <c r="E33" s="18">
        <f t="shared" si="0"/>
        <v>3</v>
      </c>
    </row>
    <row r="34" spans="1:5">
      <c r="A34" s="21" t="s">
        <v>40</v>
      </c>
      <c r="B34" s="22">
        <v>41358</v>
      </c>
      <c r="C34" s="22">
        <v>41362</v>
      </c>
      <c r="D34" s="23" t="s">
        <v>33</v>
      </c>
      <c r="E34" s="18">
        <f t="shared" si="0"/>
        <v>4</v>
      </c>
    </row>
    <row r="35" spans="1:5">
      <c r="A35" s="21" t="s">
        <v>40</v>
      </c>
      <c r="B35" s="22">
        <v>41386</v>
      </c>
      <c r="C35" s="22">
        <v>41390</v>
      </c>
      <c r="D35" s="23" t="s">
        <v>33</v>
      </c>
      <c r="E35" s="18">
        <f t="shared" si="0"/>
        <v>4</v>
      </c>
    </row>
    <row r="36" spans="1:5">
      <c r="A36" s="21" t="s">
        <v>43</v>
      </c>
      <c r="B36" s="22">
        <v>41415</v>
      </c>
      <c r="C36" s="22">
        <v>41416</v>
      </c>
      <c r="D36" s="23" t="s">
        <v>33</v>
      </c>
      <c r="E36" s="18">
        <f t="shared" si="0"/>
        <v>1</v>
      </c>
    </row>
    <row r="37" spans="1:5">
      <c r="A37" s="21" t="s">
        <v>43</v>
      </c>
      <c r="B37" s="22">
        <v>41291</v>
      </c>
      <c r="C37" s="22">
        <v>41292</v>
      </c>
      <c r="D37" s="23" t="s">
        <v>33</v>
      </c>
      <c r="E37" s="18">
        <f t="shared" si="0"/>
        <v>1</v>
      </c>
    </row>
    <row r="38" spans="1:5">
      <c r="A38" s="21" t="s">
        <v>43</v>
      </c>
      <c r="B38" s="22">
        <v>41365</v>
      </c>
      <c r="C38" s="22">
        <v>41369</v>
      </c>
      <c r="D38" s="23" t="s">
        <v>33</v>
      </c>
      <c r="E38" s="18">
        <f t="shared" si="0"/>
        <v>4</v>
      </c>
    </row>
    <row r="39" spans="1:5">
      <c r="A39" s="21" t="s">
        <v>43</v>
      </c>
      <c r="B39" s="22">
        <v>41491</v>
      </c>
      <c r="C39" s="22">
        <v>41495</v>
      </c>
      <c r="D39" s="23" t="s">
        <v>33</v>
      </c>
      <c r="E39" s="18">
        <f t="shared" si="0"/>
        <v>4</v>
      </c>
    </row>
    <row r="40" spans="1:5">
      <c r="A40" s="21" t="s">
        <v>43</v>
      </c>
      <c r="B40" s="22">
        <v>41498</v>
      </c>
      <c r="C40" s="22">
        <v>41502</v>
      </c>
      <c r="D40" s="23" t="s">
        <v>33</v>
      </c>
      <c r="E40" s="18">
        <f t="shared" si="0"/>
        <v>4</v>
      </c>
    </row>
    <row r="41" spans="1:5">
      <c r="A41" s="21" t="s">
        <v>43</v>
      </c>
      <c r="B41" s="22">
        <v>41505</v>
      </c>
      <c r="C41" s="22">
        <v>41509</v>
      </c>
      <c r="D41" s="23" t="s">
        <v>33</v>
      </c>
      <c r="E41" s="18">
        <f t="shared" si="0"/>
        <v>4</v>
      </c>
    </row>
    <row r="42" spans="1:5">
      <c r="A42" s="21" t="s">
        <v>44</v>
      </c>
      <c r="B42" s="22">
        <v>41411</v>
      </c>
      <c r="C42" s="22">
        <v>41411</v>
      </c>
      <c r="D42" s="23" t="s">
        <v>33</v>
      </c>
      <c r="E42" s="18">
        <f t="shared" si="0"/>
        <v>0</v>
      </c>
    </row>
    <row r="43" spans="1:5">
      <c r="A43" s="21" t="s">
        <v>44</v>
      </c>
      <c r="B43" s="22">
        <v>41387</v>
      </c>
      <c r="C43" s="22">
        <v>41390</v>
      </c>
      <c r="D43" s="23" t="s">
        <v>33</v>
      </c>
      <c r="E43" s="18">
        <f t="shared" si="0"/>
        <v>3</v>
      </c>
    </row>
    <row r="44" spans="1:5">
      <c r="A44" s="21" t="s">
        <v>44</v>
      </c>
      <c r="B44" s="22">
        <v>41498</v>
      </c>
      <c r="C44" s="22">
        <v>41502</v>
      </c>
      <c r="D44" s="23" t="s">
        <v>33</v>
      </c>
      <c r="E44" s="18">
        <f t="shared" si="0"/>
        <v>4</v>
      </c>
    </row>
    <row r="45" spans="1:5">
      <c r="A45" s="21" t="s">
        <v>44</v>
      </c>
      <c r="B45" s="22">
        <v>41505</v>
      </c>
      <c r="C45" s="22">
        <v>41509</v>
      </c>
      <c r="D45" s="23" t="s">
        <v>33</v>
      </c>
      <c r="E45" s="18">
        <f t="shared" si="0"/>
        <v>4</v>
      </c>
    </row>
    <row r="46" spans="1:5">
      <c r="A46" s="21" t="s">
        <v>44</v>
      </c>
      <c r="B46" s="22">
        <v>41512</v>
      </c>
      <c r="C46" s="22">
        <v>41516</v>
      </c>
      <c r="D46" s="23" t="s">
        <v>33</v>
      </c>
      <c r="E46" s="18">
        <f t="shared" si="0"/>
        <v>4</v>
      </c>
    </row>
    <row r="47" spans="1:5">
      <c r="A47" s="21" t="s">
        <v>45</v>
      </c>
      <c r="B47" s="22">
        <v>41386</v>
      </c>
      <c r="C47" s="22">
        <v>41390</v>
      </c>
      <c r="D47" s="23" t="s">
        <v>33</v>
      </c>
      <c r="E47" s="18">
        <f t="shared" si="0"/>
        <v>4</v>
      </c>
    </row>
    <row r="48" spans="1:5">
      <c r="A48" s="21" t="s">
        <v>45</v>
      </c>
      <c r="B48" s="22">
        <v>41491</v>
      </c>
      <c r="C48" s="22">
        <v>41495</v>
      </c>
      <c r="D48" s="23" t="s">
        <v>33</v>
      </c>
      <c r="E48" s="18">
        <f t="shared" si="0"/>
        <v>4</v>
      </c>
    </row>
    <row r="49" spans="1:5">
      <c r="A49" s="21" t="s">
        <v>45</v>
      </c>
      <c r="B49" s="22">
        <v>41498</v>
      </c>
      <c r="C49" s="22">
        <v>41502</v>
      </c>
      <c r="D49" s="23" t="s">
        <v>33</v>
      </c>
      <c r="E49" s="18">
        <f t="shared" si="0"/>
        <v>4</v>
      </c>
    </row>
    <row r="50" spans="1:5">
      <c r="A50" s="21" t="s">
        <v>45</v>
      </c>
      <c r="B50" s="22">
        <v>41505</v>
      </c>
      <c r="C50" s="22">
        <v>41509</v>
      </c>
      <c r="D50" s="23" t="s">
        <v>33</v>
      </c>
      <c r="E50" s="18">
        <f t="shared" si="0"/>
        <v>4</v>
      </c>
    </row>
    <row r="51" spans="1:5">
      <c r="A51" s="21" t="s">
        <v>45</v>
      </c>
      <c r="B51" s="22">
        <v>41631</v>
      </c>
      <c r="C51" s="22">
        <v>41635</v>
      </c>
      <c r="D51" s="23" t="s">
        <v>33</v>
      </c>
      <c r="E51" s="18">
        <f t="shared" si="0"/>
        <v>4</v>
      </c>
    </row>
    <row r="52" spans="1:5">
      <c r="A52" s="21" t="s">
        <v>46</v>
      </c>
      <c r="B52" s="22">
        <v>41470</v>
      </c>
      <c r="C52" s="22">
        <v>41474</v>
      </c>
      <c r="D52" s="23" t="s">
        <v>33</v>
      </c>
      <c r="E52" s="18">
        <f t="shared" si="0"/>
        <v>4</v>
      </c>
    </row>
    <row r="53" spans="1:5">
      <c r="A53" s="21" t="s">
        <v>47</v>
      </c>
      <c r="B53" s="22">
        <v>41484</v>
      </c>
      <c r="C53" s="22">
        <v>41488</v>
      </c>
      <c r="D53" s="23" t="s">
        <v>33</v>
      </c>
      <c r="E53" s="18">
        <f t="shared" si="0"/>
        <v>4</v>
      </c>
    </row>
    <row r="54" spans="1:5">
      <c r="A54" s="21" t="s">
        <v>47</v>
      </c>
      <c r="B54" s="22">
        <v>41491</v>
      </c>
      <c r="C54" s="22">
        <v>41495</v>
      </c>
      <c r="D54" s="23" t="s">
        <v>33</v>
      </c>
      <c r="E54" s="18">
        <f t="shared" si="0"/>
        <v>4</v>
      </c>
    </row>
    <row r="55" spans="1:5">
      <c r="A55" s="21" t="s">
        <v>42</v>
      </c>
      <c r="B55" s="22">
        <v>41470</v>
      </c>
      <c r="C55" s="22">
        <v>41474</v>
      </c>
      <c r="D55" s="23" t="s">
        <v>33</v>
      </c>
      <c r="E55" s="18">
        <f t="shared" si="0"/>
        <v>4</v>
      </c>
    </row>
    <row r="56" spans="1:5">
      <c r="A56" s="21" t="s">
        <v>42</v>
      </c>
      <c r="B56" s="22">
        <v>41477</v>
      </c>
      <c r="C56" s="22">
        <v>41481</v>
      </c>
      <c r="D56" s="23" t="s">
        <v>33</v>
      </c>
      <c r="E56" s="18">
        <f t="shared" si="0"/>
        <v>4</v>
      </c>
    </row>
    <row r="57" spans="1:5">
      <c r="A57" s="21" t="s">
        <v>42</v>
      </c>
      <c r="B57" s="22">
        <v>41484</v>
      </c>
      <c r="C57" s="22">
        <v>41488</v>
      </c>
      <c r="D57" s="23" t="s">
        <v>33</v>
      </c>
      <c r="E57" s="18">
        <f t="shared" si="0"/>
        <v>4</v>
      </c>
    </row>
    <row r="58" spans="1:5">
      <c r="A58" s="21" t="s">
        <v>36</v>
      </c>
      <c r="B58" s="22">
        <v>41382</v>
      </c>
      <c r="C58" s="22">
        <v>41382</v>
      </c>
      <c r="D58" s="25" t="s">
        <v>34</v>
      </c>
      <c r="E58" s="18">
        <f t="shared" si="0"/>
        <v>0</v>
      </c>
    </row>
    <row r="59" spans="1:5">
      <c r="A59" s="21" t="s">
        <v>35</v>
      </c>
      <c r="B59" s="22">
        <v>41379</v>
      </c>
      <c r="C59" s="22">
        <v>41383</v>
      </c>
      <c r="D59" s="23" t="s">
        <v>33</v>
      </c>
      <c r="E59" s="18">
        <f t="shared" si="0"/>
        <v>4</v>
      </c>
    </row>
    <row r="60" spans="1:5">
      <c r="A60" s="21" t="s">
        <v>46</v>
      </c>
      <c r="B60" s="22">
        <v>41463</v>
      </c>
      <c r="C60" s="22">
        <v>41467</v>
      </c>
      <c r="D60" s="23" t="s">
        <v>33</v>
      </c>
      <c r="E60" s="18">
        <f t="shared" si="0"/>
        <v>4</v>
      </c>
    </row>
    <row r="61" spans="1:5">
      <c r="A61" s="21" t="s">
        <v>46</v>
      </c>
      <c r="B61" s="22">
        <v>41547</v>
      </c>
      <c r="C61" s="22">
        <v>41551</v>
      </c>
      <c r="D61" s="23" t="s">
        <v>33</v>
      </c>
      <c r="E61" s="18">
        <f t="shared" si="0"/>
        <v>4</v>
      </c>
    </row>
    <row r="62" spans="1:5">
      <c r="A62" s="21" t="s">
        <v>46</v>
      </c>
      <c r="B62" s="22">
        <v>41645</v>
      </c>
      <c r="C62" s="22">
        <v>41649</v>
      </c>
      <c r="D62" s="23" t="s">
        <v>33</v>
      </c>
      <c r="E62" s="18">
        <f t="shared" si="0"/>
        <v>4</v>
      </c>
    </row>
    <row r="63" spans="1:5">
      <c r="A63" s="21" t="s">
        <v>48</v>
      </c>
      <c r="B63" s="22">
        <v>41276</v>
      </c>
      <c r="C63" s="22">
        <v>41437</v>
      </c>
      <c r="D63" s="40" t="s">
        <v>55</v>
      </c>
      <c r="E63" s="18">
        <f t="shared" si="0"/>
        <v>161</v>
      </c>
    </row>
    <row r="64" spans="1:5">
      <c r="A64" s="21" t="s">
        <v>48</v>
      </c>
      <c r="B64" s="22">
        <v>41274</v>
      </c>
      <c r="C64" s="22">
        <v>41274</v>
      </c>
      <c r="D64" s="23" t="s">
        <v>33</v>
      </c>
      <c r="E64" s="18">
        <f t="shared" si="0"/>
        <v>0</v>
      </c>
    </row>
    <row r="65" spans="1:5">
      <c r="A65" s="21" t="s">
        <v>48</v>
      </c>
      <c r="B65" s="22">
        <v>41269</v>
      </c>
      <c r="C65" s="22">
        <v>41271</v>
      </c>
      <c r="D65" s="23" t="s">
        <v>33</v>
      </c>
      <c r="E65" s="18">
        <f t="shared" si="0"/>
        <v>2</v>
      </c>
    </row>
    <row r="66" spans="1:5">
      <c r="A66" s="21" t="s">
        <v>48</v>
      </c>
      <c r="B66" s="22">
        <v>41267</v>
      </c>
      <c r="C66" s="22">
        <v>41267</v>
      </c>
      <c r="D66" s="23" t="s">
        <v>33</v>
      </c>
      <c r="E66" s="18">
        <f t="shared" si="0"/>
        <v>0</v>
      </c>
    </row>
    <row r="67" spans="1:5">
      <c r="A67" s="21" t="s">
        <v>48</v>
      </c>
      <c r="B67" s="22">
        <v>41221</v>
      </c>
      <c r="C67" s="22">
        <v>41266</v>
      </c>
      <c r="D67" s="40" t="s">
        <v>55</v>
      </c>
      <c r="E67" s="18">
        <f t="shared" si="0"/>
        <v>45</v>
      </c>
    </row>
    <row r="68" spans="1:5">
      <c r="A68" s="21" t="s">
        <v>49</v>
      </c>
      <c r="B68" s="22">
        <v>41484</v>
      </c>
      <c r="C68" s="22">
        <v>41488</v>
      </c>
      <c r="D68" s="23" t="s">
        <v>33</v>
      </c>
      <c r="E68" s="18">
        <f t="shared" ref="E68:E110" si="1">DATEDIF(B68,C68,"d")</f>
        <v>4</v>
      </c>
    </row>
    <row r="69" spans="1:5">
      <c r="A69" s="21" t="s">
        <v>49</v>
      </c>
      <c r="B69" s="22">
        <v>41491</v>
      </c>
      <c r="C69" s="22">
        <v>41495</v>
      </c>
      <c r="D69" s="23" t="s">
        <v>33</v>
      </c>
      <c r="E69" s="18">
        <f t="shared" si="1"/>
        <v>4</v>
      </c>
    </row>
    <row r="70" spans="1:5">
      <c r="A70" s="21" t="s">
        <v>49</v>
      </c>
      <c r="B70" s="22">
        <v>41498</v>
      </c>
      <c r="C70" s="22">
        <v>41502</v>
      </c>
      <c r="D70" s="23" t="s">
        <v>33</v>
      </c>
      <c r="E70" s="18">
        <f t="shared" si="1"/>
        <v>4</v>
      </c>
    </row>
    <row r="71" spans="1:5">
      <c r="A71" s="45" t="s">
        <v>36</v>
      </c>
      <c r="B71" s="22">
        <v>41421</v>
      </c>
      <c r="C71" s="22">
        <v>41422</v>
      </c>
      <c r="D71" s="46" t="s">
        <v>57</v>
      </c>
      <c r="E71" s="18">
        <f t="shared" si="1"/>
        <v>1</v>
      </c>
    </row>
    <row r="72" spans="1:5">
      <c r="A72" s="45" t="s">
        <v>40</v>
      </c>
      <c r="B72" s="22">
        <v>41421</v>
      </c>
      <c r="C72" s="22">
        <v>41422</v>
      </c>
      <c r="D72" s="46" t="s">
        <v>57</v>
      </c>
      <c r="E72" s="18">
        <f t="shared" si="1"/>
        <v>1</v>
      </c>
    </row>
    <row r="73" spans="1:5">
      <c r="A73" s="45" t="s">
        <v>42</v>
      </c>
      <c r="B73" s="22">
        <v>41424</v>
      </c>
      <c r="C73" s="22">
        <v>41424</v>
      </c>
      <c r="D73" s="23" t="s">
        <v>33</v>
      </c>
      <c r="E73" s="18">
        <f t="shared" si="1"/>
        <v>0</v>
      </c>
    </row>
    <row r="74" spans="1:5">
      <c r="A74" s="45" t="s">
        <v>41</v>
      </c>
      <c r="B74" s="22">
        <v>41411</v>
      </c>
      <c r="C74" s="22">
        <v>41411</v>
      </c>
      <c r="D74" s="23" t="s">
        <v>33</v>
      </c>
      <c r="E74" s="18">
        <f t="shared" si="1"/>
        <v>0</v>
      </c>
    </row>
    <row r="75" spans="1:5">
      <c r="A75" s="45" t="s">
        <v>41</v>
      </c>
      <c r="B75" s="22">
        <v>41432</v>
      </c>
      <c r="C75" s="22">
        <v>41432</v>
      </c>
      <c r="D75" s="23" t="s">
        <v>33</v>
      </c>
      <c r="E75" s="18">
        <f t="shared" si="1"/>
        <v>0</v>
      </c>
    </row>
    <row r="76" spans="1:5">
      <c r="A76" s="45" t="s">
        <v>49</v>
      </c>
      <c r="B76" s="22">
        <v>41424</v>
      </c>
      <c r="C76" s="22">
        <v>41425</v>
      </c>
      <c r="D76" s="23" t="s">
        <v>33</v>
      </c>
      <c r="E76" s="18">
        <f t="shared" si="1"/>
        <v>1</v>
      </c>
    </row>
    <row r="77" spans="1:5">
      <c r="A77" s="45" t="s">
        <v>49</v>
      </c>
      <c r="B77" s="22">
        <v>41428</v>
      </c>
      <c r="C77" s="22">
        <v>41432</v>
      </c>
      <c r="D77" s="23" t="s">
        <v>33</v>
      </c>
      <c r="E77" s="18">
        <f t="shared" si="1"/>
        <v>4</v>
      </c>
    </row>
    <row r="78" spans="1:5">
      <c r="A78" s="45" t="s">
        <v>35</v>
      </c>
      <c r="B78" s="22">
        <v>41470</v>
      </c>
      <c r="C78" s="22">
        <v>41470</v>
      </c>
      <c r="D78" s="23" t="s">
        <v>33</v>
      </c>
      <c r="E78" s="18">
        <f t="shared" si="1"/>
        <v>0</v>
      </c>
    </row>
    <row r="79" spans="1:5">
      <c r="A79" s="45" t="s">
        <v>41</v>
      </c>
      <c r="B79" s="22">
        <v>41389</v>
      </c>
      <c r="C79" s="22">
        <v>41389</v>
      </c>
      <c r="D79" s="25" t="s">
        <v>34</v>
      </c>
      <c r="E79" s="18">
        <f t="shared" si="1"/>
        <v>0</v>
      </c>
    </row>
    <row r="80" spans="1:5">
      <c r="A80" s="21" t="s">
        <v>50</v>
      </c>
      <c r="B80" s="22">
        <v>41449</v>
      </c>
      <c r="C80" s="22">
        <v>41453</v>
      </c>
      <c r="D80" s="23" t="s">
        <v>33</v>
      </c>
      <c r="E80" s="18">
        <f t="shared" si="1"/>
        <v>4</v>
      </c>
    </row>
    <row r="81" spans="1:5">
      <c r="A81" s="21" t="s">
        <v>50</v>
      </c>
      <c r="B81" s="22">
        <v>41456</v>
      </c>
      <c r="C81" s="22">
        <v>41460</v>
      </c>
      <c r="D81" s="23" t="s">
        <v>33</v>
      </c>
      <c r="E81" s="18">
        <f t="shared" si="1"/>
        <v>4</v>
      </c>
    </row>
    <row r="82" spans="1:5">
      <c r="A82" s="21" t="s">
        <v>47</v>
      </c>
      <c r="B82" s="22">
        <v>41372</v>
      </c>
      <c r="C82" s="22">
        <v>41433</v>
      </c>
      <c r="D82" s="53" t="s">
        <v>58</v>
      </c>
      <c r="E82" s="18">
        <f t="shared" si="1"/>
        <v>61</v>
      </c>
    </row>
    <row r="83" spans="1:5">
      <c r="A83" s="21" t="s">
        <v>50</v>
      </c>
      <c r="B83" s="22">
        <v>41337</v>
      </c>
      <c r="C83" s="22">
        <v>41399</v>
      </c>
      <c r="D83" s="53" t="s">
        <v>58</v>
      </c>
      <c r="E83" s="18">
        <f t="shared" si="1"/>
        <v>62</v>
      </c>
    </row>
    <row r="84" spans="1:5">
      <c r="A84" s="45" t="s">
        <v>39</v>
      </c>
      <c r="B84" s="22">
        <v>41344</v>
      </c>
      <c r="C84" s="22">
        <v>41469</v>
      </c>
      <c r="D84" s="53" t="s">
        <v>58</v>
      </c>
      <c r="E84" s="18">
        <f t="shared" si="1"/>
        <v>125</v>
      </c>
    </row>
    <row r="85" spans="1:5">
      <c r="A85" s="45" t="s">
        <v>39</v>
      </c>
      <c r="B85" s="22">
        <v>41475</v>
      </c>
      <c r="C85" s="22">
        <v>41511</v>
      </c>
      <c r="D85" s="53" t="s">
        <v>58</v>
      </c>
      <c r="E85" s="18">
        <f t="shared" si="1"/>
        <v>36</v>
      </c>
    </row>
    <row r="86" spans="1:5">
      <c r="A86" s="45" t="s">
        <v>39</v>
      </c>
      <c r="B86" s="22">
        <v>41517</v>
      </c>
      <c r="C86" s="22">
        <v>41531</v>
      </c>
      <c r="D86" s="53" t="s">
        <v>58</v>
      </c>
      <c r="E86" s="18">
        <f t="shared" si="1"/>
        <v>14</v>
      </c>
    </row>
    <row r="87" spans="1:5">
      <c r="A87" s="45" t="s">
        <v>37</v>
      </c>
      <c r="B87" s="22">
        <v>41337</v>
      </c>
      <c r="C87" s="22">
        <v>41429</v>
      </c>
      <c r="D87" s="53" t="s">
        <v>58</v>
      </c>
      <c r="E87" s="18">
        <f t="shared" si="1"/>
        <v>92</v>
      </c>
    </row>
    <row r="88" spans="1:5">
      <c r="A88" s="21" t="s">
        <v>51</v>
      </c>
      <c r="B88" s="22">
        <v>41386</v>
      </c>
      <c r="C88" s="22">
        <v>41418</v>
      </c>
      <c r="D88" s="53" t="s">
        <v>58</v>
      </c>
      <c r="E88" s="18">
        <f t="shared" si="1"/>
        <v>32</v>
      </c>
    </row>
    <row r="89" spans="1:5">
      <c r="A89" s="45" t="s">
        <v>47</v>
      </c>
      <c r="B89" s="22">
        <v>41400</v>
      </c>
      <c r="C89" s="22">
        <v>41371</v>
      </c>
      <c r="D89" s="53" t="s">
        <v>58</v>
      </c>
      <c r="E89" s="18" t="e">
        <f t="shared" si="1"/>
        <v>#NUM!</v>
      </c>
    </row>
    <row r="90" spans="1:5">
      <c r="A90" s="45" t="s">
        <v>50</v>
      </c>
      <c r="B90" s="22">
        <v>41400</v>
      </c>
      <c r="C90" s="22">
        <v>41433</v>
      </c>
      <c r="D90" s="53" t="s">
        <v>58</v>
      </c>
      <c r="E90" s="18">
        <f t="shared" si="1"/>
        <v>33</v>
      </c>
    </row>
    <row r="91" spans="1:5">
      <c r="A91" s="45" t="s">
        <v>37</v>
      </c>
      <c r="B91" s="22">
        <v>41435</v>
      </c>
      <c r="C91" s="22">
        <v>41429</v>
      </c>
      <c r="D91" s="53" t="s">
        <v>58</v>
      </c>
      <c r="E91" s="18" t="e">
        <f t="shared" si="1"/>
        <v>#NUM!</v>
      </c>
    </row>
    <row r="92" spans="1:5">
      <c r="A92" s="45" t="s">
        <v>45</v>
      </c>
      <c r="B92" s="22">
        <v>41452</v>
      </c>
      <c r="C92" s="22">
        <v>41452</v>
      </c>
      <c r="D92" s="46" t="s">
        <v>57</v>
      </c>
      <c r="E92" s="18">
        <f t="shared" si="1"/>
        <v>0</v>
      </c>
    </row>
    <row r="93" spans="1:5">
      <c r="A93" s="45" t="s">
        <v>46</v>
      </c>
      <c r="B93" s="22">
        <v>41452</v>
      </c>
      <c r="C93" s="22">
        <v>41452</v>
      </c>
      <c r="D93" s="46" t="s">
        <v>57</v>
      </c>
      <c r="E93" s="18">
        <f t="shared" si="1"/>
        <v>0</v>
      </c>
    </row>
    <row r="94" spans="1:5">
      <c r="A94" s="45" t="s">
        <v>37</v>
      </c>
      <c r="B94" s="22">
        <v>41452</v>
      </c>
      <c r="C94" s="22">
        <v>41452</v>
      </c>
      <c r="D94" s="46" t="s">
        <v>57</v>
      </c>
      <c r="E94" s="18">
        <f t="shared" si="1"/>
        <v>0</v>
      </c>
    </row>
    <row r="95" spans="1:5">
      <c r="A95" s="45" t="s">
        <v>35</v>
      </c>
      <c r="B95" s="22">
        <v>41407</v>
      </c>
      <c r="C95" s="22">
        <v>41407</v>
      </c>
      <c r="D95" s="23" t="s">
        <v>33</v>
      </c>
      <c r="E95" s="18">
        <f t="shared" si="1"/>
        <v>0</v>
      </c>
    </row>
    <row r="96" spans="1:5">
      <c r="A96" s="45" t="s">
        <v>35</v>
      </c>
      <c r="B96" s="22">
        <v>41435</v>
      </c>
      <c r="C96" s="22">
        <v>41435</v>
      </c>
      <c r="D96" s="23" t="s">
        <v>33</v>
      </c>
      <c r="E96" s="18">
        <f t="shared" si="1"/>
        <v>0</v>
      </c>
    </row>
    <row r="97" spans="1:5">
      <c r="A97" s="45" t="s">
        <v>39</v>
      </c>
      <c r="B97" s="22">
        <v>41470</v>
      </c>
      <c r="C97" s="22">
        <v>41474</v>
      </c>
      <c r="D97" s="23" t="s">
        <v>33</v>
      </c>
      <c r="E97" s="18">
        <f t="shared" si="1"/>
        <v>4</v>
      </c>
    </row>
    <row r="98" spans="1:5">
      <c r="A98" s="45" t="s">
        <v>40</v>
      </c>
      <c r="B98" s="22">
        <v>41404</v>
      </c>
      <c r="C98" s="22">
        <v>41404</v>
      </c>
      <c r="D98" s="57" t="s">
        <v>61</v>
      </c>
      <c r="E98" s="18">
        <f t="shared" si="1"/>
        <v>0</v>
      </c>
    </row>
    <row r="99" spans="1:5">
      <c r="A99" s="45" t="s">
        <v>40</v>
      </c>
      <c r="B99" s="22">
        <v>41438</v>
      </c>
      <c r="C99" s="22">
        <v>41438</v>
      </c>
      <c r="D99" s="57" t="s">
        <v>61</v>
      </c>
      <c r="E99" s="18">
        <f t="shared" si="1"/>
        <v>0</v>
      </c>
    </row>
    <row r="100" spans="1:5">
      <c r="A100" s="45" t="s">
        <v>40</v>
      </c>
      <c r="B100" s="22">
        <v>41446</v>
      </c>
      <c r="C100" s="22">
        <v>41446</v>
      </c>
      <c r="D100" s="57" t="s">
        <v>61</v>
      </c>
      <c r="E100" s="18">
        <f t="shared" si="1"/>
        <v>0</v>
      </c>
    </row>
    <row r="101" spans="1:5">
      <c r="A101" s="21" t="s">
        <v>42</v>
      </c>
      <c r="B101" s="22">
        <v>41425</v>
      </c>
      <c r="C101" s="22">
        <v>41425</v>
      </c>
      <c r="D101" s="58" t="s">
        <v>62</v>
      </c>
      <c r="E101" s="18">
        <f t="shared" si="1"/>
        <v>0</v>
      </c>
    </row>
    <row r="102" spans="1:5">
      <c r="A102" s="21" t="s">
        <v>38</v>
      </c>
      <c r="B102" s="22">
        <v>41424</v>
      </c>
      <c r="C102" s="22">
        <v>41424</v>
      </c>
      <c r="D102" s="58" t="s">
        <v>62</v>
      </c>
      <c r="E102" s="18">
        <f t="shared" si="1"/>
        <v>0</v>
      </c>
    </row>
    <row r="103" spans="1:5">
      <c r="A103" s="45" t="s">
        <v>35</v>
      </c>
      <c r="B103" s="22">
        <v>41410</v>
      </c>
      <c r="C103" s="22">
        <v>41411</v>
      </c>
      <c r="D103" s="25" t="s">
        <v>34</v>
      </c>
      <c r="E103" s="18">
        <f t="shared" si="1"/>
        <v>1</v>
      </c>
    </row>
    <row r="104" spans="1:5">
      <c r="A104" s="45" t="s">
        <v>42</v>
      </c>
      <c r="B104" s="22">
        <v>41428</v>
      </c>
      <c r="C104" s="22">
        <v>41428</v>
      </c>
      <c r="D104" s="58" t="s">
        <v>62</v>
      </c>
      <c r="E104" s="18">
        <f t="shared" si="1"/>
        <v>0</v>
      </c>
    </row>
    <row r="105" spans="1:5">
      <c r="A105" s="21" t="s">
        <v>63</v>
      </c>
      <c r="B105" s="22">
        <v>41428</v>
      </c>
      <c r="C105" s="22">
        <v>41438</v>
      </c>
      <c r="D105" s="53" t="s">
        <v>58</v>
      </c>
      <c r="E105" s="18">
        <f t="shared" si="1"/>
        <v>10</v>
      </c>
    </row>
    <row r="106" spans="1:5">
      <c r="A106" s="21" t="s">
        <v>63</v>
      </c>
      <c r="B106" s="22">
        <v>41439</v>
      </c>
      <c r="C106" s="22">
        <v>41455</v>
      </c>
      <c r="D106" s="23" t="s">
        <v>33</v>
      </c>
      <c r="E106" s="18">
        <f t="shared" si="1"/>
        <v>16</v>
      </c>
    </row>
    <row r="107" spans="1:5">
      <c r="A107" s="21" t="s">
        <v>63</v>
      </c>
      <c r="B107" s="22">
        <v>41456</v>
      </c>
      <c r="C107" s="22">
        <v>41504</v>
      </c>
      <c r="D107" s="53" t="s">
        <v>58</v>
      </c>
      <c r="E107" s="18">
        <f t="shared" si="1"/>
        <v>48</v>
      </c>
    </row>
    <row r="108" spans="1:5">
      <c r="A108" s="21" t="s">
        <v>63</v>
      </c>
      <c r="B108" s="22">
        <v>41505</v>
      </c>
      <c r="C108" s="22">
        <v>41520</v>
      </c>
      <c r="D108" s="23" t="s">
        <v>33</v>
      </c>
      <c r="E108" s="18">
        <f t="shared" si="1"/>
        <v>15</v>
      </c>
    </row>
    <row r="109" spans="1:5">
      <c r="A109" s="21" t="s">
        <v>64</v>
      </c>
      <c r="B109" s="22">
        <v>41519</v>
      </c>
      <c r="C109" s="22">
        <v>41538</v>
      </c>
      <c r="D109" s="53" t="s">
        <v>58</v>
      </c>
      <c r="E109" s="18">
        <f t="shared" si="1"/>
        <v>19</v>
      </c>
    </row>
    <row r="110" spans="1:5">
      <c r="A110" s="21" t="s">
        <v>64</v>
      </c>
      <c r="B110" s="22">
        <v>41540</v>
      </c>
      <c r="C110" s="22">
        <v>41560</v>
      </c>
      <c r="D110" s="23" t="s">
        <v>33</v>
      </c>
      <c r="E110" s="18">
        <f t="shared" si="1"/>
        <v>20</v>
      </c>
    </row>
  </sheetData>
  <autoFilter ref="A2:C101">
    <filterColumn colId="0"/>
  </autoFilter>
  <phoneticPr fontId="0" type="noConversion"/>
  <dataValidations count="1">
    <dataValidation type="list" allowBlank="1" showInputMessage="1" showErrorMessage="1" sqref="A3:A65536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H40"/>
  <sheetViews>
    <sheetView showZeros="0" tabSelected="1" zoomScale="85" zoomScaleNormal="85" workbookViewId="0">
      <selection activeCell="C8" sqref="C8"/>
    </sheetView>
  </sheetViews>
  <sheetFormatPr baseColWidth="10" defaultRowHeight="12.75"/>
  <cols>
    <col min="1" max="1" width="6.33203125" style="31" customWidth="1"/>
    <col min="2" max="2" width="37.83203125" customWidth="1"/>
    <col min="3" max="3" width="5.33203125" customWidth="1"/>
    <col min="4" max="4" width="4.83203125" customWidth="1"/>
    <col min="5" max="6" width="5.33203125" customWidth="1"/>
    <col min="7" max="7" width="4.5" customWidth="1"/>
    <col min="8" max="8" width="5.33203125" customWidth="1"/>
    <col min="9" max="9" width="4.6640625" customWidth="1"/>
    <col min="10" max="10" width="5.33203125" customWidth="1"/>
    <col min="11" max="11" width="4.83203125" customWidth="1"/>
    <col min="12" max="14" width="5.1640625" customWidth="1"/>
    <col min="15" max="15" width="5.33203125" customWidth="1"/>
    <col min="16" max="21" width="5.1640625" customWidth="1"/>
    <col min="22" max="22" width="5.33203125" customWidth="1"/>
    <col min="23" max="28" width="5.1640625" customWidth="1"/>
    <col min="29" max="29" width="5.33203125" customWidth="1"/>
    <col min="30" max="33" width="5.1640625" customWidth="1"/>
  </cols>
  <sheetData>
    <row r="1" spans="1:34" ht="27.75" customHeight="1" thickBot="1">
      <c r="A1" s="31" t="s">
        <v>54</v>
      </c>
      <c r="B1" s="39">
        <v>2013</v>
      </c>
      <c r="C1" s="71" t="s">
        <v>56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</row>
    <row r="2" spans="1:34" ht="37.5" customHeight="1" thickBot="1">
      <c r="B2" s="30"/>
      <c r="C2" s="29"/>
      <c r="D2" s="28"/>
      <c r="E2" s="28"/>
      <c r="F2" s="28"/>
      <c r="G2" s="28"/>
      <c r="H2" s="28"/>
      <c r="I2" s="28"/>
      <c r="J2" s="28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28"/>
      <c r="AA2" s="28"/>
      <c r="AB2" s="28"/>
      <c r="AC2" s="28"/>
      <c r="AD2" s="28"/>
      <c r="AE2" s="28"/>
      <c r="AF2" s="28"/>
      <c r="AG2" s="28"/>
    </row>
    <row r="3" spans="1:34" ht="39" customHeight="1" thickBot="1">
      <c r="L3" s="73" t="s">
        <v>6</v>
      </c>
      <c r="M3" s="74"/>
      <c r="N3" s="74"/>
      <c r="O3" s="74"/>
      <c r="P3" s="74"/>
      <c r="Q3" s="74"/>
      <c r="R3" s="74"/>
      <c r="S3" s="74"/>
      <c r="T3" s="74"/>
      <c r="U3" s="75"/>
    </row>
    <row r="4" spans="1:34" ht="24.95" customHeight="1">
      <c r="L4" s="9"/>
      <c r="M4" s="9"/>
      <c r="N4" s="9"/>
      <c r="O4" s="28"/>
      <c r="P4" s="28"/>
      <c r="Q4" s="28"/>
      <c r="R4" s="28"/>
    </row>
    <row r="5" spans="1:34">
      <c r="B5" s="36" t="s">
        <v>65</v>
      </c>
      <c r="C5" s="34">
        <f>WEEKNUM(C7)</f>
        <v>18</v>
      </c>
      <c r="D5" s="34">
        <f t="shared" ref="D5:AG5" si="0">WEEKNUM(D7)</f>
        <v>18</v>
      </c>
      <c r="E5" s="34">
        <f t="shared" si="0"/>
        <v>18</v>
      </c>
      <c r="F5" s="34">
        <f t="shared" si="0"/>
        <v>18</v>
      </c>
      <c r="G5" s="34">
        <f t="shared" si="0"/>
        <v>19</v>
      </c>
      <c r="H5" s="34">
        <f t="shared" si="0"/>
        <v>19</v>
      </c>
      <c r="I5" s="34">
        <f t="shared" si="0"/>
        <v>19</v>
      </c>
      <c r="J5" s="34">
        <f t="shared" si="0"/>
        <v>19</v>
      </c>
      <c r="K5" s="34">
        <f t="shared" si="0"/>
        <v>19</v>
      </c>
      <c r="L5" s="34">
        <f t="shared" si="0"/>
        <v>19</v>
      </c>
      <c r="M5" s="34">
        <f t="shared" si="0"/>
        <v>19</v>
      </c>
      <c r="N5" s="34">
        <f t="shared" si="0"/>
        <v>20</v>
      </c>
      <c r="O5" s="34">
        <f t="shared" si="0"/>
        <v>20</v>
      </c>
      <c r="P5" s="34">
        <f t="shared" si="0"/>
        <v>20</v>
      </c>
      <c r="Q5" s="34">
        <f t="shared" si="0"/>
        <v>20</v>
      </c>
      <c r="R5" s="34">
        <f t="shared" si="0"/>
        <v>20</v>
      </c>
      <c r="S5" s="34">
        <f t="shared" si="0"/>
        <v>20</v>
      </c>
      <c r="T5" s="34">
        <f t="shared" si="0"/>
        <v>20</v>
      </c>
      <c r="U5" s="34">
        <f t="shared" si="0"/>
        <v>21</v>
      </c>
      <c r="V5" s="34">
        <f t="shared" si="0"/>
        <v>21</v>
      </c>
      <c r="W5" s="34">
        <f t="shared" si="0"/>
        <v>21</v>
      </c>
      <c r="X5" s="34">
        <f t="shared" si="0"/>
        <v>21</v>
      </c>
      <c r="Y5" s="34">
        <f t="shared" si="0"/>
        <v>21</v>
      </c>
      <c r="Z5" s="34">
        <f t="shared" si="0"/>
        <v>21</v>
      </c>
      <c r="AA5" s="34">
        <f t="shared" si="0"/>
        <v>21</v>
      </c>
      <c r="AB5" s="34">
        <f t="shared" si="0"/>
        <v>22</v>
      </c>
      <c r="AC5" s="34">
        <f t="shared" si="0"/>
        <v>22</v>
      </c>
      <c r="AD5" s="34">
        <f t="shared" si="0"/>
        <v>22</v>
      </c>
      <c r="AE5" s="34">
        <f t="shared" si="0"/>
        <v>22</v>
      </c>
      <c r="AF5" s="34">
        <f t="shared" si="0"/>
        <v>22</v>
      </c>
      <c r="AG5" s="35">
        <f t="shared" si="0"/>
        <v>22</v>
      </c>
    </row>
    <row r="6" spans="1:34" s="5" customFormat="1" ht="20.100000000000001" customHeight="1">
      <c r="A6" s="38"/>
      <c r="B6" s="62" t="s">
        <v>65</v>
      </c>
      <c r="C6" s="32">
        <f>DATE(An,MONTH(1&amp;L3),1)</f>
        <v>41395</v>
      </c>
      <c r="D6" s="33">
        <f>C6+1</f>
        <v>41396</v>
      </c>
      <c r="E6" s="33">
        <f t="shared" ref="E6:AG6" si="1">D6+1</f>
        <v>41397</v>
      </c>
      <c r="F6" s="33">
        <f t="shared" si="1"/>
        <v>41398</v>
      </c>
      <c r="G6" s="33">
        <f t="shared" si="1"/>
        <v>41399</v>
      </c>
      <c r="H6" s="33">
        <f t="shared" si="1"/>
        <v>41400</v>
      </c>
      <c r="I6" s="33">
        <f t="shared" si="1"/>
        <v>41401</v>
      </c>
      <c r="J6" s="33">
        <f t="shared" si="1"/>
        <v>41402</v>
      </c>
      <c r="K6" s="33">
        <f t="shared" si="1"/>
        <v>41403</v>
      </c>
      <c r="L6" s="33">
        <f t="shared" si="1"/>
        <v>41404</v>
      </c>
      <c r="M6" s="33">
        <f t="shared" si="1"/>
        <v>41405</v>
      </c>
      <c r="N6" s="33">
        <f>M6+1</f>
        <v>41406</v>
      </c>
      <c r="O6" s="33">
        <f t="shared" si="1"/>
        <v>41407</v>
      </c>
      <c r="P6" s="33">
        <f>O6+1</f>
        <v>41408</v>
      </c>
      <c r="Q6" s="33">
        <f t="shared" si="1"/>
        <v>41409</v>
      </c>
      <c r="R6" s="33">
        <f t="shared" si="1"/>
        <v>41410</v>
      </c>
      <c r="S6" s="33">
        <f t="shared" si="1"/>
        <v>41411</v>
      </c>
      <c r="T6" s="33">
        <f t="shared" si="1"/>
        <v>41412</v>
      </c>
      <c r="U6" s="33">
        <f t="shared" si="1"/>
        <v>41413</v>
      </c>
      <c r="V6" s="33">
        <f t="shared" si="1"/>
        <v>41414</v>
      </c>
      <c r="W6" s="33">
        <f t="shared" si="1"/>
        <v>41415</v>
      </c>
      <c r="X6" s="33">
        <f t="shared" si="1"/>
        <v>41416</v>
      </c>
      <c r="Y6" s="33">
        <f t="shared" si="1"/>
        <v>41417</v>
      </c>
      <c r="Z6" s="33">
        <f t="shared" si="1"/>
        <v>41418</v>
      </c>
      <c r="AA6" s="33">
        <f t="shared" si="1"/>
        <v>41419</v>
      </c>
      <c r="AB6" s="33">
        <f t="shared" si="1"/>
        <v>41420</v>
      </c>
      <c r="AC6" s="33">
        <f t="shared" si="1"/>
        <v>41421</v>
      </c>
      <c r="AD6" s="33">
        <f t="shared" si="1"/>
        <v>41422</v>
      </c>
      <c r="AE6" s="33">
        <f t="shared" si="1"/>
        <v>41423</v>
      </c>
      <c r="AF6" s="33">
        <f t="shared" si="1"/>
        <v>41424</v>
      </c>
      <c r="AG6" s="33">
        <f t="shared" si="1"/>
        <v>41425</v>
      </c>
    </row>
    <row r="7" spans="1:34" s="5" customFormat="1" ht="20.100000000000001" customHeight="1">
      <c r="A7" s="38"/>
      <c r="B7" s="8" t="s">
        <v>14</v>
      </c>
      <c r="C7" s="54">
        <f>C6</f>
        <v>41395</v>
      </c>
      <c r="D7" s="55">
        <f t="shared" ref="D7:AG7" si="2">D6</f>
        <v>41396</v>
      </c>
      <c r="E7" s="55">
        <f t="shared" si="2"/>
        <v>41397</v>
      </c>
      <c r="F7" s="55">
        <f t="shared" si="2"/>
        <v>41398</v>
      </c>
      <c r="G7" s="55">
        <f t="shared" si="2"/>
        <v>41399</v>
      </c>
      <c r="H7" s="55">
        <f t="shared" si="2"/>
        <v>41400</v>
      </c>
      <c r="I7" s="55">
        <f t="shared" si="2"/>
        <v>41401</v>
      </c>
      <c r="J7" s="55">
        <f t="shared" si="2"/>
        <v>41402</v>
      </c>
      <c r="K7" s="55">
        <f t="shared" si="2"/>
        <v>41403</v>
      </c>
      <c r="L7" s="55">
        <f t="shared" si="2"/>
        <v>41404</v>
      </c>
      <c r="M7" s="55">
        <f t="shared" si="2"/>
        <v>41405</v>
      </c>
      <c r="N7" s="55">
        <f t="shared" si="2"/>
        <v>41406</v>
      </c>
      <c r="O7" s="55">
        <f t="shared" si="2"/>
        <v>41407</v>
      </c>
      <c r="P7" s="55">
        <f t="shared" si="2"/>
        <v>41408</v>
      </c>
      <c r="Q7" s="55">
        <f t="shared" si="2"/>
        <v>41409</v>
      </c>
      <c r="R7" s="55">
        <f t="shared" si="2"/>
        <v>41410</v>
      </c>
      <c r="S7" s="55">
        <f t="shared" si="2"/>
        <v>41411</v>
      </c>
      <c r="T7" s="55">
        <f t="shared" si="2"/>
        <v>41412</v>
      </c>
      <c r="U7" s="55">
        <f t="shared" si="2"/>
        <v>41413</v>
      </c>
      <c r="V7" s="55">
        <f t="shared" si="2"/>
        <v>41414</v>
      </c>
      <c r="W7" s="55">
        <f t="shared" si="2"/>
        <v>41415</v>
      </c>
      <c r="X7" s="55">
        <f t="shared" si="2"/>
        <v>41416</v>
      </c>
      <c r="Y7" s="55">
        <f t="shared" si="2"/>
        <v>41417</v>
      </c>
      <c r="Z7" s="55">
        <f t="shared" si="2"/>
        <v>41418</v>
      </c>
      <c r="AA7" s="55">
        <f t="shared" si="2"/>
        <v>41419</v>
      </c>
      <c r="AB7" s="55">
        <f t="shared" si="2"/>
        <v>41420</v>
      </c>
      <c r="AC7" s="55">
        <f t="shared" si="2"/>
        <v>41421</v>
      </c>
      <c r="AD7" s="55">
        <f t="shared" si="2"/>
        <v>41422</v>
      </c>
      <c r="AE7" s="55">
        <f t="shared" si="2"/>
        <v>41423</v>
      </c>
      <c r="AF7" s="55">
        <f t="shared" si="2"/>
        <v>41424</v>
      </c>
      <c r="AG7" s="55">
        <f t="shared" si="2"/>
        <v>41425</v>
      </c>
    </row>
    <row r="8" spans="1:34" s="5" customFormat="1" ht="23.1" customHeight="1">
      <c r="A8" s="38">
        <v>1</v>
      </c>
      <c r="B8" s="42" t="str">
        <f>Listes!A2</f>
        <v>GELAS Stephane</v>
      </c>
      <c r="C8" s="56" t="str">
        <f ca="1">IF(ISERROR(VLOOKUP(SUMPRODUCT((Noms=$B8)*(quoi={"rr","cp","CF","init","FOR","R","CD","FDD"})*(C$6&gt;=Debut)*(C$6&lt;=Fin)*({1,2,3,4,5,6,7,8})),$E$31:$F$40,2,0)),"",VLOOKUP(SUMPRODUCT((Noms=$B8)*(quoi={"rr","cp","CF","init","FOR","R","CD","FDD"})*(C$6&gt;=Debut)*(C$6&lt;=Fin)*({1,2,3,4,5,6,7,8})),$E$31:$F$40,2,0))</f>
        <v/>
      </c>
      <c r="D8" s="56" t="str">
        <f ca="1">IF(ISERROR(VLOOKUP(SUMPRODUCT((Noms=$B8)*(quoi={"rr","cp","CF","init","FOR","R","CD","FDD"})*(D$6&gt;=Debut)*(D$6&lt;=Fin)*({1,2,3,4,5,6,7,8})),$E$31:$F$40,2,0)),"",VLOOKUP(SUMPRODUCT((Noms=$B8)*(quoi={"rr","cp","CF","init","FOR","R","CD","FDD"})*(D$6&gt;=Debut)*(D$6&lt;=Fin)*({1,2,3,4,5,6,7,8})),$E$31:$F$40,2,0))</f>
        <v/>
      </c>
      <c r="E8" s="56" t="str">
        <f ca="1">IF(ISERROR(VLOOKUP(SUMPRODUCT((Noms=$B8)*(quoi={"rr","cp","CF","init","FOR","R","CD","FDD"})*(E$6&gt;=Debut)*(E$6&lt;=Fin)*({1,2,3,4,5,6,7,8})),$E$31:$F$40,2,0)),"",VLOOKUP(SUMPRODUCT((Noms=$B8)*(quoi={"rr","cp","CF","init","FOR","R","CD","FDD"})*(E$6&gt;=Debut)*(E$6&lt;=Fin)*({1,2,3,4,5,6,7,8})),$E$31:$F$40,2,0))</f>
        <v/>
      </c>
      <c r="F8" s="56" t="str">
        <f ca="1">IF(ISERROR(VLOOKUP(SUMPRODUCT((Noms=$B8)*(quoi={"rr","cp","CF","init","FOR","R","CD","FDD"})*(F$6&gt;=Debut)*(F$6&lt;=Fin)*({1,2,3,4,5,6,7,8})),$E$31:$F$40,2,0)),"",VLOOKUP(SUMPRODUCT((Noms=$B8)*(quoi={"rr","cp","CF","init","FOR","R","CD","FDD"})*(F$6&gt;=Debut)*(F$6&lt;=Fin)*({1,2,3,4,5,6,7,8})),$E$31:$F$40,2,0))</f>
        <v/>
      </c>
      <c r="G8" s="56" t="str">
        <f ca="1">IF(ISERROR(VLOOKUP(SUMPRODUCT((Noms=$B8)*(quoi={"rr","cp","CF","init","FOR","R","CD","FDD"})*(G$6&gt;=Debut)*(G$6&lt;=Fin)*({1,2,3,4,5,6,7,8})),$E$31:$F$40,2,0)),"",VLOOKUP(SUMPRODUCT((Noms=$B8)*(quoi={"rr","cp","CF","init","FOR","R","CD","FDD"})*(G$6&gt;=Debut)*(G$6&lt;=Fin)*({1,2,3,4,5,6,7,8})),$E$31:$F$40,2,0))</f>
        <v/>
      </c>
      <c r="H8" s="56" t="str">
        <f ca="1">IF(ISERROR(VLOOKUP(SUMPRODUCT((Noms=$B8)*(quoi={"rr","cp","CF","init","FOR","R","CD","FDD"})*(H$6&gt;=Debut)*(H$6&lt;=Fin)*({1,2,3,4,5,6,7,8})),$E$31:$F$40,2,0)),"",VLOOKUP(SUMPRODUCT((Noms=$B8)*(quoi={"rr","cp","CF","init","FOR","R","CD","FDD"})*(H$6&gt;=Debut)*(H$6&lt;=Fin)*({1,2,3,4,5,6,7,8})),$E$31:$F$40,2,0))</f>
        <v/>
      </c>
      <c r="I8" s="56" t="str">
        <f ca="1">IF(ISERROR(VLOOKUP(SUMPRODUCT((Noms=$B8)*(quoi={"rr","cp","CF","init","FOR","R","CD","FDD"})*(I$6&gt;=Debut)*(I$6&lt;=Fin)*({1,2,3,4,5,6,7,8})),$E$31:$F$40,2,0)),"",VLOOKUP(SUMPRODUCT((Noms=$B8)*(quoi={"rr","cp","CF","init","FOR","R","CD","FDD"})*(I$6&gt;=Debut)*(I$6&lt;=Fin)*({1,2,3,4,5,6,7,8})),$E$31:$F$40,2,0))</f>
        <v/>
      </c>
      <c r="J8" s="56" t="str">
        <f ca="1">IF(ISERROR(VLOOKUP(SUMPRODUCT((Noms=$B8)*(quoi={"rr","cp","CF","init","FOR","R","CD","FDD"})*(J$6&gt;=Debut)*(J$6&lt;=Fin)*({1,2,3,4,5,6,7,8})),$E$31:$F$40,2,0)),"",VLOOKUP(SUMPRODUCT((Noms=$B8)*(quoi={"rr","cp","CF","init","FOR","R","CD","FDD"})*(J$6&gt;=Debut)*(J$6&lt;=Fin)*({1,2,3,4,5,6,7,8})),$E$31:$F$40,2,0))</f>
        <v/>
      </c>
      <c r="K8" s="56" t="str">
        <f ca="1">IF(ISERROR(VLOOKUP(SUMPRODUCT((Noms=$B8)*(quoi={"rr","cp","CF","init","FOR","R","CD","FDD"})*(K$6&gt;=Debut)*(K$6&lt;=Fin)*({1,2,3,4,5,6,7,8})),$E$31:$F$40,2,0)),"",VLOOKUP(SUMPRODUCT((Noms=$B8)*(quoi={"rr","cp","CF","init","FOR","R","CD","FDD"})*(K$6&gt;=Debut)*(K$6&lt;=Fin)*({1,2,3,4,5,6,7,8})),$E$31:$F$40,2,0))</f>
        <v/>
      </c>
      <c r="L8" s="56" t="str">
        <f ca="1">IF(ISERROR(VLOOKUP(SUMPRODUCT((Noms=$B8)*(quoi={"rr","cp","CF","init","FOR","R","CD","FDD"})*(L$6&gt;=Debut)*(L$6&lt;=Fin)*({1,2,3,4,5,6,7,8})),$E$31:$F$40,2,0)),"",VLOOKUP(SUMPRODUCT((Noms=$B8)*(quoi={"rr","cp","CF","init","FOR","R","CD","FDD"})*(L$6&gt;=Debut)*(L$6&lt;=Fin)*({1,2,3,4,5,6,7,8})),$E$31:$F$40,2,0))</f>
        <v/>
      </c>
      <c r="M8" s="56" t="str">
        <f ca="1">IF(ISERROR(VLOOKUP(SUMPRODUCT((Noms=$B8)*(quoi={"rr","cp","CF","init","FOR","R","CD","FDD"})*(M$6&gt;=Debut)*(M$6&lt;=Fin)*({1,2,3,4,5,6,7,8})),$E$31:$F$40,2,0)),"",VLOOKUP(SUMPRODUCT((Noms=$B8)*(quoi={"rr","cp","CF","init","FOR","R","CD","FDD"})*(M$6&gt;=Debut)*(M$6&lt;=Fin)*({1,2,3,4,5,6,7,8})),$E$31:$F$40,2,0))</f>
        <v/>
      </c>
      <c r="N8" s="56" t="str">
        <f ca="1">IF(ISERROR(VLOOKUP(SUMPRODUCT((Noms=$B8)*(quoi={"rr","cp","CF","init","FOR","R","CD","FDD"})*(N$6&gt;=Debut)*(N$6&lt;=Fin)*({1,2,3,4,5,6,7,8})),$E$31:$F$40,2,0)),"",VLOOKUP(SUMPRODUCT((Noms=$B8)*(quoi={"rr","cp","CF","init","FOR","R","CD","FDD"})*(N$6&gt;=Debut)*(N$6&lt;=Fin)*({1,2,3,4,5,6,7,8})),$E$31:$F$40,2,0))</f>
        <v/>
      </c>
      <c r="O8" s="56" t="str">
        <f ca="1">IF(ISERROR(VLOOKUP(SUMPRODUCT((Noms=$B8)*(quoi={"rr","cp","CF","init","FOR","R","CD","FDD"})*(O$6&gt;=Debut)*(O$6&lt;=Fin)*({1,2,3,4,5,6,7,8})),$E$31:$F$40,2,0)),"",VLOOKUP(SUMPRODUCT((Noms=$B8)*(quoi={"rr","cp","CF","init","FOR","R","CD","FDD"})*(O$6&gt;=Debut)*(O$6&lt;=Fin)*({1,2,3,4,5,6,7,8})),$E$31:$F$40,2,0))</f>
        <v/>
      </c>
      <c r="P8" s="56" t="str">
        <f ca="1">IF(ISERROR(VLOOKUP(SUMPRODUCT((Noms=$B8)*(quoi={"rr","cp","CF","init","FOR","R","CD","FDD"})*(P$6&gt;=Debut)*(P$6&lt;=Fin)*({1,2,3,4,5,6,7,8})),$E$31:$F$40,2,0)),"",VLOOKUP(SUMPRODUCT((Noms=$B8)*(quoi={"rr","cp","CF","init","FOR","R","CD","FDD"})*(P$6&gt;=Debut)*(P$6&lt;=Fin)*({1,2,3,4,5,6,7,8})),$E$31:$F$40,2,0))</f>
        <v/>
      </c>
      <c r="Q8" s="56" t="str">
        <f ca="1">IF(ISERROR(VLOOKUP(SUMPRODUCT((Noms=$B8)*(quoi={"rr","cp","CF","init","FOR","R","CD","FDD"})*(Q$6&gt;=Debut)*(Q$6&lt;=Fin)*({1,2,3,4,5,6,7,8})),$E$31:$F$40,2,0)),"",VLOOKUP(SUMPRODUCT((Noms=$B8)*(quoi={"rr","cp","CF","init","FOR","R","CD","FDD"})*(Q$6&gt;=Debut)*(Q$6&lt;=Fin)*({1,2,3,4,5,6,7,8})),$E$31:$F$40,2,0))</f>
        <v/>
      </c>
      <c r="R8" s="56" t="str">
        <f ca="1">IF(ISERROR(VLOOKUP(SUMPRODUCT((Noms=$B8)*(quoi={"rr","cp","CF","init","FOR","R","CD","FDD"})*(R$6&gt;=Debut)*(R$6&lt;=Fin)*({1,2,3,4,5,6,7,8})),$E$31:$F$40,2,0)),"",VLOOKUP(SUMPRODUCT((Noms=$B8)*(quoi={"rr","cp","CF","init","FOR","R","CD","FDD"})*(R$6&gt;=Debut)*(R$6&lt;=Fin)*({1,2,3,4,5,6,7,8})),$E$31:$F$40,2,0))</f>
        <v/>
      </c>
      <c r="S8" s="56" t="str">
        <f ca="1">IF(ISERROR(VLOOKUP(SUMPRODUCT((Noms=$B8)*(quoi={"rr","cp","CF","init","FOR","R","CD","FDD"})*(S$6&gt;=Debut)*(S$6&lt;=Fin)*({1,2,3,4,5,6,7,8})),$E$31:$F$40,2,0)),"",VLOOKUP(SUMPRODUCT((Noms=$B8)*(quoi={"rr","cp","CF","init","FOR","R","CD","FDD"})*(S$6&gt;=Debut)*(S$6&lt;=Fin)*({1,2,3,4,5,6,7,8})),$E$31:$F$40,2,0))</f>
        <v>CP</v>
      </c>
      <c r="T8" s="56" t="str">
        <f ca="1">IF(ISERROR(VLOOKUP(SUMPRODUCT((Noms=$B8)*(quoi={"rr","cp","CF","init","FOR","R","CD","FDD"})*(T$6&gt;=Debut)*(T$6&lt;=Fin)*({1,2,3,4,5,6,7,8})),$E$31:$F$40,2,0)),"",VLOOKUP(SUMPRODUCT((Noms=$B8)*(quoi={"rr","cp","CF","init","FOR","R","CD","FDD"})*(T$6&gt;=Debut)*(T$6&lt;=Fin)*({1,2,3,4,5,6,7,8})),$E$31:$F$40,2,0))</f>
        <v/>
      </c>
      <c r="U8" s="56" t="str">
        <f ca="1">IF(ISERROR(VLOOKUP(SUMPRODUCT((Noms=$B8)*(quoi={"rr","cp","CF","init","FOR","R","CD","FDD"})*(U$6&gt;=Debut)*(U$6&lt;=Fin)*({1,2,3,4,5,6,7,8})),$E$31:$F$40,2,0)),"",VLOOKUP(SUMPRODUCT((Noms=$B8)*(quoi={"rr","cp","CF","init","FOR","R","CD","FDD"})*(U$6&gt;=Debut)*(U$6&lt;=Fin)*({1,2,3,4,5,6,7,8})),$E$31:$F$40,2,0))</f>
        <v/>
      </c>
      <c r="V8" s="56" t="str">
        <f ca="1">IF(ISERROR(VLOOKUP(SUMPRODUCT((Noms=$B8)*(quoi={"rr","cp","CF","init","FOR","R","CD","FDD"})*(V$6&gt;=Debut)*(V$6&lt;=Fin)*({1,2,3,4,5,6,7,8})),$E$31:$F$40,2,0)),"",VLOOKUP(SUMPRODUCT((Noms=$B8)*(quoi={"rr","cp","CF","init","FOR","R","CD","FDD"})*(V$6&gt;=Debut)*(V$6&lt;=Fin)*({1,2,3,4,5,6,7,8})),$E$31:$F$40,2,0))</f>
        <v/>
      </c>
      <c r="W8" s="56" t="str">
        <f ca="1">IF(ISERROR(VLOOKUP(SUMPRODUCT((Noms=$B8)*(quoi={"rr","cp","CF","init","FOR","R","CD","FDD"})*(W$6&gt;=Debut)*(W$6&lt;=Fin)*({1,2,3,4,5,6,7,8})),$E$31:$F$40,2,0)),"",VLOOKUP(SUMPRODUCT((Noms=$B8)*(quoi={"rr","cp","CF","init","FOR","R","CD","FDD"})*(W$6&gt;=Debut)*(W$6&lt;=Fin)*({1,2,3,4,5,6,7,8})),$E$31:$F$40,2,0))</f>
        <v/>
      </c>
      <c r="X8" s="56" t="str">
        <f ca="1">IF(ISERROR(VLOOKUP(SUMPRODUCT((Noms=$B8)*(quoi={"rr","cp","CF","init","FOR","R","CD","FDD"})*(X$6&gt;=Debut)*(X$6&lt;=Fin)*({1,2,3,4,5,6,7,8})),$E$31:$F$40,2,0)),"",VLOOKUP(SUMPRODUCT((Noms=$B8)*(quoi={"rr","cp","CF","init","FOR","R","CD","FDD"})*(X$6&gt;=Debut)*(X$6&lt;=Fin)*({1,2,3,4,5,6,7,8})),$E$31:$F$40,2,0))</f>
        <v/>
      </c>
      <c r="Y8" s="56" t="str">
        <f ca="1">IF(ISERROR(VLOOKUP(SUMPRODUCT((Noms=$B8)*(quoi={"rr","cp","CF","init","FOR","R","CD","FDD"})*(Y$6&gt;=Debut)*(Y$6&lt;=Fin)*({1,2,3,4,5,6,7,8})),$E$31:$F$40,2,0)),"",VLOOKUP(SUMPRODUCT((Noms=$B8)*(quoi={"rr","cp","CF","init","FOR","R","CD","FDD"})*(Y$6&gt;=Debut)*(Y$6&lt;=Fin)*({1,2,3,4,5,6,7,8})),$E$31:$F$40,2,0))</f>
        <v/>
      </c>
      <c r="Z8" s="56" t="str">
        <f ca="1">IF(ISERROR(VLOOKUP(SUMPRODUCT((Noms=$B8)*(quoi={"rr","cp","CF","init","FOR","R","CD","FDD"})*(Z$6&gt;=Debut)*(Z$6&lt;=Fin)*({1,2,3,4,5,6,7,8})),$E$31:$F$40,2,0)),"",VLOOKUP(SUMPRODUCT((Noms=$B8)*(quoi={"rr","cp","CF","init","FOR","R","CD","FDD"})*(Z$6&gt;=Debut)*(Z$6&lt;=Fin)*({1,2,3,4,5,6,7,8})),$E$31:$F$40,2,0))</f>
        <v/>
      </c>
      <c r="AA8" s="56" t="str">
        <f ca="1">IF(ISERROR(VLOOKUP(SUMPRODUCT((Noms=$B8)*(quoi={"rr","cp","CF","init","FOR","R","CD","FDD"})*(AA$6&gt;=Debut)*(AA$6&lt;=Fin)*({1,2,3,4,5,6,7,8})),$E$31:$F$40,2,0)),"",VLOOKUP(SUMPRODUCT((Noms=$B8)*(quoi={"rr","cp","CF","init","FOR","R","CD","FDD"})*(AA$6&gt;=Debut)*(AA$6&lt;=Fin)*({1,2,3,4,5,6,7,8})),$E$31:$F$40,2,0))</f>
        <v/>
      </c>
      <c r="AB8" s="56" t="str">
        <f ca="1">IF(ISERROR(VLOOKUP(SUMPRODUCT((Noms=$B8)*(quoi={"rr","cp","CF","init","FOR","R","CD","FDD"})*(AB$6&gt;=Debut)*(AB$6&lt;=Fin)*({1,2,3,4,5,6,7,8})),$E$31:$F$40,2,0)),"",VLOOKUP(SUMPRODUCT((Noms=$B8)*(quoi={"rr","cp","CF","init","FOR","R","CD","FDD"})*(AB$6&gt;=Debut)*(AB$6&lt;=Fin)*({1,2,3,4,5,6,7,8})),$E$31:$F$40,2,0))</f>
        <v/>
      </c>
      <c r="AC8" s="56" t="str">
        <f ca="1">IF(ISERROR(VLOOKUP(SUMPRODUCT((Noms=$B8)*(quoi={"rr","cp","CF","init","FOR","R","CD","FDD"})*(AC$6&gt;=Debut)*(AC$6&lt;=Fin)*({1,2,3,4,5,6,7,8})),$E$31:$F$40,2,0)),"",VLOOKUP(SUMPRODUCT((Noms=$B8)*(quoi={"rr","cp","CF","init","FOR","R","CD","FDD"})*(AC$6&gt;=Debut)*(AC$6&lt;=Fin)*({1,2,3,4,5,6,7,8})),$E$31:$F$40,2,0))</f>
        <v/>
      </c>
      <c r="AD8" s="56" t="str">
        <f ca="1">IF(ISERROR(VLOOKUP(SUMPRODUCT((Noms=$B8)*(quoi={"rr","cp","CF","init","FOR","R","CD","FDD"})*(AD$6&gt;=Debut)*(AD$6&lt;=Fin)*({1,2,3,4,5,6,7,8})),$E$31:$F$40,2,0)),"",VLOOKUP(SUMPRODUCT((Noms=$B8)*(quoi={"rr","cp","CF","init","FOR","R","CD","FDD"})*(AD$6&gt;=Debut)*(AD$6&lt;=Fin)*({1,2,3,4,5,6,7,8})),$E$31:$F$40,2,0))</f>
        <v/>
      </c>
      <c r="AE8" s="56" t="str">
        <f ca="1">IF(ISERROR(VLOOKUP(SUMPRODUCT((Noms=$B8)*(quoi={"rr","cp","CF","init","FOR","R","CD","FDD"})*(AE$6&gt;=Debut)*(AE$6&lt;=Fin)*({1,2,3,4,5,6,7,8})),$E$31:$F$40,2,0)),"",VLOOKUP(SUMPRODUCT((Noms=$B8)*(quoi={"rr","cp","CF","init","FOR","R","CD","FDD"})*(AE$6&gt;=Debut)*(AE$6&lt;=Fin)*({1,2,3,4,5,6,7,8})),$E$31:$F$40,2,0))</f>
        <v/>
      </c>
      <c r="AF8" s="56" t="str">
        <f ca="1">IF(ISERROR(VLOOKUP(SUMPRODUCT((Noms=$B8)*(quoi={"rr","cp","CF","init","FOR","R","CD","FDD"})*(AF$6&gt;=Debut)*(AF$6&lt;=Fin)*({1,2,3,4,5,6,7,8})),$E$31:$F$40,2,0)),"",VLOOKUP(SUMPRODUCT((Noms=$B8)*(quoi={"rr","cp","CF","init","FOR","R","CD","FDD"})*(AF$6&gt;=Debut)*(AF$6&lt;=Fin)*({1,2,3,4,5,6,7,8})),$E$31:$F$40,2,0))</f>
        <v/>
      </c>
      <c r="AG8" s="56" t="str">
        <f ca="1">IF(ISERROR(VLOOKUP(SUMPRODUCT((Noms=$B8)*(quoi={"rr","cp","CF","init","FOR","R","CD","FDD"})*(AG$6&gt;=Debut)*(AG$6&lt;=Fin)*({1,2,3,4,5,6,7,8})),$E$31:$F$40,2,0)),"",VLOOKUP(SUMPRODUCT((Noms=$B8)*(quoi={"rr","cp","CF","init","FOR","R","CD","FDD"})*(AG$6&gt;=Debut)*(AG$6&lt;=Fin)*({1,2,3,4,5,6,7,8})),$E$31:$F$40,2,0))</f>
        <v/>
      </c>
      <c r="AH8" s="5">
        <f ca="1">CELL("couleur",O8:S8)</f>
        <v>0</v>
      </c>
    </row>
    <row r="9" spans="1:34" s="5" customFormat="1" ht="23.1" customHeight="1">
      <c r="A9" s="38">
        <v>1</v>
      </c>
      <c r="B9" s="42" t="str">
        <f>Listes!A3</f>
        <v>LOISEAU Danielle</v>
      </c>
      <c r="C9" s="56" t="str">
        <f ca="1">IF(ISERROR(VLOOKUP(SUMPRODUCT((Noms=$B9)*(quoi={"rr","cp","CF","init","FOR","R","CD","FDD"})*(C$6&gt;=Debut)*(C$6&lt;=Fin)*({1,2,3,4,5,6,7,8})),$E$31:$F$40,2,0)),"",VLOOKUP(SUMPRODUCT((Noms=$B9)*(quoi={"rr","cp","CF","init","FOR","R","CD","FDD"})*(C$6&gt;=Debut)*(C$6&lt;=Fin)*({1,2,3,4,5,6,7,8})),$E$31:$F$40,2,0))</f>
        <v/>
      </c>
      <c r="D9" s="56" t="str">
        <f ca="1">IF(ISERROR(VLOOKUP(SUMPRODUCT((Noms=$B9)*(quoi={"rr","cp","CF","init","FOR","R","CD","FDD"})*(D$6&gt;=Debut)*(D$6&lt;=Fin)*({1,2,3,4,5,6,7,8})),$E$31:$F$40,2,0)),"",VLOOKUP(SUMPRODUCT((Noms=$B9)*(quoi={"rr","cp","CF","init","FOR","R","CD","FDD"})*(D$6&gt;=Debut)*(D$6&lt;=Fin)*({1,2,3,4,5,6,7,8})),$E$31:$F$40,2,0))</f>
        <v/>
      </c>
      <c r="E9" s="56" t="str">
        <f ca="1">IF(ISERROR(VLOOKUP(SUMPRODUCT((Noms=$B9)*(quoi={"rr","cp","CF","init","FOR","R","CD","FDD"})*(E$6&gt;=Debut)*(E$6&lt;=Fin)*({1,2,3,4,5,6,7,8})),$E$31:$F$40,2,0)),"",VLOOKUP(SUMPRODUCT((Noms=$B9)*(quoi={"rr","cp","CF","init","FOR","R","CD","FDD"})*(E$6&gt;=Debut)*(E$6&lt;=Fin)*({1,2,3,4,5,6,7,8})),$E$31:$F$40,2,0))</f>
        <v/>
      </c>
      <c r="F9" s="56" t="str">
        <f ca="1">IF(ISERROR(VLOOKUP(SUMPRODUCT((Noms=$B9)*(quoi={"rr","cp","CF","init","FOR","R","CD","FDD"})*(F$6&gt;=Debut)*(F$6&lt;=Fin)*({1,2,3,4,5,6,7,8})),$E$31:$F$40,2,0)),"",VLOOKUP(SUMPRODUCT((Noms=$B9)*(quoi={"rr","cp","CF","init","FOR","R","CD","FDD"})*(F$6&gt;=Debut)*(F$6&lt;=Fin)*({1,2,3,4,5,6,7,8})),$E$31:$F$40,2,0))</f>
        <v/>
      </c>
      <c r="G9" s="56" t="str">
        <f ca="1">IF(ISERROR(VLOOKUP(SUMPRODUCT((Noms=$B9)*(quoi={"rr","cp","CF","init","FOR","R","CD","FDD"})*(G$6&gt;=Debut)*(G$6&lt;=Fin)*({1,2,3,4,5,6,7,8})),$E$31:$F$40,2,0)),"",VLOOKUP(SUMPRODUCT((Noms=$B9)*(quoi={"rr","cp","CF","init","FOR","R","CD","FDD"})*(G$6&gt;=Debut)*(G$6&lt;=Fin)*({1,2,3,4,5,6,7,8})),$E$31:$F$40,2,0))</f>
        <v/>
      </c>
      <c r="H9" s="56" t="str">
        <f ca="1">IF(ISERROR(VLOOKUP(SUMPRODUCT((Noms=$B9)*(quoi={"rr","cp","CF","init","FOR","R","CD","FDD"})*(H$6&gt;=Debut)*(H$6&lt;=Fin)*({1,2,3,4,5,6,7,8})),$E$31:$F$40,2,0)),"",VLOOKUP(SUMPRODUCT((Noms=$B9)*(quoi={"rr","cp","CF","init","FOR","R","CD","FDD"})*(H$6&gt;=Debut)*(H$6&lt;=Fin)*({1,2,3,4,5,6,7,8})),$E$31:$F$40,2,0))</f>
        <v/>
      </c>
      <c r="I9" s="56" t="str">
        <f ca="1">IF(ISERROR(VLOOKUP(SUMPRODUCT((Noms=$B9)*(quoi={"rr","cp","CF","init","FOR","R","CD","FDD"})*(I$6&gt;=Debut)*(I$6&lt;=Fin)*({1,2,3,4,5,6,7,8})),$E$31:$F$40,2,0)),"",VLOOKUP(SUMPRODUCT((Noms=$B9)*(quoi={"rr","cp","CF","init","FOR","R","CD","FDD"})*(I$6&gt;=Debut)*(I$6&lt;=Fin)*({1,2,3,4,5,6,7,8})),$E$31:$F$40,2,0))</f>
        <v/>
      </c>
      <c r="J9" s="56" t="str">
        <f ca="1">IF(ISERROR(VLOOKUP(SUMPRODUCT((Noms=$B9)*(quoi={"rr","cp","CF","init","FOR","R","CD","FDD"})*(J$6&gt;=Debut)*(J$6&lt;=Fin)*({1,2,3,4,5,6,7,8})),$E$31:$F$40,2,0)),"",VLOOKUP(SUMPRODUCT((Noms=$B9)*(quoi={"rr","cp","CF","init","FOR","R","CD","FDD"})*(J$6&gt;=Debut)*(J$6&lt;=Fin)*({1,2,3,4,5,6,7,8})),$E$31:$F$40,2,0))</f>
        <v/>
      </c>
      <c r="K9" s="56" t="str">
        <f ca="1">IF(ISERROR(VLOOKUP(SUMPRODUCT((Noms=$B9)*(quoi={"rr","cp","CF","init","FOR","R","CD","FDD"})*(K$6&gt;=Debut)*(K$6&lt;=Fin)*({1,2,3,4,5,6,7,8})),$E$31:$F$40,2,0)),"",VLOOKUP(SUMPRODUCT((Noms=$B9)*(quoi={"rr","cp","CF","init","FOR","R","CD","FDD"})*(K$6&gt;=Debut)*(K$6&lt;=Fin)*({1,2,3,4,5,6,7,8})),$E$31:$F$40,2,0))</f>
        <v/>
      </c>
      <c r="L9" s="56" t="str">
        <f ca="1">IF(ISERROR(VLOOKUP(SUMPRODUCT((Noms=$B9)*(quoi={"rr","cp","CF","init","FOR","R","CD","FDD"})*(L$6&gt;=Debut)*(L$6&lt;=Fin)*({1,2,3,4,5,6,7,8})),$E$31:$F$40,2,0)),"",VLOOKUP(SUMPRODUCT((Noms=$B9)*(quoi={"rr","cp","CF","init","FOR","R","CD","FDD"})*(L$6&gt;=Debut)*(L$6&lt;=Fin)*({1,2,3,4,5,6,7,8})),$E$31:$F$40,2,0))</f>
        <v/>
      </c>
      <c r="M9" s="56" t="str">
        <f ca="1">IF(ISERROR(VLOOKUP(SUMPRODUCT((Noms=$B9)*(quoi={"rr","cp","CF","init","FOR","R","CD","FDD"})*(M$6&gt;=Debut)*(M$6&lt;=Fin)*({1,2,3,4,5,6,7,8})),$E$31:$F$40,2,0)),"",VLOOKUP(SUMPRODUCT((Noms=$B9)*(quoi={"rr","cp","CF","init","FOR","R","CD","FDD"})*(M$6&gt;=Debut)*(M$6&lt;=Fin)*({1,2,3,4,5,6,7,8})),$E$31:$F$40,2,0))</f>
        <v/>
      </c>
      <c r="N9" s="56" t="str">
        <f ca="1">IF(ISERROR(VLOOKUP(SUMPRODUCT((Noms=$B9)*(quoi={"rr","cp","CF","init","FOR","R","CD","FDD"})*(N$6&gt;=Debut)*(N$6&lt;=Fin)*({1,2,3,4,5,6,7,8})),$E$31:$F$40,2,0)),"",VLOOKUP(SUMPRODUCT((Noms=$B9)*(quoi={"rr","cp","CF","init","FOR","R","CD","FDD"})*(N$6&gt;=Debut)*(N$6&lt;=Fin)*({1,2,3,4,5,6,7,8})),$E$31:$F$40,2,0))</f>
        <v/>
      </c>
      <c r="O9" s="56" t="str">
        <f ca="1">IF(ISERROR(VLOOKUP(SUMPRODUCT((Noms=$B9)*(quoi={"rr","cp","CF","init","FOR","R","CD","FDD"})*(O$6&gt;=Debut)*(O$6&lt;=Fin)*({1,2,3,4,5,6,7,8})),$E$31:$F$40,2,0)),"",VLOOKUP(SUMPRODUCT((Noms=$B9)*(quoi={"rr","cp","CF","init","FOR","R","CD","FDD"})*(O$6&gt;=Debut)*(O$6&lt;=Fin)*({1,2,3,4,5,6,7,8})),$E$31:$F$40,2,0))</f>
        <v/>
      </c>
      <c r="P9" s="56" t="str">
        <f ca="1">IF(ISERROR(VLOOKUP(SUMPRODUCT((Noms=$B9)*(quoi={"rr","cp","CF","init","FOR","R","CD","FDD"})*(P$6&gt;=Debut)*(P$6&lt;=Fin)*({1,2,3,4,5,6,7,8})),$E$31:$F$40,2,0)),"",VLOOKUP(SUMPRODUCT((Noms=$B9)*(quoi={"rr","cp","CF","init","FOR","R","CD","FDD"})*(P$6&gt;=Debut)*(P$6&lt;=Fin)*({1,2,3,4,5,6,7,8})),$E$31:$F$40,2,0))</f>
        <v/>
      </c>
      <c r="Q9" s="56" t="str">
        <f ca="1">IF(ISERROR(VLOOKUP(SUMPRODUCT((Noms=$B9)*(quoi={"rr","cp","CF","init","FOR","R","CD","FDD"})*(Q$6&gt;=Debut)*(Q$6&lt;=Fin)*({1,2,3,4,5,6,7,8})),$E$31:$F$40,2,0)),"",VLOOKUP(SUMPRODUCT((Noms=$B9)*(quoi={"rr","cp","CF","init","FOR","R","CD","FDD"})*(Q$6&gt;=Debut)*(Q$6&lt;=Fin)*({1,2,3,4,5,6,7,8})),$E$31:$F$40,2,0))</f>
        <v/>
      </c>
      <c r="R9" s="56" t="str">
        <f ca="1">IF(ISERROR(VLOOKUP(SUMPRODUCT((Noms=$B9)*(quoi={"rr","cp","CF","init","FOR","R","CD","FDD"})*(R$6&gt;=Debut)*(R$6&lt;=Fin)*({1,2,3,4,5,6,7,8})),$E$31:$F$40,2,0)),"",VLOOKUP(SUMPRODUCT((Noms=$B9)*(quoi={"rr","cp","CF","init","FOR","R","CD","FDD"})*(R$6&gt;=Debut)*(R$6&lt;=Fin)*({1,2,3,4,5,6,7,8})),$E$31:$F$40,2,0))</f>
        <v/>
      </c>
      <c r="S9" s="56" t="str">
        <f ca="1">IF(ISERROR(VLOOKUP(SUMPRODUCT((Noms=$B9)*(quoi={"rr","cp","CF","init","FOR","R","CD","FDD"})*(S$6&gt;=Debut)*(S$6&lt;=Fin)*({1,2,3,4,5,6,7,8})),$E$31:$F$40,2,0)),"",VLOOKUP(SUMPRODUCT((Noms=$B9)*(quoi={"rr","cp","CF","init","FOR","R","CD","FDD"})*(S$6&gt;=Debut)*(S$6&lt;=Fin)*({1,2,3,4,5,6,7,8})),$E$31:$F$40,2,0))</f>
        <v/>
      </c>
      <c r="T9" s="56" t="str">
        <f ca="1">IF(ISERROR(VLOOKUP(SUMPRODUCT((Noms=$B9)*(quoi={"rr","cp","CF","init","FOR","R","CD","FDD"})*(T$6&gt;=Debut)*(T$6&lt;=Fin)*({1,2,3,4,5,6,7,8})),$E$31:$F$40,2,0)),"",VLOOKUP(SUMPRODUCT((Noms=$B9)*(quoi={"rr","cp","CF","init","FOR","R","CD","FDD"})*(T$6&gt;=Debut)*(T$6&lt;=Fin)*({1,2,3,4,5,6,7,8})),$E$31:$F$40,2,0))</f>
        <v/>
      </c>
      <c r="U9" s="56" t="str">
        <f ca="1">IF(ISERROR(VLOOKUP(SUMPRODUCT((Noms=$B9)*(quoi={"rr","cp","CF","init","FOR","R","CD","FDD"})*(U$6&gt;=Debut)*(U$6&lt;=Fin)*({1,2,3,4,5,6,7,8})),$E$31:$F$40,2,0)),"",VLOOKUP(SUMPRODUCT((Noms=$B9)*(quoi={"rr","cp","CF","init","FOR","R","CD","FDD"})*(U$6&gt;=Debut)*(U$6&lt;=Fin)*({1,2,3,4,5,6,7,8})),$E$31:$F$40,2,0))</f>
        <v/>
      </c>
      <c r="V9" s="56" t="str">
        <f ca="1">IF(ISERROR(VLOOKUP(SUMPRODUCT((Noms=$B9)*(quoi={"rr","cp","CF","init","FOR","R","CD","FDD"})*(V$6&gt;=Debut)*(V$6&lt;=Fin)*({1,2,3,4,5,6,7,8})),$E$31:$F$40,2,0)),"",VLOOKUP(SUMPRODUCT((Noms=$B9)*(quoi={"rr","cp","CF","init","FOR","R","CD","FDD"})*(V$6&gt;=Debut)*(V$6&lt;=Fin)*({1,2,3,4,5,6,7,8})),$E$31:$F$40,2,0))</f>
        <v/>
      </c>
      <c r="W9" s="56" t="str">
        <f ca="1">IF(ISERROR(VLOOKUP(SUMPRODUCT((Noms=$B9)*(quoi={"rr","cp","CF","init","FOR","R","CD","FDD"})*(W$6&gt;=Debut)*(W$6&lt;=Fin)*({1,2,3,4,5,6,7,8})),$E$31:$F$40,2,0)),"",VLOOKUP(SUMPRODUCT((Noms=$B9)*(quoi={"rr","cp","CF","init","FOR","R","CD","FDD"})*(W$6&gt;=Debut)*(W$6&lt;=Fin)*({1,2,3,4,5,6,7,8})),$E$31:$F$40,2,0))</f>
        <v>CP</v>
      </c>
      <c r="X9" s="56" t="str">
        <f ca="1">IF(ISERROR(VLOOKUP(SUMPRODUCT((Noms=$B9)*(quoi={"rr","cp","CF","init","FOR","R","CD","FDD"})*(X$6&gt;=Debut)*(X$6&lt;=Fin)*({1,2,3,4,5,6,7,8})),$E$31:$F$40,2,0)),"",VLOOKUP(SUMPRODUCT((Noms=$B9)*(quoi={"rr","cp","CF","init","FOR","R","CD","FDD"})*(X$6&gt;=Debut)*(X$6&lt;=Fin)*({1,2,3,4,5,6,7,8})),$E$31:$F$40,2,0))</f>
        <v>CP</v>
      </c>
      <c r="Y9" s="56" t="str">
        <f ca="1">IF(ISERROR(VLOOKUP(SUMPRODUCT((Noms=$B9)*(quoi={"rr","cp","CF","init","FOR","R","CD","FDD"})*(Y$6&gt;=Debut)*(Y$6&lt;=Fin)*({1,2,3,4,5,6,7,8})),$E$31:$F$40,2,0)),"",VLOOKUP(SUMPRODUCT((Noms=$B9)*(quoi={"rr","cp","CF","init","FOR","R","CD","FDD"})*(Y$6&gt;=Debut)*(Y$6&lt;=Fin)*({1,2,3,4,5,6,7,8})),$E$31:$F$40,2,0))</f>
        <v>CP</v>
      </c>
      <c r="Z9" s="56" t="str">
        <f ca="1">IF(ISERROR(VLOOKUP(SUMPRODUCT((Noms=$B9)*(quoi={"rr","cp","CF","init","FOR","R","CD","FDD"})*(Z$6&gt;=Debut)*(Z$6&lt;=Fin)*({1,2,3,4,5,6,7,8})),$E$31:$F$40,2,0)),"",VLOOKUP(SUMPRODUCT((Noms=$B9)*(quoi={"rr","cp","CF","init","FOR","R","CD","FDD"})*(Z$6&gt;=Debut)*(Z$6&lt;=Fin)*({1,2,3,4,5,6,7,8})),$E$31:$F$40,2,0))</f>
        <v>CP</v>
      </c>
      <c r="AA9" s="56" t="str">
        <f ca="1">IF(ISERROR(VLOOKUP(SUMPRODUCT((Noms=$B9)*(quoi={"rr","cp","CF","init","FOR","R","CD","FDD"})*(AA$6&gt;=Debut)*(AA$6&lt;=Fin)*({1,2,3,4,5,6,7,8})),$E$31:$F$40,2,0)),"",VLOOKUP(SUMPRODUCT((Noms=$B9)*(quoi={"rr","cp","CF","init","FOR","R","CD","FDD"})*(AA$6&gt;=Debut)*(AA$6&lt;=Fin)*({1,2,3,4,5,6,7,8})),$E$31:$F$40,2,0))</f>
        <v/>
      </c>
      <c r="AB9" s="56" t="str">
        <f ca="1">IF(ISERROR(VLOOKUP(SUMPRODUCT((Noms=$B9)*(quoi={"rr","cp","CF","init","FOR","R","CD","FDD"})*(AB$6&gt;=Debut)*(AB$6&lt;=Fin)*({1,2,3,4,5,6,7,8})),$E$31:$F$40,2,0)),"",VLOOKUP(SUMPRODUCT((Noms=$B9)*(quoi={"rr","cp","CF","init","FOR","R","CD","FDD"})*(AB$6&gt;=Debut)*(AB$6&lt;=Fin)*({1,2,3,4,5,6,7,8})),$E$31:$F$40,2,0))</f>
        <v/>
      </c>
      <c r="AC9" s="56" t="str">
        <f ca="1">IF(ISERROR(VLOOKUP(SUMPRODUCT((Noms=$B9)*(quoi={"rr","cp","CF","init","FOR","R","CD","FDD"})*(AC$6&gt;=Debut)*(AC$6&lt;=Fin)*({1,2,3,4,5,6,7,8})),$E$31:$F$40,2,0)),"",VLOOKUP(SUMPRODUCT((Noms=$B9)*(quoi={"rr","cp","CF","init","FOR","R","CD","FDD"})*(AC$6&gt;=Debut)*(AC$6&lt;=Fin)*({1,2,3,4,5,6,7,8})),$E$31:$F$40,2,0))</f>
        <v/>
      </c>
      <c r="AD9" s="56" t="str">
        <f ca="1">IF(ISERROR(VLOOKUP(SUMPRODUCT((Noms=$B9)*(quoi={"rr","cp","CF","init","FOR","R","CD","FDD"})*(AD$6&gt;=Debut)*(AD$6&lt;=Fin)*({1,2,3,4,5,6,7,8})),$E$31:$F$40,2,0)),"",VLOOKUP(SUMPRODUCT((Noms=$B9)*(quoi={"rr","cp","CF","init","FOR","R","CD","FDD"})*(AD$6&gt;=Debut)*(AD$6&lt;=Fin)*({1,2,3,4,5,6,7,8})),$E$31:$F$40,2,0))</f>
        <v/>
      </c>
      <c r="AE9" s="56" t="str">
        <f ca="1">IF(ISERROR(VLOOKUP(SUMPRODUCT((Noms=$B9)*(quoi={"rr","cp","CF","init","FOR","R","CD","FDD"})*(AE$6&gt;=Debut)*(AE$6&lt;=Fin)*({1,2,3,4,5,6,7,8})),$E$31:$F$40,2,0)),"",VLOOKUP(SUMPRODUCT((Noms=$B9)*(quoi={"rr","cp","CF","init","FOR","R","CD","FDD"})*(AE$6&gt;=Debut)*(AE$6&lt;=Fin)*({1,2,3,4,5,6,7,8})),$E$31:$F$40,2,0))</f>
        <v/>
      </c>
      <c r="AF9" s="56" t="str">
        <f ca="1">IF(ISERROR(VLOOKUP(SUMPRODUCT((Noms=$B9)*(quoi={"rr","cp","CF","init","FOR","R","CD","FDD"})*(AF$6&gt;=Debut)*(AF$6&lt;=Fin)*({1,2,3,4,5,6,7,8})),$E$31:$F$40,2,0)),"",VLOOKUP(SUMPRODUCT((Noms=$B9)*(quoi={"rr","cp","CF","init","FOR","R","CD","FDD"})*(AF$6&gt;=Debut)*(AF$6&lt;=Fin)*({1,2,3,4,5,6,7,8})),$E$31:$F$40,2,0))</f>
        <v>CP</v>
      </c>
      <c r="AG9" s="56" t="str">
        <f ca="1">IF(ISERROR(VLOOKUP(SUMPRODUCT((Noms=$B9)*(quoi={"rr","cp","CF","init","FOR","R","CD","FDD"})*(AG$6&gt;=Debut)*(AG$6&lt;=Fin)*({1,2,3,4,5,6,7,8})),$E$31:$F$40,2,0)),"",VLOOKUP(SUMPRODUCT((Noms=$B9)*(quoi={"rr","cp","CF","init","FOR","R","CD","FDD"})*(AG$6&gt;=Debut)*(AG$6&lt;=Fin)*({1,2,3,4,5,6,7,8})),$E$31:$F$40,2,0))</f>
        <v>FDD</v>
      </c>
    </row>
    <row r="10" spans="1:34" s="5" customFormat="1" ht="23.1" customHeight="1">
      <c r="A10" s="38">
        <v>1</v>
      </c>
      <c r="B10" s="42" t="str">
        <f>Listes!A4</f>
        <v>BERNABE Freddy</v>
      </c>
      <c r="C10" s="56" t="str">
        <f ca="1">IF(ISERROR(VLOOKUP(SUMPRODUCT((Noms=$B10)*(quoi={"rr","cp","CF","init","FOR","R","CD","FDD"})*(C$6&gt;=Debut)*(C$6&lt;=Fin)*({1,2,3,4,5,6,7,8})),$E$31:$F$40,2,0)),"",VLOOKUP(SUMPRODUCT((Noms=$B10)*(quoi={"rr","cp","CF","init","FOR","R","CD","FDD"})*(C$6&gt;=Debut)*(C$6&lt;=Fin)*({1,2,3,4,5,6,7,8})),$E$31:$F$40,2,0))</f>
        <v/>
      </c>
      <c r="D10" s="56" t="str">
        <f ca="1">IF(ISERROR(VLOOKUP(SUMPRODUCT((Noms=$B10)*(quoi={"rr","cp","CF","init","FOR","R","CD","FDD"})*(D$6&gt;=Debut)*(D$6&lt;=Fin)*({1,2,3,4,5,6,7,8})),$E$31:$F$40,2,0)),"",VLOOKUP(SUMPRODUCT((Noms=$B10)*(quoi={"rr","cp","CF","init","FOR","R","CD","FDD"})*(D$6&gt;=Debut)*(D$6&lt;=Fin)*({1,2,3,4,5,6,7,8})),$E$31:$F$40,2,0))</f>
        <v/>
      </c>
      <c r="E10" s="56" t="str">
        <f ca="1">IF(ISERROR(VLOOKUP(SUMPRODUCT((Noms=$B10)*(quoi={"rr","cp","CF","init","FOR","R","CD","FDD"})*(E$6&gt;=Debut)*(E$6&lt;=Fin)*({1,2,3,4,5,6,7,8})),$E$31:$F$40,2,0)),"",VLOOKUP(SUMPRODUCT((Noms=$B10)*(quoi={"rr","cp","CF","init","FOR","R","CD","FDD"})*(E$6&gt;=Debut)*(E$6&lt;=Fin)*({1,2,3,4,5,6,7,8})),$E$31:$F$40,2,0))</f>
        <v/>
      </c>
      <c r="F10" s="56" t="str">
        <f ca="1">IF(ISERROR(VLOOKUP(SUMPRODUCT((Noms=$B10)*(quoi={"rr","cp","CF","init","FOR","R","CD","FDD"})*(F$6&gt;=Debut)*(F$6&lt;=Fin)*({1,2,3,4,5,6,7,8})),$E$31:$F$40,2,0)),"",VLOOKUP(SUMPRODUCT((Noms=$B10)*(quoi={"rr","cp","CF","init","FOR","R","CD","FDD"})*(F$6&gt;=Debut)*(F$6&lt;=Fin)*({1,2,3,4,5,6,7,8})),$E$31:$F$40,2,0))</f>
        <v/>
      </c>
      <c r="G10" s="56" t="str">
        <f ca="1">IF(ISERROR(VLOOKUP(SUMPRODUCT((Noms=$B10)*(quoi={"rr","cp","CF","init","FOR","R","CD","FDD"})*(G$6&gt;=Debut)*(G$6&lt;=Fin)*({1,2,3,4,5,6,7,8})),$E$31:$F$40,2,0)),"",VLOOKUP(SUMPRODUCT((Noms=$B10)*(quoi={"rr","cp","CF","init","FOR","R","CD","FDD"})*(G$6&gt;=Debut)*(G$6&lt;=Fin)*({1,2,3,4,5,6,7,8})),$E$31:$F$40,2,0))</f>
        <v/>
      </c>
      <c r="H10" s="56" t="str">
        <f ca="1">IF(ISERROR(VLOOKUP(SUMPRODUCT((Noms=$B10)*(quoi={"rr","cp","CF","init","FOR","R","CD","FDD"})*(H$6&gt;=Debut)*(H$6&lt;=Fin)*({1,2,3,4,5,6,7,8})),$E$31:$F$40,2,0)),"",VLOOKUP(SUMPRODUCT((Noms=$B10)*(quoi={"rr","cp","CF","init","FOR","R","CD","FDD"})*(H$6&gt;=Debut)*(H$6&lt;=Fin)*({1,2,3,4,5,6,7,8})),$E$31:$F$40,2,0))</f>
        <v/>
      </c>
      <c r="I10" s="56" t="str">
        <f ca="1">IF(ISERROR(VLOOKUP(SUMPRODUCT((Noms=$B10)*(quoi={"rr","cp","CF","init","FOR","R","CD","FDD"})*(I$6&gt;=Debut)*(I$6&lt;=Fin)*({1,2,3,4,5,6,7,8})),$E$31:$F$40,2,0)),"",VLOOKUP(SUMPRODUCT((Noms=$B10)*(quoi={"rr","cp","CF","init","FOR","R","CD","FDD"})*(I$6&gt;=Debut)*(I$6&lt;=Fin)*({1,2,3,4,5,6,7,8})),$E$31:$F$40,2,0))</f>
        <v/>
      </c>
      <c r="J10" s="56" t="str">
        <f ca="1">IF(ISERROR(VLOOKUP(SUMPRODUCT((Noms=$B10)*(quoi={"rr","cp","CF","init","FOR","R","CD","FDD"})*(J$6&gt;=Debut)*(J$6&lt;=Fin)*({1,2,3,4,5,6,7,8})),$E$31:$F$40,2,0)),"",VLOOKUP(SUMPRODUCT((Noms=$B10)*(quoi={"rr","cp","CF","init","FOR","R","CD","FDD"})*(J$6&gt;=Debut)*(J$6&lt;=Fin)*({1,2,3,4,5,6,7,8})),$E$31:$F$40,2,0))</f>
        <v/>
      </c>
      <c r="K10" s="56" t="str">
        <f ca="1">IF(ISERROR(VLOOKUP(SUMPRODUCT((Noms=$B10)*(quoi={"rr","cp","CF","init","FOR","R","CD","FDD"})*(K$6&gt;=Debut)*(K$6&lt;=Fin)*({1,2,3,4,5,6,7,8})),$E$31:$F$40,2,0)),"",VLOOKUP(SUMPRODUCT((Noms=$B10)*(quoi={"rr","cp","CF","init","FOR","R","CD","FDD"})*(K$6&gt;=Debut)*(K$6&lt;=Fin)*({1,2,3,4,5,6,7,8})),$E$31:$F$40,2,0))</f>
        <v/>
      </c>
      <c r="L10" s="56" t="str">
        <f ca="1">IF(ISERROR(VLOOKUP(SUMPRODUCT((Noms=$B10)*(quoi={"rr","cp","CF","init","FOR","R","CD","FDD"})*(L$6&gt;=Debut)*(L$6&lt;=Fin)*({1,2,3,4,5,6,7,8})),$E$31:$F$40,2,0)),"",VLOOKUP(SUMPRODUCT((Noms=$B10)*(quoi={"rr","cp","CF","init","FOR","R","CD","FDD"})*(L$6&gt;=Debut)*(L$6&lt;=Fin)*({1,2,3,4,5,6,7,8})),$E$31:$F$40,2,0))</f>
        <v/>
      </c>
      <c r="M10" s="56" t="str">
        <f ca="1">IF(ISERROR(VLOOKUP(SUMPRODUCT((Noms=$B10)*(quoi={"rr","cp","CF","init","FOR","R","CD","FDD"})*(M$6&gt;=Debut)*(M$6&lt;=Fin)*({1,2,3,4,5,6,7,8})),$E$31:$F$40,2,0)),"",VLOOKUP(SUMPRODUCT((Noms=$B10)*(quoi={"rr","cp","CF","init","FOR","R","CD","FDD"})*(M$6&gt;=Debut)*(M$6&lt;=Fin)*({1,2,3,4,5,6,7,8})),$E$31:$F$40,2,0))</f>
        <v/>
      </c>
      <c r="N10" s="56" t="str">
        <f ca="1">IF(ISERROR(VLOOKUP(SUMPRODUCT((Noms=$B10)*(quoi={"rr","cp","CF","init","FOR","R","CD","FDD"})*(N$6&gt;=Debut)*(N$6&lt;=Fin)*({1,2,3,4,5,6,7,8})),$E$31:$F$40,2,0)),"",VLOOKUP(SUMPRODUCT((Noms=$B10)*(quoi={"rr","cp","CF","init","FOR","R","CD","FDD"})*(N$6&gt;=Debut)*(N$6&lt;=Fin)*({1,2,3,4,5,6,7,8})),$E$31:$F$40,2,0))</f>
        <v/>
      </c>
      <c r="O10" s="56" t="str">
        <f ca="1">IF(ISERROR(VLOOKUP(SUMPRODUCT((Noms=$B10)*(quoi={"rr","cp","CF","init","FOR","R","CD","FDD"})*(O$6&gt;=Debut)*(O$6&lt;=Fin)*({1,2,3,4,5,6,7,8})),$E$31:$F$40,2,0)),"",VLOOKUP(SUMPRODUCT((Noms=$B10)*(quoi={"rr","cp","CF","init","FOR","R","CD","FDD"})*(O$6&gt;=Debut)*(O$6&lt;=Fin)*({1,2,3,4,5,6,7,8})),$E$31:$F$40,2,0))</f>
        <v/>
      </c>
      <c r="P10" s="56" t="str">
        <f ca="1">IF(ISERROR(VLOOKUP(SUMPRODUCT((Noms=$B10)*(quoi={"rr","cp","CF","init","FOR","R","CD","FDD"})*(P$6&gt;=Debut)*(P$6&lt;=Fin)*({1,2,3,4,5,6,7,8})),$E$31:$F$40,2,0)),"",VLOOKUP(SUMPRODUCT((Noms=$B10)*(quoi={"rr","cp","CF","init","FOR","R","CD","FDD"})*(P$6&gt;=Debut)*(P$6&lt;=Fin)*({1,2,3,4,5,6,7,8})),$E$31:$F$40,2,0))</f>
        <v/>
      </c>
      <c r="Q10" s="56" t="str">
        <f ca="1">IF(ISERROR(VLOOKUP(SUMPRODUCT((Noms=$B10)*(quoi={"rr","cp","CF","init","FOR","R","CD","FDD"})*(Q$6&gt;=Debut)*(Q$6&lt;=Fin)*({1,2,3,4,5,6,7,8})),$E$31:$F$40,2,0)),"",VLOOKUP(SUMPRODUCT((Noms=$B10)*(quoi={"rr","cp","CF","init","FOR","R","CD","FDD"})*(Q$6&gt;=Debut)*(Q$6&lt;=Fin)*({1,2,3,4,5,6,7,8})),$E$31:$F$40,2,0))</f>
        <v/>
      </c>
      <c r="R10" s="56" t="str">
        <f ca="1">IF(ISERROR(VLOOKUP(SUMPRODUCT((Noms=$B10)*(quoi={"rr","cp","CF","init","FOR","R","CD","FDD"})*(R$6&gt;=Debut)*(R$6&lt;=Fin)*({1,2,3,4,5,6,7,8})),$E$31:$F$40,2,0)),"",VLOOKUP(SUMPRODUCT((Noms=$B10)*(quoi={"rr","cp","CF","init","FOR","R","CD","FDD"})*(R$6&gt;=Debut)*(R$6&lt;=Fin)*({1,2,3,4,5,6,7,8})),$E$31:$F$40,2,0))</f>
        <v/>
      </c>
      <c r="S10" s="56" t="str">
        <f ca="1">IF(ISERROR(VLOOKUP(SUMPRODUCT((Noms=$B10)*(quoi={"rr","cp","CF","init","FOR","R","CD","FDD"})*(S$6&gt;=Debut)*(S$6&lt;=Fin)*({1,2,3,4,5,6,7,8})),$E$31:$F$40,2,0)),"",VLOOKUP(SUMPRODUCT((Noms=$B10)*(quoi={"rr","cp","CF","init","FOR","R","CD","FDD"})*(S$6&gt;=Debut)*(S$6&lt;=Fin)*({1,2,3,4,5,6,7,8})),$E$31:$F$40,2,0))</f>
        <v/>
      </c>
      <c r="T10" s="56" t="str">
        <f ca="1">IF(ISERROR(VLOOKUP(SUMPRODUCT((Noms=$B10)*(quoi={"rr","cp","CF","init","FOR","R","CD","FDD"})*(T$6&gt;=Debut)*(T$6&lt;=Fin)*({1,2,3,4,5,6,7,8})),$E$31:$F$40,2,0)),"",VLOOKUP(SUMPRODUCT((Noms=$B10)*(quoi={"rr","cp","CF","init","FOR","R","CD","FDD"})*(T$6&gt;=Debut)*(T$6&lt;=Fin)*({1,2,3,4,5,6,7,8})),$E$31:$F$40,2,0))</f>
        <v/>
      </c>
      <c r="U10" s="56" t="str">
        <f ca="1">IF(ISERROR(VLOOKUP(SUMPRODUCT((Noms=$B10)*(quoi={"rr","cp","CF","init","FOR","R","CD","FDD"})*(U$6&gt;=Debut)*(U$6&lt;=Fin)*({1,2,3,4,5,6,7,8})),$E$31:$F$40,2,0)),"",VLOOKUP(SUMPRODUCT((Noms=$B10)*(quoi={"rr","cp","CF","init","FOR","R","CD","FDD"})*(U$6&gt;=Debut)*(U$6&lt;=Fin)*({1,2,3,4,5,6,7,8})),$E$31:$F$40,2,0))</f>
        <v/>
      </c>
      <c r="V10" s="56" t="str">
        <f ca="1">IF(ISERROR(VLOOKUP(SUMPRODUCT((Noms=$B10)*(quoi={"rr","cp","CF","init","FOR","R","CD","FDD"})*(V$6&gt;=Debut)*(V$6&lt;=Fin)*({1,2,3,4,5,6,7,8})),$E$31:$F$40,2,0)),"",VLOOKUP(SUMPRODUCT((Noms=$B10)*(quoi={"rr","cp","CF","init","FOR","R","CD","FDD"})*(V$6&gt;=Debut)*(V$6&lt;=Fin)*({1,2,3,4,5,6,7,8})),$E$31:$F$40,2,0))</f>
        <v/>
      </c>
      <c r="W10" s="56" t="str">
        <f ca="1">IF(ISERROR(VLOOKUP(SUMPRODUCT((Noms=$B10)*(quoi={"rr","cp","CF","init","FOR","R","CD","FDD"})*(W$6&gt;=Debut)*(W$6&lt;=Fin)*({1,2,3,4,5,6,7,8})),$E$31:$F$40,2,0)),"",VLOOKUP(SUMPRODUCT((Noms=$B10)*(quoi={"rr","cp","CF","init","FOR","R","CD","FDD"})*(W$6&gt;=Debut)*(W$6&lt;=Fin)*({1,2,3,4,5,6,7,8})),$E$31:$F$40,2,0))</f>
        <v>CP</v>
      </c>
      <c r="X10" s="56" t="str">
        <f ca="1">IF(ISERROR(VLOOKUP(SUMPRODUCT((Noms=$B10)*(quoi={"rr","cp","CF","init","FOR","R","CD","FDD"})*(X$6&gt;=Debut)*(X$6&lt;=Fin)*({1,2,3,4,5,6,7,8})),$E$31:$F$40,2,0)),"",VLOOKUP(SUMPRODUCT((Noms=$B10)*(quoi={"rr","cp","CF","init","FOR","R","CD","FDD"})*(X$6&gt;=Debut)*(X$6&lt;=Fin)*({1,2,3,4,5,6,7,8})),$E$31:$F$40,2,0))</f>
        <v>CP</v>
      </c>
      <c r="Y10" s="56" t="str">
        <f ca="1">IF(ISERROR(VLOOKUP(SUMPRODUCT((Noms=$B10)*(quoi={"rr","cp","CF","init","FOR","R","CD","FDD"})*(Y$6&gt;=Debut)*(Y$6&lt;=Fin)*({1,2,3,4,5,6,7,8})),$E$31:$F$40,2,0)),"",VLOOKUP(SUMPRODUCT((Noms=$B10)*(quoi={"rr","cp","CF","init","FOR","R","CD","FDD"})*(Y$6&gt;=Debut)*(Y$6&lt;=Fin)*({1,2,3,4,5,6,7,8})),$E$31:$F$40,2,0))</f>
        <v/>
      </c>
      <c r="Z10" s="56" t="str">
        <f ca="1">IF(ISERROR(VLOOKUP(SUMPRODUCT((Noms=$B10)*(quoi={"rr","cp","CF","init","FOR","R","CD","FDD"})*(Z$6&gt;=Debut)*(Z$6&lt;=Fin)*({1,2,3,4,5,6,7,8})),$E$31:$F$40,2,0)),"",VLOOKUP(SUMPRODUCT((Noms=$B10)*(quoi={"rr","cp","CF","init","FOR","R","CD","FDD"})*(Z$6&gt;=Debut)*(Z$6&lt;=Fin)*({1,2,3,4,5,6,7,8})),$E$31:$F$40,2,0))</f>
        <v/>
      </c>
      <c r="AA10" s="56" t="str">
        <f ca="1">IF(ISERROR(VLOOKUP(SUMPRODUCT((Noms=$B10)*(quoi={"rr","cp","CF","init","FOR","R","CD","FDD"})*(AA$6&gt;=Debut)*(AA$6&lt;=Fin)*({1,2,3,4,5,6,7,8})),$E$31:$F$40,2,0)),"",VLOOKUP(SUMPRODUCT((Noms=$B10)*(quoi={"rr","cp","CF","init","FOR","R","CD","FDD"})*(AA$6&gt;=Debut)*(AA$6&lt;=Fin)*({1,2,3,4,5,6,7,8})),$E$31:$F$40,2,0))</f>
        <v/>
      </c>
      <c r="AB10" s="56" t="str">
        <f ca="1">IF(ISERROR(VLOOKUP(SUMPRODUCT((Noms=$B10)*(quoi={"rr","cp","CF","init","FOR","R","CD","FDD"})*(AB$6&gt;=Debut)*(AB$6&lt;=Fin)*({1,2,3,4,5,6,7,8})),$E$31:$F$40,2,0)),"",VLOOKUP(SUMPRODUCT((Noms=$B10)*(quoi={"rr","cp","CF","init","FOR","R","CD","FDD"})*(AB$6&gt;=Debut)*(AB$6&lt;=Fin)*({1,2,3,4,5,6,7,8})),$E$31:$F$40,2,0))</f>
        <v/>
      </c>
      <c r="AC10" s="56" t="str">
        <f ca="1">IF(ISERROR(VLOOKUP(SUMPRODUCT((Noms=$B10)*(quoi={"rr","cp","CF","init","FOR","R","CD","FDD"})*(AC$6&gt;=Debut)*(AC$6&lt;=Fin)*({1,2,3,4,5,6,7,8})),$E$31:$F$40,2,0)),"",VLOOKUP(SUMPRODUCT((Noms=$B10)*(quoi={"rr","cp","CF","init","FOR","R","CD","FDD"})*(AC$6&gt;=Debut)*(AC$6&lt;=Fin)*({1,2,3,4,5,6,7,8})),$E$31:$F$40,2,0))</f>
        <v/>
      </c>
      <c r="AD10" s="56" t="str">
        <f ca="1">IF(ISERROR(VLOOKUP(SUMPRODUCT((Noms=$B10)*(quoi={"rr","cp","CF","init","FOR","R","CD","FDD"})*(AD$6&gt;=Debut)*(AD$6&lt;=Fin)*({1,2,3,4,5,6,7,8})),$E$31:$F$40,2,0)),"",VLOOKUP(SUMPRODUCT((Noms=$B10)*(quoi={"rr","cp","CF","init","FOR","R","CD","FDD"})*(AD$6&gt;=Debut)*(AD$6&lt;=Fin)*({1,2,3,4,5,6,7,8})),$E$31:$F$40,2,0))</f>
        <v/>
      </c>
      <c r="AE10" s="56" t="str">
        <f ca="1">IF(ISERROR(VLOOKUP(SUMPRODUCT((Noms=$B10)*(quoi={"rr","cp","CF","init","FOR","R","CD","FDD"})*(AE$6&gt;=Debut)*(AE$6&lt;=Fin)*({1,2,3,4,5,6,7,8})),$E$31:$F$40,2,0)),"",VLOOKUP(SUMPRODUCT((Noms=$B10)*(quoi={"rr","cp","CF","init","FOR","R","CD","FDD"})*(AE$6&gt;=Debut)*(AE$6&lt;=Fin)*({1,2,3,4,5,6,7,8})),$E$31:$F$40,2,0))</f>
        <v/>
      </c>
      <c r="AF10" s="56" t="str">
        <f ca="1">IF(ISERROR(VLOOKUP(SUMPRODUCT((Noms=$B10)*(quoi={"rr","cp","CF","init","FOR","R","CD","FDD"})*(AF$6&gt;=Debut)*(AF$6&lt;=Fin)*({1,2,3,4,5,6,7,8})),$E$31:$F$40,2,0)),"",VLOOKUP(SUMPRODUCT((Noms=$B10)*(quoi={"rr","cp","CF","init","FOR","R","CD","FDD"})*(AF$6&gt;=Debut)*(AF$6&lt;=Fin)*({1,2,3,4,5,6,7,8})),$E$31:$F$40,2,0))</f>
        <v/>
      </c>
      <c r="AG10" s="56" t="str">
        <f ca="1">IF(ISERROR(VLOOKUP(SUMPRODUCT((Noms=$B10)*(quoi={"rr","cp","CF","init","FOR","R","CD","FDD"})*(AG$6&gt;=Debut)*(AG$6&lt;=Fin)*({1,2,3,4,5,6,7,8})),$E$31:$F$40,2,0)),"",VLOOKUP(SUMPRODUCT((Noms=$B10)*(quoi={"rr","cp","CF","init","FOR","R","CD","FDD"})*(AG$6&gt;=Debut)*(AG$6&lt;=Fin)*({1,2,3,4,5,6,7,8})),$E$31:$F$40,2,0))</f>
        <v/>
      </c>
    </row>
    <row r="11" spans="1:34" s="5" customFormat="1" ht="23.1" customHeight="1">
      <c r="A11" s="38">
        <v>1</v>
      </c>
      <c r="B11" s="42" t="str">
        <f>Listes!A5</f>
        <v>BERNE Frederic</v>
      </c>
      <c r="C11" s="56" t="str">
        <f ca="1">IF(ISERROR(VLOOKUP(SUMPRODUCT((Noms=$B11)*(quoi={"rr","cp","CF","init","FOR","R","CD","FDD"})*(C$6&gt;=Debut)*(C$6&lt;=Fin)*({1,2,3,4,5,6,7,8})),$E$31:$F$40,2,0)),"",VLOOKUP(SUMPRODUCT((Noms=$B11)*(quoi={"rr","cp","CF","init","FOR","R","CD","FDD"})*(C$6&gt;=Debut)*(C$6&lt;=Fin)*({1,2,3,4,5,6,7,8})),$E$31:$F$40,2,0))</f>
        <v/>
      </c>
      <c r="D11" s="56" t="str">
        <f ca="1">IF(ISERROR(VLOOKUP(SUMPRODUCT((Noms=$B11)*(quoi={"rr","cp","CF","init","FOR","R","CD","FDD"})*(D$6&gt;=Debut)*(D$6&lt;=Fin)*({1,2,3,4,5,6,7,8})),$E$31:$F$40,2,0)),"",VLOOKUP(SUMPRODUCT((Noms=$B11)*(quoi={"rr","cp","CF","init","FOR","R","CD","FDD"})*(D$6&gt;=Debut)*(D$6&lt;=Fin)*({1,2,3,4,5,6,7,8})),$E$31:$F$40,2,0))</f>
        <v/>
      </c>
      <c r="E11" s="56" t="str">
        <f ca="1">IF(ISERROR(VLOOKUP(SUMPRODUCT((Noms=$B11)*(quoi={"rr","cp","CF","init","FOR","R","CD","FDD"})*(E$6&gt;=Debut)*(E$6&lt;=Fin)*({1,2,3,4,5,6,7,8})),$E$31:$F$40,2,0)),"",VLOOKUP(SUMPRODUCT((Noms=$B11)*(quoi={"rr","cp","CF","init","FOR","R","CD","FDD"})*(E$6&gt;=Debut)*(E$6&lt;=Fin)*({1,2,3,4,5,6,7,8})),$E$31:$F$40,2,0))</f>
        <v/>
      </c>
      <c r="F11" s="56" t="str">
        <f ca="1">IF(ISERROR(VLOOKUP(SUMPRODUCT((Noms=$B11)*(quoi={"rr","cp","CF","init","FOR","R","CD","FDD"})*(F$6&gt;=Debut)*(F$6&lt;=Fin)*({1,2,3,4,5,6,7,8})),$E$31:$F$40,2,0)),"",VLOOKUP(SUMPRODUCT((Noms=$B11)*(quoi={"rr","cp","CF","init","FOR","R","CD","FDD"})*(F$6&gt;=Debut)*(F$6&lt;=Fin)*({1,2,3,4,5,6,7,8})),$E$31:$F$40,2,0))</f>
        <v/>
      </c>
      <c r="G11" s="56" t="str">
        <f ca="1">IF(ISERROR(VLOOKUP(SUMPRODUCT((Noms=$B11)*(quoi={"rr","cp","CF","init","FOR","R","CD","FDD"})*(G$6&gt;=Debut)*(G$6&lt;=Fin)*({1,2,3,4,5,6,7,8})),$E$31:$F$40,2,0)),"",VLOOKUP(SUMPRODUCT((Noms=$B11)*(quoi={"rr","cp","CF","init","FOR","R","CD","FDD"})*(G$6&gt;=Debut)*(G$6&lt;=Fin)*({1,2,3,4,5,6,7,8})),$E$31:$F$40,2,0))</f>
        <v/>
      </c>
      <c r="H11" s="56" t="str">
        <f ca="1">IF(ISERROR(VLOOKUP(SUMPRODUCT((Noms=$B11)*(quoi={"rr","cp","CF","init","FOR","R","CD","FDD"})*(H$6&gt;=Debut)*(H$6&lt;=Fin)*({1,2,3,4,5,6,7,8})),$E$31:$F$40,2,0)),"",VLOOKUP(SUMPRODUCT((Noms=$B11)*(quoi={"rr","cp","CF","init","FOR","R","CD","FDD"})*(H$6&gt;=Debut)*(H$6&lt;=Fin)*({1,2,3,4,5,6,7,8})),$E$31:$F$40,2,0))</f>
        <v/>
      </c>
      <c r="I11" s="56" t="str">
        <f ca="1">IF(ISERROR(VLOOKUP(SUMPRODUCT((Noms=$B11)*(quoi={"rr","cp","CF","init","FOR","R","CD","FDD"})*(I$6&gt;=Debut)*(I$6&lt;=Fin)*({1,2,3,4,5,6,7,8})),$E$31:$F$40,2,0)),"",VLOOKUP(SUMPRODUCT((Noms=$B11)*(quoi={"rr","cp","CF","init","FOR","R","CD","FDD"})*(I$6&gt;=Debut)*(I$6&lt;=Fin)*({1,2,3,4,5,6,7,8})),$E$31:$F$40,2,0))</f>
        <v/>
      </c>
      <c r="J11" s="56" t="str">
        <f ca="1">IF(ISERROR(VLOOKUP(SUMPRODUCT((Noms=$B11)*(quoi={"rr","cp","CF","init","FOR","R","CD","FDD"})*(J$6&gt;=Debut)*(J$6&lt;=Fin)*({1,2,3,4,5,6,7,8})),$E$31:$F$40,2,0)),"",VLOOKUP(SUMPRODUCT((Noms=$B11)*(quoi={"rr","cp","CF","init","FOR","R","CD","FDD"})*(J$6&gt;=Debut)*(J$6&lt;=Fin)*({1,2,3,4,5,6,7,8})),$E$31:$F$40,2,0))</f>
        <v/>
      </c>
      <c r="K11" s="56" t="str">
        <f ca="1">IF(ISERROR(VLOOKUP(SUMPRODUCT((Noms=$B11)*(quoi={"rr","cp","CF","init","FOR","R","CD","FDD"})*(K$6&gt;=Debut)*(K$6&lt;=Fin)*({1,2,3,4,5,6,7,8})),$E$31:$F$40,2,0)),"",VLOOKUP(SUMPRODUCT((Noms=$B11)*(quoi={"rr","cp","CF","init","FOR","R","CD","FDD"})*(K$6&gt;=Debut)*(K$6&lt;=Fin)*({1,2,3,4,5,6,7,8})),$E$31:$F$40,2,0))</f>
        <v/>
      </c>
      <c r="L11" s="56" t="str">
        <f ca="1">IF(ISERROR(VLOOKUP(SUMPRODUCT((Noms=$B11)*(quoi={"rr","cp","CF","init","FOR","R","CD","FDD"})*(L$6&gt;=Debut)*(L$6&lt;=Fin)*({1,2,3,4,5,6,7,8})),$E$31:$F$40,2,0)),"",VLOOKUP(SUMPRODUCT((Noms=$B11)*(quoi={"rr","cp","CF","init","FOR","R","CD","FDD"})*(L$6&gt;=Debut)*(L$6&lt;=Fin)*({1,2,3,4,5,6,7,8})),$E$31:$F$40,2,0))</f>
        <v/>
      </c>
      <c r="M11" s="56" t="str">
        <f ca="1">IF(ISERROR(VLOOKUP(SUMPRODUCT((Noms=$B11)*(quoi={"rr","cp","CF","init","FOR","R","CD","FDD"})*(M$6&gt;=Debut)*(M$6&lt;=Fin)*({1,2,3,4,5,6,7,8})),$E$31:$F$40,2,0)),"",VLOOKUP(SUMPRODUCT((Noms=$B11)*(quoi={"rr","cp","CF","init","FOR","R","CD","FDD"})*(M$6&gt;=Debut)*(M$6&lt;=Fin)*({1,2,3,4,5,6,7,8})),$E$31:$F$40,2,0))</f>
        <v/>
      </c>
      <c r="N11" s="56" t="str">
        <f ca="1">IF(ISERROR(VLOOKUP(SUMPRODUCT((Noms=$B11)*(quoi={"rr","cp","CF","init","FOR","R","CD","FDD"})*(N$6&gt;=Debut)*(N$6&lt;=Fin)*({1,2,3,4,5,6,7,8})),$E$31:$F$40,2,0)),"",VLOOKUP(SUMPRODUCT((Noms=$B11)*(quoi={"rr","cp","CF","init","FOR","R","CD","FDD"})*(N$6&gt;=Debut)*(N$6&lt;=Fin)*({1,2,3,4,5,6,7,8})),$E$31:$F$40,2,0))</f>
        <v/>
      </c>
      <c r="O11" s="56" t="str">
        <f ca="1">IF(ISERROR(VLOOKUP(SUMPRODUCT((Noms=$B11)*(quoi={"rr","cp","CF","init","FOR","R","CD","FDD"})*(O$6&gt;=Debut)*(O$6&lt;=Fin)*({1,2,3,4,5,6,7,8})),$E$31:$F$40,2,0)),"",VLOOKUP(SUMPRODUCT((Noms=$B11)*(quoi={"rr","cp","CF","init","FOR","R","CD","FDD"})*(O$6&gt;=Debut)*(O$6&lt;=Fin)*({1,2,3,4,5,6,7,8})),$E$31:$F$40,2,0))</f>
        <v>CP</v>
      </c>
      <c r="P11" s="56" t="str">
        <f ca="1">IF(ISERROR(VLOOKUP(SUMPRODUCT((Noms=$B11)*(quoi={"rr","cp","CF","init","FOR","R","CD","FDD"})*(P$6&gt;=Debut)*(P$6&lt;=Fin)*({1,2,3,4,5,6,7,8})),$E$31:$F$40,2,0)),"",VLOOKUP(SUMPRODUCT((Noms=$B11)*(quoi={"rr","cp","CF","init","FOR","R","CD","FDD"})*(P$6&gt;=Debut)*(P$6&lt;=Fin)*({1,2,3,4,5,6,7,8})),$E$31:$F$40,2,0))</f>
        <v>CP</v>
      </c>
      <c r="Q11" s="56" t="str">
        <f ca="1">IF(ISERROR(VLOOKUP(SUMPRODUCT((Noms=$B11)*(quoi={"rr","cp","CF","init","FOR","R","CD","FDD"})*(Q$6&gt;=Debut)*(Q$6&lt;=Fin)*({1,2,3,4,5,6,7,8})),$E$31:$F$40,2,0)),"",VLOOKUP(SUMPRODUCT((Noms=$B11)*(quoi={"rr","cp","CF","init","FOR","R","CD","FDD"})*(Q$6&gt;=Debut)*(Q$6&lt;=Fin)*({1,2,3,4,5,6,7,8})),$E$31:$F$40,2,0))</f>
        <v>CP</v>
      </c>
      <c r="R11" s="56" t="str">
        <f ca="1">IF(ISERROR(VLOOKUP(SUMPRODUCT((Noms=$B11)*(quoi={"rr","cp","CF","init","FOR","R","CD","FDD"})*(R$6&gt;=Debut)*(R$6&lt;=Fin)*({1,2,3,4,5,6,7,8})),$E$31:$F$40,2,0)),"",VLOOKUP(SUMPRODUCT((Noms=$B11)*(quoi={"rr","cp","CF","init","FOR","R","CD","FDD"})*(R$6&gt;=Debut)*(R$6&lt;=Fin)*({1,2,3,4,5,6,7,8})),$E$31:$F$40,2,0))</f>
        <v>CP</v>
      </c>
      <c r="S11" s="56" t="str">
        <f ca="1">IF(ISERROR(VLOOKUP(SUMPRODUCT((Noms=$B11)*(quoi={"rr","cp","CF","init","FOR","R","CD","FDD"})*(S$6&gt;=Debut)*(S$6&lt;=Fin)*({1,2,3,4,5,6,7,8})),$E$31:$F$40,2,0)),"",VLOOKUP(SUMPRODUCT((Noms=$B11)*(quoi={"rr","cp","CF","init","FOR","R","CD","FDD"})*(S$6&gt;=Debut)*(S$6&lt;=Fin)*({1,2,3,4,5,6,7,8})),$E$31:$F$40,2,0))</f>
        <v>CP</v>
      </c>
      <c r="T11" s="56" t="str">
        <f ca="1">IF(ISERROR(VLOOKUP(SUMPRODUCT((Noms=$B11)*(quoi={"rr","cp","CF","init","FOR","R","CD","FDD"})*(T$6&gt;=Debut)*(T$6&lt;=Fin)*({1,2,3,4,5,6,7,8})),$E$31:$F$40,2,0)),"",VLOOKUP(SUMPRODUCT((Noms=$B11)*(quoi={"rr","cp","CF","init","FOR","R","CD","FDD"})*(T$6&gt;=Debut)*(T$6&lt;=Fin)*({1,2,3,4,5,6,7,8})),$E$31:$F$40,2,0))</f>
        <v/>
      </c>
      <c r="U11" s="56" t="str">
        <f ca="1">IF(ISERROR(VLOOKUP(SUMPRODUCT((Noms=$B11)*(quoi={"rr","cp","CF","init","FOR","R","CD","FDD"})*(U$6&gt;=Debut)*(U$6&lt;=Fin)*({1,2,3,4,5,6,7,8})),$E$31:$F$40,2,0)),"",VLOOKUP(SUMPRODUCT((Noms=$B11)*(quoi={"rr","cp","CF","init","FOR","R","CD","FDD"})*(U$6&gt;=Debut)*(U$6&lt;=Fin)*({1,2,3,4,5,6,7,8})),$E$31:$F$40,2,0))</f>
        <v/>
      </c>
      <c r="V11" s="56" t="str">
        <f ca="1">IF(ISERROR(VLOOKUP(SUMPRODUCT((Noms=$B11)*(quoi={"rr","cp","CF","init","FOR","R","CD","FDD"})*(V$6&gt;=Debut)*(V$6&lt;=Fin)*({1,2,3,4,5,6,7,8})),$E$31:$F$40,2,0)),"",VLOOKUP(SUMPRODUCT((Noms=$B11)*(quoi={"rr","cp","CF","init","FOR","R","CD","FDD"})*(V$6&gt;=Debut)*(V$6&lt;=Fin)*({1,2,3,4,5,6,7,8})),$E$31:$F$40,2,0))</f>
        <v/>
      </c>
      <c r="W11" s="56" t="str">
        <f ca="1">IF(ISERROR(VLOOKUP(SUMPRODUCT((Noms=$B11)*(quoi={"rr","cp","CF","init","FOR","R","CD","FDD"})*(W$6&gt;=Debut)*(W$6&lt;=Fin)*({1,2,3,4,5,6,7,8})),$E$31:$F$40,2,0)),"",VLOOKUP(SUMPRODUCT((Noms=$B11)*(quoi={"rr","cp","CF","init","FOR","R","CD","FDD"})*(W$6&gt;=Debut)*(W$6&lt;=Fin)*({1,2,3,4,5,6,7,8})),$E$31:$F$40,2,0))</f>
        <v/>
      </c>
      <c r="X11" s="56" t="str">
        <f ca="1">IF(ISERROR(VLOOKUP(SUMPRODUCT((Noms=$B11)*(quoi={"rr","cp","CF","init","FOR","R","CD","FDD"})*(X$6&gt;=Debut)*(X$6&lt;=Fin)*({1,2,3,4,5,6,7,8})),$E$31:$F$40,2,0)),"",VLOOKUP(SUMPRODUCT((Noms=$B11)*(quoi={"rr","cp","CF","init","FOR","R","CD","FDD"})*(X$6&gt;=Debut)*(X$6&lt;=Fin)*({1,2,3,4,5,6,7,8})),$E$31:$F$40,2,0))</f>
        <v/>
      </c>
      <c r="Y11" s="56" t="str">
        <f ca="1">IF(ISERROR(VLOOKUP(SUMPRODUCT((Noms=$B11)*(quoi={"rr","cp","CF","init","FOR","R","CD","FDD"})*(Y$6&gt;=Debut)*(Y$6&lt;=Fin)*({1,2,3,4,5,6,7,8})),$E$31:$F$40,2,0)),"",VLOOKUP(SUMPRODUCT((Noms=$B11)*(quoi={"rr","cp","CF","init","FOR","R","CD","FDD"})*(Y$6&gt;=Debut)*(Y$6&lt;=Fin)*({1,2,3,4,5,6,7,8})),$E$31:$F$40,2,0))</f>
        <v/>
      </c>
      <c r="Z11" s="56" t="str">
        <f ca="1">IF(ISERROR(VLOOKUP(SUMPRODUCT((Noms=$B11)*(quoi={"rr","cp","CF","init","FOR","R","CD","FDD"})*(Z$6&gt;=Debut)*(Z$6&lt;=Fin)*({1,2,3,4,5,6,7,8})),$E$31:$F$40,2,0)),"",VLOOKUP(SUMPRODUCT((Noms=$B11)*(quoi={"rr","cp","CF","init","FOR","R","CD","FDD"})*(Z$6&gt;=Debut)*(Z$6&lt;=Fin)*({1,2,3,4,5,6,7,8})),$E$31:$F$40,2,0))</f>
        <v/>
      </c>
      <c r="AA11" s="56" t="str">
        <f ca="1">IF(ISERROR(VLOOKUP(SUMPRODUCT((Noms=$B11)*(quoi={"rr","cp","CF","init","FOR","R","CD","FDD"})*(AA$6&gt;=Debut)*(AA$6&lt;=Fin)*({1,2,3,4,5,6,7,8})),$E$31:$F$40,2,0)),"",VLOOKUP(SUMPRODUCT((Noms=$B11)*(quoi={"rr","cp","CF","init","FOR","R","CD","FDD"})*(AA$6&gt;=Debut)*(AA$6&lt;=Fin)*({1,2,3,4,5,6,7,8})),$E$31:$F$40,2,0))</f>
        <v/>
      </c>
      <c r="AB11" s="56" t="str">
        <f ca="1">IF(ISERROR(VLOOKUP(SUMPRODUCT((Noms=$B11)*(quoi={"rr","cp","CF","init","FOR","R","CD","FDD"})*(AB$6&gt;=Debut)*(AB$6&lt;=Fin)*({1,2,3,4,5,6,7,8})),$E$31:$F$40,2,0)),"",VLOOKUP(SUMPRODUCT((Noms=$B11)*(quoi={"rr","cp","CF","init","FOR","R","CD","FDD"})*(AB$6&gt;=Debut)*(AB$6&lt;=Fin)*({1,2,3,4,5,6,7,8})),$E$31:$F$40,2,0))</f>
        <v/>
      </c>
      <c r="AC11" s="56" t="str">
        <f ca="1">IF(ISERROR(VLOOKUP(SUMPRODUCT((Noms=$B11)*(quoi={"rr","cp","CF","init","FOR","R","CD","FDD"})*(AC$6&gt;=Debut)*(AC$6&lt;=Fin)*({1,2,3,4,5,6,7,8})),$E$31:$F$40,2,0)),"",VLOOKUP(SUMPRODUCT((Noms=$B11)*(quoi={"rr","cp","CF","init","FOR","R","CD","FDD"})*(AC$6&gt;=Debut)*(AC$6&lt;=Fin)*({1,2,3,4,5,6,7,8})),$E$31:$F$40,2,0))</f>
        <v>FOR</v>
      </c>
      <c r="AD11" s="56" t="str">
        <f ca="1">IF(ISERROR(VLOOKUP(SUMPRODUCT((Noms=$B11)*(quoi={"rr","cp","CF","init","FOR","R","CD","FDD"})*(AD$6&gt;=Debut)*(AD$6&lt;=Fin)*({1,2,3,4,5,6,7,8})),$E$31:$F$40,2,0)),"",VLOOKUP(SUMPRODUCT((Noms=$B11)*(quoi={"rr","cp","CF","init","FOR","R","CD","FDD"})*(AD$6&gt;=Debut)*(AD$6&lt;=Fin)*({1,2,3,4,5,6,7,8})),$E$31:$F$40,2,0))</f>
        <v>FOR</v>
      </c>
      <c r="AE11" s="56" t="str">
        <f ca="1">IF(ISERROR(VLOOKUP(SUMPRODUCT((Noms=$B11)*(quoi={"rr","cp","CF","init","FOR","R","CD","FDD"})*(AE$6&gt;=Debut)*(AE$6&lt;=Fin)*({1,2,3,4,5,6,7,8})),$E$31:$F$40,2,0)),"",VLOOKUP(SUMPRODUCT((Noms=$B11)*(quoi={"rr","cp","CF","init","FOR","R","CD","FDD"})*(AE$6&gt;=Debut)*(AE$6&lt;=Fin)*({1,2,3,4,5,6,7,8})),$E$31:$F$40,2,0))</f>
        <v/>
      </c>
      <c r="AF11" s="56" t="str">
        <f ca="1">IF(ISERROR(VLOOKUP(SUMPRODUCT((Noms=$B11)*(quoi={"rr","cp","CF","init","FOR","R","CD","FDD"})*(AF$6&gt;=Debut)*(AF$6&lt;=Fin)*({1,2,3,4,5,6,7,8})),$E$31:$F$40,2,0)),"",VLOOKUP(SUMPRODUCT((Noms=$B11)*(quoi={"rr","cp","CF","init","FOR","R","CD","FDD"})*(AF$6&gt;=Debut)*(AF$6&lt;=Fin)*({1,2,3,4,5,6,7,8})),$E$31:$F$40,2,0))</f>
        <v/>
      </c>
      <c r="AG11" s="56" t="str">
        <f ca="1">IF(ISERROR(VLOOKUP(SUMPRODUCT((Noms=$B11)*(quoi={"rr","cp","CF","init","FOR","R","CD","FDD"})*(AG$6&gt;=Debut)*(AG$6&lt;=Fin)*({1,2,3,4,5,6,7,8})),$E$31:$F$40,2,0)),"",VLOOKUP(SUMPRODUCT((Noms=$B11)*(quoi={"rr","cp","CF","init","FOR","R","CD","FDD"})*(AG$6&gt;=Debut)*(AG$6&lt;=Fin)*({1,2,3,4,5,6,7,8})),$E$31:$F$40,2,0))</f>
        <v/>
      </c>
    </row>
    <row r="12" spans="1:34" s="5" customFormat="1" ht="23.1" customHeight="1">
      <c r="A12" s="38">
        <v>1</v>
      </c>
      <c r="B12" s="42" t="str">
        <f>Listes!A6</f>
        <v>GELAS Franck</v>
      </c>
      <c r="C12" s="56" t="str">
        <f ca="1">IF(ISERROR(VLOOKUP(SUMPRODUCT((Noms=$B12)*(quoi={"rr","cp","CF","init","FOR","R","CD","FDD"})*(C$6&gt;=Debut)*(C$6&lt;=Fin)*({1,2,3,4,5,6,7,8})),$E$31:$F$40,2,0)),"",VLOOKUP(SUMPRODUCT((Noms=$B12)*(quoi={"rr","cp","CF","init","FOR","R","CD","FDD"})*(C$6&gt;=Debut)*(C$6&lt;=Fin)*({1,2,3,4,5,6,7,8})),$E$31:$F$40,2,0))</f>
        <v/>
      </c>
      <c r="D12" s="56" t="str">
        <f ca="1">IF(ISERROR(VLOOKUP(SUMPRODUCT((Noms=$B12)*(quoi={"rr","cp","CF","init","FOR","R","CD","FDD"})*(D$6&gt;=Debut)*(D$6&lt;=Fin)*({1,2,3,4,5,6,7,8})),$E$31:$F$40,2,0)),"",VLOOKUP(SUMPRODUCT((Noms=$B12)*(quoi={"rr","cp","CF","init","FOR","R","CD","FDD"})*(D$6&gt;=Debut)*(D$6&lt;=Fin)*({1,2,3,4,5,6,7,8})),$E$31:$F$40,2,0))</f>
        <v/>
      </c>
      <c r="E12" s="56" t="str">
        <f ca="1">IF(ISERROR(VLOOKUP(SUMPRODUCT((Noms=$B12)*(quoi={"rr","cp","CF","init","FOR","R","CD","FDD"})*(E$6&gt;=Debut)*(E$6&lt;=Fin)*({1,2,3,4,5,6,7,8})),$E$31:$F$40,2,0)),"",VLOOKUP(SUMPRODUCT((Noms=$B12)*(quoi={"rr","cp","CF","init","FOR","R","CD","FDD"})*(E$6&gt;=Debut)*(E$6&lt;=Fin)*({1,2,3,4,5,6,7,8})),$E$31:$F$40,2,0))</f>
        <v/>
      </c>
      <c r="F12" s="56" t="str">
        <f ca="1">IF(ISERROR(VLOOKUP(SUMPRODUCT((Noms=$B12)*(quoi={"rr","cp","CF","init","FOR","R","CD","FDD"})*(F$6&gt;=Debut)*(F$6&lt;=Fin)*({1,2,3,4,5,6,7,8})),$E$31:$F$40,2,0)),"",VLOOKUP(SUMPRODUCT((Noms=$B12)*(quoi={"rr","cp","CF","init","FOR","R","CD","FDD"})*(F$6&gt;=Debut)*(F$6&lt;=Fin)*({1,2,3,4,5,6,7,8})),$E$31:$F$40,2,0))</f>
        <v/>
      </c>
      <c r="G12" s="56" t="str">
        <f ca="1">IF(ISERROR(VLOOKUP(SUMPRODUCT((Noms=$B12)*(quoi={"rr","cp","CF","init","FOR","R","CD","FDD"})*(G$6&gt;=Debut)*(G$6&lt;=Fin)*({1,2,3,4,5,6,7,8})),$E$31:$F$40,2,0)),"",VLOOKUP(SUMPRODUCT((Noms=$B12)*(quoi={"rr","cp","CF","init","FOR","R","CD","FDD"})*(G$6&gt;=Debut)*(G$6&lt;=Fin)*({1,2,3,4,5,6,7,8})),$E$31:$F$40,2,0))</f>
        <v/>
      </c>
      <c r="H12" s="56" t="str">
        <f ca="1">IF(ISERROR(VLOOKUP(SUMPRODUCT((Noms=$B12)*(quoi={"rr","cp","CF","init","FOR","R","CD","FDD"})*(H$6&gt;=Debut)*(H$6&lt;=Fin)*({1,2,3,4,5,6,7,8})),$E$31:$F$40,2,0)),"",VLOOKUP(SUMPRODUCT((Noms=$B12)*(quoi={"rr","cp","CF","init","FOR","R","CD","FDD"})*(H$6&gt;=Debut)*(H$6&lt;=Fin)*({1,2,3,4,5,6,7,8})),$E$31:$F$40,2,0))</f>
        <v/>
      </c>
      <c r="I12" s="56" t="str">
        <f ca="1">IF(ISERROR(VLOOKUP(SUMPRODUCT((Noms=$B12)*(quoi={"rr","cp","CF","init","FOR","R","CD","FDD"})*(I$6&gt;=Debut)*(I$6&lt;=Fin)*({1,2,3,4,5,6,7,8})),$E$31:$F$40,2,0)),"",VLOOKUP(SUMPRODUCT((Noms=$B12)*(quoi={"rr","cp","CF","init","FOR","R","CD","FDD"})*(I$6&gt;=Debut)*(I$6&lt;=Fin)*({1,2,3,4,5,6,7,8})),$E$31:$F$40,2,0))</f>
        <v/>
      </c>
      <c r="J12" s="56" t="str">
        <f ca="1">IF(ISERROR(VLOOKUP(SUMPRODUCT((Noms=$B12)*(quoi={"rr","cp","CF","init","FOR","R","CD","FDD"})*(J$6&gt;=Debut)*(J$6&lt;=Fin)*({1,2,3,4,5,6,7,8})),$E$31:$F$40,2,0)),"",VLOOKUP(SUMPRODUCT((Noms=$B12)*(quoi={"rr","cp","CF","init","FOR","R","CD","FDD"})*(J$6&gt;=Debut)*(J$6&lt;=Fin)*({1,2,3,4,5,6,7,8})),$E$31:$F$40,2,0))</f>
        <v/>
      </c>
      <c r="K12" s="56" t="str">
        <f ca="1">IF(ISERROR(VLOOKUP(SUMPRODUCT((Noms=$B12)*(quoi={"rr","cp","CF","init","FOR","R","CD","FDD"})*(K$6&gt;=Debut)*(K$6&lt;=Fin)*({1,2,3,4,5,6,7,8})),$E$31:$F$40,2,0)),"",VLOOKUP(SUMPRODUCT((Noms=$B12)*(quoi={"rr","cp","CF","init","FOR","R","CD","FDD"})*(K$6&gt;=Debut)*(K$6&lt;=Fin)*({1,2,3,4,5,6,7,8})),$E$31:$F$40,2,0))</f>
        <v/>
      </c>
      <c r="L12" s="56" t="str">
        <f ca="1">IF(ISERROR(VLOOKUP(SUMPRODUCT((Noms=$B12)*(quoi={"rr","cp","CF","init","FOR","R","CD","FDD"})*(L$6&gt;=Debut)*(L$6&lt;=Fin)*({1,2,3,4,5,6,7,8})),$E$31:$F$40,2,0)),"",VLOOKUP(SUMPRODUCT((Noms=$B12)*(quoi={"rr","cp","CF","init","FOR","R","CD","FDD"})*(L$6&gt;=Debut)*(L$6&lt;=Fin)*({1,2,3,4,5,6,7,8})),$E$31:$F$40,2,0))</f>
        <v/>
      </c>
      <c r="M12" s="56" t="str">
        <f ca="1">IF(ISERROR(VLOOKUP(SUMPRODUCT((Noms=$B12)*(quoi={"rr","cp","CF","init","FOR","R","CD","FDD"})*(M$6&gt;=Debut)*(M$6&lt;=Fin)*({1,2,3,4,5,6,7,8})),$E$31:$F$40,2,0)),"",VLOOKUP(SUMPRODUCT((Noms=$B12)*(quoi={"rr","cp","CF","init","FOR","R","CD","FDD"})*(M$6&gt;=Debut)*(M$6&lt;=Fin)*({1,2,3,4,5,6,7,8})),$E$31:$F$40,2,0))</f>
        <v/>
      </c>
      <c r="N12" s="56" t="str">
        <f ca="1">IF(ISERROR(VLOOKUP(SUMPRODUCT((Noms=$B12)*(quoi={"rr","cp","CF","init","FOR","R","CD","FDD"})*(N$6&gt;=Debut)*(N$6&lt;=Fin)*({1,2,3,4,5,6,7,8})),$E$31:$F$40,2,0)),"",VLOOKUP(SUMPRODUCT((Noms=$B12)*(quoi={"rr","cp","CF","init","FOR","R","CD","FDD"})*(N$6&gt;=Debut)*(N$6&lt;=Fin)*({1,2,3,4,5,6,7,8})),$E$31:$F$40,2,0))</f>
        <v/>
      </c>
      <c r="O12" s="56" t="str">
        <f ca="1">IF(ISERROR(VLOOKUP(SUMPRODUCT((Noms=$B12)*(quoi={"rr","cp","CF","init","FOR","R","CD","FDD"})*(O$6&gt;=Debut)*(O$6&lt;=Fin)*({1,2,3,4,5,6,7,8})),$E$31:$F$40,2,0)),"",VLOOKUP(SUMPRODUCT((Noms=$B12)*(quoi={"rr","cp","CF","init","FOR","R","CD","FDD"})*(O$6&gt;=Debut)*(O$6&lt;=Fin)*({1,2,3,4,5,6,7,8})),$E$31:$F$40,2,0))</f>
        <v>CP</v>
      </c>
      <c r="P12" s="56" t="str">
        <f ca="1">IF(ISERROR(VLOOKUP(SUMPRODUCT((Noms=$B12)*(quoi={"rr","cp","CF","init","FOR","R","CD","FDD"})*(P$6&gt;=Debut)*(P$6&lt;=Fin)*({1,2,3,4,5,6,7,8})),$E$31:$F$40,2,0)),"",VLOOKUP(SUMPRODUCT((Noms=$B12)*(quoi={"rr","cp","CF","init","FOR","R","CD","FDD"})*(P$6&gt;=Debut)*(P$6&lt;=Fin)*({1,2,3,4,5,6,7,8})),$E$31:$F$40,2,0))</f>
        <v/>
      </c>
      <c r="Q12" s="56" t="str">
        <f ca="1">IF(ISERROR(VLOOKUP(SUMPRODUCT((Noms=$B12)*(quoi={"rr","cp","CF","init","FOR","R","CD","FDD"})*(Q$6&gt;=Debut)*(Q$6&lt;=Fin)*({1,2,3,4,5,6,7,8})),$E$31:$F$40,2,0)),"",VLOOKUP(SUMPRODUCT((Noms=$B12)*(quoi={"rr","cp","CF","init","FOR","R","CD","FDD"})*(Q$6&gt;=Debut)*(Q$6&lt;=Fin)*({1,2,3,4,5,6,7,8})),$E$31:$F$40,2,0))</f>
        <v/>
      </c>
      <c r="R12" s="56" t="str">
        <f ca="1">IF(ISERROR(VLOOKUP(SUMPRODUCT((Noms=$B12)*(quoi={"rr","cp","CF","init","FOR","R","CD","FDD"})*(R$6&gt;=Debut)*(R$6&lt;=Fin)*({1,2,3,4,5,6,7,8})),$E$31:$F$40,2,0)),"",VLOOKUP(SUMPRODUCT((Noms=$B12)*(quoi={"rr","cp","CF","init","FOR","R","CD","FDD"})*(R$6&gt;=Debut)*(R$6&lt;=Fin)*({1,2,3,4,5,6,7,8})),$E$31:$F$40,2,0))</f>
        <v>RR</v>
      </c>
      <c r="S12" s="56" t="str">
        <f ca="1">IF(ISERROR(VLOOKUP(SUMPRODUCT((Noms=$B12)*(quoi={"rr","cp","CF","init","FOR","R","CD","FDD"})*(S$6&gt;=Debut)*(S$6&lt;=Fin)*({1,2,3,4,5,6,7,8})),$E$31:$F$40,2,0)),"",VLOOKUP(SUMPRODUCT((Noms=$B12)*(quoi={"rr","cp","CF","init","FOR","R","CD","FDD"})*(S$6&gt;=Debut)*(S$6&lt;=Fin)*({1,2,3,4,5,6,7,8})),$E$31:$F$40,2,0))</f>
        <v>RR</v>
      </c>
      <c r="T12" s="56" t="str">
        <f ca="1">IF(ISERROR(VLOOKUP(SUMPRODUCT((Noms=$B12)*(quoi={"rr","cp","CF","init","FOR","R","CD","FDD"})*(T$6&gt;=Debut)*(T$6&lt;=Fin)*({1,2,3,4,5,6,7,8})),$E$31:$F$40,2,0)),"",VLOOKUP(SUMPRODUCT((Noms=$B12)*(quoi={"rr","cp","CF","init","FOR","R","CD","FDD"})*(T$6&gt;=Debut)*(T$6&lt;=Fin)*({1,2,3,4,5,6,7,8})),$E$31:$F$40,2,0))</f>
        <v/>
      </c>
      <c r="U12" s="56" t="str">
        <f ca="1">IF(ISERROR(VLOOKUP(SUMPRODUCT((Noms=$B12)*(quoi={"rr","cp","CF","init","FOR","R","CD","FDD"})*(U$6&gt;=Debut)*(U$6&lt;=Fin)*({1,2,3,4,5,6,7,8})),$E$31:$F$40,2,0)),"",VLOOKUP(SUMPRODUCT((Noms=$B12)*(quoi={"rr","cp","CF","init","FOR","R","CD","FDD"})*(U$6&gt;=Debut)*(U$6&lt;=Fin)*({1,2,3,4,5,6,7,8})),$E$31:$F$40,2,0))</f>
        <v/>
      </c>
      <c r="V12" s="56" t="str">
        <f ca="1">IF(ISERROR(VLOOKUP(SUMPRODUCT((Noms=$B12)*(quoi={"rr","cp","CF","init","FOR","R","CD","FDD"})*(V$6&gt;=Debut)*(V$6&lt;=Fin)*({1,2,3,4,5,6,7,8})),$E$31:$F$40,2,0)),"",VLOOKUP(SUMPRODUCT((Noms=$B12)*(quoi={"rr","cp","CF","init","FOR","R","CD","FDD"})*(V$6&gt;=Debut)*(V$6&lt;=Fin)*({1,2,3,4,5,6,7,8})),$E$31:$F$40,2,0))</f>
        <v/>
      </c>
      <c r="W12" s="56" t="str">
        <f ca="1">IF(ISERROR(VLOOKUP(SUMPRODUCT((Noms=$B12)*(quoi={"rr","cp","CF","init","FOR","R","CD","FDD"})*(W$6&gt;=Debut)*(W$6&lt;=Fin)*({1,2,3,4,5,6,7,8})),$E$31:$F$40,2,0)),"",VLOOKUP(SUMPRODUCT((Noms=$B12)*(quoi={"rr","cp","CF","init","FOR","R","CD","FDD"})*(W$6&gt;=Debut)*(W$6&lt;=Fin)*({1,2,3,4,5,6,7,8})),$E$31:$F$40,2,0))</f>
        <v/>
      </c>
      <c r="X12" s="56" t="str">
        <f ca="1">IF(ISERROR(VLOOKUP(SUMPRODUCT((Noms=$B12)*(quoi={"rr","cp","CF","init","FOR","R","CD","FDD"})*(X$6&gt;=Debut)*(X$6&lt;=Fin)*({1,2,3,4,5,6,7,8})),$E$31:$F$40,2,0)),"",VLOOKUP(SUMPRODUCT((Noms=$B12)*(quoi={"rr","cp","CF","init","FOR","R","CD","FDD"})*(X$6&gt;=Debut)*(X$6&lt;=Fin)*({1,2,3,4,5,6,7,8})),$E$31:$F$40,2,0))</f>
        <v/>
      </c>
      <c r="Y12" s="56" t="str">
        <f ca="1">IF(ISERROR(VLOOKUP(SUMPRODUCT((Noms=$B12)*(quoi={"rr","cp","CF","init","FOR","R","CD","FDD"})*(Y$6&gt;=Debut)*(Y$6&lt;=Fin)*({1,2,3,4,5,6,7,8})),$E$31:$F$40,2,0)),"",VLOOKUP(SUMPRODUCT((Noms=$B12)*(quoi={"rr","cp","CF","init","FOR","R","CD","FDD"})*(Y$6&gt;=Debut)*(Y$6&lt;=Fin)*({1,2,3,4,5,6,7,8})),$E$31:$F$40,2,0))</f>
        <v/>
      </c>
      <c r="Z12" s="56" t="str">
        <f ca="1">IF(ISERROR(VLOOKUP(SUMPRODUCT((Noms=$B12)*(quoi={"rr","cp","CF","init","FOR","R","CD","FDD"})*(Z$6&gt;=Debut)*(Z$6&lt;=Fin)*({1,2,3,4,5,6,7,8})),$E$31:$F$40,2,0)),"",VLOOKUP(SUMPRODUCT((Noms=$B12)*(quoi={"rr","cp","CF","init","FOR","R","CD","FDD"})*(Z$6&gt;=Debut)*(Z$6&lt;=Fin)*({1,2,3,4,5,6,7,8})),$E$31:$F$40,2,0))</f>
        <v/>
      </c>
      <c r="AA12" s="56" t="str">
        <f ca="1">IF(ISERROR(VLOOKUP(SUMPRODUCT((Noms=$B12)*(quoi={"rr","cp","CF","init","FOR","R","CD","FDD"})*(AA$6&gt;=Debut)*(AA$6&lt;=Fin)*({1,2,3,4,5,6,7,8})),$E$31:$F$40,2,0)),"",VLOOKUP(SUMPRODUCT((Noms=$B12)*(quoi={"rr","cp","CF","init","FOR","R","CD","FDD"})*(AA$6&gt;=Debut)*(AA$6&lt;=Fin)*({1,2,3,4,5,6,7,8})),$E$31:$F$40,2,0))</f>
        <v/>
      </c>
      <c r="AB12" s="56" t="str">
        <f ca="1">IF(ISERROR(VLOOKUP(SUMPRODUCT((Noms=$B12)*(quoi={"rr","cp","CF","init","FOR","R","CD","FDD"})*(AB$6&gt;=Debut)*(AB$6&lt;=Fin)*({1,2,3,4,5,6,7,8})),$E$31:$F$40,2,0)),"",VLOOKUP(SUMPRODUCT((Noms=$B12)*(quoi={"rr","cp","CF","init","FOR","R","CD","FDD"})*(AB$6&gt;=Debut)*(AB$6&lt;=Fin)*({1,2,3,4,5,6,7,8})),$E$31:$F$40,2,0))</f>
        <v/>
      </c>
      <c r="AC12" s="56" t="str">
        <f ca="1">IF(ISERROR(VLOOKUP(SUMPRODUCT((Noms=$B12)*(quoi={"rr","cp","CF","init","FOR","R","CD","FDD"})*(AC$6&gt;=Debut)*(AC$6&lt;=Fin)*({1,2,3,4,5,6,7,8})),$E$31:$F$40,2,0)),"",VLOOKUP(SUMPRODUCT((Noms=$B12)*(quoi={"rr","cp","CF","init","FOR","R","CD","FDD"})*(AC$6&gt;=Debut)*(AC$6&lt;=Fin)*({1,2,3,4,5,6,7,8})),$E$31:$F$40,2,0))</f>
        <v/>
      </c>
      <c r="AD12" s="56" t="str">
        <f ca="1">IF(ISERROR(VLOOKUP(SUMPRODUCT((Noms=$B12)*(quoi={"rr","cp","CF","init","FOR","R","CD","FDD"})*(AD$6&gt;=Debut)*(AD$6&lt;=Fin)*({1,2,3,4,5,6,7,8})),$E$31:$F$40,2,0)),"",VLOOKUP(SUMPRODUCT((Noms=$B12)*(quoi={"rr","cp","CF","init","FOR","R","CD","FDD"})*(AD$6&gt;=Debut)*(AD$6&lt;=Fin)*({1,2,3,4,5,6,7,8})),$E$31:$F$40,2,0))</f>
        <v/>
      </c>
      <c r="AE12" s="56" t="str">
        <f ca="1">IF(ISERROR(VLOOKUP(SUMPRODUCT((Noms=$B12)*(quoi={"rr","cp","CF","init","FOR","R","CD","FDD"})*(AE$6&gt;=Debut)*(AE$6&lt;=Fin)*({1,2,3,4,5,6,7,8})),$E$31:$F$40,2,0)),"",VLOOKUP(SUMPRODUCT((Noms=$B12)*(quoi={"rr","cp","CF","init","FOR","R","CD","FDD"})*(AE$6&gt;=Debut)*(AE$6&lt;=Fin)*({1,2,3,4,5,6,7,8})),$E$31:$F$40,2,0))</f>
        <v/>
      </c>
      <c r="AF12" s="56" t="str">
        <f ca="1">IF(ISERROR(VLOOKUP(SUMPRODUCT((Noms=$B12)*(quoi={"rr","cp","CF","init","FOR","R","CD","FDD"})*(AF$6&gt;=Debut)*(AF$6&lt;=Fin)*({1,2,3,4,5,6,7,8})),$E$31:$F$40,2,0)),"",VLOOKUP(SUMPRODUCT((Noms=$B12)*(quoi={"rr","cp","CF","init","FOR","R","CD","FDD"})*(AF$6&gt;=Debut)*(AF$6&lt;=Fin)*({1,2,3,4,5,6,7,8})),$E$31:$F$40,2,0))</f>
        <v/>
      </c>
      <c r="AG12" s="56" t="str">
        <f ca="1">IF(ISERROR(VLOOKUP(SUMPRODUCT((Noms=$B12)*(quoi={"rr","cp","CF","init","FOR","R","CD","FDD"})*(AG$6&gt;=Debut)*(AG$6&lt;=Fin)*({1,2,3,4,5,6,7,8})),$E$31:$F$40,2,0)),"",VLOOKUP(SUMPRODUCT((Noms=$B12)*(quoi={"rr","cp","CF","init","FOR","R","CD","FDD"})*(AG$6&gt;=Debut)*(AG$6&lt;=Fin)*({1,2,3,4,5,6,7,8})),$E$31:$F$40,2,0))</f>
        <v/>
      </c>
    </row>
    <row r="13" spans="1:34" ht="23.1" customHeight="1">
      <c r="A13" s="31">
        <v>1</v>
      </c>
      <c r="B13" s="42" t="str">
        <f>Listes!A7</f>
        <v>GONNARD Gwenael</v>
      </c>
      <c r="C13" s="56" t="str">
        <f ca="1">IF(ISERROR(VLOOKUP(SUMPRODUCT((Noms=$B13)*(quoi={"rr","cp","CF","init","FOR","R","CD","FDD"})*(C$6&gt;=Debut)*(C$6&lt;=Fin)*({1,2,3,4,5,6,7,8})),$E$31:$F$40,2,0)),"",VLOOKUP(SUMPRODUCT((Noms=$B13)*(quoi={"rr","cp","CF","init","FOR","R","CD","FDD"})*(C$6&gt;=Debut)*(C$6&lt;=Fin)*({1,2,3,4,5,6,7,8})),$E$31:$F$40,2,0))</f>
        <v/>
      </c>
      <c r="D13" s="56" t="str">
        <f ca="1">IF(ISERROR(VLOOKUP(SUMPRODUCT((Noms=$B13)*(quoi={"rr","cp","CF","init","FOR","R","CD","FDD"})*(D$6&gt;=Debut)*(D$6&lt;=Fin)*({1,2,3,4,5,6,7,8})),$E$31:$F$40,2,0)),"",VLOOKUP(SUMPRODUCT((Noms=$B13)*(quoi={"rr","cp","CF","init","FOR","R","CD","FDD"})*(D$6&gt;=Debut)*(D$6&lt;=Fin)*({1,2,3,4,5,6,7,8})),$E$31:$F$40,2,0))</f>
        <v/>
      </c>
      <c r="E13" s="56" t="str">
        <f ca="1">IF(ISERROR(VLOOKUP(SUMPRODUCT((Noms=$B13)*(quoi={"rr","cp","CF","init","FOR","R","CD","FDD"})*(E$6&gt;=Debut)*(E$6&lt;=Fin)*({1,2,3,4,5,6,7,8})),$E$31:$F$40,2,0)),"",VLOOKUP(SUMPRODUCT((Noms=$B13)*(quoi={"rr","cp","CF","init","FOR","R","CD","FDD"})*(E$6&gt;=Debut)*(E$6&lt;=Fin)*({1,2,3,4,5,6,7,8})),$E$31:$F$40,2,0))</f>
        <v/>
      </c>
      <c r="F13" s="56" t="str">
        <f ca="1">IF(ISERROR(VLOOKUP(SUMPRODUCT((Noms=$B13)*(quoi={"rr","cp","CF","init","FOR","R","CD","FDD"})*(F$6&gt;=Debut)*(F$6&lt;=Fin)*({1,2,3,4,5,6,7,8})),$E$31:$F$40,2,0)),"",VLOOKUP(SUMPRODUCT((Noms=$B13)*(quoi={"rr","cp","CF","init","FOR","R","CD","FDD"})*(F$6&gt;=Debut)*(F$6&lt;=Fin)*({1,2,3,4,5,6,7,8})),$E$31:$F$40,2,0))</f>
        <v/>
      </c>
      <c r="G13" s="56" t="str">
        <f ca="1">IF(ISERROR(VLOOKUP(SUMPRODUCT((Noms=$B13)*(quoi={"rr","cp","CF","init","FOR","R","CD","FDD"})*(G$6&gt;=Debut)*(G$6&lt;=Fin)*({1,2,3,4,5,6,7,8})),$E$31:$F$40,2,0)),"",VLOOKUP(SUMPRODUCT((Noms=$B13)*(quoi={"rr","cp","CF","init","FOR","R","CD","FDD"})*(G$6&gt;=Debut)*(G$6&lt;=Fin)*({1,2,3,4,5,6,7,8})),$E$31:$F$40,2,0))</f>
        <v/>
      </c>
      <c r="H13" s="56" t="str">
        <f ca="1">IF(ISERROR(VLOOKUP(SUMPRODUCT((Noms=$B13)*(quoi={"rr","cp","CF","init","FOR","R","CD","FDD"})*(H$6&gt;=Debut)*(H$6&lt;=Fin)*({1,2,3,4,5,6,7,8})),$E$31:$F$40,2,0)),"",VLOOKUP(SUMPRODUCT((Noms=$B13)*(quoi={"rr","cp","CF","init","FOR","R","CD","FDD"})*(H$6&gt;=Debut)*(H$6&lt;=Fin)*({1,2,3,4,5,6,7,8})),$E$31:$F$40,2,0))</f>
        <v/>
      </c>
      <c r="I13" s="56" t="str">
        <f ca="1">IF(ISERROR(VLOOKUP(SUMPRODUCT((Noms=$B13)*(quoi={"rr","cp","CF","init","FOR","R","CD","FDD"})*(I$6&gt;=Debut)*(I$6&lt;=Fin)*({1,2,3,4,5,6,7,8})),$E$31:$F$40,2,0)),"",VLOOKUP(SUMPRODUCT((Noms=$B13)*(quoi={"rr","cp","CF","init","FOR","R","CD","FDD"})*(I$6&gt;=Debut)*(I$6&lt;=Fin)*({1,2,3,4,5,6,7,8})),$E$31:$F$40,2,0))</f>
        <v/>
      </c>
      <c r="J13" s="56" t="str">
        <f ca="1">IF(ISERROR(VLOOKUP(SUMPRODUCT((Noms=$B13)*(quoi={"rr","cp","CF","init","FOR","R","CD","FDD"})*(J$6&gt;=Debut)*(J$6&lt;=Fin)*({1,2,3,4,5,6,7,8})),$E$31:$F$40,2,0)),"",VLOOKUP(SUMPRODUCT((Noms=$B13)*(quoi={"rr","cp","CF","init","FOR","R","CD","FDD"})*(J$6&gt;=Debut)*(J$6&lt;=Fin)*({1,2,3,4,5,6,7,8})),$E$31:$F$40,2,0))</f>
        <v/>
      </c>
      <c r="K13" s="56" t="str">
        <f ca="1">IF(ISERROR(VLOOKUP(SUMPRODUCT((Noms=$B13)*(quoi={"rr","cp","CF","init","FOR","R","CD","FDD"})*(K$6&gt;=Debut)*(K$6&lt;=Fin)*({1,2,3,4,5,6,7,8})),$E$31:$F$40,2,0)),"",VLOOKUP(SUMPRODUCT((Noms=$B13)*(quoi={"rr","cp","CF","init","FOR","R","CD","FDD"})*(K$6&gt;=Debut)*(K$6&lt;=Fin)*({1,2,3,4,5,6,7,8})),$E$31:$F$40,2,0))</f>
        <v/>
      </c>
      <c r="L13" s="56" t="str">
        <f ca="1">IF(ISERROR(VLOOKUP(SUMPRODUCT((Noms=$B13)*(quoi={"rr","cp","CF","init","FOR","R","CD","FDD"})*(L$6&gt;=Debut)*(L$6&lt;=Fin)*({1,2,3,4,5,6,7,8})),$E$31:$F$40,2,0)),"",VLOOKUP(SUMPRODUCT((Noms=$B13)*(quoi={"rr","cp","CF","init","FOR","R","CD","FDD"})*(L$6&gt;=Debut)*(L$6&lt;=Fin)*({1,2,3,4,5,6,7,8})),$E$31:$F$40,2,0))</f>
        <v/>
      </c>
      <c r="M13" s="56" t="str">
        <f ca="1">IF(ISERROR(VLOOKUP(SUMPRODUCT((Noms=$B13)*(quoi={"rr","cp","CF","init","FOR","R","CD","FDD"})*(M$6&gt;=Debut)*(M$6&lt;=Fin)*({1,2,3,4,5,6,7,8})),$E$31:$F$40,2,0)),"",VLOOKUP(SUMPRODUCT((Noms=$B13)*(quoi={"rr","cp","CF","init","FOR","R","CD","FDD"})*(M$6&gt;=Debut)*(M$6&lt;=Fin)*({1,2,3,4,5,6,7,8})),$E$31:$F$40,2,0))</f>
        <v/>
      </c>
      <c r="N13" s="56" t="str">
        <f ca="1">IF(ISERROR(VLOOKUP(SUMPRODUCT((Noms=$B13)*(quoi={"rr","cp","CF","init","FOR","R","CD","FDD"})*(N$6&gt;=Debut)*(N$6&lt;=Fin)*({1,2,3,4,5,6,7,8})),$E$31:$F$40,2,0)),"",VLOOKUP(SUMPRODUCT((Noms=$B13)*(quoi={"rr","cp","CF","init","FOR","R","CD","FDD"})*(N$6&gt;=Debut)*(N$6&lt;=Fin)*({1,2,3,4,5,6,7,8})),$E$31:$F$40,2,0))</f>
        <v/>
      </c>
      <c r="O13" s="56" t="str">
        <f ca="1">IF(ISERROR(VLOOKUP(SUMPRODUCT((Noms=$B13)*(quoi={"rr","cp","CF","init","FOR","R","CD","FDD"})*(O$6&gt;=Debut)*(O$6&lt;=Fin)*({1,2,3,4,5,6,7,8})),$E$31:$F$40,2,0)),"",VLOOKUP(SUMPRODUCT((Noms=$B13)*(quoi={"rr","cp","CF","init","FOR","R","CD","FDD"})*(O$6&gt;=Debut)*(O$6&lt;=Fin)*({1,2,3,4,5,6,7,8})),$E$31:$F$40,2,0))</f>
        <v/>
      </c>
      <c r="P13" s="56" t="str">
        <f ca="1">IF(ISERROR(VLOOKUP(SUMPRODUCT((Noms=$B13)*(quoi={"rr","cp","CF","init","FOR","R","CD","FDD"})*(P$6&gt;=Debut)*(P$6&lt;=Fin)*({1,2,3,4,5,6,7,8})),$E$31:$F$40,2,0)),"",VLOOKUP(SUMPRODUCT((Noms=$B13)*(quoi={"rr","cp","CF","init","FOR","R","CD","FDD"})*(P$6&gt;=Debut)*(P$6&lt;=Fin)*({1,2,3,4,5,6,7,8})),$E$31:$F$40,2,0))</f>
        <v/>
      </c>
      <c r="Q13" s="56" t="str">
        <f ca="1">IF(ISERROR(VLOOKUP(SUMPRODUCT((Noms=$B13)*(quoi={"rr","cp","CF","init","FOR","R","CD","FDD"})*(Q$6&gt;=Debut)*(Q$6&lt;=Fin)*({1,2,3,4,5,6,7,8})),$E$31:$F$40,2,0)),"",VLOOKUP(SUMPRODUCT((Noms=$B13)*(quoi={"rr","cp","CF","init","FOR","R","CD","FDD"})*(Q$6&gt;=Debut)*(Q$6&lt;=Fin)*({1,2,3,4,5,6,7,8})),$E$31:$F$40,2,0))</f>
        <v/>
      </c>
      <c r="R13" s="56" t="str">
        <f ca="1">IF(ISERROR(VLOOKUP(SUMPRODUCT((Noms=$B13)*(quoi={"rr","cp","CF","init","FOR","R","CD","FDD"})*(R$6&gt;=Debut)*(R$6&lt;=Fin)*({1,2,3,4,5,6,7,8})),$E$31:$F$40,2,0)),"",VLOOKUP(SUMPRODUCT((Noms=$B13)*(quoi={"rr","cp","CF","init","FOR","R","CD","FDD"})*(R$6&gt;=Debut)*(R$6&lt;=Fin)*({1,2,3,4,5,6,7,8})),$E$31:$F$40,2,0))</f>
        <v/>
      </c>
      <c r="S13" s="56" t="str">
        <f ca="1">IF(ISERROR(VLOOKUP(SUMPRODUCT((Noms=$B13)*(quoi={"rr","cp","CF","init","FOR","R","CD","FDD"})*(S$6&gt;=Debut)*(S$6&lt;=Fin)*({1,2,3,4,5,6,7,8})),$E$31:$F$40,2,0)),"",VLOOKUP(SUMPRODUCT((Noms=$B13)*(quoi={"rr","cp","CF","init","FOR","R","CD","FDD"})*(S$6&gt;=Debut)*(S$6&lt;=Fin)*({1,2,3,4,5,6,7,8})),$E$31:$F$40,2,0))</f>
        <v>CP</v>
      </c>
      <c r="T13" s="56" t="str">
        <f ca="1">IF(ISERROR(VLOOKUP(SUMPRODUCT((Noms=$B13)*(quoi={"rr","cp","CF","init","FOR","R","CD","FDD"})*(T$6&gt;=Debut)*(T$6&lt;=Fin)*({1,2,3,4,5,6,7,8})),$E$31:$F$40,2,0)),"",VLOOKUP(SUMPRODUCT((Noms=$B13)*(quoi={"rr","cp","CF","init","FOR","R","CD","FDD"})*(T$6&gt;=Debut)*(T$6&lt;=Fin)*({1,2,3,4,5,6,7,8})),$E$31:$F$40,2,0))</f>
        <v/>
      </c>
      <c r="U13" s="56" t="str">
        <f ca="1">IF(ISERROR(VLOOKUP(SUMPRODUCT((Noms=$B13)*(quoi={"rr","cp","CF","init","FOR","R","CD","FDD"})*(U$6&gt;=Debut)*(U$6&lt;=Fin)*({1,2,3,4,5,6,7,8})),$E$31:$F$40,2,0)),"",VLOOKUP(SUMPRODUCT((Noms=$B13)*(quoi={"rr","cp","CF","init","FOR","R","CD","FDD"})*(U$6&gt;=Debut)*(U$6&lt;=Fin)*({1,2,3,4,5,6,7,8})),$E$31:$F$40,2,0))</f>
        <v/>
      </c>
      <c r="V13" s="56" t="str">
        <f ca="1">IF(ISERROR(VLOOKUP(SUMPRODUCT((Noms=$B13)*(quoi={"rr","cp","CF","init","FOR","R","CD","FDD"})*(V$6&gt;=Debut)*(V$6&lt;=Fin)*({1,2,3,4,5,6,7,8})),$E$31:$F$40,2,0)),"",VLOOKUP(SUMPRODUCT((Noms=$B13)*(quoi={"rr","cp","CF","init","FOR","R","CD","FDD"})*(V$6&gt;=Debut)*(V$6&lt;=Fin)*({1,2,3,4,5,6,7,8})),$E$31:$F$40,2,0))</f>
        <v/>
      </c>
      <c r="W13" s="56" t="str">
        <f ca="1">IF(ISERROR(VLOOKUP(SUMPRODUCT((Noms=$B13)*(quoi={"rr","cp","CF","init","FOR","R","CD","FDD"})*(W$6&gt;=Debut)*(W$6&lt;=Fin)*({1,2,3,4,5,6,7,8})),$E$31:$F$40,2,0)),"",VLOOKUP(SUMPRODUCT((Noms=$B13)*(quoi={"rr","cp","CF","init","FOR","R","CD","FDD"})*(W$6&gt;=Debut)*(W$6&lt;=Fin)*({1,2,3,4,5,6,7,8})),$E$31:$F$40,2,0))</f>
        <v/>
      </c>
      <c r="X13" s="56" t="str">
        <f ca="1">IF(ISERROR(VLOOKUP(SUMPRODUCT((Noms=$B13)*(quoi={"rr","cp","CF","init","FOR","R","CD","FDD"})*(X$6&gt;=Debut)*(X$6&lt;=Fin)*({1,2,3,4,5,6,7,8})),$E$31:$F$40,2,0)),"",VLOOKUP(SUMPRODUCT((Noms=$B13)*(quoi={"rr","cp","CF","init","FOR","R","CD","FDD"})*(X$6&gt;=Debut)*(X$6&lt;=Fin)*({1,2,3,4,5,6,7,8})),$E$31:$F$40,2,0))</f>
        <v/>
      </c>
      <c r="Y13" s="56" t="str">
        <f ca="1">IF(ISERROR(VLOOKUP(SUMPRODUCT((Noms=$B13)*(quoi={"rr","cp","CF","init","FOR","R","CD","FDD"})*(Y$6&gt;=Debut)*(Y$6&lt;=Fin)*({1,2,3,4,5,6,7,8})),$E$31:$F$40,2,0)),"",VLOOKUP(SUMPRODUCT((Noms=$B13)*(quoi={"rr","cp","CF","init","FOR","R","CD","FDD"})*(Y$6&gt;=Debut)*(Y$6&lt;=Fin)*({1,2,3,4,5,6,7,8})),$E$31:$F$40,2,0))</f>
        <v/>
      </c>
      <c r="Z13" s="56" t="str">
        <f ca="1">IF(ISERROR(VLOOKUP(SUMPRODUCT((Noms=$B13)*(quoi={"rr","cp","CF","init","FOR","R","CD","FDD"})*(Z$6&gt;=Debut)*(Z$6&lt;=Fin)*({1,2,3,4,5,6,7,8})),$E$31:$F$40,2,0)),"",VLOOKUP(SUMPRODUCT((Noms=$B13)*(quoi={"rr","cp","CF","init","FOR","R","CD","FDD"})*(Z$6&gt;=Debut)*(Z$6&lt;=Fin)*({1,2,3,4,5,6,7,8})),$E$31:$F$40,2,0))</f>
        <v/>
      </c>
      <c r="AA13" s="56" t="str">
        <f ca="1">IF(ISERROR(VLOOKUP(SUMPRODUCT((Noms=$B13)*(quoi={"rr","cp","CF","init","FOR","R","CD","FDD"})*(AA$6&gt;=Debut)*(AA$6&lt;=Fin)*({1,2,3,4,5,6,7,8})),$E$31:$F$40,2,0)),"",VLOOKUP(SUMPRODUCT((Noms=$B13)*(quoi={"rr","cp","CF","init","FOR","R","CD","FDD"})*(AA$6&gt;=Debut)*(AA$6&lt;=Fin)*({1,2,3,4,5,6,7,8})),$E$31:$F$40,2,0))</f>
        <v/>
      </c>
      <c r="AB13" s="56" t="str">
        <f ca="1">IF(ISERROR(VLOOKUP(SUMPRODUCT((Noms=$B13)*(quoi={"rr","cp","CF","init","FOR","R","CD","FDD"})*(AB$6&gt;=Debut)*(AB$6&lt;=Fin)*({1,2,3,4,5,6,7,8})),$E$31:$F$40,2,0)),"",VLOOKUP(SUMPRODUCT((Noms=$B13)*(quoi={"rr","cp","CF","init","FOR","R","CD","FDD"})*(AB$6&gt;=Debut)*(AB$6&lt;=Fin)*({1,2,3,4,5,6,7,8})),$E$31:$F$40,2,0))</f>
        <v/>
      </c>
      <c r="AC13" s="56" t="str">
        <f ca="1">IF(ISERROR(VLOOKUP(SUMPRODUCT((Noms=$B13)*(quoi={"rr","cp","CF","init","FOR","R","CD","FDD"})*(AC$6&gt;=Debut)*(AC$6&lt;=Fin)*({1,2,3,4,5,6,7,8})),$E$31:$F$40,2,0)),"",VLOOKUP(SUMPRODUCT((Noms=$B13)*(quoi={"rr","cp","CF","init","FOR","R","CD","FDD"})*(AC$6&gt;=Debut)*(AC$6&lt;=Fin)*({1,2,3,4,5,6,7,8})),$E$31:$F$40,2,0))</f>
        <v/>
      </c>
      <c r="AD13" s="56" t="str">
        <f ca="1">IF(ISERROR(VLOOKUP(SUMPRODUCT((Noms=$B13)*(quoi={"rr","cp","CF","init","FOR","R","CD","FDD"})*(AD$6&gt;=Debut)*(AD$6&lt;=Fin)*({1,2,3,4,5,6,7,8})),$E$31:$F$40,2,0)),"",VLOOKUP(SUMPRODUCT((Noms=$B13)*(quoi={"rr","cp","CF","init","FOR","R","CD","FDD"})*(AD$6&gt;=Debut)*(AD$6&lt;=Fin)*({1,2,3,4,5,6,7,8})),$E$31:$F$40,2,0))</f>
        <v/>
      </c>
      <c r="AE13" s="56" t="str">
        <f ca="1">IF(ISERROR(VLOOKUP(SUMPRODUCT((Noms=$B13)*(quoi={"rr","cp","CF","init","FOR","R","CD","FDD"})*(AE$6&gt;=Debut)*(AE$6&lt;=Fin)*({1,2,3,4,5,6,7,8})),$E$31:$F$40,2,0)),"",VLOOKUP(SUMPRODUCT((Noms=$B13)*(quoi={"rr","cp","CF","init","FOR","R","CD","FDD"})*(AE$6&gt;=Debut)*(AE$6&lt;=Fin)*({1,2,3,4,5,6,7,8})),$E$31:$F$40,2,0))</f>
        <v/>
      </c>
      <c r="AF13" s="56" t="str">
        <f ca="1">IF(ISERROR(VLOOKUP(SUMPRODUCT((Noms=$B13)*(quoi={"rr","cp","CF","init","FOR","R","CD","FDD"})*(AF$6&gt;=Debut)*(AF$6&lt;=Fin)*({1,2,3,4,5,6,7,8})),$E$31:$F$40,2,0)),"",VLOOKUP(SUMPRODUCT((Noms=$B13)*(quoi={"rr","cp","CF","init","FOR","R","CD","FDD"})*(AF$6&gt;=Debut)*(AF$6&lt;=Fin)*({1,2,3,4,5,6,7,8})),$E$31:$F$40,2,0))</f>
        <v/>
      </c>
      <c r="AG13" s="56" t="str">
        <f ca="1">IF(ISERROR(VLOOKUP(SUMPRODUCT((Noms=$B13)*(quoi={"rr","cp","CF","init","FOR","R","CD","FDD"})*(AG$6&gt;=Debut)*(AG$6&lt;=Fin)*({1,2,3,4,5,6,7,8})),$E$31:$F$40,2,0)),"",VLOOKUP(SUMPRODUCT((Noms=$B13)*(quoi={"rr","cp","CF","init","FOR","R","CD","FDD"})*(AG$6&gt;=Debut)*(AG$6&lt;=Fin)*({1,2,3,4,5,6,7,8})),$E$31:$F$40,2,0))</f>
        <v/>
      </c>
    </row>
    <row r="14" spans="1:34" ht="23.1" customHeight="1">
      <c r="A14" s="31">
        <v>1</v>
      </c>
      <c r="B14" s="42" t="str">
        <f>Listes!A8</f>
        <v>JULIEN David</v>
      </c>
      <c r="C14" s="56" t="str">
        <f ca="1">IF(ISERROR(VLOOKUP(SUMPRODUCT((Noms=$B14)*(quoi={"rr","cp","CF","init","FOR","R","CD","FDD"})*(C$6&gt;=Debut)*(C$6&lt;=Fin)*({1,2,3,4,5,6,7,8})),$E$31:$F$40,2,0)),"",VLOOKUP(SUMPRODUCT((Noms=$B14)*(quoi={"rr","cp","CF","init","FOR","R","CD","FDD"})*(C$6&gt;=Debut)*(C$6&lt;=Fin)*({1,2,3,4,5,6,7,8})),$E$31:$F$40,2,0))</f>
        <v/>
      </c>
      <c r="D14" s="56" t="str">
        <f ca="1">IF(ISERROR(VLOOKUP(SUMPRODUCT((Noms=$B14)*(quoi={"rr","cp","CF","init","FOR","R","CD","FDD"})*(D$6&gt;=Debut)*(D$6&lt;=Fin)*({1,2,3,4,5,6,7,8})),$E$31:$F$40,2,0)),"",VLOOKUP(SUMPRODUCT((Noms=$B14)*(quoi={"rr","cp","CF","init","FOR","R","CD","FDD"})*(D$6&gt;=Debut)*(D$6&lt;=Fin)*({1,2,3,4,5,6,7,8})),$E$31:$F$40,2,0))</f>
        <v/>
      </c>
      <c r="E14" s="56" t="str">
        <f ca="1">IF(ISERROR(VLOOKUP(SUMPRODUCT((Noms=$B14)*(quoi={"rr","cp","CF","init","FOR","R","CD","FDD"})*(E$6&gt;=Debut)*(E$6&lt;=Fin)*({1,2,3,4,5,6,7,8})),$E$31:$F$40,2,0)),"",VLOOKUP(SUMPRODUCT((Noms=$B14)*(quoi={"rr","cp","CF","init","FOR","R","CD","FDD"})*(E$6&gt;=Debut)*(E$6&lt;=Fin)*({1,2,3,4,5,6,7,8})),$E$31:$F$40,2,0))</f>
        <v/>
      </c>
      <c r="F14" s="56" t="str">
        <f ca="1">IF(ISERROR(VLOOKUP(SUMPRODUCT((Noms=$B14)*(quoi={"rr","cp","CF","init","FOR","R","CD","FDD"})*(F$6&gt;=Debut)*(F$6&lt;=Fin)*({1,2,3,4,5,6,7,8})),$E$31:$F$40,2,0)),"",VLOOKUP(SUMPRODUCT((Noms=$B14)*(quoi={"rr","cp","CF","init","FOR","R","CD","FDD"})*(F$6&gt;=Debut)*(F$6&lt;=Fin)*({1,2,3,4,5,6,7,8})),$E$31:$F$40,2,0))</f>
        <v/>
      </c>
      <c r="G14" s="56" t="str">
        <f ca="1">IF(ISERROR(VLOOKUP(SUMPRODUCT((Noms=$B14)*(quoi={"rr","cp","CF","init","FOR","R","CD","FDD"})*(G$6&gt;=Debut)*(G$6&lt;=Fin)*({1,2,3,4,5,6,7,8})),$E$31:$F$40,2,0)),"",VLOOKUP(SUMPRODUCT((Noms=$B14)*(quoi={"rr","cp","CF","init","FOR","R","CD","FDD"})*(G$6&gt;=Debut)*(G$6&lt;=Fin)*({1,2,3,4,5,6,7,8})),$E$31:$F$40,2,0))</f>
        <v/>
      </c>
      <c r="H14" s="56" t="str">
        <f ca="1">IF(ISERROR(VLOOKUP(SUMPRODUCT((Noms=$B14)*(quoi={"rr","cp","CF","init","FOR","R","CD","FDD"})*(H$6&gt;=Debut)*(H$6&lt;=Fin)*({1,2,3,4,5,6,7,8})),$E$31:$F$40,2,0)),"",VLOOKUP(SUMPRODUCT((Noms=$B14)*(quoi={"rr","cp","CF","init","FOR","R","CD","FDD"})*(H$6&gt;=Debut)*(H$6&lt;=Fin)*({1,2,3,4,5,6,7,8})),$E$31:$F$40,2,0))</f>
        <v/>
      </c>
      <c r="I14" s="56" t="str">
        <f ca="1">IF(ISERROR(VLOOKUP(SUMPRODUCT((Noms=$B14)*(quoi={"rr","cp","CF","init","FOR","R","CD","FDD"})*(I$6&gt;=Debut)*(I$6&lt;=Fin)*({1,2,3,4,5,6,7,8})),$E$31:$F$40,2,0)),"",VLOOKUP(SUMPRODUCT((Noms=$B14)*(quoi={"rr","cp","CF","init","FOR","R","CD","FDD"})*(I$6&gt;=Debut)*(I$6&lt;=Fin)*({1,2,3,4,5,6,7,8})),$E$31:$F$40,2,0))</f>
        <v/>
      </c>
      <c r="J14" s="56" t="str">
        <f ca="1">IF(ISERROR(VLOOKUP(SUMPRODUCT((Noms=$B14)*(quoi={"rr","cp","CF","init","FOR","R","CD","FDD"})*(J$6&gt;=Debut)*(J$6&lt;=Fin)*({1,2,3,4,5,6,7,8})),$E$31:$F$40,2,0)),"",VLOOKUP(SUMPRODUCT((Noms=$B14)*(quoi={"rr","cp","CF","init","FOR","R","CD","FDD"})*(J$6&gt;=Debut)*(J$6&lt;=Fin)*({1,2,3,4,5,6,7,8})),$E$31:$F$40,2,0))</f>
        <v/>
      </c>
      <c r="K14" s="56" t="str">
        <f ca="1">IF(ISERROR(VLOOKUP(SUMPRODUCT((Noms=$B14)*(quoi={"rr","cp","CF","init","FOR","R","CD","FDD"})*(K$6&gt;=Debut)*(K$6&lt;=Fin)*({1,2,3,4,5,6,7,8})),$E$31:$F$40,2,0)),"",VLOOKUP(SUMPRODUCT((Noms=$B14)*(quoi={"rr","cp","CF","init","FOR","R","CD","FDD"})*(K$6&gt;=Debut)*(K$6&lt;=Fin)*({1,2,3,4,5,6,7,8})),$E$31:$F$40,2,0))</f>
        <v/>
      </c>
      <c r="L14" s="56" t="str">
        <f ca="1">IF(ISERROR(VLOOKUP(SUMPRODUCT((Noms=$B14)*(quoi={"rr","cp","CF","init","FOR","R","CD","FDD"})*(L$6&gt;=Debut)*(L$6&lt;=Fin)*({1,2,3,4,5,6,7,8})),$E$31:$F$40,2,0)),"",VLOOKUP(SUMPRODUCT((Noms=$B14)*(quoi={"rr","cp","CF","init","FOR","R","CD","FDD"})*(L$6&gt;=Debut)*(L$6&lt;=Fin)*({1,2,3,4,5,6,7,8})),$E$31:$F$40,2,0))</f>
        <v/>
      </c>
      <c r="M14" s="56" t="str">
        <f ca="1">IF(ISERROR(VLOOKUP(SUMPRODUCT((Noms=$B14)*(quoi={"rr","cp","CF","init","FOR","R","CD","FDD"})*(M$6&gt;=Debut)*(M$6&lt;=Fin)*({1,2,3,4,5,6,7,8})),$E$31:$F$40,2,0)),"",VLOOKUP(SUMPRODUCT((Noms=$B14)*(quoi={"rr","cp","CF","init","FOR","R","CD","FDD"})*(M$6&gt;=Debut)*(M$6&lt;=Fin)*({1,2,3,4,5,6,7,8})),$E$31:$F$40,2,0))</f>
        <v/>
      </c>
      <c r="N14" s="56" t="str">
        <f ca="1">IF(ISERROR(VLOOKUP(SUMPRODUCT((Noms=$B14)*(quoi={"rr","cp","CF","init","FOR","R","CD","FDD"})*(N$6&gt;=Debut)*(N$6&lt;=Fin)*({1,2,3,4,5,6,7,8})),$E$31:$F$40,2,0)),"",VLOOKUP(SUMPRODUCT((Noms=$B14)*(quoi={"rr","cp","CF","init","FOR","R","CD","FDD"})*(N$6&gt;=Debut)*(N$6&lt;=Fin)*({1,2,3,4,5,6,7,8})),$E$31:$F$40,2,0))</f>
        <v/>
      </c>
      <c r="O14" s="56" t="str">
        <f ca="1">IF(ISERROR(VLOOKUP(SUMPRODUCT((Noms=$B14)*(quoi={"rr","cp","CF","init","FOR","R","CD","FDD"})*(O$6&gt;=Debut)*(O$6&lt;=Fin)*({1,2,3,4,5,6,7,8})),$E$31:$F$40,2,0)),"",VLOOKUP(SUMPRODUCT((Noms=$B14)*(quoi={"rr","cp","CF","init","FOR","R","CD","FDD"})*(O$6&gt;=Debut)*(O$6&lt;=Fin)*({1,2,3,4,5,6,7,8})),$E$31:$F$40,2,0))</f>
        <v/>
      </c>
      <c r="P14" s="56" t="str">
        <f ca="1">IF(ISERROR(VLOOKUP(SUMPRODUCT((Noms=$B14)*(quoi={"rr","cp","CF","init","FOR","R","CD","FDD"})*(P$6&gt;=Debut)*(P$6&lt;=Fin)*({1,2,3,4,5,6,7,8})),$E$31:$F$40,2,0)),"",VLOOKUP(SUMPRODUCT((Noms=$B14)*(quoi={"rr","cp","CF","init","FOR","R","CD","FDD"})*(P$6&gt;=Debut)*(P$6&lt;=Fin)*({1,2,3,4,5,6,7,8})),$E$31:$F$40,2,0))</f>
        <v/>
      </c>
      <c r="Q14" s="56" t="str">
        <f ca="1">IF(ISERROR(VLOOKUP(SUMPRODUCT((Noms=$B14)*(quoi={"rr","cp","CF","init","FOR","R","CD","FDD"})*(Q$6&gt;=Debut)*(Q$6&lt;=Fin)*({1,2,3,4,5,6,7,8})),$E$31:$F$40,2,0)),"",VLOOKUP(SUMPRODUCT((Noms=$B14)*(quoi={"rr","cp","CF","init","FOR","R","CD","FDD"})*(Q$6&gt;=Debut)*(Q$6&lt;=Fin)*({1,2,3,4,5,6,7,8})),$E$31:$F$40,2,0))</f>
        <v/>
      </c>
      <c r="R14" s="56" t="str">
        <f ca="1">IF(ISERROR(VLOOKUP(SUMPRODUCT((Noms=$B14)*(quoi={"rr","cp","CF","init","FOR","R","CD","FDD"})*(R$6&gt;=Debut)*(R$6&lt;=Fin)*({1,2,3,4,5,6,7,8})),$E$31:$F$40,2,0)),"",VLOOKUP(SUMPRODUCT((Noms=$B14)*(quoi={"rr","cp","CF","init","FOR","R","CD","FDD"})*(R$6&gt;=Debut)*(R$6&lt;=Fin)*({1,2,3,4,5,6,7,8})),$E$31:$F$40,2,0))</f>
        <v/>
      </c>
      <c r="S14" s="56" t="str">
        <f ca="1">IF(ISERROR(VLOOKUP(SUMPRODUCT((Noms=$B14)*(quoi={"rr","cp","CF","init","FOR","R","CD","FDD"})*(S$6&gt;=Debut)*(S$6&lt;=Fin)*({1,2,3,4,5,6,7,8})),$E$31:$F$40,2,0)),"",VLOOKUP(SUMPRODUCT((Noms=$B14)*(quoi={"rr","cp","CF","init","FOR","R","CD","FDD"})*(S$6&gt;=Debut)*(S$6&lt;=Fin)*({1,2,3,4,5,6,7,8})),$E$31:$F$40,2,0))</f>
        <v/>
      </c>
      <c r="T14" s="56" t="str">
        <f ca="1">IF(ISERROR(VLOOKUP(SUMPRODUCT((Noms=$B14)*(quoi={"rr","cp","CF","init","FOR","R","CD","FDD"})*(T$6&gt;=Debut)*(T$6&lt;=Fin)*({1,2,3,4,5,6,7,8})),$E$31:$F$40,2,0)),"",VLOOKUP(SUMPRODUCT((Noms=$B14)*(quoi={"rr","cp","CF","init","FOR","R","CD","FDD"})*(T$6&gt;=Debut)*(T$6&lt;=Fin)*({1,2,3,4,5,6,7,8})),$E$31:$F$40,2,0))</f>
        <v/>
      </c>
      <c r="U14" s="56" t="str">
        <f ca="1">IF(ISERROR(VLOOKUP(SUMPRODUCT((Noms=$B14)*(quoi={"rr","cp","CF","init","FOR","R","CD","FDD"})*(U$6&gt;=Debut)*(U$6&lt;=Fin)*({1,2,3,4,5,6,7,8})),$E$31:$F$40,2,0)),"",VLOOKUP(SUMPRODUCT((Noms=$B14)*(quoi={"rr","cp","CF","init","FOR","R","CD","FDD"})*(U$6&gt;=Debut)*(U$6&lt;=Fin)*({1,2,3,4,5,6,7,8})),$E$31:$F$40,2,0))</f>
        <v/>
      </c>
      <c r="V14" s="56" t="str">
        <f ca="1">IF(ISERROR(VLOOKUP(SUMPRODUCT((Noms=$B14)*(quoi={"rr","cp","CF","init","FOR","R","CD","FDD"})*(V$6&gt;=Debut)*(V$6&lt;=Fin)*({1,2,3,4,5,6,7,8})),$E$31:$F$40,2,0)),"",VLOOKUP(SUMPRODUCT((Noms=$B14)*(quoi={"rr","cp","CF","init","FOR","R","CD","FDD"})*(V$6&gt;=Debut)*(V$6&lt;=Fin)*({1,2,3,4,5,6,7,8})),$E$31:$F$40,2,0))</f>
        <v/>
      </c>
      <c r="W14" s="56" t="str">
        <f ca="1">IF(ISERROR(VLOOKUP(SUMPRODUCT((Noms=$B14)*(quoi={"rr","cp","CF","init","FOR","R","CD","FDD"})*(W$6&gt;=Debut)*(W$6&lt;=Fin)*({1,2,3,4,5,6,7,8})),$E$31:$F$40,2,0)),"",VLOOKUP(SUMPRODUCT((Noms=$B14)*(quoi={"rr","cp","CF","init","FOR","R","CD","FDD"})*(W$6&gt;=Debut)*(W$6&lt;=Fin)*({1,2,3,4,5,6,7,8})),$E$31:$F$40,2,0))</f>
        <v/>
      </c>
      <c r="X14" s="56" t="str">
        <f ca="1">IF(ISERROR(VLOOKUP(SUMPRODUCT((Noms=$B14)*(quoi={"rr","cp","CF","init","FOR","R","CD","FDD"})*(X$6&gt;=Debut)*(X$6&lt;=Fin)*({1,2,3,4,5,6,7,8})),$E$31:$F$40,2,0)),"",VLOOKUP(SUMPRODUCT((Noms=$B14)*(quoi={"rr","cp","CF","init","FOR","R","CD","FDD"})*(X$6&gt;=Debut)*(X$6&lt;=Fin)*({1,2,3,4,5,6,7,8})),$E$31:$F$40,2,0))</f>
        <v/>
      </c>
      <c r="Y14" s="56" t="str">
        <f ca="1">IF(ISERROR(VLOOKUP(SUMPRODUCT((Noms=$B14)*(quoi={"rr","cp","CF","init","FOR","R","CD","FDD"})*(Y$6&gt;=Debut)*(Y$6&lt;=Fin)*({1,2,3,4,5,6,7,8})),$E$31:$F$40,2,0)),"",VLOOKUP(SUMPRODUCT((Noms=$B14)*(quoi={"rr","cp","CF","init","FOR","R","CD","FDD"})*(Y$6&gt;=Debut)*(Y$6&lt;=Fin)*({1,2,3,4,5,6,7,8})),$E$31:$F$40,2,0))</f>
        <v/>
      </c>
      <c r="Z14" s="56" t="str">
        <f ca="1">IF(ISERROR(VLOOKUP(SUMPRODUCT((Noms=$B14)*(quoi={"rr","cp","CF","init","FOR","R","CD","FDD"})*(Z$6&gt;=Debut)*(Z$6&lt;=Fin)*({1,2,3,4,5,6,7,8})),$E$31:$F$40,2,0)),"",VLOOKUP(SUMPRODUCT((Noms=$B14)*(quoi={"rr","cp","CF","init","FOR","R","CD","FDD"})*(Z$6&gt;=Debut)*(Z$6&lt;=Fin)*({1,2,3,4,5,6,7,8})),$E$31:$F$40,2,0))</f>
        <v/>
      </c>
      <c r="AA14" s="56" t="str">
        <f ca="1">IF(ISERROR(VLOOKUP(SUMPRODUCT((Noms=$B14)*(quoi={"rr","cp","CF","init","FOR","R","CD","FDD"})*(AA$6&gt;=Debut)*(AA$6&lt;=Fin)*({1,2,3,4,5,6,7,8})),$E$31:$F$40,2,0)),"",VLOOKUP(SUMPRODUCT((Noms=$B14)*(quoi={"rr","cp","CF","init","FOR","R","CD","FDD"})*(AA$6&gt;=Debut)*(AA$6&lt;=Fin)*({1,2,3,4,5,6,7,8})),$E$31:$F$40,2,0))</f>
        <v/>
      </c>
      <c r="AB14" s="56" t="str">
        <f ca="1">IF(ISERROR(VLOOKUP(SUMPRODUCT((Noms=$B14)*(quoi={"rr","cp","CF","init","FOR","R","CD","FDD"})*(AB$6&gt;=Debut)*(AB$6&lt;=Fin)*({1,2,3,4,5,6,7,8})),$E$31:$F$40,2,0)),"",VLOOKUP(SUMPRODUCT((Noms=$B14)*(quoi={"rr","cp","CF","init","FOR","R","CD","FDD"})*(AB$6&gt;=Debut)*(AB$6&lt;=Fin)*({1,2,3,4,5,6,7,8})),$E$31:$F$40,2,0))</f>
        <v/>
      </c>
      <c r="AC14" s="56" t="str">
        <f ca="1">IF(ISERROR(VLOOKUP(SUMPRODUCT((Noms=$B14)*(quoi={"rr","cp","CF","init","FOR","R","CD","FDD"})*(AC$6&gt;=Debut)*(AC$6&lt;=Fin)*({1,2,3,4,5,6,7,8})),$E$31:$F$40,2,0)),"",VLOOKUP(SUMPRODUCT((Noms=$B14)*(quoi={"rr","cp","CF","init","FOR","R","CD","FDD"})*(AC$6&gt;=Debut)*(AC$6&lt;=Fin)*({1,2,3,4,5,6,7,8})),$E$31:$F$40,2,0))</f>
        <v/>
      </c>
      <c r="AD14" s="56" t="str">
        <f ca="1">IF(ISERROR(VLOOKUP(SUMPRODUCT((Noms=$B14)*(quoi={"rr","cp","CF","init","FOR","R","CD","FDD"})*(AD$6&gt;=Debut)*(AD$6&lt;=Fin)*({1,2,3,4,5,6,7,8})),$E$31:$F$40,2,0)),"",VLOOKUP(SUMPRODUCT((Noms=$B14)*(quoi={"rr","cp","CF","init","FOR","R","CD","FDD"})*(AD$6&gt;=Debut)*(AD$6&lt;=Fin)*({1,2,3,4,5,6,7,8})),$E$31:$F$40,2,0))</f>
        <v/>
      </c>
      <c r="AE14" s="56" t="str">
        <f ca="1">IF(ISERROR(VLOOKUP(SUMPRODUCT((Noms=$B14)*(quoi={"rr","cp","CF","init","FOR","R","CD","FDD"})*(AE$6&gt;=Debut)*(AE$6&lt;=Fin)*({1,2,3,4,5,6,7,8})),$E$31:$F$40,2,0)),"",VLOOKUP(SUMPRODUCT((Noms=$B14)*(quoi={"rr","cp","CF","init","FOR","R","CD","FDD"})*(AE$6&gt;=Debut)*(AE$6&lt;=Fin)*({1,2,3,4,5,6,7,8})),$E$31:$F$40,2,0))</f>
        <v/>
      </c>
      <c r="AF14" s="56" t="str">
        <f ca="1">IF(ISERROR(VLOOKUP(SUMPRODUCT((Noms=$B14)*(quoi={"rr","cp","CF","init","FOR","R","CD","FDD"})*(AF$6&gt;=Debut)*(AF$6&lt;=Fin)*({1,2,3,4,5,6,7,8})),$E$31:$F$40,2,0)),"",VLOOKUP(SUMPRODUCT((Noms=$B14)*(quoi={"rr","cp","CF","init","FOR","R","CD","FDD"})*(AF$6&gt;=Debut)*(AF$6&lt;=Fin)*({1,2,3,4,5,6,7,8})),$E$31:$F$40,2,0))</f>
        <v/>
      </c>
      <c r="AG14" s="56" t="str">
        <f ca="1">IF(ISERROR(VLOOKUP(SUMPRODUCT((Noms=$B14)*(quoi={"rr","cp","CF","init","FOR","R","CD","FDD"})*(AG$6&gt;=Debut)*(AG$6&lt;=Fin)*({1,2,3,4,5,6,7,8})),$E$31:$F$40,2,0)),"",VLOOKUP(SUMPRODUCT((Noms=$B14)*(quoi={"rr","cp","CF","init","FOR","R","CD","FDD"})*(AG$6&gt;=Debut)*(AG$6&lt;=Fin)*({1,2,3,4,5,6,7,8})),$E$31:$F$40,2,0))</f>
        <v/>
      </c>
    </row>
    <row r="15" spans="1:34" ht="23.1" customHeight="1">
      <c r="A15" s="31">
        <v>1</v>
      </c>
      <c r="B15" s="42" t="str">
        <f>Listes!A9</f>
        <v>LARIZZA Gilles</v>
      </c>
      <c r="C15" s="56" t="str">
        <f ca="1">IF(ISERROR(VLOOKUP(SUMPRODUCT((Noms=$B15)*(quoi={"rr","cp","CF","init","FOR","R","CD","FDD"})*(C$6&gt;=Debut)*(C$6&lt;=Fin)*({1,2,3,4,5,6,7,8})),$E$31:$F$40,2,0)),"",VLOOKUP(SUMPRODUCT((Noms=$B15)*(quoi={"rr","cp","CF","init","FOR","R","CD","FDD"})*(C$6&gt;=Debut)*(C$6&lt;=Fin)*({1,2,3,4,5,6,7,8})),$E$31:$F$40,2,0))</f>
        <v/>
      </c>
      <c r="D15" s="56" t="str">
        <f ca="1">IF(ISERROR(VLOOKUP(SUMPRODUCT((Noms=$B15)*(quoi={"rr","cp","CF","init","FOR","R","CD","FDD"})*(D$6&gt;=Debut)*(D$6&lt;=Fin)*({1,2,3,4,5,6,7,8})),$E$31:$F$40,2,0)),"",VLOOKUP(SUMPRODUCT((Noms=$B15)*(quoi={"rr","cp","CF","init","FOR","R","CD","FDD"})*(D$6&gt;=Debut)*(D$6&lt;=Fin)*({1,2,3,4,5,6,7,8})),$E$31:$F$40,2,0))</f>
        <v/>
      </c>
      <c r="E15" s="56" t="str">
        <f ca="1">IF(ISERROR(VLOOKUP(SUMPRODUCT((Noms=$B15)*(quoi={"rr","cp","CF","init","FOR","R","CD","FDD"})*(E$6&gt;=Debut)*(E$6&lt;=Fin)*({1,2,3,4,5,6,7,8})),$E$31:$F$40,2,0)),"",VLOOKUP(SUMPRODUCT((Noms=$B15)*(quoi={"rr","cp","CF","init","FOR","R","CD","FDD"})*(E$6&gt;=Debut)*(E$6&lt;=Fin)*({1,2,3,4,5,6,7,8})),$E$31:$F$40,2,0))</f>
        <v/>
      </c>
      <c r="F15" s="56" t="str">
        <f ca="1">IF(ISERROR(VLOOKUP(SUMPRODUCT((Noms=$B15)*(quoi={"rr","cp","CF","init","FOR","R","CD","FDD"})*(F$6&gt;=Debut)*(F$6&lt;=Fin)*({1,2,3,4,5,6,7,8})),$E$31:$F$40,2,0)),"",VLOOKUP(SUMPRODUCT((Noms=$B15)*(quoi={"rr","cp","CF","init","FOR","R","CD","FDD"})*(F$6&gt;=Debut)*(F$6&lt;=Fin)*({1,2,3,4,5,6,7,8})),$E$31:$F$40,2,0))</f>
        <v/>
      </c>
      <c r="G15" s="56" t="str">
        <f ca="1">IF(ISERROR(VLOOKUP(SUMPRODUCT((Noms=$B15)*(quoi={"rr","cp","CF","init","FOR","R","CD","FDD"})*(G$6&gt;=Debut)*(G$6&lt;=Fin)*({1,2,3,4,5,6,7,8})),$E$31:$F$40,2,0)),"",VLOOKUP(SUMPRODUCT((Noms=$B15)*(quoi={"rr","cp","CF","init","FOR","R","CD","FDD"})*(G$6&gt;=Debut)*(G$6&lt;=Fin)*({1,2,3,4,5,6,7,8})),$E$31:$F$40,2,0))</f>
        <v/>
      </c>
      <c r="H15" s="56" t="str">
        <f ca="1">IF(ISERROR(VLOOKUP(SUMPRODUCT((Noms=$B15)*(quoi={"rr","cp","CF","init","FOR","R","CD","FDD"})*(H$6&gt;=Debut)*(H$6&lt;=Fin)*({1,2,3,4,5,6,7,8})),$E$31:$F$40,2,0)),"",VLOOKUP(SUMPRODUCT((Noms=$B15)*(quoi={"rr","cp","CF","init","FOR","R","CD","FDD"})*(H$6&gt;=Debut)*(H$6&lt;=Fin)*({1,2,3,4,5,6,7,8})),$E$31:$F$40,2,0))</f>
        <v/>
      </c>
      <c r="I15" s="56" t="str">
        <f ca="1">IF(ISERROR(VLOOKUP(SUMPRODUCT((Noms=$B15)*(quoi={"rr","cp","CF","init","FOR","R","CD","FDD"})*(I$6&gt;=Debut)*(I$6&lt;=Fin)*({1,2,3,4,5,6,7,8})),$E$31:$F$40,2,0)),"",VLOOKUP(SUMPRODUCT((Noms=$B15)*(quoi={"rr","cp","CF","init","FOR","R","CD","FDD"})*(I$6&gt;=Debut)*(I$6&lt;=Fin)*({1,2,3,4,5,6,7,8})),$E$31:$F$40,2,0))</f>
        <v/>
      </c>
      <c r="J15" s="56" t="str">
        <f ca="1">IF(ISERROR(VLOOKUP(SUMPRODUCT((Noms=$B15)*(quoi={"rr","cp","CF","init","FOR","R","CD","FDD"})*(J$6&gt;=Debut)*(J$6&lt;=Fin)*({1,2,3,4,5,6,7,8})),$E$31:$F$40,2,0)),"",VLOOKUP(SUMPRODUCT((Noms=$B15)*(quoi={"rr","cp","CF","init","FOR","R","CD","FDD"})*(J$6&gt;=Debut)*(J$6&lt;=Fin)*({1,2,3,4,5,6,7,8})),$E$31:$F$40,2,0))</f>
        <v/>
      </c>
      <c r="K15" s="56" t="str">
        <f ca="1">IF(ISERROR(VLOOKUP(SUMPRODUCT((Noms=$B15)*(quoi={"rr","cp","CF","init","FOR","R","CD","FDD"})*(K$6&gt;=Debut)*(K$6&lt;=Fin)*({1,2,3,4,5,6,7,8})),$E$31:$F$40,2,0)),"",VLOOKUP(SUMPRODUCT((Noms=$B15)*(quoi={"rr","cp","CF","init","FOR","R","CD","FDD"})*(K$6&gt;=Debut)*(K$6&lt;=Fin)*({1,2,3,4,5,6,7,8})),$E$31:$F$40,2,0))</f>
        <v/>
      </c>
      <c r="L15" s="56" t="str">
        <f ca="1">IF(ISERROR(VLOOKUP(SUMPRODUCT((Noms=$B15)*(quoi={"rr","cp","CF","init","FOR","R","CD","FDD"})*(L$6&gt;=Debut)*(L$6&lt;=Fin)*({1,2,3,4,5,6,7,8})),$E$31:$F$40,2,0)),"",VLOOKUP(SUMPRODUCT((Noms=$B15)*(quoi={"rr","cp","CF","init","FOR","R","CD","FDD"})*(L$6&gt;=Debut)*(L$6&lt;=Fin)*({1,2,3,4,5,6,7,8})),$E$31:$F$40,2,0))</f>
        <v/>
      </c>
      <c r="M15" s="56" t="str">
        <f ca="1">IF(ISERROR(VLOOKUP(SUMPRODUCT((Noms=$B15)*(quoi={"rr","cp","CF","init","FOR","R","CD","FDD"})*(M$6&gt;=Debut)*(M$6&lt;=Fin)*({1,2,3,4,5,6,7,8})),$E$31:$F$40,2,0)),"",VLOOKUP(SUMPRODUCT((Noms=$B15)*(quoi={"rr","cp","CF","init","FOR","R","CD","FDD"})*(M$6&gt;=Debut)*(M$6&lt;=Fin)*({1,2,3,4,5,6,7,8})),$E$31:$F$40,2,0))</f>
        <v/>
      </c>
      <c r="N15" s="56" t="str">
        <f ca="1">IF(ISERROR(VLOOKUP(SUMPRODUCT((Noms=$B15)*(quoi={"rr","cp","CF","init","FOR","R","CD","FDD"})*(N$6&gt;=Debut)*(N$6&lt;=Fin)*({1,2,3,4,5,6,7,8})),$E$31:$F$40,2,0)),"",VLOOKUP(SUMPRODUCT((Noms=$B15)*(quoi={"rr","cp","CF","init","FOR","R","CD","FDD"})*(N$6&gt;=Debut)*(N$6&lt;=Fin)*({1,2,3,4,5,6,7,8})),$E$31:$F$40,2,0))</f>
        <v/>
      </c>
      <c r="O15" s="56" t="str">
        <f ca="1">IF(ISERROR(VLOOKUP(SUMPRODUCT((Noms=$B15)*(quoi={"rr","cp","CF","init","FOR","R","CD","FDD"})*(O$6&gt;=Debut)*(O$6&lt;=Fin)*({1,2,3,4,5,6,7,8})),$E$31:$F$40,2,0)),"",VLOOKUP(SUMPRODUCT((Noms=$B15)*(quoi={"rr","cp","CF","init","FOR","R","CD","FDD"})*(O$6&gt;=Debut)*(O$6&lt;=Fin)*({1,2,3,4,5,6,7,8})),$E$31:$F$40,2,0))</f>
        <v/>
      </c>
      <c r="P15" s="56" t="str">
        <f ca="1">IF(ISERROR(VLOOKUP(SUMPRODUCT((Noms=$B15)*(quoi={"rr","cp","CF","init","FOR","R","CD","FDD"})*(P$6&gt;=Debut)*(P$6&lt;=Fin)*({1,2,3,4,5,6,7,8})),$E$31:$F$40,2,0)),"",VLOOKUP(SUMPRODUCT((Noms=$B15)*(quoi={"rr","cp","CF","init","FOR","R","CD","FDD"})*(P$6&gt;=Debut)*(P$6&lt;=Fin)*({1,2,3,4,5,6,7,8})),$E$31:$F$40,2,0))</f>
        <v/>
      </c>
      <c r="Q15" s="56" t="str">
        <f ca="1">IF(ISERROR(VLOOKUP(SUMPRODUCT((Noms=$B15)*(quoi={"rr","cp","CF","init","FOR","R","CD","FDD"})*(Q$6&gt;=Debut)*(Q$6&lt;=Fin)*({1,2,3,4,5,6,7,8})),$E$31:$F$40,2,0)),"",VLOOKUP(SUMPRODUCT((Noms=$B15)*(quoi={"rr","cp","CF","init","FOR","R","CD","FDD"})*(Q$6&gt;=Debut)*(Q$6&lt;=Fin)*({1,2,3,4,5,6,7,8})),$E$31:$F$40,2,0))</f>
        <v/>
      </c>
      <c r="R15" s="56" t="str">
        <f ca="1">IF(ISERROR(VLOOKUP(SUMPRODUCT((Noms=$B15)*(quoi={"rr","cp","CF","init","FOR","R","CD","FDD"})*(R$6&gt;=Debut)*(R$6&lt;=Fin)*({1,2,3,4,5,6,7,8})),$E$31:$F$40,2,0)),"",VLOOKUP(SUMPRODUCT((Noms=$B15)*(quoi={"rr","cp","CF","init","FOR","R","CD","FDD"})*(R$6&gt;=Debut)*(R$6&lt;=Fin)*({1,2,3,4,5,6,7,8})),$E$31:$F$40,2,0))</f>
        <v/>
      </c>
      <c r="S15" s="56" t="str">
        <f ca="1">IF(ISERROR(VLOOKUP(SUMPRODUCT((Noms=$B15)*(quoi={"rr","cp","CF","init","FOR","R","CD","FDD"})*(S$6&gt;=Debut)*(S$6&lt;=Fin)*({1,2,3,4,5,6,7,8})),$E$31:$F$40,2,0)),"",VLOOKUP(SUMPRODUCT((Noms=$B15)*(quoi={"rr","cp","CF","init","FOR","R","CD","FDD"})*(S$6&gt;=Debut)*(S$6&lt;=Fin)*({1,2,3,4,5,6,7,8})),$E$31:$F$40,2,0))</f>
        <v/>
      </c>
      <c r="T15" s="56" t="str">
        <f ca="1">IF(ISERROR(VLOOKUP(SUMPRODUCT((Noms=$B15)*(quoi={"rr","cp","CF","init","FOR","R","CD","FDD"})*(T$6&gt;=Debut)*(T$6&lt;=Fin)*({1,2,3,4,5,6,7,8})),$E$31:$F$40,2,0)),"",VLOOKUP(SUMPRODUCT((Noms=$B15)*(quoi={"rr","cp","CF","init","FOR","R","CD","FDD"})*(T$6&gt;=Debut)*(T$6&lt;=Fin)*({1,2,3,4,5,6,7,8})),$E$31:$F$40,2,0))</f>
        <v/>
      </c>
      <c r="U15" s="56" t="str">
        <f ca="1">IF(ISERROR(VLOOKUP(SUMPRODUCT((Noms=$B15)*(quoi={"rr","cp","CF","init","FOR","R","CD","FDD"})*(U$6&gt;=Debut)*(U$6&lt;=Fin)*({1,2,3,4,5,6,7,8})),$E$31:$F$40,2,0)),"",VLOOKUP(SUMPRODUCT((Noms=$B15)*(quoi={"rr","cp","CF","init","FOR","R","CD","FDD"})*(U$6&gt;=Debut)*(U$6&lt;=Fin)*({1,2,3,4,5,6,7,8})),$E$31:$F$40,2,0))</f>
        <v/>
      </c>
      <c r="V15" s="56" t="str">
        <f ca="1">IF(ISERROR(VLOOKUP(SUMPRODUCT((Noms=$B15)*(quoi={"rr","cp","CF","init","FOR","R","CD","FDD"})*(V$6&gt;=Debut)*(V$6&lt;=Fin)*({1,2,3,4,5,6,7,8})),$E$31:$F$40,2,0)),"",VLOOKUP(SUMPRODUCT((Noms=$B15)*(quoi={"rr","cp","CF","init","FOR","R","CD","FDD"})*(V$6&gt;=Debut)*(V$6&lt;=Fin)*({1,2,3,4,5,6,7,8})),$E$31:$F$40,2,0))</f>
        <v/>
      </c>
      <c r="W15" s="56" t="str">
        <f ca="1">IF(ISERROR(VLOOKUP(SUMPRODUCT((Noms=$B15)*(quoi={"rr","cp","CF","init","FOR","R","CD","FDD"})*(W$6&gt;=Debut)*(W$6&lt;=Fin)*({1,2,3,4,5,6,7,8})),$E$31:$F$40,2,0)),"",VLOOKUP(SUMPRODUCT((Noms=$B15)*(quoi={"rr","cp","CF","init","FOR","R","CD","FDD"})*(W$6&gt;=Debut)*(W$6&lt;=Fin)*({1,2,3,4,5,6,7,8})),$E$31:$F$40,2,0))</f>
        <v/>
      </c>
      <c r="X15" s="56" t="str">
        <f ca="1">IF(ISERROR(VLOOKUP(SUMPRODUCT((Noms=$B15)*(quoi={"rr","cp","CF","init","FOR","R","CD","FDD"})*(X$6&gt;=Debut)*(X$6&lt;=Fin)*({1,2,3,4,5,6,7,8})),$E$31:$F$40,2,0)),"",VLOOKUP(SUMPRODUCT((Noms=$B15)*(quoi={"rr","cp","CF","init","FOR","R","CD","FDD"})*(X$6&gt;=Debut)*(X$6&lt;=Fin)*({1,2,3,4,5,6,7,8})),$E$31:$F$40,2,0))</f>
        <v/>
      </c>
      <c r="Y15" s="56" t="str">
        <f ca="1">IF(ISERROR(VLOOKUP(SUMPRODUCT((Noms=$B15)*(quoi={"rr","cp","CF","init","FOR","R","CD","FDD"})*(Y$6&gt;=Debut)*(Y$6&lt;=Fin)*({1,2,3,4,5,6,7,8})),$E$31:$F$40,2,0)),"",VLOOKUP(SUMPRODUCT((Noms=$B15)*(quoi={"rr","cp","CF","init","FOR","R","CD","FDD"})*(Y$6&gt;=Debut)*(Y$6&lt;=Fin)*({1,2,3,4,5,6,7,8})),$E$31:$F$40,2,0))</f>
        <v/>
      </c>
      <c r="Z15" s="56" t="str">
        <f ca="1">IF(ISERROR(VLOOKUP(SUMPRODUCT((Noms=$B15)*(quoi={"rr","cp","CF","init","FOR","R","CD","FDD"})*(Z$6&gt;=Debut)*(Z$6&lt;=Fin)*({1,2,3,4,5,6,7,8})),$E$31:$F$40,2,0)),"",VLOOKUP(SUMPRODUCT((Noms=$B15)*(quoi={"rr","cp","CF","init","FOR","R","CD","FDD"})*(Z$6&gt;=Debut)*(Z$6&lt;=Fin)*({1,2,3,4,5,6,7,8})),$E$31:$F$40,2,0))</f>
        <v/>
      </c>
      <c r="AA15" s="56" t="str">
        <f ca="1">IF(ISERROR(VLOOKUP(SUMPRODUCT((Noms=$B15)*(quoi={"rr","cp","CF","init","FOR","R","CD","FDD"})*(AA$6&gt;=Debut)*(AA$6&lt;=Fin)*({1,2,3,4,5,6,7,8})),$E$31:$F$40,2,0)),"",VLOOKUP(SUMPRODUCT((Noms=$B15)*(quoi={"rr","cp","CF","init","FOR","R","CD","FDD"})*(AA$6&gt;=Debut)*(AA$6&lt;=Fin)*({1,2,3,4,5,6,7,8})),$E$31:$F$40,2,0))</f>
        <v/>
      </c>
      <c r="AB15" s="56" t="str">
        <f ca="1">IF(ISERROR(VLOOKUP(SUMPRODUCT((Noms=$B15)*(quoi={"rr","cp","CF","init","FOR","R","CD","FDD"})*(AB$6&gt;=Debut)*(AB$6&lt;=Fin)*({1,2,3,4,5,6,7,8})),$E$31:$F$40,2,0)),"",VLOOKUP(SUMPRODUCT((Noms=$B15)*(quoi={"rr","cp","CF","init","FOR","R","CD","FDD"})*(AB$6&gt;=Debut)*(AB$6&lt;=Fin)*({1,2,3,4,5,6,7,8})),$E$31:$F$40,2,0))</f>
        <v/>
      </c>
      <c r="AC15" s="56" t="str">
        <f ca="1">IF(ISERROR(VLOOKUP(SUMPRODUCT((Noms=$B15)*(quoi={"rr","cp","CF","init","FOR","R","CD","FDD"})*(AC$6&gt;=Debut)*(AC$6&lt;=Fin)*({1,2,3,4,5,6,7,8})),$E$31:$F$40,2,0)),"",VLOOKUP(SUMPRODUCT((Noms=$B15)*(quoi={"rr","cp","CF","init","FOR","R","CD","FDD"})*(AC$6&gt;=Debut)*(AC$6&lt;=Fin)*({1,2,3,4,5,6,7,8})),$E$31:$F$40,2,0))</f>
        <v/>
      </c>
      <c r="AD15" s="56" t="str">
        <f ca="1">IF(ISERROR(VLOOKUP(SUMPRODUCT((Noms=$B15)*(quoi={"rr","cp","CF","init","FOR","R","CD","FDD"})*(AD$6&gt;=Debut)*(AD$6&lt;=Fin)*({1,2,3,4,5,6,7,8})),$E$31:$F$40,2,0)),"",VLOOKUP(SUMPRODUCT((Noms=$B15)*(quoi={"rr","cp","CF","init","FOR","R","CD","FDD"})*(AD$6&gt;=Debut)*(AD$6&lt;=Fin)*({1,2,3,4,5,6,7,8})),$E$31:$F$40,2,0))</f>
        <v/>
      </c>
      <c r="AE15" s="56" t="str">
        <f ca="1">IF(ISERROR(VLOOKUP(SUMPRODUCT((Noms=$B15)*(quoi={"rr","cp","CF","init","FOR","R","CD","FDD"})*(AE$6&gt;=Debut)*(AE$6&lt;=Fin)*({1,2,3,4,5,6,7,8})),$E$31:$F$40,2,0)),"",VLOOKUP(SUMPRODUCT((Noms=$B15)*(quoi={"rr","cp","CF","init","FOR","R","CD","FDD"})*(AE$6&gt;=Debut)*(AE$6&lt;=Fin)*({1,2,3,4,5,6,7,8})),$E$31:$F$40,2,0))</f>
        <v/>
      </c>
      <c r="AF15" s="56" t="str">
        <f ca="1">IF(ISERROR(VLOOKUP(SUMPRODUCT((Noms=$B15)*(quoi={"rr","cp","CF","init","FOR","R","CD","FDD"})*(AF$6&gt;=Debut)*(AF$6&lt;=Fin)*({1,2,3,4,5,6,7,8})),$E$31:$F$40,2,0)),"",VLOOKUP(SUMPRODUCT((Noms=$B15)*(quoi={"rr","cp","CF","init","FOR","R","CD","FDD"})*(AF$6&gt;=Debut)*(AF$6&lt;=Fin)*({1,2,3,4,5,6,7,8})),$E$31:$F$40,2,0))</f>
        <v/>
      </c>
      <c r="AG15" s="56" t="str">
        <f ca="1">IF(ISERROR(VLOOKUP(SUMPRODUCT((Noms=$B15)*(quoi={"rr","cp","CF","init","FOR","R","CD","FDD"})*(AG$6&gt;=Debut)*(AG$6&lt;=Fin)*({1,2,3,4,5,6,7,8})),$E$31:$F$40,2,0)),"",VLOOKUP(SUMPRODUCT((Noms=$B15)*(quoi={"rr","cp","CF","init","FOR","R","CD","FDD"})*(AG$6&gt;=Debut)*(AG$6&lt;=Fin)*({1,2,3,4,5,6,7,8})),$E$31:$F$40,2,0))</f>
        <v/>
      </c>
    </row>
    <row r="16" spans="1:34" ht="23.1" customHeight="1">
      <c r="A16" s="31">
        <v>1</v>
      </c>
      <c r="B16" s="42" t="str">
        <f>Listes!A10</f>
        <v>MANIGNAL Alexandre</v>
      </c>
      <c r="C16" s="56" t="str">
        <f ca="1">IF(ISERROR(VLOOKUP(SUMPRODUCT((Noms=$B16)*(quoi={"rr","cp","CF","init","FOR","R","CD","FDD"})*(C$6&gt;=Debut)*(C$6&lt;=Fin)*({1,2,3,4,5,6,7,8})),$E$31:$F$40,2,0)),"",VLOOKUP(SUMPRODUCT((Noms=$B16)*(quoi={"rr","cp","CF","init","FOR","R","CD","FDD"})*(C$6&gt;=Debut)*(C$6&lt;=Fin)*({1,2,3,4,5,6,7,8})),$E$31:$F$40,2,0))</f>
        <v/>
      </c>
      <c r="D16" s="56" t="str">
        <f ca="1">IF(ISERROR(VLOOKUP(SUMPRODUCT((Noms=$B16)*(quoi={"rr","cp","CF","init","FOR","R","CD","FDD"})*(D$6&gt;=Debut)*(D$6&lt;=Fin)*({1,2,3,4,5,6,7,8})),$E$31:$F$40,2,0)),"",VLOOKUP(SUMPRODUCT((Noms=$B16)*(quoi={"rr","cp","CF","init","FOR","R","CD","FDD"})*(D$6&gt;=Debut)*(D$6&lt;=Fin)*({1,2,3,4,5,6,7,8})),$E$31:$F$40,2,0))</f>
        <v/>
      </c>
      <c r="E16" s="56" t="str">
        <f ca="1">IF(ISERROR(VLOOKUP(SUMPRODUCT((Noms=$B16)*(quoi={"rr","cp","CF","init","FOR","R","CD","FDD"})*(E$6&gt;=Debut)*(E$6&lt;=Fin)*({1,2,3,4,5,6,7,8})),$E$31:$F$40,2,0)),"",VLOOKUP(SUMPRODUCT((Noms=$B16)*(quoi={"rr","cp","CF","init","FOR","R","CD","FDD"})*(E$6&gt;=Debut)*(E$6&lt;=Fin)*({1,2,3,4,5,6,7,8})),$E$31:$F$40,2,0))</f>
        <v/>
      </c>
      <c r="F16" s="56" t="str">
        <f ca="1">IF(ISERROR(VLOOKUP(SUMPRODUCT((Noms=$B16)*(quoi={"rr","cp","CF","init","FOR","R","CD","FDD"})*(F$6&gt;=Debut)*(F$6&lt;=Fin)*({1,2,3,4,5,6,7,8})),$E$31:$F$40,2,0)),"",VLOOKUP(SUMPRODUCT((Noms=$B16)*(quoi={"rr","cp","CF","init","FOR","R","CD","FDD"})*(F$6&gt;=Debut)*(F$6&lt;=Fin)*({1,2,3,4,5,6,7,8})),$E$31:$F$40,2,0))</f>
        <v/>
      </c>
      <c r="G16" s="56" t="str">
        <f ca="1">IF(ISERROR(VLOOKUP(SUMPRODUCT((Noms=$B16)*(quoi={"rr","cp","CF","init","FOR","R","CD","FDD"})*(G$6&gt;=Debut)*(G$6&lt;=Fin)*({1,2,3,4,5,6,7,8})),$E$31:$F$40,2,0)),"",VLOOKUP(SUMPRODUCT((Noms=$B16)*(quoi={"rr","cp","CF","init","FOR","R","CD","FDD"})*(G$6&gt;=Debut)*(G$6&lt;=Fin)*({1,2,3,4,5,6,7,8})),$E$31:$F$40,2,0))</f>
        <v/>
      </c>
      <c r="H16" s="56" t="str">
        <f ca="1">IF(ISERROR(VLOOKUP(SUMPRODUCT((Noms=$B16)*(quoi={"rr","cp","CF","init","FOR","R","CD","FDD"})*(H$6&gt;=Debut)*(H$6&lt;=Fin)*({1,2,3,4,5,6,7,8})),$E$31:$F$40,2,0)),"",VLOOKUP(SUMPRODUCT((Noms=$B16)*(quoi={"rr","cp","CF","init","FOR","R","CD","FDD"})*(H$6&gt;=Debut)*(H$6&lt;=Fin)*({1,2,3,4,5,6,7,8})),$E$31:$F$40,2,0))</f>
        <v/>
      </c>
      <c r="I16" s="56" t="str">
        <f ca="1">IF(ISERROR(VLOOKUP(SUMPRODUCT((Noms=$B16)*(quoi={"rr","cp","CF","init","FOR","R","CD","FDD"})*(I$6&gt;=Debut)*(I$6&lt;=Fin)*({1,2,3,4,5,6,7,8})),$E$31:$F$40,2,0)),"",VLOOKUP(SUMPRODUCT((Noms=$B16)*(quoi={"rr","cp","CF","init","FOR","R","CD","FDD"})*(I$6&gt;=Debut)*(I$6&lt;=Fin)*({1,2,3,4,5,6,7,8})),$E$31:$F$40,2,0))</f>
        <v/>
      </c>
      <c r="J16" s="56" t="str">
        <f ca="1">IF(ISERROR(VLOOKUP(SUMPRODUCT((Noms=$B16)*(quoi={"rr","cp","CF","init","FOR","R","CD","FDD"})*(J$6&gt;=Debut)*(J$6&lt;=Fin)*({1,2,3,4,5,6,7,8})),$E$31:$F$40,2,0)),"",VLOOKUP(SUMPRODUCT((Noms=$B16)*(quoi={"rr","cp","CF","init","FOR","R","CD","FDD"})*(J$6&gt;=Debut)*(J$6&lt;=Fin)*({1,2,3,4,5,6,7,8})),$E$31:$F$40,2,0))</f>
        <v/>
      </c>
      <c r="K16" s="56" t="str">
        <f ca="1">IF(ISERROR(VLOOKUP(SUMPRODUCT((Noms=$B16)*(quoi={"rr","cp","CF","init","FOR","R","CD","FDD"})*(K$6&gt;=Debut)*(K$6&lt;=Fin)*({1,2,3,4,5,6,7,8})),$E$31:$F$40,2,0)),"",VLOOKUP(SUMPRODUCT((Noms=$B16)*(quoi={"rr","cp","CF","init","FOR","R","CD","FDD"})*(K$6&gt;=Debut)*(K$6&lt;=Fin)*({1,2,3,4,5,6,7,8})),$E$31:$F$40,2,0))</f>
        <v/>
      </c>
      <c r="L16" s="56" t="str">
        <f ca="1">IF(ISERROR(VLOOKUP(SUMPRODUCT((Noms=$B16)*(quoi={"rr","cp","CF","init","FOR","R","CD","FDD"})*(L$6&gt;=Debut)*(L$6&lt;=Fin)*({1,2,3,4,5,6,7,8})),$E$31:$F$40,2,0)),"",VLOOKUP(SUMPRODUCT((Noms=$B16)*(quoi={"rr","cp","CF","init","FOR","R","CD","FDD"})*(L$6&gt;=Debut)*(L$6&lt;=Fin)*({1,2,3,4,5,6,7,8})),$E$31:$F$40,2,0))</f>
        <v/>
      </c>
      <c r="M16" s="56" t="str">
        <f ca="1">IF(ISERROR(VLOOKUP(SUMPRODUCT((Noms=$B16)*(quoi={"rr","cp","CF","init","FOR","R","CD","FDD"})*(M$6&gt;=Debut)*(M$6&lt;=Fin)*({1,2,3,4,5,6,7,8})),$E$31:$F$40,2,0)),"",VLOOKUP(SUMPRODUCT((Noms=$B16)*(quoi={"rr","cp","CF","init","FOR","R","CD","FDD"})*(M$6&gt;=Debut)*(M$6&lt;=Fin)*({1,2,3,4,5,6,7,8})),$E$31:$F$40,2,0))</f>
        <v/>
      </c>
      <c r="N16" s="56" t="str">
        <f ca="1">IF(ISERROR(VLOOKUP(SUMPRODUCT((Noms=$B16)*(quoi={"rr","cp","CF","init","FOR","R","CD","FDD"})*(N$6&gt;=Debut)*(N$6&lt;=Fin)*({1,2,3,4,5,6,7,8})),$E$31:$F$40,2,0)),"",VLOOKUP(SUMPRODUCT((Noms=$B16)*(quoi={"rr","cp","CF","init","FOR","R","CD","FDD"})*(N$6&gt;=Debut)*(N$6&lt;=Fin)*({1,2,3,4,5,6,7,8})),$E$31:$F$40,2,0))</f>
        <v/>
      </c>
      <c r="O16" s="56" t="str">
        <f ca="1">IF(ISERROR(VLOOKUP(SUMPRODUCT((Noms=$B16)*(quoi={"rr","cp","CF","init","FOR","R","CD","FDD"})*(O$6&gt;=Debut)*(O$6&lt;=Fin)*({1,2,3,4,5,6,7,8})),$E$31:$F$40,2,0)),"",VLOOKUP(SUMPRODUCT((Noms=$B16)*(quoi={"rr","cp","CF","init","FOR","R","CD","FDD"})*(O$6&gt;=Debut)*(O$6&lt;=Fin)*({1,2,3,4,5,6,7,8})),$E$31:$F$40,2,0))</f>
        <v/>
      </c>
      <c r="P16" s="56" t="str">
        <f ca="1">IF(ISERROR(VLOOKUP(SUMPRODUCT((Noms=$B16)*(quoi={"rr","cp","CF","init","FOR","R","CD","FDD"})*(P$6&gt;=Debut)*(P$6&lt;=Fin)*({1,2,3,4,5,6,7,8})),$E$31:$F$40,2,0)),"",VLOOKUP(SUMPRODUCT((Noms=$B16)*(quoi={"rr","cp","CF","init","FOR","R","CD","FDD"})*(P$6&gt;=Debut)*(P$6&lt;=Fin)*({1,2,3,4,5,6,7,8})),$E$31:$F$40,2,0))</f>
        <v/>
      </c>
      <c r="Q16" s="56" t="str">
        <f ca="1">IF(ISERROR(VLOOKUP(SUMPRODUCT((Noms=$B16)*(quoi={"rr","cp","CF","init","FOR","R","CD","FDD"})*(Q$6&gt;=Debut)*(Q$6&lt;=Fin)*({1,2,3,4,5,6,7,8})),$E$31:$F$40,2,0)),"",VLOOKUP(SUMPRODUCT((Noms=$B16)*(quoi={"rr","cp","CF","init","FOR","R","CD","FDD"})*(Q$6&gt;=Debut)*(Q$6&lt;=Fin)*({1,2,3,4,5,6,7,8})),$E$31:$F$40,2,0))</f>
        <v/>
      </c>
      <c r="R16" s="56" t="str">
        <f ca="1">IF(ISERROR(VLOOKUP(SUMPRODUCT((Noms=$B16)*(quoi={"rr","cp","CF","init","FOR","R","CD","FDD"})*(R$6&gt;=Debut)*(R$6&lt;=Fin)*({1,2,3,4,5,6,7,8})),$E$31:$F$40,2,0)),"",VLOOKUP(SUMPRODUCT((Noms=$B16)*(quoi={"rr","cp","CF","init","FOR","R","CD","FDD"})*(R$6&gt;=Debut)*(R$6&lt;=Fin)*({1,2,3,4,5,6,7,8})),$E$31:$F$40,2,0))</f>
        <v/>
      </c>
      <c r="S16" s="56" t="str">
        <f ca="1">IF(ISERROR(VLOOKUP(SUMPRODUCT((Noms=$B16)*(quoi={"rr","cp","CF","init","FOR","R","CD","FDD"})*(S$6&gt;=Debut)*(S$6&lt;=Fin)*({1,2,3,4,5,6,7,8})),$E$31:$F$40,2,0)),"",VLOOKUP(SUMPRODUCT((Noms=$B16)*(quoi={"rr","cp","CF","init","FOR","R","CD","FDD"})*(S$6&gt;=Debut)*(S$6&lt;=Fin)*({1,2,3,4,5,6,7,8})),$E$31:$F$40,2,0))</f>
        <v/>
      </c>
      <c r="T16" s="56" t="str">
        <f ca="1">IF(ISERROR(VLOOKUP(SUMPRODUCT((Noms=$B16)*(quoi={"rr","cp","CF","init","FOR","R","CD","FDD"})*(T$6&gt;=Debut)*(T$6&lt;=Fin)*({1,2,3,4,5,6,7,8})),$E$31:$F$40,2,0)),"",VLOOKUP(SUMPRODUCT((Noms=$B16)*(quoi={"rr","cp","CF","init","FOR","R","CD","FDD"})*(T$6&gt;=Debut)*(T$6&lt;=Fin)*({1,2,3,4,5,6,7,8})),$E$31:$F$40,2,0))</f>
        <v/>
      </c>
      <c r="U16" s="56" t="str">
        <f ca="1">IF(ISERROR(VLOOKUP(SUMPRODUCT((Noms=$B16)*(quoi={"rr","cp","CF","init","FOR","R","CD","FDD"})*(U$6&gt;=Debut)*(U$6&lt;=Fin)*({1,2,3,4,5,6,7,8})),$E$31:$F$40,2,0)),"",VLOOKUP(SUMPRODUCT((Noms=$B16)*(quoi={"rr","cp","CF","init","FOR","R","CD","FDD"})*(U$6&gt;=Debut)*(U$6&lt;=Fin)*({1,2,3,4,5,6,7,8})),$E$31:$F$40,2,0))</f>
        <v/>
      </c>
      <c r="V16" s="56" t="str">
        <f ca="1">IF(ISERROR(VLOOKUP(SUMPRODUCT((Noms=$B16)*(quoi={"rr","cp","CF","init","FOR","R","CD","FDD"})*(V$6&gt;=Debut)*(V$6&lt;=Fin)*({1,2,3,4,5,6,7,8})),$E$31:$F$40,2,0)),"",VLOOKUP(SUMPRODUCT((Noms=$B16)*(quoi={"rr","cp","CF","init","FOR","R","CD","FDD"})*(V$6&gt;=Debut)*(V$6&lt;=Fin)*({1,2,3,4,5,6,7,8})),$E$31:$F$40,2,0))</f>
        <v/>
      </c>
      <c r="W16" s="56" t="str">
        <f ca="1">IF(ISERROR(VLOOKUP(SUMPRODUCT((Noms=$B16)*(quoi={"rr","cp","CF","init","FOR","R","CD","FDD"})*(W$6&gt;=Debut)*(W$6&lt;=Fin)*({1,2,3,4,5,6,7,8})),$E$31:$F$40,2,0)),"",VLOOKUP(SUMPRODUCT((Noms=$B16)*(quoi={"rr","cp","CF","init","FOR","R","CD","FDD"})*(W$6&gt;=Debut)*(W$6&lt;=Fin)*({1,2,3,4,5,6,7,8})),$E$31:$F$40,2,0))</f>
        <v/>
      </c>
      <c r="X16" s="56" t="str">
        <f ca="1">IF(ISERROR(VLOOKUP(SUMPRODUCT((Noms=$B16)*(quoi={"rr","cp","CF","init","FOR","R","CD","FDD"})*(X$6&gt;=Debut)*(X$6&lt;=Fin)*({1,2,3,4,5,6,7,8})),$E$31:$F$40,2,0)),"",VLOOKUP(SUMPRODUCT((Noms=$B16)*(quoi={"rr","cp","CF","init","FOR","R","CD","FDD"})*(X$6&gt;=Debut)*(X$6&lt;=Fin)*({1,2,3,4,5,6,7,8})),$E$31:$F$40,2,0))</f>
        <v/>
      </c>
      <c r="Y16" s="56" t="str">
        <f ca="1">IF(ISERROR(VLOOKUP(SUMPRODUCT((Noms=$B16)*(quoi={"rr","cp","CF","init","FOR","R","CD","FDD"})*(Y$6&gt;=Debut)*(Y$6&lt;=Fin)*({1,2,3,4,5,6,7,8})),$E$31:$F$40,2,0)),"",VLOOKUP(SUMPRODUCT((Noms=$B16)*(quoi={"rr","cp","CF","init","FOR","R","CD","FDD"})*(Y$6&gt;=Debut)*(Y$6&lt;=Fin)*({1,2,3,4,5,6,7,8})),$E$31:$F$40,2,0))</f>
        <v/>
      </c>
      <c r="Z16" s="56" t="str">
        <f ca="1">IF(ISERROR(VLOOKUP(SUMPRODUCT((Noms=$B16)*(quoi={"rr","cp","CF","init","FOR","R","CD","FDD"})*(Z$6&gt;=Debut)*(Z$6&lt;=Fin)*({1,2,3,4,5,6,7,8})),$E$31:$F$40,2,0)),"",VLOOKUP(SUMPRODUCT((Noms=$B16)*(quoi={"rr","cp","CF","init","FOR","R","CD","FDD"})*(Z$6&gt;=Debut)*(Z$6&lt;=Fin)*({1,2,3,4,5,6,7,8})),$E$31:$F$40,2,0))</f>
        <v/>
      </c>
      <c r="AA16" s="56" t="str">
        <f ca="1">IF(ISERROR(VLOOKUP(SUMPRODUCT((Noms=$B16)*(quoi={"rr","cp","CF","init","FOR","R","CD","FDD"})*(AA$6&gt;=Debut)*(AA$6&lt;=Fin)*({1,2,3,4,5,6,7,8})),$E$31:$F$40,2,0)),"",VLOOKUP(SUMPRODUCT((Noms=$B16)*(quoi={"rr","cp","CF","init","FOR","R","CD","FDD"})*(AA$6&gt;=Debut)*(AA$6&lt;=Fin)*({1,2,3,4,5,6,7,8})),$E$31:$F$40,2,0))</f>
        <v/>
      </c>
      <c r="AB16" s="56" t="str">
        <f ca="1">IF(ISERROR(VLOOKUP(SUMPRODUCT((Noms=$B16)*(quoi={"rr","cp","CF","init","FOR","R","CD","FDD"})*(AB$6&gt;=Debut)*(AB$6&lt;=Fin)*({1,2,3,4,5,6,7,8})),$E$31:$F$40,2,0)),"",VLOOKUP(SUMPRODUCT((Noms=$B16)*(quoi={"rr","cp","CF","init","FOR","R","CD","FDD"})*(AB$6&gt;=Debut)*(AB$6&lt;=Fin)*({1,2,3,4,5,6,7,8})),$E$31:$F$40,2,0))</f>
        <v/>
      </c>
      <c r="AC16" s="56" t="str">
        <f ca="1">IF(ISERROR(VLOOKUP(SUMPRODUCT((Noms=$B16)*(quoi={"rr","cp","CF","init","FOR","R","CD","FDD"})*(AC$6&gt;=Debut)*(AC$6&lt;=Fin)*({1,2,3,4,5,6,7,8})),$E$31:$F$40,2,0)),"",VLOOKUP(SUMPRODUCT((Noms=$B16)*(quoi={"rr","cp","CF","init","FOR","R","CD","FDD"})*(AC$6&gt;=Debut)*(AC$6&lt;=Fin)*({1,2,3,4,5,6,7,8})),$E$31:$F$40,2,0))</f>
        <v/>
      </c>
      <c r="AD16" s="56" t="str">
        <f ca="1">IF(ISERROR(VLOOKUP(SUMPRODUCT((Noms=$B16)*(quoi={"rr","cp","CF","init","FOR","R","CD","FDD"})*(AD$6&gt;=Debut)*(AD$6&lt;=Fin)*({1,2,3,4,5,6,7,8})),$E$31:$F$40,2,0)),"",VLOOKUP(SUMPRODUCT((Noms=$B16)*(quoi={"rr","cp","CF","init","FOR","R","CD","FDD"})*(AD$6&gt;=Debut)*(AD$6&lt;=Fin)*({1,2,3,4,5,6,7,8})),$E$31:$F$40,2,0))</f>
        <v/>
      </c>
      <c r="AE16" s="56" t="str">
        <f ca="1">IF(ISERROR(VLOOKUP(SUMPRODUCT((Noms=$B16)*(quoi={"rr","cp","CF","init","FOR","R","CD","FDD"})*(AE$6&gt;=Debut)*(AE$6&lt;=Fin)*({1,2,3,4,5,6,7,8})),$E$31:$F$40,2,0)),"",VLOOKUP(SUMPRODUCT((Noms=$B16)*(quoi={"rr","cp","CF","init","FOR","R","CD","FDD"})*(AE$6&gt;=Debut)*(AE$6&lt;=Fin)*({1,2,3,4,5,6,7,8})),$E$31:$F$40,2,0))</f>
        <v/>
      </c>
      <c r="AF16" s="56" t="str">
        <f ca="1">IF(ISERROR(VLOOKUP(SUMPRODUCT((Noms=$B16)*(quoi={"rr","cp","CF","init","FOR","R","CD","FDD"})*(AF$6&gt;=Debut)*(AF$6&lt;=Fin)*({1,2,3,4,5,6,7,8})),$E$31:$F$40,2,0)),"",VLOOKUP(SUMPRODUCT((Noms=$B16)*(quoi={"rr","cp","CF","init","FOR","R","CD","FDD"})*(AF$6&gt;=Debut)*(AF$6&lt;=Fin)*({1,2,3,4,5,6,7,8})),$E$31:$F$40,2,0))</f>
        <v>FDD</v>
      </c>
      <c r="AG16" s="56" t="str">
        <f ca="1">IF(ISERROR(VLOOKUP(SUMPRODUCT((Noms=$B16)*(quoi={"rr","cp","CF","init","FOR","R","CD","FDD"})*(AG$6&gt;=Debut)*(AG$6&lt;=Fin)*({1,2,3,4,5,6,7,8})),$E$31:$F$40,2,0)),"",VLOOKUP(SUMPRODUCT((Noms=$B16)*(quoi={"rr","cp","CF","init","FOR","R","CD","FDD"})*(AG$6&gt;=Debut)*(AG$6&lt;=Fin)*({1,2,3,4,5,6,7,8})),$E$31:$F$40,2,0))</f>
        <v/>
      </c>
    </row>
    <row r="17" spans="1:33" ht="23.1" customHeight="1">
      <c r="A17" s="31">
        <v>1</v>
      </c>
      <c r="B17" s="42" t="str">
        <f>Listes!A11</f>
        <v>PALLENOT Jerome</v>
      </c>
      <c r="C17" s="56" t="str">
        <f ca="1">IF(ISERROR(VLOOKUP(SUMPRODUCT((Noms=$B17)*(quoi={"rr","cp","CF","init","FOR","R","CD","FDD"})*(C$6&gt;=Debut)*(C$6&lt;=Fin)*({1,2,3,4,5,6,7,8})),$E$31:$F$40,2,0)),"",VLOOKUP(SUMPRODUCT((Noms=$B17)*(quoi={"rr","cp","CF","init","FOR","R","CD","FDD"})*(C$6&gt;=Debut)*(C$6&lt;=Fin)*({1,2,3,4,5,6,7,8})),$E$31:$F$40,2,0))</f>
        <v>CF</v>
      </c>
      <c r="D17" s="56" t="str">
        <f ca="1">IF(ISERROR(VLOOKUP(SUMPRODUCT((Noms=$B17)*(quoi={"rr","cp","CF","init","FOR","R","CD","FDD"})*(D$6&gt;=Debut)*(D$6&lt;=Fin)*({1,2,3,4,5,6,7,8})),$E$31:$F$40,2,0)),"",VLOOKUP(SUMPRODUCT((Noms=$B17)*(quoi={"rr","cp","CF","init","FOR","R","CD","FDD"})*(D$6&gt;=Debut)*(D$6&lt;=Fin)*({1,2,3,4,5,6,7,8})),$E$31:$F$40,2,0))</f>
        <v>CF</v>
      </c>
      <c r="E17" s="56" t="str">
        <f ca="1">IF(ISERROR(VLOOKUP(SUMPRODUCT((Noms=$B17)*(quoi={"rr","cp","CF","init","FOR","R","CD","FDD"})*(E$6&gt;=Debut)*(E$6&lt;=Fin)*({1,2,3,4,5,6,7,8})),$E$31:$F$40,2,0)),"",VLOOKUP(SUMPRODUCT((Noms=$B17)*(quoi={"rr","cp","CF","init","FOR","R","CD","FDD"})*(E$6&gt;=Debut)*(E$6&lt;=Fin)*({1,2,3,4,5,6,7,8})),$E$31:$F$40,2,0))</f>
        <v>CF</v>
      </c>
      <c r="F17" s="56" t="str">
        <f ca="1">IF(ISERROR(VLOOKUP(SUMPRODUCT((Noms=$B17)*(quoi={"rr","cp","CF","init","FOR","R","CD","FDD"})*(F$6&gt;=Debut)*(F$6&lt;=Fin)*({1,2,3,4,5,6,7,8})),$E$31:$F$40,2,0)),"",VLOOKUP(SUMPRODUCT((Noms=$B17)*(quoi={"rr","cp","CF","init","FOR","R","CD","FDD"})*(F$6&gt;=Debut)*(F$6&lt;=Fin)*({1,2,3,4,5,6,7,8})),$E$31:$F$40,2,0))</f>
        <v>CF</v>
      </c>
      <c r="G17" s="56" t="str">
        <f ca="1">IF(ISERROR(VLOOKUP(SUMPRODUCT((Noms=$B17)*(quoi={"rr","cp","CF","init","FOR","R","CD","FDD"})*(G$6&gt;=Debut)*(G$6&lt;=Fin)*({1,2,3,4,5,6,7,8})),$E$31:$F$40,2,0)),"",VLOOKUP(SUMPRODUCT((Noms=$B17)*(quoi={"rr","cp","CF","init","FOR","R","CD","FDD"})*(G$6&gt;=Debut)*(G$6&lt;=Fin)*({1,2,3,4,5,6,7,8})),$E$31:$F$40,2,0))</f>
        <v>CF</v>
      </c>
      <c r="H17" s="56" t="str">
        <f ca="1">IF(ISERROR(VLOOKUP(SUMPRODUCT((Noms=$B17)*(quoi={"rr","cp","CF","init","FOR","R","CD","FDD"})*(H$6&gt;=Debut)*(H$6&lt;=Fin)*({1,2,3,4,5,6,7,8})),$E$31:$F$40,2,0)),"",VLOOKUP(SUMPRODUCT((Noms=$B17)*(quoi={"rr","cp","CF","init","FOR","R","CD","FDD"})*(H$6&gt;=Debut)*(H$6&lt;=Fin)*({1,2,3,4,5,6,7,8})),$E$31:$F$40,2,0))</f>
        <v>CF</v>
      </c>
      <c r="I17" s="56" t="str">
        <f ca="1">IF(ISERROR(VLOOKUP(SUMPRODUCT((Noms=$B17)*(quoi={"rr","cp","CF","init","FOR","R","CD","FDD"})*(I$6&gt;=Debut)*(I$6&lt;=Fin)*({1,2,3,4,5,6,7,8})),$E$31:$F$40,2,0)),"",VLOOKUP(SUMPRODUCT((Noms=$B17)*(quoi={"rr","cp","CF","init","FOR","R","CD","FDD"})*(I$6&gt;=Debut)*(I$6&lt;=Fin)*({1,2,3,4,5,6,7,8})),$E$31:$F$40,2,0))</f>
        <v>CF</v>
      </c>
      <c r="J17" s="56" t="str">
        <f ca="1">IF(ISERROR(VLOOKUP(SUMPRODUCT((Noms=$B17)*(quoi={"rr","cp","CF","init","FOR","R","CD","FDD"})*(J$6&gt;=Debut)*(J$6&lt;=Fin)*({1,2,3,4,5,6,7,8})),$E$31:$F$40,2,0)),"",VLOOKUP(SUMPRODUCT((Noms=$B17)*(quoi={"rr","cp","CF","init","FOR","R","CD","FDD"})*(J$6&gt;=Debut)*(J$6&lt;=Fin)*({1,2,3,4,5,6,7,8})),$E$31:$F$40,2,0))</f>
        <v>CF</v>
      </c>
      <c r="K17" s="56" t="str">
        <f ca="1">IF(ISERROR(VLOOKUP(SUMPRODUCT((Noms=$B17)*(quoi={"rr","cp","CF","init","FOR","R","CD","FDD"})*(K$6&gt;=Debut)*(K$6&lt;=Fin)*({1,2,3,4,5,6,7,8})),$E$31:$F$40,2,0)),"",VLOOKUP(SUMPRODUCT((Noms=$B17)*(quoi={"rr","cp","CF","init","FOR","R","CD","FDD"})*(K$6&gt;=Debut)*(K$6&lt;=Fin)*({1,2,3,4,5,6,7,8})),$E$31:$F$40,2,0))</f>
        <v>CF</v>
      </c>
      <c r="L17" s="56" t="str">
        <f ca="1">IF(ISERROR(VLOOKUP(SUMPRODUCT((Noms=$B17)*(quoi={"rr","cp","CF","init","FOR","R","CD","FDD"})*(L$6&gt;=Debut)*(L$6&lt;=Fin)*({1,2,3,4,5,6,7,8})),$E$31:$F$40,2,0)),"",VLOOKUP(SUMPRODUCT((Noms=$B17)*(quoi={"rr","cp","CF","init","FOR","R","CD","FDD"})*(L$6&gt;=Debut)*(L$6&lt;=Fin)*({1,2,3,4,5,6,7,8})),$E$31:$F$40,2,0))</f>
        <v>CF</v>
      </c>
      <c r="M17" s="56" t="str">
        <f ca="1">IF(ISERROR(VLOOKUP(SUMPRODUCT((Noms=$B17)*(quoi={"rr","cp","CF","init","FOR","R","CD","FDD"})*(M$6&gt;=Debut)*(M$6&lt;=Fin)*({1,2,3,4,5,6,7,8})),$E$31:$F$40,2,0)),"",VLOOKUP(SUMPRODUCT((Noms=$B17)*(quoi={"rr","cp","CF","init","FOR","R","CD","FDD"})*(M$6&gt;=Debut)*(M$6&lt;=Fin)*({1,2,3,4,5,6,7,8})),$E$31:$F$40,2,0))</f>
        <v>CF</v>
      </c>
      <c r="N17" s="56" t="str">
        <f ca="1">IF(ISERROR(VLOOKUP(SUMPRODUCT((Noms=$B17)*(quoi={"rr","cp","CF","init","FOR","R","CD","FDD"})*(N$6&gt;=Debut)*(N$6&lt;=Fin)*({1,2,3,4,5,6,7,8})),$E$31:$F$40,2,0)),"",VLOOKUP(SUMPRODUCT((Noms=$B17)*(quoi={"rr","cp","CF","init","FOR","R","CD","FDD"})*(N$6&gt;=Debut)*(N$6&lt;=Fin)*({1,2,3,4,5,6,7,8})),$E$31:$F$40,2,0))</f>
        <v>CF</v>
      </c>
      <c r="O17" s="56" t="str">
        <f ca="1">IF(ISERROR(VLOOKUP(SUMPRODUCT((Noms=$B17)*(quoi={"rr","cp","CF","init","FOR","R","CD","FDD"})*(O$6&gt;=Debut)*(O$6&lt;=Fin)*({1,2,3,4,5,6,7,8})),$E$31:$F$40,2,0)),"",VLOOKUP(SUMPRODUCT((Noms=$B17)*(quoi={"rr","cp","CF","init","FOR","R","CD","FDD"})*(O$6&gt;=Debut)*(O$6&lt;=Fin)*({1,2,3,4,5,6,7,8})),$E$31:$F$40,2,0))</f>
        <v>CF</v>
      </c>
      <c r="P17" s="56" t="str">
        <f ca="1">IF(ISERROR(VLOOKUP(SUMPRODUCT((Noms=$B17)*(quoi={"rr","cp","CF","init","FOR","R","CD","FDD"})*(P$6&gt;=Debut)*(P$6&lt;=Fin)*({1,2,3,4,5,6,7,8})),$E$31:$F$40,2,0)),"",VLOOKUP(SUMPRODUCT((Noms=$B17)*(quoi={"rr","cp","CF","init","FOR","R","CD","FDD"})*(P$6&gt;=Debut)*(P$6&lt;=Fin)*({1,2,3,4,5,6,7,8})),$E$31:$F$40,2,0))</f>
        <v>CF</v>
      </c>
      <c r="Q17" s="56" t="str">
        <f ca="1">IF(ISERROR(VLOOKUP(SUMPRODUCT((Noms=$B17)*(quoi={"rr","cp","CF","init","FOR","R","CD","FDD"})*(Q$6&gt;=Debut)*(Q$6&lt;=Fin)*({1,2,3,4,5,6,7,8})),$E$31:$F$40,2,0)),"",VLOOKUP(SUMPRODUCT((Noms=$B17)*(quoi={"rr","cp","CF","init","FOR","R","CD","FDD"})*(Q$6&gt;=Debut)*(Q$6&lt;=Fin)*({1,2,3,4,5,6,7,8})),$E$31:$F$40,2,0))</f>
        <v>CF</v>
      </c>
      <c r="R17" s="56" t="str">
        <f ca="1">IF(ISERROR(VLOOKUP(SUMPRODUCT((Noms=$B17)*(quoi={"rr","cp","CF","init","FOR","R","CD","FDD"})*(R$6&gt;=Debut)*(R$6&lt;=Fin)*({1,2,3,4,5,6,7,8})),$E$31:$F$40,2,0)),"",VLOOKUP(SUMPRODUCT((Noms=$B17)*(quoi={"rr","cp","CF","init","FOR","R","CD","FDD"})*(R$6&gt;=Debut)*(R$6&lt;=Fin)*({1,2,3,4,5,6,7,8})),$E$31:$F$40,2,0))</f>
        <v>CF</v>
      </c>
      <c r="S17" s="56" t="str">
        <f ca="1">IF(ISERROR(VLOOKUP(SUMPRODUCT((Noms=$B17)*(quoi={"rr","cp","CF","init","FOR","R","CD","FDD"})*(S$6&gt;=Debut)*(S$6&lt;=Fin)*({1,2,3,4,5,6,7,8})),$E$31:$F$40,2,0)),"",VLOOKUP(SUMPRODUCT((Noms=$B17)*(quoi={"rr","cp","CF","init","FOR","R","CD","FDD"})*(S$6&gt;=Debut)*(S$6&lt;=Fin)*({1,2,3,4,5,6,7,8})),$E$31:$F$40,2,0))</f>
        <v>CF</v>
      </c>
      <c r="T17" s="56" t="str">
        <f ca="1">IF(ISERROR(VLOOKUP(SUMPRODUCT((Noms=$B17)*(quoi={"rr","cp","CF","init","FOR","R","CD","FDD"})*(T$6&gt;=Debut)*(T$6&lt;=Fin)*({1,2,3,4,5,6,7,8})),$E$31:$F$40,2,0)),"",VLOOKUP(SUMPRODUCT((Noms=$B17)*(quoi={"rr","cp","CF","init","FOR","R","CD","FDD"})*(T$6&gt;=Debut)*(T$6&lt;=Fin)*({1,2,3,4,5,6,7,8})),$E$31:$F$40,2,0))</f>
        <v>CF</v>
      </c>
      <c r="U17" s="56" t="str">
        <f ca="1">IF(ISERROR(VLOOKUP(SUMPRODUCT((Noms=$B17)*(quoi={"rr","cp","CF","init","FOR","R","CD","FDD"})*(U$6&gt;=Debut)*(U$6&lt;=Fin)*({1,2,3,4,5,6,7,8})),$E$31:$F$40,2,0)),"",VLOOKUP(SUMPRODUCT((Noms=$B17)*(quoi={"rr","cp","CF","init","FOR","R","CD","FDD"})*(U$6&gt;=Debut)*(U$6&lt;=Fin)*({1,2,3,4,5,6,7,8})),$E$31:$F$40,2,0))</f>
        <v>CF</v>
      </c>
      <c r="V17" s="56" t="str">
        <f ca="1">IF(ISERROR(VLOOKUP(SUMPRODUCT((Noms=$B17)*(quoi={"rr","cp","CF","init","FOR","R","CD","FDD"})*(V$6&gt;=Debut)*(V$6&lt;=Fin)*({1,2,3,4,5,6,7,8})),$E$31:$F$40,2,0)),"",VLOOKUP(SUMPRODUCT((Noms=$B17)*(quoi={"rr","cp","CF","init","FOR","R","CD","FDD"})*(V$6&gt;=Debut)*(V$6&lt;=Fin)*({1,2,3,4,5,6,7,8})),$E$31:$F$40,2,0))</f>
        <v>CF</v>
      </c>
      <c r="W17" s="56" t="str">
        <f ca="1">IF(ISERROR(VLOOKUP(SUMPRODUCT((Noms=$B17)*(quoi={"rr","cp","CF","init","FOR","R","CD","FDD"})*(W$6&gt;=Debut)*(W$6&lt;=Fin)*({1,2,3,4,5,6,7,8})),$E$31:$F$40,2,0)),"",VLOOKUP(SUMPRODUCT((Noms=$B17)*(quoi={"rr","cp","CF","init","FOR","R","CD","FDD"})*(W$6&gt;=Debut)*(W$6&lt;=Fin)*({1,2,3,4,5,6,7,8})),$E$31:$F$40,2,0))</f>
        <v>CF</v>
      </c>
      <c r="X17" s="56" t="str">
        <f ca="1">IF(ISERROR(VLOOKUP(SUMPRODUCT((Noms=$B17)*(quoi={"rr","cp","CF","init","FOR","R","CD","FDD"})*(X$6&gt;=Debut)*(X$6&lt;=Fin)*({1,2,3,4,5,6,7,8})),$E$31:$F$40,2,0)),"",VLOOKUP(SUMPRODUCT((Noms=$B17)*(quoi={"rr","cp","CF","init","FOR","R","CD","FDD"})*(X$6&gt;=Debut)*(X$6&lt;=Fin)*({1,2,3,4,5,6,7,8})),$E$31:$F$40,2,0))</f>
        <v>CF</v>
      </c>
      <c r="Y17" s="56" t="str">
        <f ca="1">IF(ISERROR(VLOOKUP(SUMPRODUCT((Noms=$B17)*(quoi={"rr","cp","CF","init","FOR","R","CD","FDD"})*(Y$6&gt;=Debut)*(Y$6&lt;=Fin)*({1,2,3,4,5,6,7,8})),$E$31:$F$40,2,0)),"",VLOOKUP(SUMPRODUCT((Noms=$B17)*(quoi={"rr","cp","CF","init","FOR","R","CD","FDD"})*(Y$6&gt;=Debut)*(Y$6&lt;=Fin)*({1,2,3,4,5,6,7,8})),$E$31:$F$40,2,0))</f>
        <v>CF</v>
      </c>
      <c r="Z17" s="56" t="str">
        <f ca="1">IF(ISERROR(VLOOKUP(SUMPRODUCT((Noms=$B17)*(quoi={"rr","cp","CF","init","FOR","R","CD","FDD"})*(Z$6&gt;=Debut)*(Z$6&lt;=Fin)*({1,2,3,4,5,6,7,8})),$E$31:$F$40,2,0)),"",VLOOKUP(SUMPRODUCT((Noms=$B17)*(quoi={"rr","cp","CF","init","FOR","R","CD","FDD"})*(Z$6&gt;=Debut)*(Z$6&lt;=Fin)*({1,2,3,4,5,6,7,8})),$E$31:$F$40,2,0))</f>
        <v>CF</v>
      </c>
      <c r="AA17" s="56" t="str">
        <f ca="1">IF(ISERROR(VLOOKUP(SUMPRODUCT((Noms=$B17)*(quoi={"rr","cp","CF","init","FOR","R","CD","FDD"})*(AA$6&gt;=Debut)*(AA$6&lt;=Fin)*({1,2,3,4,5,6,7,8})),$E$31:$F$40,2,0)),"",VLOOKUP(SUMPRODUCT((Noms=$B17)*(quoi={"rr","cp","CF","init","FOR","R","CD","FDD"})*(AA$6&gt;=Debut)*(AA$6&lt;=Fin)*({1,2,3,4,5,6,7,8})),$E$31:$F$40,2,0))</f>
        <v>CF</v>
      </c>
      <c r="AB17" s="56" t="str">
        <f ca="1">IF(ISERROR(VLOOKUP(SUMPRODUCT((Noms=$B17)*(quoi={"rr","cp","CF","init","FOR","R","CD","FDD"})*(AB$6&gt;=Debut)*(AB$6&lt;=Fin)*({1,2,3,4,5,6,7,8})),$E$31:$F$40,2,0)),"",VLOOKUP(SUMPRODUCT((Noms=$B17)*(quoi={"rr","cp","CF","init","FOR","R","CD","FDD"})*(AB$6&gt;=Debut)*(AB$6&lt;=Fin)*({1,2,3,4,5,6,7,8})),$E$31:$F$40,2,0))</f>
        <v>CF</v>
      </c>
      <c r="AC17" s="56" t="str">
        <f ca="1">IF(ISERROR(VLOOKUP(SUMPRODUCT((Noms=$B17)*(quoi={"rr","cp","CF","init","FOR","R","CD","FDD"})*(AC$6&gt;=Debut)*(AC$6&lt;=Fin)*({1,2,3,4,5,6,7,8})),$E$31:$F$40,2,0)),"",VLOOKUP(SUMPRODUCT((Noms=$B17)*(quoi={"rr","cp","CF","init","FOR","R","CD","FDD"})*(AC$6&gt;=Debut)*(AC$6&lt;=Fin)*({1,2,3,4,5,6,7,8})),$E$31:$F$40,2,0))</f>
        <v>CF</v>
      </c>
      <c r="AD17" s="56" t="str">
        <f ca="1">IF(ISERROR(VLOOKUP(SUMPRODUCT((Noms=$B17)*(quoi={"rr","cp","CF","init","FOR","R","CD","FDD"})*(AD$6&gt;=Debut)*(AD$6&lt;=Fin)*({1,2,3,4,5,6,7,8})),$E$31:$F$40,2,0)),"",VLOOKUP(SUMPRODUCT((Noms=$B17)*(quoi={"rr","cp","CF","init","FOR","R","CD","FDD"})*(AD$6&gt;=Debut)*(AD$6&lt;=Fin)*({1,2,3,4,5,6,7,8})),$E$31:$F$40,2,0))</f>
        <v>CF</v>
      </c>
      <c r="AE17" s="56" t="str">
        <f ca="1">IF(ISERROR(VLOOKUP(SUMPRODUCT((Noms=$B17)*(quoi={"rr","cp","CF","init","FOR","R","CD","FDD"})*(AE$6&gt;=Debut)*(AE$6&lt;=Fin)*({1,2,3,4,5,6,7,8})),$E$31:$F$40,2,0)),"",VLOOKUP(SUMPRODUCT((Noms=$B17)*(quoi={"rr","cp","CF","init","FOR","R","CD","FDD"})*(AE$6&gt;=Debut)*(AE$6&lt;=Fin)*({1,2,3,4,5,6,7,8})),$E$31:$F$40,2,0))</f>
        <v>CF</v>
      </c>
      <c r="AF17" s="56" t="str">
        <f ca="1">IF(ISERROR(VLOOKUP(SUMPRODUCT((Noms=$B17)*(quoi={"rr","cp","CF","init","FOR","R","CD","FDD"})*(AF$6&gt;=Debut)*(AF$6&lt;=Fin)*({1,2,3,4,5,6,7,8})),$E$31:$F$40,2,0)),"",VLOOKUP(SUMPRODUCT((Noms=$B17)*(quoi={"rr","cp","CF","init","FOR","R","CD","FDD"})*(AF$6&gt;=Debut)*(AF$6&lt;=Fin)*({1,2,3,4,5,6,7,8})),$E$31:$F$40,2,0))</f>
        <v>CF</v>
      </c>
      <c r="AG17" s="56" t="str">
        <f ca="1">IF(ISERROR(VLOOKUP(SUMPRODUCT((Noms=$B17)*(quoi={"rr","cp","CF","init","FOR","R","CD","FDD"})*(AG$6&gt;=Debut)*(AG$6&lt;=Fin)*({1,2,3,4,5,6,7,8})),$E$31:$F$40,2,0)),"",VLOOKUP(SUMPRODUCT((Noms=$B17)*(quoi={"rr","cp","CF","init","FOR","R","CD","FDD"})*(AG$6&gt;=Debut)*(AG$6&lt;=Fin)*({1,2,3,4,5,6,7,8})),$E$31:$F$40,2,0))</f>
        <v>CF</v>
      </c>
    </row>
    <row r="18" spans="1:33" ht="23.1" customHeight="1">
      <c r="A18" s="31">
        <v>1</v>
      </c>
      <c r="B18" s="42" t="str">
        <f>Listes!A12</f>
        <v>PELLERIN Alexandre</v>
      </c>
      <c r="C18" s="56" t="str">
        <f ca="1">IF(ISERROR(VLOOKUP(SUMPRODUCT((Noms=$B18)*(quoi={"rr","cp","CF","init","FOR","R","CD","FDD"})*(C$6&gt;=Debut)*(C$6&lt;=Fin)*({1,2,3,4,5,6,7,8})),$E$31:$F$40,2,0)),"",VLOOKUP(SUMPRODUCT((Noms=$B18)*(quoi={"rr","cp","CF","init","FOR","R","CD","FDD"})*(C$6&gt;=Debut)*(C$6&lt;=Fin)*({1,2,3,4,5,6,7,8})),$E$31:$F$40,2,0))</f>
        <v/>
      </c>
      <c r="D18" s="56" t="str">
        <f ca="1">IF(ISERROR(VLOOKUP(SUMPRODUCT((Noms=$B18)*(quoi={"rr","cp","CF","init","FOR","R","CD","FDD"})*(D$6&gt;=Debut)*(D$6&lt;=Fin)*({1,2,3,4,5,6,7,8})),$E$31:$F$40,2,0)),"",VLOOKUP(SUMPRODUCT((Noms=$B18)*(quoi={"rr","cp","CF","init","FOR","R","CD","FDD"})*(D$6&gt;=Debut)*(D$6&lt;=Fin)*({1,2,3,4,5,6,7,8})),$E$31:$F$40,2,0))</f>
        <v/>
      </c>
      <c r="E18" s="56" t="str">
        <f ca="1">IF(ISERROR(VLOOKUP(SUMPRODUCT((Noms=$B18)*(quoi={"rr","cp","CF","init","FOR","R","CD","FDD"})*(E$6&gt;=Debut)*(E$6&lt;=Fin)*({1,2,3,4,5,6,7,8})),$E$31:$F$40,2,0)),"",VLOOKUP(SUMPRODUCT((Noms=$B18)*(quoi={"rr","cp","CF","init","FOR","R","CD","FDD"})*(E$6&gt;=Debut)*(E$6&lt;=Fin)*({1,2,3,4,5,6,7,8})),$E$31:$F$40,2,0))</f>
        <v/>
      </c>
      <c r="F18" s="56" t="str">
        <f ca="1">IF(ISERROR(VLOOKUP(SUMPRODUCT((Noms=$B18)*(quoi={"rr","cp","CF","init","FOR","R","CD","FDD"})*(F$6&gt;=Debut)*(F$6&lt;=Fin)*({1,2,3,4,5,6,7,8})),$E$31:$F$40,2,0)),"",VLOOKUP(SUMPRODUCT((Noms=$B18)*(quoi={"rr","cp","CF","init","FOR","R","CD","FDD"})*(F$6&gt;=Debut)*(F$6&lt;=Fin)*({1,2,3,4,5,6,7,8})),$E$31:$F$40,2,0))</f>
        <v/>
      </c>
      <c r="G18" s="56" t="str">
        <f ca="1">IF(ISERROR(VLOOKUP(SUMPRODUCT((Noms=$B18)*(quoi={"rr","cp","CF","init","FOR","R","CD","FDD"})*(G$6&gt;=Debut)*(G$6&lt;=Fin)*({1,2,3,4,5,6,7,8})),$E$31:$F$40,2,0)),"",VLOOKUP(SUMPRODUCT((Noms=$B18)*(quoi={"rr","cp","CF","init","FOR","R","CD","FDD"})*(G$6&gt;=Debut)*(G$6&lt;=Fin)*({1,2,3,4,5,6,7,8})),$E$31:$F$40,2,0))</f>
        <v/>
      </c>
      <c r="H18" s="56" t="str">
        <f ca="1">IF(ISERROR(VLOOKUP(SUMPRODUCT((Noms=$B18)*(quoi={"rr","cp","CF","init","FOR","R","CD","FDD"})*(H$6&gt;=Debut)*(H$6&lt;=Fin)*({1,2,3,4,5,6,7,8})),$E$31:$F$40,2,0)),"",VLOOKUP(SUMPRODUCT((Noms=$B18)*(quoi={"rr","cp","CF","init","FOR","R","CD","FDD"})*(H$6&gt;=Debut)*(H$6&lt;=Fin)*({1,2,3,4,5,6,7,8})),$E$31:$F$40,2,0))</f>
        <v/>
      </c>
      <c r="I18" s="56" t="str">
        <f ca="1">IF(ISERROR(VLOOKUP(SUMPRODUCT((Noms=$B18)*(quoi={"rr","cp","CF","init","FOR","R","CD","FDD"})*(I$6&gt;=Debut)*(I$6&lt;=Fin)*({1,2,3,4,5,6,7,8})),$E$31:$F$40,2,0)),"",VLOOKUP(SUMPRODUCT((Noms=$B18)*(quoi={"rr","cp","CF","init","FOR","R","CD","FDD"})*(I$6&gt;=Debut)*(I$6&lt;=Fin)*({1,2,3,4,5,6,7,8})),$E$31:$F$40,2,0))</f>
        <v/>
      </c>
      <c r="J18" s="56" t="str">
        <f ca="1">IF(ISERROR(VLOOKUP(SUMPRODUCT((Noms=$B18)*(quoi={"rr","cp","CF","init","FOR","R","CD","FDD"})*(J$6&gt;=Debut)*(J$6&lt;=Fin)*({1,2,3,4,5,6,7,8})),$E$31:$F$40,2,0)),"",VLOOKUP(SUMPRODUCT((Noms=$B18)*(quoi={"rr","cp","CF","init","FOR","R","CD","FDD"})*(J$6&gt;=Debut)*(J$6&lt;=Fin)*({1,2,3,4,5,6,7,8})),$E$31:$F$40,2,0))</f>
        <v/>
      </c>
      <c r="K18" s="56" t="str">
        <f ca="1">IF(ISERROR(VLOOKUP(SUMPRODUCT((Noms=$B18)*(quoi={"rr","cp","CF","init","FOR","R","CD","FDD"})*(K$6&gt;=Debut)*(K$6&lt;=Fin)*({1,2,3,4,5,6,7,8})),$E$31:$F$40,2,0)),"",VLOOKUP(SUMPRODUCT((Noms=$B18)*(quoi={"rr","cp","CF","init","FOR","R","CD","FDD"})*(K$6&gt;=Debut)*(K$6&lt;=Fin)*({1,2,3,4,5,6,7,8})),$E$31:$F$40,2,0))</f>
        <v/>
      </c>
      <c r="L18" s="56" t="str">
        <f ca="1">IF(ISERROR(VLOOKUP(SUMPRODUCT((Noms=$B18)*(quoi={"rr","cp","CF","init","FOR","R","CD","FDD"})*(L$6&gt;=Debut)*(L$6&lt;=Fin)*({1,2,3,4,5,6,7,8})),$E$31:$F$40,2,0)),"",VLOOKUP(SUMPRODUCT((Noms=$B18)*(quoi={"rr","cp","CF","init","FOR","R","CD","FDD"})*(L$6&gt;=Debut)*(L$6&lt;=Fin)*({1,2,3,4,5,6,7,8})),$E$31:$F$40,2,0))</f>
        <v/>
      </c>
      <c r="M18" s="56" t="str">
        <f ca="1">IF(ISERROR(VLOOKUP(SUMPRODUCT((Noms=$B18)*(quoi={"rr","cp","CF","init","FOR","R","CD","FDD"})*(M$6&gt;=Debut)*(M$6&lt;=Fin)*({1,2,3,4,5,6,7,8})),$E$31:$F$40,2,0)),"",VLOOKUP(SUMPRODUCT((Noms=$B18)*(quoi={"rr","cp","CF","init","FOR","R","CD","FDD"})*(M$6&gt;=Debut)*(M$6&lt;=Fin)*({1,2,3,4,5,6,7,8})),$E$31:$F$40,2,0))</f>
        <v/>
      </c>
      <c r="N18" s="56" t="str">
        <f ca="1">IF(ISERROR(VLOOKUP(SUMPRODUCT((Noms=$B18)*(quoi={"rr","cp","CF","init","FOR","R","CD","FDD"})*(N$6&gt;=Debut)*(N$6&lt;=Fin)*({1,2,3,4,5,6,7,8})),$E$31:$F$40,2,0)),"",VLOOKUP(SUMPRODUCT((Noms=$B18)*(quoi={"rr","cp","CF","init","FOR","R","CD","FDD"})*(N$6&gt;=Debut)*(N$6&lt;=Fin)*({1,2,3,4,5,6,7,8})),$E$31:$F$40,2,0))</f>
        <v/>
      </c>
      <c r="O18" s="56" t="str">
        <f ca="1">IF(ISERROR(VLOOKUP(SUMPRODUCT((Noms=$B18)*(quoi={"rr","cp","CF","init","FOR","R","CD","FDD"})*(O$6&gt;=Debut)*(O$6&lt;=Fin)*({1,2,3,4,5,6,7,8})),$E$31:$F$40,2,0)),"",VLOOKUP(SUMPRODUCT((Noms=$B18)*(quoi={"rr","cp","CF","init","FOR","R","CD","FDD"})*(O$6&gt;=Debut)*(O$6&lt;=Fin)*({1,2,3,4,5,6,7,8})),$E$31:$F$40,2,0))</f>
        <v/>
      </c>
      <c r="P18" s="56" t="str">
        <f ca="1">IF(ISERROR(VLOOKUP(SUMPRODUCT((Noms=$B18)*(quoi={"rr","cp","CF","init","FOR","R","CD","FDD"})*(P$6&gt;=Debut)*(P$6&lt;=Fin)*({1,2,3,4,5,6,7,8})),$E$31:$F$40,2,0)),"",VLOOKUP(SUMPRODUCT((Noms=$B18)*(quoi={"rr","cp","CF","init","FOR","R","CD","FDD"})*(P$6&gt;=Debut)*(P$6&lt;=Fin)*({1,2,3,4,5,6,7,8})),$E$31:$F$40,2,0))</f>
        <v/>
      </c>
      <c r="Q18" s="56" t="str">
        <f ca="1">IF(ISERROR(VLOOKUP(SUMPRODUCT((Noms=$B18)*(quoi={"rr","cp","CF","init","FOR","R","CD","FDD"})*(Q$6&gt;=Debut)*(Q$6&lt;=Fin)*({1,2,3,4,5,6,7,8})),$E$31:$F$40,2,0)),"",VLOOKUP(SUMPRODUCT((Noms=$B18)*(quoi={"rr","cp","CF","init","FOR","R","CD","FDD"})*(Q$6&gt;=Debut)*(Q$6&lt;=Fin)*({1,2,3,4,5,6,7,8})),$E$31:$F$40,2,0))</f>
        <v/>
      </c>
      <c r="R18" s="56" t="str">
        <f ca="1">IF(ISERROR(VLOOKUP(SUMPRODUCT((Noms=$B18)*(quoi={"rr","cp","CF","init","FOR","R","CD","FDD"})*(R$6&gt;=Debut)*(R$6&lt;=Fin)*({1,2,3,4,5,6,7,8})),$E$31:$F$40,2,0)),"",VLOOKUP(SUMPRODUCT((Noms=$B18)*(quoi={"rr","cp","CF","init","FOR","R","CD","FDD"})*(R$6&gt;=Debut)*(R$6&lt;=Fin)*({1,2,3,4,5,6,7,8})),$E$31:$F$40,2,0))</f>
        <v/>
      </c>
      <c r="S18" s="56" t="str">
        <f ca="1">IF(ISERROR(VLOOKUP(SUMPRODUCT((Noms=$B18)*(quoi={"rr","cp","CF","init","FOR","R","CD","FDD"})*(S$6&gt;=Debut)*(S$6&lt;=Fin)*({1,2,3,4,5,6,7,8})),$E$31:$F$40,2,0)),"",VLOOKUP(SUMPRODUCT((Noms=$B18)*(quoi={"rr","cp","CF","init","FOR","R","CD","FDD"})*(S$6&gt;=Debut)*(S$6&lt;=Fin)*({1,2,3,4,5,6,7,8})),$E$31:$F$40,2,0))</f>
        <v/>
      </c>
      <c r="T18" s="56" t="str">
        <f ca="1">IF(ISERROR(VLOOKUP(SUMPRODUCT((Noms=$B18)*(quoi={"rr","cp","CF","init","FOR","R","CD","FDD"})*(T$6&gt;=Debut)*(T$6&lt;=Fin)*({1,2,3,4,5,6,7,8})),$E$31:$F$40,2,0)),"",VLOOKUP(SUMPRODUCT((Noms=$B18)*(quoi={"rr","cp","CF","init","FOR","R","CD","FDD"})*(T$6&gt;=Debut)*(T$6&lt;=Fin)*({1,2,3,4,5,6,7,8})),$E$31:$F$40,2,0))</f>
        <v/>
      </c>
      <c r="U18" s="56" t="str">
        <f ca="1">IF(ISERROR(VLOOKUP(SUMPRODUCT((Noms=$B18)*(quoi={"rr","cp","CF","init","FOR","R","CD","FDD"})*(U$6&gt;=Debut)*(U$6&lt;=Fin)*({1,2,3,4,5,6,7,8})),$E$31:$F$40,2,0)),"",VLOOKUP(SUMPRODUCT((Noms=$B18)*(quoi={"rr","cp","CF","init","FOR","R","CD","FDD"})*(U$6&gt;=Debut)*(U$6&lt;=Fin)*({1,2,3,4,5,6,7,8})),$E$31:$F$40,2,0))</f>
        <v/>
      </c>
      <c r="V18" s="56" t="str">
        <f ca="1">IF(ISERROR(VLOOKUP(SUMPRODUCT((Noms=$B18)*(quoi={"rr","cp","CF","init","FOR","R","CD","FDD"})*(V$6&gt;=Debut)*(V$6&lt;=Fin)*({1,2,3,4,5,6,7,8})),$E$31:$F$40,2,0)),"",VLOOKUP(SUMPRODUCT((Noms=$B18)*(quoi={"rr","cp","CF","init","FOR","R","CD","FDD"})*(V$6&gt;=Debut)*(V$6&lt;=Fin)*({1,2,3,4,5,6,7,8})),$E$31:$F$40,2,0))</f>
        <v/>
      </c>
      <c r="W18" s="56" t="str">
        <f ca="1">IF(ISERROR(VLOOKUP(SUMPRODUCT((Noms=$B18)*(quoi={"rr","cp","CF","init","FOR","R","CD","FDD"})*(W$6&gt;=Debut)*(W$6&lt;=Fin)*({1,2,3,4,5,6,7,8})),$E$31:$F$40,2,0)),"",VLOOKUP(SUMPRODUCT((Noms=$B18)*(quoi={"rr","cp","CF","init","FOR","R","CD","FDD"})*(W$6&gt;=Debut)*(W$6&lt;=Fin)*({1,2,3,4,5,6,7,8})),$E$31:$F$40,2,0))</f>
        <v/>
      </c>
      <c r="X18" s="56" t="str">
        <f ca="1">IF(ISERROR(VLOOKUP(SUMPRODUCT((Noms=$B18)*(quoi={"rr","cp","CF","init","FOR","R","CD","FDD"})*(X$6&gt;=Debut)*(X$6&lt;=Fin)*({1,2,3,4,5,6,7,8})),$E$31:$F$40,2,0)),"",VLOOKUP(SUMPRODUCT((Noms=$B18)*(quoi={"rr","cp","CF","init","FOR","R","CD","FDD"})*(X$6&gt;=Debut)*(X$6&lt;=Fin)*({1,2,3,4,5,6,7,8})),$E$31:$F$40,2,0))</f>
        <v/>
      </c>
      <c r="Y18" s="56" t="str">
        <f ca="1">IF(ISERROR(VLOOKUP(SUMPRODUCT((Noms=$B18)*(quoi={"rr","cp","CF","init","FOR","R","CD","FDD"})*(Y$6&gt;=Debut)*(Y$6&lt;=Fin)*({1,2,3,4,5,6,7,8})),$E$31:$F$40,2,0)),"",VLOOKUP(SUMPRODUCT((Noms=$B18)*(quoi={"rr","cp","CF","init","FOR","R","CD","FDD"})*(Y$6&gt;=Debut)*(Y$6&lt;=Fin)*({1,2,3,4,5,6,7,8})),$E$31:$F$40,2,0))</f>
        <v/>
      </c>
      <c r="Z18" s="56" t="str">
        <f ca="1">IF(ISERROR(VLOOKUP(SUMPRODUCT((Noms=$B18)*(quoi={"rr","cp","CF","init","FOR","R","CD","FDD"})*(Z$6&gt;=Debut)*(Z$6&lt;=Fin)*({1,2,3,4,5,6,7,8})),$E$31:$F$40,2,0)),"",VLOOKUP(SUMPRODUCT((Noms=$B18)*(quoi={"rr","cp","CF","init","FOR","R","CD","FDD"})*(Z$6&gt;=Debut)*(Z$6&lt;=Fin)*({1,2,3,4,5,6,7,8})),$E$31:$F$40,2,0))</f>
        <v/>
      </c>
      <c r="AA18" s="56" t="str">
        <f ca="1">IF(ISERROR(VLOOKUP(SUMPRODUCT((Noms=$B18)*(quoi={"rr","cp","CF","init","FOR","R","CD","FDD"})*(AA$6&gt;=Debut)*(AA$6&lt;=Fin)*({1,2,3,4,5,6,7,8})),$E$31:$F$40,2,0)),"",VLOOKUP(SUMPRODUCT((Noms=$B18)*(quoi={"rr","cp","CF","init","FOR","R","CD","FDD"})*(AA$6&gt;=Debut)*(AA$6&lt;=Fin)*({1,2,3,4,5,6,7,8})),$E$31:$F$40,2,0))</f>
        <v/>
      </c>
      <c r="AB18" s="56" t="str">
        <f ca="1">IF(ISERROR(VLOOKUP(SUMPRODUCT((Noms=$B18)*(quoi={"rr","cp","CF","init","FOR","R","CD","FDD"})*(AB$6&gt;=Debut)*(AB$6&lt;=Fin)*({1,2,3,4,5,6,7,8})),$E$31:$F$40,2,0)),"",VLOOKUP(SUMPRODUCT((Noms=$B18)*(quoi={"rr","cp","CF","init","FOR","R","CD","FDD"})*(AB$6&gt;=Debut)*(AB$6&lt;=Fin)*({1,2,3,4,5,6,7,8})),$E$31:$F$40,2,0))</f>
        <v/>
      </c>
      <c r="AC18" s="56" t="str">
        <f ca="1">IF(ISERROR(VLOOKUP(SUMPRODUCT((Noms=$B18)*(quoi={"rr","cp","CF","init","FOR","R","CD","FDD"})*(AC$6&gt;=Debut)*(AC$6&lt;=Fin)*({1,2,3,4,5,6,7,8})),$E$31:$F$40,2,0)),"",VLOOKUP(SUMPRODUCT((Noms=$B18)*(quoi={"rr","cp","CF","init","FOR","R","CD","FDD"})*(AC$6&gt;=Debut)*(AC$6&lt;=Fin)*({1,2,3,4,5,6,7,8})),$E$31:$F$40,2,0))</f>
        <v/>
      </c>
      <c r="AD18" s="56" t="str">
        <f ca="1">IF(ISERROR(VLOOKUP(SUMPRODUCT((Noms=$B18)*(quoi={"rr","cp","CF","init","FOR","R","CD","FDD"})*(AD$6&gt;=Debut)*(AD$6&lt;=Fin)*({1,2,3,4,5,6,7,8})),$E$31:$F$40,2,0)),"",VLOOKUP(SUMPRODUCT((Noms=$B18)*(quoi={"rr","cp","CF","init","FOR","R","CD","FDD"})*(AD$6&gt;=Debut)*(AD$6&lt;=Fin)*({1,2,3,4,5,6,7,8})),$E$31:$F$40,2,0))</f>
        <v/>
      </c>
      <c r="AE18" s="56" t="str">
        <f ca="1">IF(ISERROR(VLOOKUP(SUMPRODUCT((Noms=$B18)*(quoi={"rr","cp","CF","init","FOR","R","CD","FDD"})*(AE$6&gt;=Debut)*(AE$6&lt;=Fin)*({1,2,3,4,5,6,7,8})),$E$31:$F$40,2,0)),"",VLOOKUP(SUMPRODUCT((Noms=$B18)*(quoi={"rr","cp","CF","init","FOR","R","CD","FDD"})*(AE$6&gt;=Debut)*(AE$6&lt;=Fin)*({1,2,3,4,5,6,7,8})),$E$31:$F$40,2,0))</f>
        <v/>
      </c>
      <c r="AF18" s="56" t="str">
        <f ca="1">IF(ISERROR(VLOOKUP(SUMPRODUCT((Noms=$B18)*(quoi={"rr","cp","CF","init","FOR","R","CD","FDD"})*(AF$6&gt;=Debut)*(AF$6&lt;=Fin)*({1,2,3,4,5,6,7,8})),$E$31:$F$40,2,0)),"",VLOOKUP(SUMPRODUCT((Noms=$B18)*(quoi={"rr","cp","CF","init","FOR","R","CD","FDD"})*(AF$6&gt;=Debut)*(AF$6&lt;=Fin)*({1,2,3,4,5,6,7,8})),$E$31:$F$40,2,0))</f>
        <v>CP</v>
      </c>
      <c r="AG18" s="56" t="str">
        <f ca="1">IF(ISERROR(VLOOKUP(SUMPRODUCT((Noms=$B18)*(quoi={"rr","cp","CF","init","FOR","R","CD","FDD"})*(AG$6&gt;=Debut)*(AG$6&lt;=Fin)*({1,2,3,4,5,6,7,8})),$E$31:$F$40,2,0)),"",VLOOKUP(SUMPRODUCT((Noms=$B18)*(quoi={"rr","cp","CF","init","FOR","R","CD","FDD"})*(AG$6&gt;=Debut)*(AG$6&lt;=Fin)*({1,2,3,4,5,6,7,8})),$E$31:$F$40,2,0))</f>
        <v>CP</v>
      </c>
    </row>
    <row r="19" spans="1:33" ht="23.1" customHeight="1">
      <c r="A19" s="31">
        <v>1</v>
      </c>
      <c r="B19" s="43" t="str">
        <f>Listes!A13</f>
        <v>DUBOIS Ludovic</v>
      </c>
      <c r="C19" s="56" t="str">
        <f ca="1">IF(ISERROR(VLOOKUP(SUMPRODUCT((Noms=$B19)*(quoi={"rr","cp","CF","init","FOR","R","CD","FDD"})*(C$6&gt;=Debut)*(C$6&lt;=Fin)*({1,2,3,4,5,6,7,8})),$E$31:$F$40,2,0)),"",VLOOKUP(SUMPRODUCT((Noms=$B19)*(quoi={"rr","cp","CF","init","FOR","R","CD","FDD"})*(C$6&gt;=Debut)*(C$6&lt;=Fin)*({1,2,3,4,5,6,7,8})),$E$31:$F$40,2,0))</f>
        <v>R</v>
      </c>
      <c r="D19" s="56" t="str">
        <f ca="1">IF(ISERROR(VLOOKUP(SUMPRODUCT((Noms=$B19)*(quoi={"rr","cp","CF","init","FOR","R","CD","FDD"})*(D$6&gt;=Debut)*(D$6&lt;=Fin)*({1,2,3,4,5,6,7,8})),$E$31:$F$40,2,0)),"",VLOOKUP(SUMPRODUCT((Noms=$B19)*(quoi={"rr","cp","CF","init","FOR","R","CD","FDD"})*(D$6&gt;=Debut)*(D$6&lt;=Fin)*({1,2,3,4,5,6,7,8})),$E$31:$F$40,2,0))</f>
        <v>R</v>
      </c>
      <c r="E19" s="56" t="str">
        <f ca="1">IF(ISERROR(VLOOKUP(SUMPRODUCT((Noms=$B19)*(quoi={"rr","cp","CF","init","FOR","R","CD","FDD"})*(E$6&gt;=Debut)*(E$6&lt;=Fin)*({1,2,3,4,5,6,7,8})),$E$31:$F$40,2,0)),"",VLOOKUP(SUMPRODUCT((Noms=$B19)*(quoi={"rr","cp","CF","init","FOR","R","CD","FDD"})*(E$6&gt;=Debut)*(E$6&lt;=Fin)*({1,2,3,4,5,6,7,8})),$E$31:$F$40,2,0))</f>
        <v>R</v>
      </c>
      <c r="F19" s="56" t="str">
        <f ca="1">IF(ISERROR(VLOOKUP(SUMPRODUCT((Noms=$B19)*(quoi={"rr","cp","CF","init","FOR","R","CD","FDD"})*(F$6&gt;=Debut)*(F$6&lt;=Fin)*({1,2,3,4,5,6,7,8})),$E$31:$F$40,2,0)),"",VLOOKUP(SUMPRODUCT((Noms=$B19)*(quoi={"rr","cp","CF","init","FOR","R","CD","FDD"})*(F$6&gt;=Debut)*(F$6&lt;=Fin)*({1,2,3,4,5,6,7,8})),$E$31:$F$40,2,0))</f>
        <v>R</v>
      </c>
      <c r="G19" s="56" t="str">
        <f ca="1">IF(ISERROR(VLOOKUP(SUMPRODUCT((Noms=$B19)*(quoi={"rr","cp","CF","init","FOR","R","CD","FDD"})*(G$6&gt;=Debut)*(G$6&lt;=Fin)*({1,2,3,4,5,6,7,8})),$E$31:$F$40,2,0)),"",VLOOKUP(SUMPRODUCT((Noms=$B19)*(quoi={"rr","cp","CF","init","FOR","R","CD","FDD"})*(G$6&gt;=Debut)*(G$6&lt;=Fin)*({1,2,3,4,5,6,7,8})),$E$31:$F$40,2,0))</f>
        <v>R</v>
      </c>
      <c r="H19" s="56" t="str">
        <f ca="1">IF(ISERROR(VLOOKUP(SUMPRODUCT((Noms=$B19)*(quoi={"rr","cp","CF","init","FOR","R","CD","FDD"})*(H$6&gt;=Debut)*(H$6&lt;=Fin)*({1,2,3,4,5,6,7,8})),$E$31:$F$40,2,0)),"",VLOOKUP(SUMPRODUCT((Noms=$B19)*(quoi={"rr","cp","CF","init","FOR","R","CD","FDD"})*(H$6&gt;=Debut)*(H$6&lt;=Fin)*({1,2,3,4,5,6,7,8})),$E$31:$F$40,2,0))</f>
        <v>R</v>
      </c>
      <c r="I19" s="56" t="str">
        <f ca="1">IF(ISERROR(VLOOKUP(SUMPRODUCT((Noms=$B19)*(quoi={"rr","cp","CF","init","FOR","R","CD","FDD"})*(I$6&gt;=Debut)*(I$6&lt;=Fin)*({1,2,3,4,5,6,7,8})),$E$31:$F$40,2,0)),"",VLOOKUP(SUMPRODUCT((Noms=$B19)*(quoi={"rr","cp","CF","init","FOR","R","CD","FDD"})*(I$6&gt;=Debut)*(I$6&lt;=Fin)*({1,2,3,4,5,6,7,8})),$E$31:$F$40,2,0))</f>
        <v>R</v>
      </c>
      <c r="J19" s="56" t="str">
        <f ca="1">IF(ISERROR(VLOOKUP(SUMPRODUCT((Noms=$B19)*(quoi={"rr","cp","CF","init","FOR","R","CD","FDD"})*(J$6&gt;=Debut)*(J$6&lt;=Fin)*({1,2,3,4,5,6,7,8})),$E$31:$F$40,2,0)),"",VLOOKUP(SUMPRODUCT((Noms=$B19)*(quoi={"rr","cp","CF","init","FOR","R","CD","FDD"})*(J$6&gt;=Debut)*(J$6&lt;=Fin)*({1,2,3,4,5,6,7,8})),$E$31:$F$40,2,0))</f>
        <v>R</v>
      </c>
      <c r="K19" s="56" t="str">
        <f ca="1">IF(ISERROR(VLOOKUP(SUMPRODUCT((Noms=$B19)*(quoi={"rr","cp","CF","init","FOR","R","CD","FDD"})*(K$6&gt;=Debut)*(K$6&lt;=Fin)*({1,2,3,4,5,6,7,8})),$E$31:$F$40,2,0)),"",VLOOKUP(SUMPRODUCT((Noms=$B19)*(quoi={"rr","cp","CF","init","FOR","R","CD","FDD"})*(K$6&gt;=Debut)*(K$6&lt;=Fin)*({1,2,3,4,5,6,7,8})),$E$31:$F$40,2,0))</f>
        <v>R</v>
      </c>
      <c r="L19" s="56" t="str">
        <f ca="1">IF(ISERROR(VLOOKUP(SUMPRODUCT((Noms=$B19)*(quoi={"rr","cp","CF","init","FOR","R","CD","FDD"})*(L$6&gt;=Debut)*(L$6&lt;=Fin)*({1,2,3,4,5,6,7,8})),$E$31:$F$40,2,0)),"",VLOOKUP(SUMPRODUCT((Noms=$B19)*(quoi={"rr","cp","CF","init","FOR","R","CD","FDD"})*(L$6&gt;=Debut)*(L$6&lt;=Fin)*({1,2,3,4,5,6,7,8})),$E$31:$F$40,2,0))</f>
        <v>R</v>
      </c>
      <c r="M19" s="56" t="str">
        <f ca="1">IF(ISERROR(VLOOKUP(SUMPRODUCT((Noms=$B19)*(quoi={"rr","cp","CF","init","FOR","R","CD","FDD"})*(M$6&gt;=Debut)*(M$6&lt;=Fin)*({1,2,3,4,5,6,7,8})),$E$31:$F$40,2,0)),"",VLOOKUP(SUMPRODUCT((Noms=$B19)*(quoi={"rr","cp","CF","init","FOR","R","CD","FDD"})*(M$6&gt;=Debut)*(M$6&lt;=Fin)*({1,2,3,4,5,6,7,8})),$E$31:$F$40,2,0))</f>
        <v>R</v>
      </c>
      <c r="N19" s="56" t="str">
        <f ca="1">IF(ISERROR(VLOOKUP(SUMPRODUCT((Noms=$B19)*(quoi={"rr","cp","CF","init","FOR","R","CD","FDD"})*(N$6&gt;=Debut)*(N$6&lt;=Fin)*({1,2,3,4,5,6,7,8})),$E$31:$F$40,2,0)),"",VLOOKUP(SUMPRODUCT((Noms=$B19)*(quoi={"rr","cp","CF","init","FOR","R","CD","FDD"})*(N$6&gt;=Debut)*(N$6&lt;=Fin)*({1,2,3,4,5,6,7,8})),$E$31:$F$40,2,0))</f>
        <v>R</v>
      </c>
      <c r="O19" s="56" t="str">
        <f ca="1">IF(ISERROR(VLOOKUP(SUMPRODUCT((Noms=$B19)*(quoi={"rr","cp","CF","init","FOR","R","CD","FDD"})*(O$6&gt;=Debut)*(O$6&lt;=Fin)*({1,2,3,4,5,6,7,8})),$E$31:$F$40,2,0)),"",VLOOKUP(SUMPRODUCT((Noms=$B19)*(quoi={"rr","cp","CF","init","FOR","R","CD","FDD"})*(O$6&gt;=Debut)*(O$6&lt;=Fin)*({1,2,3,4,5,6,7,8})),$E$31:$F$40,2,0))</f>
        <v>R</v>
      </c>
      <c r="P19" s="56" t="str">
        <f ca="1">IF(ISERROR(VLOOKUP(SUMPRODUCT((Noms=$B19)*(quoi={"rr","cp","CF","init","FOR","R","CD","FDD"})*(P$6&gt;=Debut)*(P$6&lt;=Fin)*({1,2,3,4,5,6,7,8})),$E$31:$F$40,2,0)),"",VLOOKUP(SUMPRODUCT((Noms=$B19)*(quoi={"rr","cp","CF","init","FOR","R","CD","FDD"})*(P$6&gt;=Debut)*(P$6&lt;=Fin)*({1,2,3,4,5,6,7,8})),$E$31:$F$40,2,0))</f>
        <v>R</v>
      </c>
      <c r="Q19" s="56" t="str">
        <f ca="1">IF(ISERROR(VLOOKUP(SUMPRODUCT((Noms=$B19)*(quoi={"rr","cp","CF","init","FOR","R","CD","FDD"})*(Q$6&gt;=Debut)*(Q$6&lt;=Fin)*({1,2,3,4,5,6,7,8})),$E$31:$F$40,2,0)),"",VLOOKUP(SUMPRODUCT((Noms=$B19)*(quoi={"rr","cp","CF","init","FOR","R","CD","FDD"})*(Q$6&gt;=Debut)*(Q$6&lt;=Fin)*({1,2,3,4,5,6,7,8})),$E$31:$F$40,2,0))</f>
        <v>R</v>
      </c>
      <c r="R19" s="56" t="str">
        <f ca="1">IF(ISERROR(VLOOKUP(SUMPRODUCT((Noms=$B19)*(quoi={"rr","cp","CF","init","FOR","R","CD","FDD"})*(R$6&gt;=Debut)*(R$6&lt;=Fin)*({1,2,3,4,5,6,7,8})),$E$31:$F$40,2,0)),"",VLOOKUP(SUMPRODUCT((Noms=$B19)*(quoi={"rr","cp","CF","init","FOR","R","CD","FDD"})*(R$6&gt;=Debut)*(R$6&lt;=Fin)*({1,2,3,4,5,6,7,8})),$E$31:$F$40,2,0))</f>
        <v>R</v>
      </c>
      <c r="S19" s="56" t="str">
        <f ca="1">IF(ISERROR(VLOOKUP(SUMPRODUCT((Noms=$B19)*(quoi={"rr","cp","CF","init","FOR","R","CD","FDD"})*(S$6&gt;=Debut)*(S$6&lt;=Fin)*({1,2,3,4,5,6,7,8})),$E$31:$F$40,2,0)),"",VLOOKUP(SUMPRODUCT((Noms=$B19)*(quoi={"rr","cp","CF","init","FOR","R","CD","FDD"})*(S$6&gt;=Debut)*(S$6&lt;=Fin)*({1,2,3,4,5,6,7,8})),$E$31:$F$40,2,0))</f>
        <v>R</v>
      </c>
      <c r="T19" s="56" t="str">
        <f ca="1">IF(ISERROR(VLOOKUP(SUMPRODUCT((Noms=$B19)*(quoi={"rr","cp","CF","init","FOR","R","CD","FDD"})*(T$6&gt;=Debut)*(T$6&lt;=Fin)*({1,2,3,4,5,6,7,8})),$E$31:$F$40,2,0)),"",VLOOKUP(SUMPRODUCT((Noms=$B19)*(quoi={"rr","cp","CF","init","FOR","R","CD","FDD"})*(T$6&gt;=Debut)*(T$6&lt;=Fin)*({1,2,3,4,5,6,7,8})),$E$31:$F$40,2,0))</f>
        <v>R</v>
      </c>
      <c r="U19" s="56" t="str">
        <f ca="1">IF(ISERROR(VLOOKUP(SUMPRODUCT((Noms=$B19)*(quoi={"rr","cp","CF","init","FOR","R","CD","FDD"})*(U$6&gt;=Debut)*(U$6&lt;=Fin)*({1,2,3,4,5,6,7,8})),$E$31:$F$40,2,0)),"",VLOOKUP(SUMPRODUCT((Noms=$B19)*(quoi={"rr","cp","CF","init","FOR","R","CD","FDD"})*(U$6&gt;=Debut)*(U$6&lt;=Fin)*({1,2,3,4,5,6,7,8})),$E$31:$F$40,2,0))</f>
        <v>R</v>
      </c>
      <c r="V19" s="56" t="str">
        <f ca="1">IF(ISERROR(VLOOKUP(SUMPRODUCT((Noms=$B19)*(quoi={"rr","cp","CF","init","FOR","R","CD","FDD"})*(V$6&gt;=Debut)*(V$6&lt;=Fin)*({1,2,3,4,5,6,7,8})),$E$31:$F$40,2,0)),"",VLOOKUP(SUMPRODUCT((Noms=$B19)*(quoi={"rr","cp","CF","init","FOR","R","CD","FDD"})*(V$6&gt;=Debut)*(V$6&lt;=Fin)*({1,2,3,4,5,6,7,8})),$E$31:$F$40,2,0))</f>
        <v>R</v>
      </c>
      <c r="W19" s="56" t="str">
        <f ca="1">IF(ISERROR(VLOOKUP(SUMPRODUCT((Noms=$B19)*(quoi={"rr","cp","CF","init","FOR","R","CD","FDD"})*(W$6&gt;=Debut)*(W$6&lt;=Fin)*({1,2,3,4,5,6,7,8})),$E$31:$F$40,2,0)),"",VLOOKUP(SUMPRODUCT((Noms=$B19)*(quoi={"rr","cp","CF","init","FOR","R","CD","FDD"})*(W$6&gt;=Debut)*(W$6&lt;=Fin)*({1,2,3,4,5,6,7,8})),$E$31:$F$40,2,0))</f>
        <v>R</v>
      </c>
      <c r="X19" s="56" t="str">
        <f ca="1">IF(ISERROR(VLOOKUP(SUMPRODUCT((Noms=$B19)*(quoi={"rr","cp","CF","init","FOR","R","CD","FDD"})*(X$6&gt;=Debut)*(X$6&lt;=Fin)*({1,2,3,4,5,6,7,8})),$E$31:$F$40,2,0)),"",VLOOKUP(SUMPRODUCT((Noms=$B19)*(quoi={"rr","cp","CF","init","FOR","R","CD","FDD"})*(X$6&gt;=Debut)*(X$6&lt;=Fin)*({1,2,3,4,5,6,7,8})),$E$31:$F$40,2,0))</f>
        <v>R</v>
      </c>
      <c r="Y19" s="56" t="str">
        <f ca="1">IF(ISERROR(VLOOKUP(SUMPRODUCT((Noms=$B19)*(quoi={"rr","cp","CF","init","FOR","R","CD","FDD"})*(Y$6&gt;=Debut)*(Y$6&lt;=Fin)*({1,2,3,4,5,6,7,8})),$E$31:$F$40,2,0)),"",VLOOKUP(SUMPRODUCT((Noms=$B19)*(quoi={"rr","cp","CF","init","FOR","R","CD","FDD"})*(Y$6&gt;=Debut)*(Y$6&lt;=Fin)*({1,2,3,4,5,6,7,8})),$E$31:$F$40,2,0))</f>
        <v>R</v>
      </c>
      <c r="Z19" s="56" t="str">
        <f ca="1">IF(ISERROR(VLOOKUP(SUMPRODUCT((Noms=$B19)*(quoi={"rr","cp","CF","init","FOR","R","CD","FDD"})*(Z$6&gt;=Debut)*(Z$6&lt;=Fin)*({1,2,3,4,5,6,7,8})),$E$31:$F$40,2,0)),"",VLOOKUP(SUMPRODUCT((Noms=$B19)*(quoi={"rr","cp","CF","init","FOR","R","CD","FDD"})*(Z$6&gt;=Debut)*(Z$6&lt;=Fin)*({1,2,3,4,5,6,7,8})),$E$31:$F$40,2,0))</f>
        <v>R</v>
      </c>
      <c r="AA19" s="56" t="str">
        <f ca="1">IF(ISERROR(VLOOKUP(SUMPRODUCT((Noms=$B19)*(quoi={"rr","cp","CF","init","FOR","R","CD","FDD"})*(AA$6&gt;=Debut)*(AA$6&lt;=Fin)*({1,2,3,4,5,6,7,8})),$E$31:$F$40,2,0)),"",VLOOKUP(SUMPRODUCT((Noms=$B19)*(quoi={"rr","cp","CF","init","FOR","R","CD","FDD"})*(AA$6&gt;=Debut)*(AA$6&lt;=Fin)*({1,2,3,4,5,6,7,8})),$E$31:$F$40,2,0))</f>
        <v>R</v>
      </c>
      <c r="AB19" s="56" t="str">
        <f ca="1">IF(ISERROR(VLOOKUP(SUMPRODUCT((Noms=$B19)*(quoi={"rr","cp","CF","init","FOR","R","CD","FDD"})*(AB$6&gt;=Debut)*(AB$6&lt;=Fin)*({1,2,3,4,5,6,7,8})),$E$31:$F$40,2,0)),"",VLOOKUP(SUMPRODUCT((Noms=$B19)*(quoi={"rr","cp","CF","init","FOR","R","CD","FDD"})*(AB$6&gt;=Debut)*(AB$6&lt;=Fin)*({1,2,3,4,5,6,7,8})),$E$31:$F$40,2,0))</f>
        <v>R</v>
      </c>
      <c r="AC19" s="56" t="str">
        <f ca="1">IF(ISERROR(VLOOKUP(SUMPRODUCT((Noms=$B19)*(quoi={"rr","cp","CF","init","FOR","R","CD","FDD"})*(AC$6&gt;=Debut)*(AC$6&lt;=Fin)*({1,2,3,4,5,6,7,8})),$E$31:$F$40,2,0)),"",VLOOKUP(SUMPRODUCT((Noms=$B19)*(quoi={"rr","cp","CF","init","FOR","R","CD","FDD"})*(AC$6&gt;=Debut)*(AC$6&lt;=Fin)*({1,2,3,4,5,6,7,8})),$E$31:$F$40,2,0))</f>
        <v>R</v>
      </c>
      <c r="AD19" s="56" t="str">
        <f ca="1">IF(ISERROR(VLOOKUP(SUMPRODUCT((Noms=$B19)*(quoi={"rr","cp","CF","init","FOR","R","CD","FDD"})*(AD$6&gt;=Debut)*(AD$6&lt;=Fin)*({1,2,3,4,5,6,7,8})),$E$31:$F$40,2,0)),"",VLOOKUP(SUMPRODUCT((Noms=$B19)*(quoi={"rr","cp","CF","init","FOR","R","CD","FDD"})*(AD$6&gt;=Debut)*(AD$6&lt;=Fin)*({1,2,3,4,5,6,7,8})),$E$31:$F$40,2,0))</f>
        <v>R</v>
      </c>
      <c r="AE19" s="56" t="str">
        <f ca="1">IF(ISERROR(VLOOKUP(SUMPRODUCT((Noms=$B19)*(quoi={"rr","cp","CF","init","FOR","R","CD","FDD"})*(AE$6&gt;=Debut)*(AE$6&lt;=Fin)*({1,2,3,4,5,6,7,8})),$E$31:$F$40,2,0)),"",VLOOKUP(SUMPRODUCT((Noms=$B19)*(quoi={"rr","cp","CF","init","FOR","R","CD","FDD"})*(AE$6&gt;=Debut)*(AE$6&lt;=Fin)*({1,2,3,4,5,6,7,8})),$E$31:$F$40,2,0))</f>
        <v>R</v>
      </c>
      <c r="AF19" s="56" t="str">
        <f ca="1">IF(ISERROR(VLOOKUP(SUMPRODUCT((Noms=$B19)*(quoi={"rr","cp","CF","init","FOR","R","CD","FDD"})*(AF$6&gt;=Debut)*(AF$6&lt;=Fin)*({1,2,3,4,5,6,7,8})),$E$31:$F$40,2,0)),"",VLOOKUP(SUMPRODUCT((Noms=$B19)*(quoi={"rr","cp","CF","init","FOR","R","CD","FDD"})*(AF$6&gt;=Debut)*(AF$6&lt;=Fin)*({1,2,3,4,5,6,7,8})),$E$31:$F$40,2,0))</f>
        <v>R</v>
      </c>
      <c r="AG19" s="56" t="str">
        <f ca="1">IF(ISERROR(VLOOKUP(SUMPRODUCT((Noms=$B19)*(quoi={"rr","cp","CF","init","FOR","R","CD","FDD"})*(AG$6&gt;=Debut)*(AG$6&lt;=Fin)*({1,2,3,4,5,6,7,8})),$E$31:$F$40,2,0)),"",VLOOKUP(SUMPRODUCT((Noms=$B19)*(quoi={"rr","cp","CF","init","FOR","R","CD","FDD"})*(AG$6&gt;=Debut)*(AG$6&lt;=Fin)*({1,2,3,4,5,6,7,8})),$E$31:$F$40,2,0))</f>
        <v>R</v>
      </c>
    </row>
    <row r="20" spans="1:33" ht="23.1" customHeight="1">
      <c r="A20" s="31">
        <v>1</v>
      </c>
      <c r="B20" s="43" t="str">
        <f>Listes!A14</f>
        <v>MARSETTI Philippe</v>
      </c>
      <c r="C20" s="56" t="str">
        <f ca="1">IF(ISERROR(VLOOKUP(SUMPRODUCT((Noms=$B20)*(quoi={"rr","cp","CF","init","FOR","R","CD","FDD"})*(C$6&gt;=Debut)*(C$6&lt;=Fin)*({1,2,3,4,5,6,7,8})),$E$31:$F$40,2,0)),"",VLOOKUP(SUMPRODUCT((Noms=$B20)*(quoi={"rr","cp","CF","init","FOR","R","CD","FDD"})*(C$6&gt;=Debut)*(C$6&lt;=Fin)*({1,2,3,4,5,6,7,8})),$E$31:$F$40,2,0))</f>
        <v>R</v>
      </c>
      <c r="D20" s="56" t="str">
        <f ca="1">IF(ISERROR(VLOOKUP(SUMPRODUCT((Noms=$B20)*(quoi={"rr","cp","CF","init","FOR","R","CD","FDD"})*(D$6&gt;=Debut)*(D$6&lt;=Fin)*({1,2,3,4,5,6,7,8})),$E$31:$F$40,2,0)),"",VLOOKUP(SUMPRODUCT((Noms=$B20)*(quoi={"rr","cp","CF","init","FOR","R","CD","FDD"})*(D$6&gt;=Debut)*(D$6&lt;=Fin)*({1,2,3,4,5,6,7,8})),$E$31:$F$40,2,0))</f>
        <v>R</v>
      </c>
      <c r="E20" s="56" t="str">
        <f ca="1">IF(ISERROR(VLOOKUP(SUMPRODUCT((Noms=$B20)*(quoi={"rr","cp","CF","init","FOR","R","CD","FDD"})*(E$6&gt;=Debut)*(E$6&lt;=Fin)*({1,2,3,4,5,6,7,8})),$E$31:$F$40,2,0)),"",VLOOKUP(SUMPRODUCT((Noms=$B20)*(quoi={"rr","cp","CF","init","FOR","R","CD","FDD"})*(E$6&gt;=Debut)*(E$6&lt;=Fin)*({1,2,3,4,5,6,7,8})),$E$31:$F$40,2,0))</f>
        <v>R</v>
      </c>
      <c r="F20" s="56" t="str">
        <f ca="1">IF(ISERROR(VLOOKUP(SUMPRODUCT((Noms=$B20)*(quoi={"rr","cp","CF","init","FOR","R","CD","FDD"})*(F$6&gt;=Debut)*(F$6&lt;=Fin)*({1,2,3,4,5,6,7,8})),$E$31:$F$40,2,0)),"",VLOOKUP(SUMPRODUCT((Noms=$B20)*(quoi={"rr","cp","CF","init","FOR","R","CD","FDD"})*(F$6&gt;=Debut)*(F$6&lt;=Fin)*({1,2,3,4,5,6,7,8})),$E$31:$F$40,2,0))</f>
        <v>R</v>
      </c>
      <c r="G20" s="56" t="str">
        <f ca="1">IF(ISERROR(VLOOKUP(SUMPRODUCT((Noms=$B20)*(quoi={"rr","cp","CF","init","FOR","R","CD","FDD"})*(G$6&gt;=Debut)*(G$6&lt;=Fin)*({1,2,3,4,5,6,7,8})),$E$31:$F$40,2,0)),"",VLOOKUP(SUMPRODUCT((Noms=$B20)*(quoi={"rr","cp","CF","init","FOR","R","CD","FDD"})*(G$6&gt;=Debut)*(G$6&lt;=Fin)*({1,2,3,4,5,6,7,8})),$E$31:$F$40,2,0))</f>
        <v>R</v>
      </c>
      <c r="H20" s="56" t="str">
        <f ca="1">IF(ISERROR(VLOOKUP(SUMPRODUCT((Noms=$B20)*(quoi={"rr","cp","CF","init","FOR","R","CD","FDD"})*(H$6&gt;=Debut)*(H$6&lt;=Fin)*({1,2,3,4,5,6,7,8})),$E$31:$F$40,2,0)),"",VLOOKUP(SUMPRODUCT((Noms=$B20)*(quoi={"rr","cp","CF","init","FOR","R","CD","FDD"})*(H$6&gt;=Debut)*(H$6&lt;=Fin)*({1,2,3,4,5,6,7,8})),$E$31:$F$40,2,0))</f>
        <v>R</v>
      </c>
      <c r="I20" s="56" t="str">
        <f ca="1">IF(ISERROR(VLOOKUP(SUMPRODUCT((Noms=$B20)*(quoi={"rr","cp","CF","init","FOR","R","CD","FDD"})*(I$6&gt;=Debut)*(I$6&lt;=Fin)*({1,2,3,4,5,6,7,8})),$E$31:$F$40,2,0)),"",VLOOKUP(SUMPRODUCT((Noms=$B20)*(quoi={"rr","cp","CF","init","FOR","R","CD","FDD"})*(I$6&gt;=Debut)*(I$6&lt;=Fin)*({1,2,3,4,5,6,7,8})),$E$31:$F$40,2,0))</f>
        <v>R</v>
      </c>
      <c r="J20" s="56" t="str">
        <f ca="1">IF(ISERROR(VLOOKUP(SUMPRODUCT((Noms=$B20)*(quoi={"rr","cp","CF","init","FOR","R","CD","FDD"})*(J$6&gt;=Debut)*(J$6&lt;=Fin)*({1,2,3,4,5,6,7,8})),$E$31:$F$40,2,0)),"",VLOOKUP(SUMPRODUCT((Noms=$B20)*(quoi={"rr","cp","CF","init","FOR","R","CD","FDD"})*(J$6&gt;=Debut)*(J$6&lt;=Fin)*({1,2,3,4,5,6,7,8})),$E$31:$F$40,2,0))</f>
        <v>R</v>
      </c>
      <c r="K20" s="56" t="str">
        <f ca="1">IF(ISERROR(VLOOKUP(SUMPRODUCT((Noms=$B20)*(quoi={"rr","cp","CF","init","FOR","R","CD","FDD"})*(K$6&gt;=Debut)*(K$6&lt;=Fin)*({1,2,3,4,5,6,7,8})),$E$31:$F$40,2,0)),"",VLOOKUP(SUMPRODUCT((Noms=$B20)*(quoi={"rr","cp","CF","init","FOR","R","CD","FDD"})*(K$6&gt;=Debut)*(K$6&lt;=Fin)*({1,2,3,4,5,6,7,8})),$E$31:$F$40,2,0))</f>
        <v>R</v>
      </c>
      <c r="L20" s="56" t="str">
        <f ca="1">IF(ISERROR(VLOOKUP(SUMPRODUCT((Noms=$B20)*(quoi={"rr","cp","CF","init","FOR","R","CD","FDD"})*(L$6&gt;=Debut)*(L$6&lt;=Fin)*({1,2,3,4,5,6,7,8})),$E$31:$F$40,2,0)),"",VLOOKUP(SUMPRODUCT((Noms=$B20)*(quoi={"rr","cp","CF","init","FOR","R","CD","FDD"})*(L$6&gt;=Debut)*(L$6&lt;=Fin)*({1,2,3,4,5,6,7,8})),$E$31:$F$40,2,0))</f>
        <v>R</v>
      </c>
      <c r="M20" s="56" t="str">
        <f ca="1">IF(ISERROR(VLOOKUP(SUMPRODUCT((Noms=$B20)*(quoi={"rr","cp","CF","init","FOR","R","CD","FDD"})*(M$6&gt;=Debut)*(M$6&lt;=Fin)*({1,2,3,4,5,6,7,8})),$E$31:$F$40,2,0)),"",VLOOKUP(SUMPRODUCT((Noms=$B20)*(quoi={"rr","cp","CF","init","FOR","R","CD","FDD"})*(M$6&gt;=Debut)*(M$6&lt;=Fin)*({1,2,3,4,5,6,7,8})),$E$31:$F$40,2,0))</f>
        <v>R</v>
      </c>
      <c r="N20" s="56" t="str">
        <f ca="1">IF(ISERROR(VLOOKUP(SUMPRODUCT((Noms=$B20)*(quoi={"rr","cp","CF","init","FOR","R","CD","FDD"})*(N$6&gt;=Debut)*(N$6&lt;=Fin)*({1,2,3,4,5,6,7,8})),$E$31:$F$40,2,0)),"",VLOOKUP(SUMPRODUCT((Noms=$B20)*(quoi={"rr","cp","CF","init","FOR","R","CD","FDD"})*(N$6&gt;=Debut)*(N$6&lt;=Fin)*({1,2,3,4,5,6,7,8})),$E$31:$F$40,2,0))</f>
        <v>R</v>
      </c>
      <c r="O20" s="56" t="str">
        <f ca="1">IF(ISERROR(VLOOKUP(SUMPRODUCT((Noms=$B20)*(quoi={"rr","cp","CF","init","FOR","R","CD","FDD"})*(O$6&gt;=Debut)*(O$6&lt;=Fin)*({1,2,3,4,5,6,7,8})),$E$31:$F$40,2,0)),"",VLOOKUP(SUMPRODUCT((Noms=$B20)*(quoi={"rr","cp","CF","init","FOR","R","CD","FDD"})*(O$6&gt;=Debut)*(O$6&lt;=Fin)*({1,2,3,4,5,6,7,8})),$E$31:$F$40,2,0))</f>
        <v>R</v>
      </c>
      <c r="P20" s="56" t="str">
        <f ca="1">IF(ISERROR(VLOOKUP(SUMPRODUCT((Noms=$B20)*(quoi={"rr","cp","CF","init","FOR","R","CD","FDD"})*(P$6&gt;=Debut)*(P$6&lt;=Fin)*({1,2,3,4,5,6,7,8})),$E$31:$F$40,2,0)),"",VLOOKUP(SUMPRODUCT((Noms=$B20)*(quoi={"rr","cp","CF","init","FOR","R","CD","FDD"})*(P$6&gt;=Debut)*(P$6&lt;=Fin)*({1,2,3,4,5,6,7,8})),$E$31:$F$40,2,0))</f>
        <v>R</v>
      </c>
      <c r="Q20" s="56" t="str">
        <f ca="1">IF(ISERROR(VLOOKUP(SUMPRODUCT((Noms=$B20)*(quoi={"rr","cp","CF","init","FOR","R","CD","FDD"})*(Q$6&gt;=Debut)*(Q$6&lt;=Fin)*({1,2,3,4,5,6,7,8})),$E$31:$F$40,2,0)),"",VLOOKUP(SUMPRODUCT((Noms=$B20)*(quoi={"rr","cp","CF","init","FOR","R","CD","FDD"})*(Q$6&gt;=Debut)*(Q$6&lt;=Fin)*({1,2,3,4,5,6,7,8})),$E$31:$F$40,2,0))</f>
        <v>R</v>
      </c>
      <c r="R20" s="56" t="str">
        <f ca="1">IF(ISERROR(VLOOKUP(SUMPRODUCT((Noms=$B20)*(quoi={"rr","cp","CF","init","FOR","R","CD","FDD"})*(R$6&gt;=Debut)*(R$6&lt;=Fin)*({1,2,3,4,5,6,7,8})),$E$31:$F$40,2,0)),"",VLOOKUP(SUMPRODUCT((Noms=$B20)*(quoi={"rr","cp","CF","init","FOR","R","CD","FDD"})*(R$6&gt;=Debut)*(R$6&lt;=Fin)*({1,2,3,4,5,6,7,8})),$E$31:$F$40,2,0))</f>
        <v>R</v>
      </c>
      <c r="S20" s="56" t="str">
        <f ca="1">IF(ISERROR(VLOOKUP(SUMPRODUCT((Noms=$B20)*(quoi={"rr","cp","CF","init","FOR","R","CD","FDD"})*(S$6&gt;=Debut)*(S$6&lt;=Fin)*({1,2,3,4,5,6,7,8})),$E$31:$F$40,2,0)),"",VLOOKUP(SUMPRODUCT((Noms=$B20)*(quoi={"rr","cp","CF","init","FOR","R","CD","FDD"})*(S$6&gt;=Debut)*(S$6&lt;=Fin)*({1,2,3,4,5,6,7,8})),$E$31:$F$40,2,0))</f>
        <v>R</v>
      </c>
      <c r="T20" s="56" t="str">
        <f ca="1">IF(ISERROR(VLOOKUP(SUMPRODUCT((Noms=$B20)*(quoi={"rr","cp","CF","init","FOR","R","CD","FDD"})*(T$6&gt;=Debut)*(T$6&lt;=Fin)*({1,2,3,4,5,6,7,8})),$E$31:$F$40,2,0)),"",VLOOKUP(SUMPRODUCT((Noms=$B20)*(quoi={"rr","cp","CF","init","FOR","R","CD","FDD"})*(T$6&gt;=Debut)*(T$6&lt;=Fin)*({1,2,3,4,5,6,7,8})),$E$31:$F$40,2,0))</f>
        <v>R</v>
      </c>
      <c r="U20" s="56" t="str">
        <f ca="1">IF(ISERROR(VLOOKUP(SUMPRODUCT((Noms=$B20)*(quoi={"rr","cp","CF","init","FOR","R","CD","FDD"})*(U$6&gt;=Debut)*(U$6&lt;=Fin)*({1,2,3,4,5,6,7,8})),$E$31:$F$40,2,0)),"",VLOOKUP(SUMPRODUCT((Noms=$B20)*(quoi={"rr","cp","CF","init","FOR","R","CD","FDD"})*(U$6&gt;=Debut)*(U$6&lt;=Fin)*({1,2,3,4,5,6,7,8})),$E$31:$F$40,2,0))</f>
        <v>R</v>
      </c>
      <c r="V20" s="56" t="str">
        <f ca="1">IF(ISERROR(VLOOKUP(SUMPRODUCT((Noms=$B20)*(quoi={"rr","cp","CF","init","FOR","R","CD","FDD"})*(V$6&gt;=Debut)*(V$6&lt;=Fin)*({1,2,3,4,5,6,7,8})),$E$31:$F$40,2,0)),"",VLOOKUP(SUMPRODUCT((Noms=$B20)*(quoi={"rr","cp","CF","init","FOR","R","CD","FDD"})*(V$6&gt;=Debut)*(V$6&lt;=Fin)*({1,2,3,4,5,6,7,8})),$E$31:$F$40,2,0))</f>
        <v>R</v>
      </c>
      <c r="W20" s="56" t="str">
        <f ca="1">IF(ISERROR(VLOOKUP(SUMPRODUCT((Noms=$B20)*(quoi={"rr","cp","CF","init","FOR","R","CD","FDD"})*(W$6&gt;=Debut)*(W$6&lt;=Fin)*({1,2,3,4,5,6,7,8})),$E$31:$F$40,2,0)),"",VLOOKUP(SUMPRODUCT((Noms=$B20)*(quoi={"rr","cp","CF","init","FOR","R","CD","FDD"})*(W$6&gt;=Debut)*(W$6&lt;=Fin)*({1,2,3,4,5,6,7,8})),$E$31:$F$40,2,0))</f>
        <v>R</v>
      </c>
      <c r="X20" s="56" t="str">
        <f ca="1">IF(ISERROR(VLOOKUP(SUMPRODUCT((Noms=$B20)*(quoi={"rr","cp","CF","init","FOR","R","CD","FDD"})*(X$6&gt;=Debut)*(X$6&lt;=Fin)*({1,2,3,4,5,6,7,8})),$E$31:$F$40,2,0)),"",VLOOKUP(SUMPRODUCT((Noms=$B20)*(quoi={"rr","cp","CF","init","FOR","R","CD","FDD"})*(X$6&gt;=Debut)*(X$6&lt;=Fin)*({1,2,3,4,5,6,7,8})),$E$31:$F$40,2,0))</f>
        <v>R</v>
      </c>
      <c r="Y20" s="56" t="str">
        <f ca="1">IF(ISERROR(VLOOKUP(SUMPRODUCT((Noms=$B20)*(quoi={"rr","cp","CF","init","FOR","R","CD","FDD"})*(Y$6&gt;=Debut)*(Y$6&lt;=Fin)*({1,2,3,4,5,6,7,8})),$E$31:$F$40,2,0)),"",VLOOKUP(SUMPRODUCT((Noms=$B20)*(quoi={"rr","cp","CF","init","FOR","R","CD","FDD"})*(Y$6&gt;=Debut)*(Y$6&lt;=Fin)*({1,2,3,4,5,6,7,8})),$E$31:$F$40,2,0))</f>
        <v>R</v>
      </c>
      <c r="Z20" s="56" t="str">
        <f ca="1">IF(ISERROR(VLOOKUP(SUMPRODUCT((Noms=$B20)*(quoi={"rr","cp","CF","init","FOR","R","CD","FDD"})*(Z$6&gt;=Debut)*(Z$6&lt;=Fin)*({1,2,3,4,5,6,7,8})),$E$31:$F$40,2,0)),"",VLOOKUP(SUMPRODUCT((Noms=$B20)*(quoi={"rr","cp","CF","init","FOR","R","CD","FDD"})*(Z$6&gt;=Debut)*(Z$6&lt;=Fin)*({1,2,3,4,5,6,7,8})),$E$31:$F$40,2,0))</f>
        <v>R</v>
      </c>
      <c r="AA20" s="56" t="str">
        <f ca="1">IF(ISERROR(VLOOKUP(SUMPRODUCT((Noms=$B20)*(quoi={"rr","cp","CF","init","FOR","R","CD","FDD"})*(AA$6&gt;=Debut)*(AA$6&lt;=Fin)*({1,2,3,4,5,6,7,8})),$E$31:$F$40,2,0)),"",VLOOKUP(SUMPRODUCT((Noms=$B20)*(quoi={"rr","cp","CF","init","FOR","R","CD","FDD"})*(AA$6&gt;=Debut)*(AA$6&lt;=Fin)*({1,2,3,4,5,6,7,8})),$E$31:$F$40,2,0))</f>
        <v>R</v>
      </c>
      <c r="AB20" s="56" t="str">
        <f ca="1">IF(ISERROR(VLOOKUP(SUMPRODUCT((Noms=$B20)*(quoi={"rr","cp","CF","init","FOR","R","CD","FDD"})*(AB$6&gt;=Debut)*(AB$6&lt;=Fin)*({1,2,3,4,5,6,7,8})),$E$31:$F$40,2,0)),"",VLOOKUP(SUMPRODUCT((Noms=$B20)*(quoi={"rr","cp","CF","init","FOR","R","CD","FDD"})*(AB$6&gt;=Debut)*(AB$6&lt;=Fin)*({1,2,3,4,5,6,7,8})),$E$31:$F$40,2,0))</f>
        <v>R</v>
      </c>
      <c r="AC20" s="56" t="str">
        <f ca="1">IF(ISERROR(VLOOKUP(SUMPRODUCT((Noms=$B20)*(quoi={"rr","cp","CF","init","FOR","R","CD","FDD"})*(AC$6&gt;=Debut)*(AC$6&lt;=Fin)*({1,2,3,4,5,6,7,8})),$E$31:$F$40,2,0)),"",VLOOKUP(SUMPRODUCT((Noms=$B20)*(quoi={"rr","cp","CF","init","FOR","R","CD","FDD"})*(AC$6&gt;=Debut)*(AC$6&lt;=Fin)*({1,2,3,4,5,6,7,8})),$E$31:$F$40,2,0))</f>
        <v>R</v>
      </c>
      <c r="AD20" s="56" t="str">
        <f ca="1">IF(ISERROR(VLOOKUP(SUMPRODUCT((Noms=$B20)*(quoi={"rr","cp","CF","init","FOR","R","CD","FDD"})*(AD$6&gt;=Debut)*(AD$6&lt;=Fin)*({1,2,3,4,5,6,7,8})),$E$31:$F$40,2,0)),"",VLOOKUP(SUMPRODUCT((Noms=$B20)*(quoi={"rr","cp","CF","init","FOR","R","CD","FDD"})*(AD$6&gt;=Debut)*(AD$6&lt;=Fin)*({1,2,3,4,5,6,7,8})),$E$31:$F$40,2,0))</f>
        <v>R</v>
      </c>
      <c r="AE20" s="56" t="str">
        <f ca="1">IF(ISERROR(VLOOKUP(SUMPRODUCT((Noms=$B20)*(quoi={"rr","cp","CF","init","FOR","R","CD","FDD"})*(AE$6&gt;=Debut)*(AE$6&lt;=Fin)*({1,2,3,4,5,6,7,8})),$E$31:$F$40,2,0)),"",VLOOKUP(SUMPRODUCT((Noms=$B20)*(quoi={"rr","cp","CF","init","FOR","R","CD","FDD"})*(AE$6&gt;=Debut)*(AE$6&lt;=Fin)*({1,2,3,4,5,6,7,8})),$E$31:$F$40,2,0))</f>
        <v>R</v>
      </c>
      <c r="AF20" s="56" t="str">
        <f ca="1">IF(ISERROR(VLOOKUP(SUMPRODUCT((Noms=$B20)*(quoi={"rr","cp","CF","init","FOR","R","CD","FDD"})*(AF$6&gt;=Debut)*(AF$6&lt;=Fin)*({1,2,3,4,5,6,7,8})),$E$31:$F$40,2,0)),"",VLOOKUP(SUMPRODUCT((Noms=$B20)*(quoi={"rr","cp","CF","init","FOR","R","CD","FDD"})*(AF$6&gt;=Debut)*(AF$6&lt;=Fin)*({1,2,3,4,5,6,7,8})),$E$31:$F$40,2,0))</f>
        <v>R</v>
      </c>
      <c r="AG20" s="56" t="str">
        <f ca="1">IF(ISERROR(VLOOKUP(SUMPRODUCT((Noms=$B20)*(quoi={"rr","cp","CF","init","FOR","R","CD","FDD"})*(AG$6&gt;=Debut)*(AG$6&lt;=Fin)*({1,2,3,4,5,6,7,8})),$E$31:$F$40,2,0)),"",VLOOKUP(SUMPRODUCT((Noms=$B20)*(quoi={"rr","cp","CF","init","FOR","R","CD","FDD"})*(AG$6&gt;=Debut)*(AG$6&lt;=Fin)*({1,2,3,4,5,6,7,8})),$E$31:$F$40,2,0))</f>
        <v>R</v>
      </c>
    </row>
    <row r="21" spans="1:33" ht="23.1" customHeight="1">
      <c r="A21" s="31">
        <v>1</v>
      </c>
      <c r="B21" s="42" t="str">
        <f>Listes!A15</f>
        <v>RHAMOUNI Yakoub</v>
      </c>
      <c r="C21" s="56" t="str">
        <f ca="1">IF(ISERROR(VLOOKUP(SUMPRODUCT((Noms=$B21)*(quoi={"rr","cp","CF","init","FOR","R","CD","FDD"})*(C$6&gt;=Debut)*(C$6&lt;=Fin)*({1,2,3,4,5,6,7,8})),$E$31:$F$40,2,0)),"",VLOOKUP(SUMPRODUCT((Noms=$B21)*(quoi={"rr","cp","CF","init","FOR","R","CD","FDD"})*(C$6&gt;=Debut)*(C$6&lt;=Fin)*({1,2,3,4,5,6,7,8})),$E$31:$F$40,2,0))</f>
        <v>R</v>
      </c>
      <c r="D21" s="56" t="str">
        <f ca="1">IF(ISERROR(VLOOKUP(SUMPRODUCT((Noms=$B21)*(quoi={"rr","cp","CF","init","FOR","R","CD","FDD"})*(D$6&gt;=Debut)*(D$6&lt;=Fin)*({1,2,3,4,5,6,7,8})),$E$31:$F$40,2,0)),"",VLOOKUP(SUMPRODUCT((Noms=$B21)*(quoi={"rr","cp","CF","init","FOR","R","CD","FDD"})*(D$6&gt;=Debut)*(D$6&lt;=Fin)*({1,2,3,4,5,6,7,8})),$E$31:$F$40,2,0))</f>
        <v>R</v>
      </c>
      <c r="E21" s="56" t="str">
        <f ca="1">IF(ISERROR(VLOOKUP(SUMPRODUCT((Noms=$B21)*(quoi={"rr","cp","CF","init","FOR","R","CD","FDD"})*(E$6&gt;=Debut)*(E$6&lt;=Fin)*({1,2,3,4,5,6,7,8})),$E$31:$F$40,2,0)),"",VLOOKUP(SUMPRODUCT((Noms=$B21)*(quoi={"rr","cp","CF","init","FOR","R","CD","FDD"})*(E$6&gt;=Debut)*(E$6&lt;=Fin)*({1,2,3,4,5,6,7,8})),$E$31:$F$40,2,0))</f>
        <v>R</v>
      </c>
      <c r="F21" s="56" t="str">
        <f ca="1">IF(ISERROR(VLOOKUP(SUMPRODUCT((Noms=$B21)*(quoi={"rr","cp","CF","init","FOR","R","CD","FDD"})*(F$6&gt;=Debut)*(F$6&lt;=Fin)*({1,2,3,4,5,6,7,8})),$E$31:$F$40,2,0)),"",VLOOKUP(SUMPRODUCT((Noms=$B21)*(quoi={"rr","cp","CF","init","FOR","R","CD","FDD"})*(F$6&gt;=Debut)*(F$6&lt;=Fin)*({1,2,3,4,5,6,7,8})),$E$31:$F$40,2,0))</f>
        <v>R</v>
      </c>
      <c r="G21" s="56" t="str">
        <f ca="1">IF(ISERROR(VLOOKUP(SUMPRODUCT((Noms=$B21)*(quoi={"rr","cp","CF","init","FOR","R","CD","FDD"})*(G$6&gt;=Debut)*(G$6&lt;=Fin)*({1,2,3,4,5,6,7,8})),$E$31:$F$40,2,0)),"",VLOOKUP(SUMPRODUCT((Noms=$B21)*(quoi={"rr","cp","CF","init","FOR","R","CD","FDD"})*(G$6&gt;=Debut)*(G$6&lt;=Fin)*({1,2,3,4,5,6,7,8})),$E$31:$F$40,2,0))</f>
        <v>R</v>
      </c>
      <c r="H21" s="56" t="str">
        <f ca="1">IF(ISERROR(VLOOKUP(SUMPRODUCT((Noms=$B21)*(quoi={"rr","cp","CF","init","FOR","R","CD","FDD"})*(H$6&gt;=Debut)*(H$6&lt;=Fin)*({1,2,3,4,5,6,7,8})),$E$31:$F$40,2,0)),"",VLOOKUP(SUMPRODUCT((Noms=$B21)*(quoi={"rr","cp","CF","init","FOR","R","CD","FDD"})*(H$6&gt;=Debut)*(H$6&lt;=Fin)*({1,2,3,4,5,6,7,8})),$E$31:$F$40,2,0))</f>
        <v>R</v>
      </c>
      <c r="I21" s="56" t="str">
        <f ca="1">IF(ISERROR(VLOOKUP(SUMPRODUCT((Noms=$B21)*(quoi={"rr","cp","CF","init","FOR","R","CD","FDD"})*(I$6&gt;=Debut)*(I$6&lt;=Fin)*({1,2,3,4,5,6,7,8})),$E$31:$F$40,2,0)),"",VLOOKUP(SUMPRODUCT((Noms=$B21)*(quoi={"rr","cp","CF","init","FOR","R","CD","FDD"})*(I$6&gt;=Debut)*(I$6&lt;=Fin)*({1,2,3,4,5,6,7,8})),$E$31:$F$40,2,0))</f>
        <v>R</v>
      </c>
      <c r="J21" s="56" t="str">
        <f ca="1">IF(ISERROR(VLOOKUP(SUMPRODUCT((Noms=$B21)*(quoi={"rr","cp","CF","init","FOR","R","CD","FDD"})*(J$6&gt;=Debut)*(J$6&lt;=Fin)*({1,2,3,4,5,6,7,8})),$E$31:$F$40,2,0)),"",VLOOKUP(SUMPRODUCT((Noms=$B21)*(quoi={"rr","cp","CF","init","FOR","R","CD","FDD"})*(J$6&gt;=Debut)*(J$6&lt;=Fin)*({1,2,3,4,5,6,7,8})),$E$31:$F$40,2,0))</f>
        <v>R</v>
      </c>
      <c r="K21" s="56" t="str">
        <f ca="1">IF(ISERROR(VLOOKUP(SUMPRODUCT((Noms=$B21)*(quoi={"rr","cp","CF","init","FOR","R","CD","FDD"})*(K$6&gt;=Debut)*(K$6&lt;=Fin)*({1,2,3,4,5,6,7,8})),$E$31:$F$40,2,0)),"",VLOOKUP(SUMPRODUCT((Noms=$B21)*(quoi={"rr","cp","CF","init","FOR","R","CD","FDD"})*(K$6&gt;=Debut)*(K$6&lt;=Fin)*({1,2,3,4,5,6,7,8})),$E$31:$F$40,2,0))</f>
        <v>R</v>
      </c>
      <c r="L21" s="56" t="str">
        <f ca="1">IF(ISERROR(VLOOKUP(SUMPRODUCT((Noms=$B21)*(quoi={"rr","cp","CF","init","FOR","R","CD","FDD"})*(L$6&gt;=Debut)*(L$6&lt;=Fin)*({1,2,3,4,5,6,7,8})),$E$31:$F$40,2,0)),"",VLOOKUP(SUMPRODUCT((Noms=$B21)*(quoi={"rr","cp","CF","init","FOR","R","CD","FDD"})*(L$6&gt;=Debut)*(L$6&lt;=Fin)*({1,2,3,4,5,6,7,8})),$E$31:$F$40,2,0))</f>
        <v>R</v>
      </c>
      <c r="M21" s="56" t="str">
        <f ca="1">IF(ISERROR(VLOOKUP(SUMPRODUCT((Noms=$B21)*(quoi={"rr","cp","CF","init","FOR","R","CD","FDD"})*(M$6&gt;=Debut)*(M$6&lt;=Fin)*({1,2,3,4,5,6,7,8})),$E$31:$F$40,2,0)),"",VLOOKUP(SUMPRODUCT((Noms=$B21)*(quoi={"rr","cp","CF","init","FOR","R","CD","FDD"})*(M$6&gt;=Debut)*(M$6&lt;=Fin)*({1,2,3,4,5,6,7,8})),$E$31:$F$40,2,0))</f>
        <v>R</v>
      </c>
      <c r="N21" s="56" t="str">
        <f ca="1">IF(ISERROR(VLOOKUP(SUMPRODUCT((Noms=$B21)*(quoi={"rr","cp","CF","init","FOR","R","CD","FDD"})*(N$6&gt;=Debut)*(N$6&lt;=Fin)*({1,2,3,4,5,6,7,8})),$E$31:$F$40,2,0)),"",VLOOKUP(SUMPRODUCT((Noms=$B21)*(quoi={"rr","cp","CF","init","FOR","R","CD","FDD"})*(N$6&gt;=Debut)*(N$6&lt;=Fin)*({1,2,3,4,5,6,7,8})),$E$31:$F$40,2,0))</f>
        <v>R</v>
      </c>
      <c r="O21" s="56" t="str">
        <f ca="1">IF(ISERROR(VLOOKUP(SUMPRODUCT((Noms=$B21)*(quoi={"rr","cp","CF","init","FOR","R","CD","FDD"})*(O$6&gt;=Debut)*(O$6&lt;=Fin)*({1,2,3,4,5,6,7,8})),$E$31:$F$40,2,0)),"",VLOOKUP(SUMPRODUCT((Noms=$B21)*(quoi={"rr","cp","CF","init","FOR","R","CD","FDD"})*(O$6&gt;=Debut)*(O$6&lt;=Fin)*({1,2,3,4,5,6,7,8})),$E$31:$F$40,2,0))</f>
        <v>R</v>
      </c>
      <c r="P21" s="56" t="str">
        <f ca="1">IF(ISERROR(VLOOKUP(SUMPRODUCT((Noms=$B21)*(quoi={"rr","cp","CF","init","FOR","R","CD","FDD"})*(P$6&gt;=Debut)*(P$6&lt;=Fin)*({1,2,3,4,5,6,7,8})),$E$31:$F$40,2,0)),"",VLOOKUP(SUMPRODUCT((Noms=$B21)*(quoi={"rr","cp","CF","init","FOR","R","CD","FDD"})*(P$6&gt;=Debut)*(P$6&lt;=Fin)*({1,2,3,4,5,6,7,8})),$E$31:$F$40,2,0))</f>
        <v>R</v>
      </c>
      <c r="Q21" s="56" t="str">
        <f ca="1">IF(ISERROR(VLOOKUP(SUMPRODUCT((Noms=$B21)*(quoi={"rr","cp","CF","init","FOR","R","CD","FDD"})*(Q$6&gt;=Debut)*(Q$6&lt;=Fin)*({1,2,3,4,5,6,7,8})),$E$31:$F$40,2,0)),"",VLOOKUP(SUMPRODUCT((Noms=$B21)*(quoi={"rr","cp","CF","init","FOR","R","CD","FDD"})*(Q$6&gt;=Debut)*(Q$6&lt;=Fin)*({1,2,3,4,5,6,7,8})),$E$31:$F$40,2,0))</f>
        <v>R</v>
      </c>
      <c r="R21" s="56" t="str">
        <f ca="1">IF(ISERROR(VLOOKUP(SUMPRODUCT((Noms=$B21)*(quoi={"rr","cp","CF","init","FOR","R","CD","FDD"})*(R$6&gt;=Debut)*(R$6&lt;=Fin)*({1,2,3,4,5,6,7,8})),$E$31:$F$40,2,0)),"",VLOOKUP(SUMPRODUCT((Noms=$B21)*(quoi={"rr","cp","CF","init","FOR","R","CD","FDD"})*(R$6&gt;=Debut)*(R$6&lt;=Fin)*({1,2,3,4,5,6,7,8})),$E$31:$F$40,2,0))</f>
        <v>R</v>
      </c>
      <c r="S21" s="56" t="str">
        <f ca="1">IF(ISERROR(VLOOKUP(SUMPRODUCT((Noms=$B21)*(quoi={"rr","cp","CF","init","FOR","R","CD","FDD"})*(S$6&gt;=Debut)*(S$6&lt;=Fin)*({1,2,3,4,5,6,7,8})),$E$31:$F$40,2,0)),"",VLOOKUP(SUMPRODUCT((Noms=$B21)*(quoi={"rr","cp","CF","init","FOR","R","CD","FDD"})*(S$6&gt;=Debut)*(S$6&lt;=Fin)*({1,2,3,4,5,6,7,8})),$E$31:$F$40,2,0))</f>
        <v>R</v>
      </c>
      <c r="T21" s="56" t="str">
        <f ca="1">IF(ISERROR(VLOOKUP(SUMPRODUCT((Noms=$B21)*(quoi={"rr","cp","CF","init","FOR","R","CD","FDD"})*(T$6&gt;=Debut)*(T$6&lt;=Fin)*({1,2,3,4,5,6,7,8})),$E$31:$F$40,2,0)),"",VLOOKUP(SUMPRODUCT((Noms=$B21)*(quoi={"rr","cp","CF","init","FOR","R","CD","FDD"})*(T$6&gt;=Debut)*(T$6&lt;=Fin)*({1,2,3,4,5,6,7,8})),$E$31:$F$40,2,0))</f>
        <v>R</v>
      </c>
      <c r="U21" s="56" t="str">
        <f ca="1">IF(ISERROR(VLOOKUP(SUMPRODUCT((Noms=$B21)*(quoi={"rr","cp","CF","init","FOR","R","CD","FDD"})*(U$6&gt;=Debut)*(U$6&lt;=Fin)*({1,2,3,4,5,6,7,8})),$E$31:$F$40,2,0)),"",VLOOKUP(SUMPRODUCT((Noms=$B21)*(quoi={"rr","cp","CF","init","FOR","R","CD","FDD"})*(U$6&gt;=Debut)*(U$6&lt;=Fin)*({1,2,3,4,5,6,7,8})),$E$31:$F$40,2,0))</f>
        <v>R</v>
      </c>
      <c r="V21" s="56" t="str">
        <f ca="1">IF(ISERROR(VLOOKUP(SUMPRODUCT((Noms=$B21)*(quoi={"rr","cp","CF","init","FOR","R","CD","FDD"})*(V$6&gt;=Debut)*(V$6&lt;=Fin)*({1,2,3,4,5,6,7,8})),$E$31:$F$40,2,0)),"",VLOOKUP(SUMPRODUCT((Noms=$B21)*(quoi={"rr","cp","CF","init","FOR","R","CD","FDD"})*(V$6&gt;=Debut)*(V$6&lt;=Fin)*({1,2,3,4,5,6,7,8})),$E$31:$F$40,2,0))</f>
        <v>R</v>
      </c>
      <c r="W21" s="56" t="str">
        <f ca="1">IF(ISERROR(VLOOKUP(SUMPRODUCT((Noms=$B21)*(quoi={"rr","cp","CF","init","FOR","R","CD","FDD"})*(W$6&gt;=Debut)*(W$6&lt;=Fin)*({1,2,3,4,5,6,7,8})),$E$31:$F$40,2,0)),"",VLOOKUP(SUMPRODUCT((Noms=$B21)*(quoi={"rr","cp","CF","init","FOR","R","CD","FDD"})*(W$6&gt;=Debut)*(W$6&lt;=Fin)*({1,2,3,4,5,6,7,8})),$E$31:$F$40,2,0))</f>
        <v>R</v>
      </c>
      <c r="X21" s="56" t="str">
        <f ca="1">IF(ISERROR(VLOOKUP(SUMPRODUCT((Noms=$B21)*(quoi={"rr","cp","CF","init","FOR","R","CD","FDD"})*(X$6&gt;=Debut)*(X$6&lt;=Fin)*({1,2,3,4,5,6,7,8})),$E$31:$F$40,2,0)),"",VLOOKUP(SUMPRODUCT((Noms=$B21)*(quoi={"rr","cp","CF","init","FOR","R","CD","FDD"})*(X$6&gt;=Debut)*(X$6&lt;=Fin)*({1,2,3,4,5,6,7,8})),$E$31:$F$40,2,0))</f>
        <v>R</v>
      </c>
      <c r="Y21" s="56" t="str">
        <f ca="1">IF(ISERROR(VLOOKUP(SUMPRODUCT((Noms=$B21)*(quoi={"rr","cp","CF","init","FOR","R","CD","FDD"})*(Y$6&gt;=Debut)*(Y$6&lt;=Fin)*({1,2,3,4,5,6,7,8})),$E$31:$F$40,2,0)),"",VLOOKUP(SUMPRODUCT((Noms=$B21)*(quoi={"rr","cp","CF","init","FOR","R","CD","FDD"})*(Y$6&gt;=Debut)*(Y$6&lt;=Fin)*({1,2,3,4,5,6,7,8})),$E$31:$F$40,2,0))</f>
        <v>R</v>
      </c>
      <c r="Z21" s="56" t="str">
        <f ca="1">IF(ISERROR(VLOOKUP(SUMPRODUCT((Noms=$B21)*(quoi={"rr","cp","CF","init","FOR","R","CD","FDD"})*(Z$6&gt;=Debut)*(Z$6&lt;=Fin)*({1,2,3,4,5,6,7,8})),$E$31:$F$40,2,0)),"",VLOOKUP(SUMPRODUCT((Noms=$B21)*(quoi={"rr","cp","CF","init","FOR","R","CD","FDD"})*(Z$6&gt;=Debut)*(Z$6&lt;=Fin)*({1,2,3,4,5,6,7,8})),$E$31:$F$40,2,0))</f>
        <v>R</v>
      </c>
      <c r="AA21" s="56" t="str">
        <f ca="1">IF(ISERROR(VLOOKUP(SUMPRODUCT((Noms=$B21)*(quoi={"rr","cp","CF","init","FOR","R","CD","FDD"})*(AA$6&gt;=Debut)*(AA$6&lt;=Fin)*({1,2,3,4,5,6,7,8})),$E$31:$F$40,2,0)),"",VLOOKUP(SUMPRODUCT((Noms=$B21)*(quoi={"rr","cp","CF","init","FOR","R","CD","FDD"})*(AA$6&gt;=Debut)*(AA$6&lt;=Fin)*({1,2,3,4,5,6,7,8})),$E$31:$F$40,2,0))</f>
        <v>R</v>
      </c>
      <c r="AB21" s="56" t="str">
        <f ca="1">IF(ISERROR(VLOOKUP(SUMPRODUCT((Noms=$B21)*(quoi={"rr","cp","CF","init","FOR","R","CD","FDD"})*(AB$6&gt;=Debut)*(AB$6&lt;=Fin)*({1,2,3,4,5,6,7,8})),$E$31:$F$40,2,0)),"",VLOOKUP(SUMPRODUCT((Noms=$B21)*(quoi={"rr","cp","CF","init","FOR","R","CD","FDD"})*(AB$6&gt;=Debut)*(AB$6&lt;=Fin)*({1,2,3,4,5,6,7,8})),$E$31:$F$40,2,0))</f>
        <v>R</v>
      </c>
      <c r="AC21" s="56" t="str">
        <f ca="1">IF(ISERROR(VLOOKUP(SUMPRODUCT((Noms=$B21)*(quoi={"rr","cp","CF","init","FOR","R","CD","FDD"})*(AC$6&gt;=Debut)*(AC$6&lt;=Fin)*({1,2,3,4,5,6,7,8})),$E$31:$F$40,2,0)),"",VLOOKUP(SUMPRODUCT((Noms=$B21)*(quoi={"rr","cp","CF","init","FOR","R","CD","FDD"})*(AC$6&gt;=Debut)*(AC$6&lt;=Fin)*({1,2,3,4,5,6,7,8})),$E$31:$F$40,2,0))</f>
        <v>R</v>
      </c>
      <c r="AD21" s="56" t="str">
        <f ca="1">IF(ISERROR(VLOOKUP(SUMPRODUCT((Noms=$B21)*(quoi={"rr","cp","CF","init","FOR","R","CD","FDD"})*(AD$6&gt;=Debut)*(AD$6&lt;=Fin)*({1,2,3,4,5,6,7,8})),$E$31:$F$40,2,0)),"",VLOOKUP(SUMPRODUCT((Noms=$B21)*(quoi={"rr","cp","CF","init","FOR","R","CD","FDD"})*(AD$6&gt;=Debut)*(AD$6&lt;=Fin)*({1,2,3,4,5,6,7,8})),$E$31:$F$40,2,0))</f>
        <v>R</v>
      </c>
      <c r="AE21" s="56" t="str">
        <f ca="1">IF(ISERROR(VLOOKUP(SUMPRODUCT((Noms=$B21)*(quoi={"rr","cp","CF","init","FOR","R","CD","FDD"})*(AE$6&gt;=Debut)*(AE$6&lt;=Fin)*({1,2,3,4,5,6,7,8})),$E$31:$F$40,2,0)),"",VLOOKUP(SUMPRODUCT((Noms=$B21)*(quoi={"rr","cp","CF","init","FOR","R","CD","FDD"})*(AE$6&gt;=Debut)*(AE$6&lt;=Fin)*({1,2,3,4,5,6,7,8})),$E$31:$F$40,2,0))</f>
        <v>R</v>
      </c>
      <c r="AF21" s="56" t="str">
        <f ca="1">IF(ISERROR(VLOOKUP(SUMPRODUCT((Noms=$B21)*(quoi={"rr","cp","CF","init","FOR","R","CD","FDD"})*(AF$6&gt;=Debut)*(AF$6&lt;=Fin)*({1,2,3,4,5,6,7,8})),$E$31:$F$40,2,0)),"",VLOOKUP(SUMPRODUCT((Noms=$B21)*(quoi={"rr","cp","CF","init","FOR","R","CD","FDD"})*(AF$6&gt;=Debut)*(AF$6&lt;=Fin)*({1,2,3,4,5,6,7,8})),$E$31:$F$40,2,0))</f>
        <v>R</v>
      </c>
      <c r="AG21" s="56" t="str">
        <f ca="1">IF(ISERROR(VLOOKUP(SUMPRODUCT((Noms=$B21)*(quoi={"rr","cp","CF","init","FOR","R","CD","FDD"})*(AG$6&gt;=Debut)*(AG$6&lt;=Fin)*({1,2,3,4,5,6,7,8})),$E$31:$F$40,2,0)),"",VLOOKUP(SUMPRODUCT((Noms=$B21)*(quoi={"rr","cp","CF","init","FOR","R","CD","FDD"})*(AG$6&gt;=Debut)*(AG$6&lt;=Fin)*({1,2,3,4,5,6,7,8})),$E$31:$F$40,2,0))</f>
        <v>R</v>
      </c>
    </row>
    <row r="22" spans="1:33" ht="23.1" customHeight="1">
      <c r="A22" s="31">
        <v>1</v>
      </c>
      <c r="B22" s="43" t="str">
        <f>Listes!A16</f>
        <v>BODIN Pierre</v>
      </c>
      <c r="C22" s="56" t="str">
        <f ca="1">IF(ISERROR(VLOOKUP(SUMPRODUCT((Noms=$B22)*(quoi={"rr","cp","CF","init","FOR","R","CD","FDD"})*(C$6&gt;=Debut)*(C$6&lt;=Fin)*({1,2,3,4,5,6,7,8})),$E$31:$F$40,2,0)),"",VLOOKUP(SUMPRODUCT((Noms=$B22)*(quoi={"rr","cp","CF","init","FOR","R","CD","FDD"})*(C$6&gt;=Debut)*(C$6&lt;=Fin)*({1,2,3,4,5,6,7,8})),$E$31:$F$40,2,0))</f>
        <v>R</v>
      </c>
      <c r="D22" s="56" t="str">
        <f ca="1">IF(ISERROR(VLOOKUP(SUMPRODUCT((Noms=$B22)*(quoi={"rr","cp","CF","init","FOR","R","CD","FDD"})*(D$6&gt;=Debut)*(D$6&lt;=Fin)*({1,2,3,4,5,6,7,8})),$E$31:$F$40,2,0)),"",VLOOKUP(SUMPRODUCT((Noms=$B22)*(quoi={"rr","cp","CF","init","FOR","R","CD","FDD"})*(D$6&gt;=Debut)*(D$6&lt;=Fin)*({1,2,3,4,5,6,7,8})),$E$31:$F$40,2,0))</f>
        <v>R</v>
      </c>
      <c r="E22" s="56" t="str">
        <f ca="1">IF(ISERROR(VLOOKUP(SUMPRODUCT((Noms=$B22)*(quoi={"rr","cp","CF","init","FOR","R","CD","FDD"})*(E$6&gt;=Debut)*(E$6&lt;=Fin)*({1,2,3,4,5,6,7,8})),$E$31:$F$40,2,0)),"",VLOOKUP(SUMPRODUCT((Noms=$B22)*(quoi={"rr","cp","CF","init","FOR","R","CD","FDD"})*(E$6&gt;=Debut)*(E$6&lt;=Fin)*({1,2,3,4,5,6,7,8})),$E$31:$F$40,2,0))</f>
        <v>R</v>
      </c>
      <c r="F22" s="56" t="str">
        <f ca="1">IF(ISERROR(VLOOKUP(SUMPRODUCT((Noms=$B22)*(quoi={"rr","cp","CF","init","FOR","R","CD","FDD"})*(F$6&gt;=Debut)*(F$6&lt;=Fin)*({1,2,3,4,5,6,7,8})),$E$31:$F$40,2,0)),"",VLOOKUP(SUMPRODUCT((Noms=$B22)*(quoi={"rr","cp","CF","init","FOR","R","CD","FDD"})*(F$6&gt;=Debut)*(F$6&lt;=Fin)*({1,2,3,4,5,6,7,8})),$E$31:$F$40,2,0))</f>
        <v>R</v>
      </c>
      <c r="G22" s="56" t="str">
        <f ca="1">IF(ISERROR(VLOOKUP(SUMPRODUCT((Noms=$B22)*(quoi={"rr","cp","CF","init","FOR","R","CD","FDD"})*(G$6&gt;=Debut)*(G$6&lt;=Fin)*({1,2,3,4,5,6,7,8})),$E$31:$F$40,2,0)),"",VLOOKUP(SUMPRODUCT((Noms=$B22)*(quoi={"rr","cp","CF","init","FOR","R","CD","FDD"})*(G$6&gt;=Debut)*(G$6&lt;=Fin)*({1,2,3,4,5,6,7,8})),$E$31:$F$40,2,0))</f>
        <v>R</v>
      </c>
      <c r="H22" s="56" t="str">
        <f ca="1">IF(ISERROR(VLOOKUP(SUMPRODUCT((Noms=$B22)*(quoi={"rr","cp","CF","init","FOR","R","CD","FDD"})*(H$6&gt;=Debut)*(H$6&lt;=Fin)*({1,2,3,4,5,6,7,8})),$E$31:$F$40,2,0)),"",VLOOKUP(SUMPRODUCT((Noms=$B22)*(quoi={"rr","cp","CF","init","FOR","R","CD","FDD"})*(H$6&gt;=Debut)*(H$6&lt;=Fin)*({1,2,3,4,5,6,7,8})),$E$31:$F$40,2,0))</f>
        <v>R</v>
      </c>
      <c r="I22" s="56" t="str">
        <f ca="1">IF(ISERROR(VLOOKUP(SUMPRODUCT((Noms=$B22)*(quoi={"rr","cp","CF","init","FOR","R","CD","FDD"})*(I$6&gt;=Debut)*(I$6&lt;=Fin)*({1,2,3,4,5,6,7,8})),$E$31:$F$40,2,0)),"",VLOOKUP(SUMPRODUCT((Noms=$B22)*(quoi={"rr","cp","CF","init","FOR","R","CD","FDD"})*(I$6&gt;=Debut)*(I$6&lt;=Fin)*({1,2,3,4,5,6,7,8})),$E$31:$F$40,2,0))</f>
        <v>R</v>
      </c>
      <c r="J22" s="56" t="str">
        <f ca="1">IF(ISERROR(VLOOKUP(SUMPRODUCT((Noms=$B22)*(quoi={"rr","cp","CF","init","FOR","R","CD","FDD"})*(J$6&gt;=Debut)*(J$6&lt;=Fin)*({1,2,3,4,5,6,7,8})),$E$31:$F$40,2,0)),"",VLOOKUP(SUMPRODUCT((Noms=$B22)*(quoi={"rr","cp","CF","init","FOR","R","CD","FDD"})*(J$6&gt;=Debut)*(J$6&lt;=Fin)*({1,2,3,4,5,6,7,8})),$E$31:$F$40,2,0))</f>
        <v>R</v>
      </c>
      <c r="K22" s="56" t="str">
        <f ca="1">IF(ISERROR(VLOOKUP(SUMPRODUCT((Noms=$B22)*(quoi={"rr","cp","CF","init","FOR","R","CD","FDD"})*(K$6&gt;=Debut)*(K$6&lt;=Fin)*({1,2,3,4,5,6,7,8})),$E$31:$F$40,2,0)),"",VLOOKUP(SUMPRODUCT((Noms=$B22)*(quoi={"rr","cp","CF","init","FOR","R","CD","FDD"})*(K$6&gt;=Debut)*(K$6&lt;=Fin)*({1,2,3,4,5,6,7,8})),$E$31:$F$40,2,0))</f>
        <v>R</v>
      </c>
      <c r="L22" s="56" t="str">
        <f ca="1">IF(ISERROR(VLOOKUP(SUMPRODUCT((Noms=$B22)*(quoi={"rr","cp","CF","init","FOR","R","CD","FDD"})*(L$6&gt;=Debut)*(L$6&lt;=Fin)*({1,2,3,4,5,6,7,8})),$E$31:$F$40,2,0)),"",VLOOKUP(SUMPRODUCT((Noms=$B22)*(quoi={"rr","cp","CF","init","FOR","R","CD","FDD"})*(L$6&gt;=Debut)*(L$6&lt;=Fin)*({1,2,3,4,5,6,7,8})),$E$31:$F$40,2,0))</f>
        <v>R</v>
      </c>
      <c r="M22" s="56" t="str">
        <f ca="1">IF(ISERROR(VLOOKUP(SUMPRODUCT((Noms=$B22)*(quoi={"rr","cp","CF","init","FOR","R","CD","FDD"})*(M$6&gt;=Debut)*(M$6&lt;=Fin)*({1,2,3,4,5,6,7,8})),$E$31:$F$40,2,0)),"",VLOOKUP(SUMPRODUCT((Noms=$B22)*(quoi={"rr","cp","CF","init","FOR","R","CD","FDD"})*(M$6&gt;=Debut)*(M$6&lt;=Fin)*({1,2,3,4,5,6,7,8})),$E$31:$F$40,2,0))</f>
        <v>R</v>
      </c>
      <c r="N22" s="56" t="str">
        <f ca="1">IF(ISERROR(VLOOKUP(SUMPRODUCT((Noms=$B22)*(quoi={"rr","cp","CF","init","FOR","R","CD","FDD"})*(N$6&gt;=Debut)*(N$6&lt;=Fin)*({1,2,3,4,5,6,7,8})),$E$31:$F$40,2,0)),"",VLOOKUP(SUMPRODUCT((Noms=$B22)*(quoi={"rr","cp","CF","init","FOR","R","CD","FDD"})*(N$6&gt;=Debut)*(N$6&lt;=Fin)*({1,2,3,4,5,6,7,8})),$E$31:$F$40,2,0))</f>
        <v>R</v>
      </c>
      <c r="O22" s="56" t="str">
        <f ca="1">IF(ISERROR(VLOOKUP(SUMPRODUCT((Noms=$B22)*(quoi={"rr","cp","CF","init","FOR","R","CD","FDD"})*(O$6&gt;=Debut)*(O$6&lt;=Fin)*({1,2,3,4,5,6,7,8})),$E$31:$F$40,2,0)),"",VLOOKUP(SUMPRODUCT((Noms=$B22)*(quoi={"rr","cp","CF","init","FOR","R","CD","FDD"})*(O$6&gt;=Debut)*(O$6&lt;=Fin)*({1,2,3,4,5,6,7,8})),$E$31:$F$40,2,0))</f>
        <v>R</v>
      </c>
      <c r="P22" s="56" t="str">
        <f ca="1">IF(ISERROR(VLOOKUP(SUMPRODUCT((Noms=$B22)*(quoi={"rr","cp","CF","init","FOR","R","CD","FDD"})*(P$6&gt;=Debut)*(P$6&lt;=Fin)*({1,2,3,4,5,6,7,8})),$E$31:$F$40,2,0)),"",VLOOKUP(SUMPRODUCT((Noms=$B22)*(quoi={"rr","cp","CF","init","FOR","R","CD","FDD"})*(P$6&gt;=Debut)*(P$6&lt;=Fin)*({1,2,3,4,5,6,7,8})),$E$31:$F$40,2,0))</f>
        <v>R</v>
      </c>
      <c r="Q22" s="56" t="str">
        <f ca="1">IF(ISERROR(VLOOKUP(SUMPRODUCT((Noms=$B22)*(quoi={"rr","cp","CF","init","FOR","R","CD","FDD"})*(Q$6&gt;=Debut)*(Q$6&lt;=Fin)*({1,2,3,4,5,6,7,8})),$E$31:$F$40,2,0)),"",VLOOKUP(SUMPRODUCT((Noms=$B22)*(quoi={"rr","cp","CF","init","FOR","R","CD","FDD"})*(Q$6&gt;=Debut)*(Q$6&lt;=Fin)*({1,2,3,4,5,6,7,8})),$E$31:$F$40,2,0))</f>
        <v>R</v>
      </c>
      <c r="R22" s="56" t="str">
        <f ca="1">IF(ISERROR(VLOOKUP(SUMPRODUCT((Noms=$B22)*(quoi={"rr","cp","CF","init","FOR","R","CD","FDD"})*(R$6&gt;=Debut)*(R$6&lt;=Fin)*({1,2,3,4,5,6,7,8})),$E$31:$F$40,2,0)),"",VLOOKUP(SUMPRODUCT((Noms=$B22)*(quoi={"rr","cp","CF","init","FOR","R","CD","FDD"})*(R$6&gt;=Debut)*(R$6&lt;=Fin)*({1,2,3,4,5,6,7,8})),$E$31:$F$40,2,0))</f>
        <v>R</v>
      </c>
      <c r="S22" s="56" t="str">
        <f ca="1">IF(ISERROR(VLOOKUP(SUMPRODUCT((Noms=$B22)*(quoi={"rr","cp","CF","init","FOR","R","CD","FDD"})*(S$6&gt;=Debut)*(S$6&lt;=Fin)*({1,2,3,4,5,6,7,8})),$E$31:$F$40,2,0)),"",VLOOKUP(SUMPRODUCT((Noms=$B22)*(quoi={"rr","cp","CF","init","FOR","R","CD","FDD"})*(S$6&gt;=Debut)*(S$6&lt;=Fin)*({1,2,3,4,5,6,7,8})),$E$31:$F$40,2,0))</f>
        <v>R</v>
      </c>
      <c r="T22" s="56" t="str">
        <f ca="1">IF(ISERROR(VLOOKUP(SUMPRODUCT((Noms=$B22)*(quoi={"rr","cp","CF","init","FOR","R","CD","FDD"})*(T$6&gt;=Debut)*(T$6&lt;=Fin)*({1,2,3,4,5,6,7,8})),$E$31:$F$40,2,0)),"",VLOOKUP(SUMPRODUCT((Noms=$B22)*(quoi={"rr","cp","CF","init","FOR","R","CD","FDD"})*(T$6&gt;=Debut)*(T$6&lt;=Fin)*({1,2,3,4,5,6,7,8})),$E$31:$F$40,2,0))</f>
        <v>R</v>
      </c>
      <c r="U22" s="56" t="str">
        <f ca="1">IF(ISERROR(VLOOKUP(SUMPRODUCT((Noms=$B22)*(quoi={"rr","cp","CF","init","FOR","R","CD","FDD"})*(U$6&gt;=Debut)*(U$6&lt;=Fin)*({1,2,3,4,5,6,7,8})),$E$31:$F$40,2,0)),"",VLOOKUP(SUMPRODUCT((Noms=$B22)*(quoi={"rr","cp","CF","init","FOR","R","CD","FDD"})*(U$6&gt;=Debut)*(U$6&lt;=Fin)*({1,2,3,4,5,6,7,8})),$E$31:$F$40,2,0))</f>
        <v>R</v>
      </c>
      <c r="V22" s="56" t="str">
        <f ca="1">IF(ISERROR(VLOOKUP(SUMPRODUCT((Noms=$B22)*(quoi={"rr","cp","CF","init","FOR","R","CD","FDD"})*(V$6&gt;=Debut)*(V$6&lt;=Fin)*({1,2,3,4,5,6,7,8})),$E$31:$F$40,2,0)),"",VLOOKUP(SUMPRODUCT((Noms=$B22)*(quoi={"rr","cp","CF","init","FOR","R","CD","FDD"})*(V$6&gt;=Debut)*(V$6&lt;=Fin)*({1,2,3,4,5,6,7,8})),$E$31:$F$40,2,0))</f>
        <v>R</v>
      </c>
      <c r="W22" s="56" t="str">
        <f ca="1">IF(ISERROR(VLOOKUP(SUMPRODUCT((Noms=$B22)*(quoi={"rr","cp","CF","init","FOR","R","CD","FDD"})*(W$6&gt;=Debut)*(W$6&lt;=Fin)*({1,2,3,4,5,6,7,8})),$E$31:$F$40,2,0)),"",VLOOKUP(SUMPRODUCT((Noms=$B22)*(quoi={"rr","cp","CF","init","FOR","R","CD","FDD"})*(W$6&gt;=Debut)*(W$6&lt;=Fin)*({1,2,3,4,5,6,7,8})),$E$31:$F$40,2,0))</f>
        <v>R</v>
      </c>
      <c r="X22" s="56" t="str">
        <f ca="1">IF(ISERROR(VLOOKUP(SUMPRODUCT((Noms=$B22)*(quoi={"rr","cp","CF","init","FOR","R","CD","FDD"})*(X$6&gt;=Debut)*(X$6&lt;=Fin)*({1,2,3,4,5,6,7,8})),$E$31:$F$40,2,0)),"",VLOOKUP(SUMPRODUCT((Noms=$B22)*(quoi={"rr","cp","CF","init","FOR","R","CD","FDD"})*(X$6&gt;=Debut)*(X$6&lt;=Fin)*({1,2,3,4,5,6,7,8})),$E$31:$F$40,2,0))</f>
        <v>R</v>
      </c>
      <c r="Y22" s="56" t="str">
        <f ca="1">IF(ISERROR(VLOOKUP(SUMPRODUCT((Noms=$B22)*(quoi={"rr","cp","CF","init","FOR","R","CD","FDD"})*(Y$6&gt;=Debut)*(Y$6&lt;=Fin)*({1,2,3,4,5,6,7,8})),$E$31:$F$40,2,0)),"",VLOOKUP(SUMPRODUCT((Noms=$B22)*(quoi={"rr","cp","CF","init","FOR","R","CD","FDD"})*(Y$6&gt;=Debut)*(Y$6&lt;=Fin)*({1,2,3,4,5,6,7,8})),$E$31:$F$40,2,0))</f>
        <v>R</v>
      </c>
      <c r="Z22" s="56" t="str">
        <f ca="1">IF(ISERROR(VLOOKUP(SUMPRODUCT((Noms=$B22)*(quoi={"rr","cp","CF","init","FOR","R","CD","FDD"})*(Z$6&gt;=Debut)*(Z$6&lt;=Fin)*({1,2,3,4,5,6,7,8})),$E$31:$F$40,2,0)),"",VLOOKUP(SUMPRODUCT((Noms=$B22)*(quoi={"rr","cp","CF","init","FOR","R","CD","FDD"})*(Z$6&gt;=Debut)*(Z$6&lt;=Fin)*({1,2,3,4,5,6,7,8})),$E$31:$F$40,2,0))</f>
        <v>R</v>
      </c>
      <c r="AA22" s="56" t="str">
        <f ca="1">IF(ISERROR(VLOOKUP(SUMPRODUCT((Noms=$B22)*(quoi={"rr","cp","CF","init","FOR","R","CD","FDD"})*(AA$6&gt;=Debut)*(AA$6&lt;=Fin)*({1,2,3,4,5,6,7,8})),$E$31:$F$40,2,0)),"",VLOOKUP(SUMPRODUCT((Noms=$B22)*(quoi={"rr","cp","CF","init","FOR","R","CD","FDD"})*(AA$6&gt;=Debut)*(AA$6&lt;=Fin)*({1,2,3,4,5,6,7,8})),$E$31:$F$40,2,0))</f>
        <v/>
      </c>
      <c r="AB22" s="56" t="str">
        <f ca="1">IF(ISERROR(VLOOKUP(SUMPRODUCT((Noms=$B22)*(quoi={"rr","cp","CF","init","FOR","R","CD","FDD"})*(AB$6&gt;=Debut)*(AB$6&lt;=Fin)*({1,2,3,4,5,6,7,8})),$E$31:$F$40,2,0)),"",VLOOKUP(SUMPRODUCT((Noms=$B22)*(quoi={"rr","cp","CF","init","FOR","R","CD","FDD"})*(AB$6&gt;=Debut)*(AB$6&lt;=Fin)*({1,2,3,4,5,6,7,8})),$E$31:$F$40,2,0))</f>
        <v/>
      </c>
      <c r="AC22" s="56" t="str">
        <f ca="1">IF(ISERROR(VLOOKUP(SUMPRODUCT((Noms=$B22)*(quoi={"rr","cp","CF","init","FOR","R","CD","FDD"})*(AC$6&gt;=Debut)*(AC$6&lt;=Fin)*({1,2,3,4,5,6,7,8})),$E$31:$F$40,2,0)),"",VLOOKUP(SUMPRODUCT((Noms=$B22)*(quoi={"rr","cp","CF","init","FOR","R","CD","FDD"})*(AC$6&gt;=Debut)*(AC$6&lt;=Fin)*({1,2,3,4,5,6,7,8})),$E$31:$F$40,2,0))</f>
        <v/>
      </c>
      <c r="AD22" s="56" t="str">
        <f ca="1">IF(ISERROR(VLOOKUP(SUMPRODUCT((Noms=$B22)*(quoi={"rr","cp","CF","init","FOR","R","CD","FDD"})*(AD$6&gt;=Debut)*(AD$6&lt;=Fin)*({1,2,3,4,5,6,7,8})),$E$31:$F$40,2,0)),"",VLOOKUP(SUMPRODUCT((Noms=$B22)*(quoi={"rr","cp","CF","init","FOR","R","CD","FDD"})*(AD$6&gt;=Debut)*(AD$6&lt;=Fin)*({1,2,3,4,5,6,7,8})),$E$31:$F$40,2,0))</f>
        <v/>
      </c>
      <c r="AE22" s="56" t="str">
        <f ca="1">IF(ISERROR(VLOOKUP(SUMPRODUCT((Noms=$B22)*(quoi={"rr","cp","CF","init","FOR","R","CD","FDD"})*(AE$6&gt;=Debut)*(AE$6&lt;=Fin)*({1,2,3,4,5,6,7,8})),$E$31:$F$40,2,0)),"",VLOOKUP(SUMPRODUCT((Noms=$B22)*(quoi={"rr","cp","CF","init","FOR","R","CD","FDD"})*(AE$6&gt;=Debut)*(AE$6&lt;=Fin)*({1,2,3,4,5,6,7,8})),$E$31:$F$40,2,0))</f>
        <v/>
      </c>
      <c r="AF22" s="56" t="str">
        <f ca="1">IF(ISERROR(VLOOKUP(SUMPRODUCT((Noms=$B22)*(quoi={"rr","cp","CF","init","FOR","R","CD","FDD"})*(AF$6&gt;=Debut)*(AF$6&lt;=Fin)*({1,2,3,4,5,6,7,8})),$E$31:$F$40,2,0)),"",VLOOKUP(SUMPRODUCT((Noms=$B22)*(quoi={"rr","cp","CF","init","FOR","R","CD","FDD"})*(AF$6&gt;=Debut)*(AF$6&lt;=Fin)*({1,2,3,4,5,6,7,8})),$E$31:$F$40,2,0))</f>
        <v/>
      </c>
      <c r="AG22" s="56" t="str">
        <f ca="1">IF(ISERROR(VLOOKUP(SUMPRODUCT((Noms=$B22)*(quoi={"rr","cp","CF","init","FOR","R","CD","FDD"})*(AG$6&gt;=Debut)*(AG$6&lt;=Fin)*({1,2,3,4,5,6,7,8})),$E$31:$F$40,2,0)),"",VLOOKUP(SUMPRODUCT((Noms=$B22)*(quoi={"rr","cp","CF","init","FOR","R","CD","FDD"})*(AG$6&gt;=Debut)*(AG$6&lt;=Fin)*({1,2,3,4,5,6,7,8})),$E$31:$F$40,2,0))</f>
        <v/>
      </c>
    </row>
    <row r="23" spans="1:33" ht="23.1" customHeight="1">
      <c r="A23" s="31">
        <v>1</v>
      </c>
      <c r="B23" s="44" t="str">
        <f>Listes!A17</f>
        <v>COMMANDEUR Anael</v>
      </c>
      <c r="C23" s="56" t="str">
        <f ca="1">IF(ISERROR(VLOOKUP(SUMPRODUCT((Noms=$B23)*(quoi={"rr","cp","CF","init","FOR","R","CD","FDD"})*(C$6&gt;=Debut)*(C$6&lt;=Fin)*({1,2,3,4,5,6,7,8})),$E$31:$F$40,2,0)),"",VLOOKUP(SUMPRODUCT((Noms=$B23)*(quoi={"rr","cp","CF","init","FOR","R","CD","FDD"})*(C$6&gt;=Debut)*(C$6&lt;=Fin)*({1,2,3,4,5,6,7,8})),$E$31:$F$40,2,0))</f>
        <v>R</v>
      </c>
      <c r="D23" s="56" t="str">
        <f ca="1">IF(ISERROR(VLOOKUP(SUMPRODUCT((Noms=$B23)*(quoi={"rr","cp","CF","init","FOR","R","CD","FDD"})*(D$6&gt;=Debut)*(D$6&lt;=Fin)*({1,2,3,4,5,6,7,8})),$E$31:$F$40,2,0)),"",VLOOKUP(SUMPRODUCT((Noms=$B23)*(quoi={"rr","cp","CF","init","FOR","R","CD","FDD"})*(D$6&gt;=Debut)*(D$6&lt;=Fin)*({1,2,3,4,5,6,7,8})),$E$31:$F$40,2,0))</f>
        <v>R</v>
      </c>
      <c r="E23" s="56" t="str">
        <f ca="1">IF(ISERROR(VLOOKUP(SUMPRODUCT((Noms=$B23)*(quoi={"rr","cp","CF","init","FOR","R","CD","FDD"})*(E$6&gt;=Debut)*(E$6&lt;=Fin)*({1,2,3,4,5,6,7,8})),$E$31:$F$40,2,0)),"",VLOOKUP(SUMPRODUCT((Noms=$B23)*(quoi={"rr","cp","CF","init","FOR","R","CD","FDD"})*(E$6&gt;=Debut)*(E$6&lt;=Fin)*({1,2,3,4,5,6,7,8})),$E$31:$F$40,2,0))</f>
        <v>R</v>
      </c>
      <c r="F23" s="56" t="str">
        <f ca="1">IF(ISERROR(VLOOKUP(SUMPRODUCT((Noms=$B23)*(quoi={"rr","cp","CF","init","FOR","R","CD","FDD"})*(F$6&gt;=Debut)*(F$6&lt;=Fin)*({1,2,3,4,5,6,7,8})),$E$31:$F$40,2,0)),"",VLOOKUP(SUMPRODUCT((Noms=$B23)*(quoi={"rr","cp","CF","init","FOR","R","CD","FDD"})*(F$6&gt;=Debut)*(F$6&lt;=Fin)*({1,2,3,4,5,6,7,8})),$E$31:$F$40,2,0))</f>
        <v>R</v>
      </c>
      <c r="G23" s="56" t="str">
        <f ca="1">IF(ISERROR(VLOOKUP(SUMPRODUCT((Noms=$B23)*(quoi={"rr","cp","CF","init","FOR","R","CD","FDD"})*(G$6&gt;=Debut)*(G$6&lt;=Fin)*({1,2,3,4,5,6,7,8})),$E$31:$F$40,2,0)),"",VLOOKUP(SUMPRODUCT((Noms=$B23)*(quoi={"rr","cp","CF","init","FOR","R","CD","FDD"})*(G$6&gt;=Debut)*(G$6&lt;=Fin)*({1,2,3,4,5,6,7,8})),$E$31:$F$40,2,0))</f>
        <v>R</v>
      </c>
      <c r="H23" s="56" t="str">
        <f ca="1">IF(ISERROR(VLOOKUP(SUMPRODUCT((Noms=$B23)*(quoi={"rr","cp","CF","init","FOR","R","CD","FDD"})*(H$6&gt;=Debut)*(H$6&lt;=Fin)*({1,2,3,4,5,6,7,8})),$E$31:$F$40,2,0)),"",VLOOKUP(SUMPRODUCT((Noms=$B23)*(quoi={"rr","cp","CF","init","FOR","R","CD","FDD"})*(H$6&gt;=Debut)*(H$6&lt;=Fin)*({1,2,3,4,5,6,7,8})),$E$31:$F$40,2,0))</f>
        <v>R</v>
      </c>
      <c r="I23" s="56" t="str">
        <f ca="1">IF(ISERROR(VLOOKUP(SUMPRODUCT((Noms=$B23)*(quoi={"rr","cp","CF","init","FOR","R","CD","FDD"})*(I$6&gt;=Debut)*(I$6&lt;=Fin)*({1,2,3,4,5,6,7,8})),$E$31:$F$40,2,0)),"",VLOOKUP(SUMPRODUCT((Noms=$B23)*(quoi={"rr","cp","CF","init","FOR","R","CD","FDD"})*(I$6&gt;=Debut)*(I$6&lt;=Fin)*({1,2,3,4,5,6,7,8})),$E$31:$F$40,2,0))</f>
        <v>R</v>
      </c>
      <c r="J23" s="56" t="str">
        <f ca="1">IF(ISERROR(VLOOKUP(SUMPRODUCT((Noms=$B23)*(quoi={"rr","cp","CF","init","FOR","R","CD","FDD"})*(J$6&gt;=Debut)*(J$6&lt;=Fin)*({1,2,3,4,5,6,7,8})),$E$31:$F$40,2,0)),"",VLOOKUP(SUMPRODUCT((Noms=$B23)*(quoi={"rr","cp","CF","init","FOR","R","CD","FDD"})*(J$6&gt;=Debut)*(J$6&lt;=Fin)*({1,2,3,4,5,6,7,8})),$E$31:$F$40,2,0))</f>
        <v>R</v>
      </c>
      <c r="K23" s="56" t="str">
        <f ca="1">IF(ISERROR(VLOOKUP(SUMPRODUCT((Noms=$B23)*(quoi={"rr","cp","CF","init","FOR","R","CD","FDD"})*(K$6&gt;=Debut)*(K$6&lt;=Fin)*({1,2,3,4,5,6,7,8})),$E$31:$F$40,2,0)),"",VLOOKUP(SUMPRODUCT((Noms=$B23)*(quoi={"rr","cp","CF","init","FOR","R","CD","FDD"})*(K$6&gt;=Debut)*(K$6&lt;=Fin)*({1,2,3,4,5,6,7,8})),$E$31:$F$40,2,0))</f>
        <v>R</v>
      </c>
      <c r="L23" s="56" t="str">
        <f ca="1">IF(ISERROR(VLOOKUP(SUMPRODUCT((Noms=$B23)*(quoi={"rr","cp","CF","init","FOR","R","CD","FDD"})*(L$6&gt;=Debut)*(L$6&lt;=Fin)*({1,2,3,4,5,6,7,8})),$E$31:$F$40,2,0)),"",VLOOKUP(SUMPRODUCT((Noms=$B23)*(quoi={"rr","cp","CF","init","FOR","R","CD","FDD"})*(L$6&gt;=Debut)*(L$6&lt;=Fin)*({1,2,3,4,5,6,7,8})),$E$31:$F$40,2,0))</f>
        <v>R</v>
      </c>
      <c r="M23" s="56" t="str">
        <f ca="1">IF(ISERROR(VLOOKUP(SUMPRODUCT((Noms=$B23)*(quoi={"rr","cp","CF","init","FOR","R","CD","FDD"})*(M$6&gt;=Debut)*(M$6&lt;=Fin)*({1,2,3,4,5,6,7,8})),$E$31:$F$40,2,0)),"",VLOOKUP(SUMPRODUCT((Noms=$B23)*(quoi={"rr","cp","CF","init","FOR","R","CD","FDD"})*(M$6&gt;=Debut)*(M$6&lt;=Fin)*({1,2,3,4,5,6,7,8})),$E$31:$F$40,2,0))</f>
        <v>R</v>
      </c>
      <c r="N23" s="56" t="str">
        <f ca="1">IF(ISERROR(VLOOKUP(SUMPRODUCT((Noms=$B23)*(quoi={"rr","cp","CF","init","FOR","R","CD","FDD"})*(N$6&gt;=Debut)*(N$6&lt;=Fin)*({1,2,3,4,5,6,7,8})),$E$31:$F$40,2,0)),"",VLOOKUP(SUMPRODUCT((Noms=$B23)*(quoi={"rr","cp","CF","init","FOR","R","CD","FDD"})*(N$6&gt;=Debut)*(N$6&lt;=Fin)*({1,2,3,4,5,6,7,8})),$E$31:$F$40,2,0))</f>
        <v>R</v>
      </c>
      <c r="O23" s="56" t="str">
        <f ca="1">IF(ISERROR(VLOOKUP(SUMPRODUCT((Noms=$B23)*(quoi={"rr","cp","CF","init","FOR","R","CD","FDD"})*(O$6&gt;=Debut)*(O$6&lt;=Fin)*({1,2,3,4,5,6,7,8})),$E$31:$F$40,2,0)),"",VLOOKUP(SUMPRODUCT((Noms=$B23)*(quoi={"rr","cp","CF","init","FOR","R","CD","FDD"})*(O$6&gt;=Debut)*(O$6&lt;=Fin)*({1,2,3,4,5,6,7,8})),$E$31:$F$40,2,0))</f>
        <v>R</v>
      </c>
      <c r="P23" s="56" t="str">
        <f ca="1">IF(ISERROR(VLOOKUP(SUMPRODUCT((Noms=$B23)*(quoi={"rr","cp","CF","init","FOR","R","CD","FDD"})*(P$6&gt;=Debut)*(P$6&lt;=Fin)*({1,2,3,4,5,6,7,8})),$E$31:$F$40,2,0)),"",VLOOKUP(SUMPRODUCT((Noms=$B23)*(quoi={"rr","cp","CF","init","FOR","R","CD","FDD"})*(P$6&gt;=Debut)*(P$6&lt;=Fin)*({1,2,3,4,5,6,7,8})),$E$31:$F$40,2,0))</f>
        <v>R</v>
      </c>
      <c r="Q23" s="56" t="str">
        <f ca="1">IF(ISERROR(VLOOKUP(SUMPRODUCT((Noms=$B23)*(quoi={"rr","cp","CF","init","FOR","R","CD","FDD"})*(Q$6&gt;=Debut)*(Q$6&lt;=Fin)*({1,2,3,4,5,6,7,8})),$E$31:$F$40,2,0)),"",VLOOKUP(SUMPRODUCT((Noms=$B23)*(quoi={"rr","cp","CF","init","FOR","R","CD","FDD"})*(Q$6&gt;=Debut)*(Q$6&lt;=Fin)*({1,2,3,4,5,6,7,8})),$E$31:$F$40,2,0))</f>
        <v>R</v>
      </c>
      <c r="R23" s="56" t="str">
        <f ca="1">IF(ISERROR(VLOOKUP(SUMPRODUCT((Noms=$B23)*(quoi={"rr","cp","CF","init","FOR","R","CD","FDD"})*(R$6&gt;=Debut)*(R$6&lt;=Fin)*({1,2,3,4,5,6,7,8})),$E$31:$F$40,2,0)),"",VLOOKUP(SUMPRODUCT((Noms=$B23)*(quoi={"rr","cp","CF","init","FOR","R","CD","FDD"})*(R$6&gt;=Debut)*(R$6&lt;=Fin)*({1,2,3,4,5,6,7,8})),$E$31:$F$40,2,0))</f>
        <v>R</v>
      </c>
      <c r="S23" s="56" t="str">
        <f ca="1">IF(ISERROR(VLOOKUP(SUMPRODUCT((Noms=$B23)*(quoi={"rr","cp","CF","init","FOR","R","CD","FDD"})*(S$6&gt;=Debut)*(S$6&lt;=Fin)*({1,2,3,4,5,6,7,8})),$E$31:$F$40,2,0)),"",VLOOKUP(SUMPRODUCT((Noms=$B23)*(quoi={"rr","cp","CF","init","FOR","R","CD","FDD"})*(S$6&gt;=Debut)*(S$6&lt;=Fin)*({1,2,3,4,5,6,7,8})),$E$31:$F$40,2,0))</f>
        <v>R</v>
      </c>
      <c r="T23" s="56" t="str">
        <f ca="1">IF(ISERROR(VLOOKUP(SUMPRODUCT((Noms=$B23)*(quoi={"rr","cp","CF","init","FOR","R","CD","FDD"})*(T$6&gt;=Debut)*(T$6&lt;=Fin)*({1,2,3,4,5,6,7,8})),$E$31:$F$40,2,0)),"",VLOOKUP(SUMPRODUCT((Noms=$B23)*(quoi={"rr","cp","CF","init","FOR","R","CD","FDD"})*(T$6&gt;=Debut)*(T$6&lt;=Fin)*({1,2,3,4,5,6,7,8})),$E$31:$F$40,2,0))</f>
        <v>R</v>
      </c>
      <c r="U23" s="56" t="str">
        <f ca="1">IF(ISERROR(VLOOKUP(SUMPRODUCT((Noms=$B23)*(quoi={"rr","cp","CF","init","FOR","R","CD","FDD"})*(U$6&gt;=Debut)*(U$6&lt;=Fin)*({1,2,3,4,5,6,7,8})),$E$31:$F$40,2,0)),"",VLOOKUP(SUMPRODUCT((Noms=$B23)*(quoi={"rr","cp","CF","init","FOR","R","CD","FDD"})*(U$6&gt;=Debut)*(U$6&lt;=Fin)*({1,2,3,4,5,6,7,8})),$E$31:$F$40,2,0))</f>
        <v>R</v>
      </c>
      <c r="V23" s="56" t="str">
        <f ca="1">IF(ISERROR(VLOOKUP(SUMPRODUCT((Noms=$B23)*(quoi={"rr","cp","CF","init","FOR","R","CD","FDD"})*(V$6&gt;=Debut)*(V$6&lt;=Fin)*({1,2,3,4,5,6,7,8})),$E$31:$F$40,2,0)),"",VLOOKUP(SUMPRODUCT((Noms=$B23)*(quoi={"rr","cp","CF","init","FOR","R","CD","FDD"})*(V$6&gt;=Debut)*(V$6&lt;=Fin)*({1,2,3,4,5,6,7,8})),$E$31:$F$40,2,0))</f>
        <v>R</v>
      </c>
      <c r="W23" s="56" t="str">
        <f ca="1">IF(ISERROR(VLOOKUP(SUMPRODUCT((Noms=$B23)*(quoi={"rr","cp","CF","init","FOR","R","CD","FDD"})*(W$6&gt;=Debut)*(W$6&lt;=Fin)*({1,2,3,4,5,6,7,8})),$E$31:$F$40,2,0)),"",VLOOKUP(SUMPRODUCT((Noms=$B23)*(quoi={"rr","cp","CF","init","FOR","R","CD","FDD"})*(W$6&gt;=Debut)*(W$6&lt;=Fin)*({1,2,3,4,5,6,7,8})),$E$31:$F$40,2,0))</f>
        <v>R</v>
      </c>
      <c r="X23" s="56" t="str">
        <f ca="1">IF(ISERROR(VLOOKUP(SUMPRODUCT((Noms=$B23)*(quoi={"rr","cp","CF","init","FOR","R","CD","FDD"})*(X$6&gt;=Debut)*(X$6&lt;=Fin)*({1,2,3,4,5,6,7,8})),$E$31:$F$40,2,0)),"",VLOOKUP(SUMPRODUCT((Noms=$B23)*(quoi={"rr","cp","CF","init","FOR","R","CD","FDD"})*(X$6&gt;=Debut)*(X$6&lt;=Fin)*({1,2,3,4,5,6,7,8})),$E$31:$F$40,2,0))</f>
        <v>R</v>
      </c>
      <c r="Y23" s="56" t="str">
        <f ca="1">IF(ISERROR(VLOOKUP(SUMPRODUCT((Noms=$B23)*(quoi={"rr","cp","CF","init","FOR","R","CD","FDD"})*(Y$6&gt;=Debut)*(Y$6&lt;=Fin)*({1,2,3,4,5,6,7,8})),$E$31:$F$40,2,0)),"",VLOOKUP(SUMPRODUCT((Noms=$B23)*(quoi={"rr","cp","CF","init","FOR","R","CD","FDD"})*(Y$6&gt;=Debut)*(Y$6&lt;=Fin)*({1,2,3,4,5,6,7,8})),$E$31:$F$40,2,0))</f>
        <v>R</v>
      </c>
      <c r="Z23" s="56" t="str">
        <f ca="1">IF(ISERROR(VLOOKUP(SUMPRODUCT((Noms=$B23)*(quoi={"rr","cp","CF","init","FOR","R","CD","FDD"})*(Z$6&gt;=Debut)*(Z$6&lt;=Fin)*({1,2,3,4,5,6,7,8})),$E$31:$F$40,2,0)),"",VLOOKUP(SUMPRODUCT((Noms=$B23)*(quoi={"rr","cp","CF","init","FOR","R","CD","FDD"})*(Z$6&gt;=Debut)*(Z$6&lt;=Fin)*({1,2,3,4,5,6,7,8})),$E$31:$F$40,2,0))</f>
        <v>R</v>
      </c>
      <c r="AA23" s="56" t="str">
        <f ca="1">IF(ISERROR(VLOOKUP(SUMPRODUCT((Noms=$B23)*(quoi={"rr","cp","CF","init","FOR","R","CD","FDD"})*(AA$6&gt;=Debut)*(AA$6&lt;=Fin)*({1,2,3,4,5,6,7,8})),$E$31:$F$40,2,0)),"",VLOOKUP(SUMPRODUCT((Noms=$B23)*(quoi={"rr","cp","CF","init","FOR","R","CD","FDD"})*(AA$6&gt;=Debut)*(AA$6&lt;=Fin)*({1,2,3,4,5,6,7,8})),$E$31:$F$40,2,0))</f>
        <v>R</v>
      </c>
      <c r="AB23" s="56" t="str">
        <f ca="1">IF(ISERROR(VLOOKUP(SUMPRODUCT((Noms=$B23)*(quoi={"rr","cp","CF","init","FOR","R","CD","FDD"})*(AB$6&gt;=Debut)*(AB$6&lt;=Fin)*({1,2,3,4,5,6,7,8})),$E$31:$F$40,2,0)),"",VLOOKUP(SUMPRODUCT((Noms=$B23)*(quoi={"rr","cp","CF","init","FOR","R","CD","FDD"})*(AB$6&gt;=Debut)*(AB$6&lt;=Fin)*({1,2,3,4,5,6,7,8})),$E$31:$F$40,2,0))</f>
        <v>R</v>
      </c>
      <c r="AC23" s="56" t="str">
        <f ca="1">IF(ISERROR(VLOOKUP(SUMPRODUCT((Noms=$B23)*(quoi={"rr","cp","CF","init","FOR","R","CD","FDD"})*(AC$6&gt;=Debut)*(AC$6&lt;=Fin)*({1,2,3,4,5,6,7,8})),$E$31:$F$40,2,0)),"",VLOOKUP(SUMPRODUCT((Noms=$B23)*(quoi={"rr","cp","CF","init","FOR","R","CD","FDD"})*(AC$6&gt;=Debut)*(AC$6&lt;=Fin)*({1,2,3,4,5,6,7,8})),$E$31:$F$40,2,0))</f>
        <v>R</v>
      </c>
      <c r="AD23" s="56" t="str">
        <f ca="1">IF(ISERROR(VLOOKUP(SUMPRODUCT((Noms=$B23)*(quoi={"rr","cp","CF","init","FOR","R","CD","FDD"})*(AD$6&gt;=Debut)*(AD$6&lt;=Fin)*({1,2,3,4,5,6,7,8})),$E$31:$F$40,2,0)),"",VLOOKUP(SUMPRODUCT((Noms=$B23)*(quoi={"rr","cp","CF","init","FOR","R","CD","FDD"})*(AD$6&gt;=Debut)*(AD$6&lt;=Fin)*({1,2,3,4,5,6,7,8})),$E$31:$F$40,2,0))</f>
        <v>R</v>
      </c>
      <c r="AE23" s="56" t="str">
        <f ca="1">IF(ISERROR(VLOOKUP(SUMPRODUCT((Noms=$B23)*(quoi={"rr","cp","CF","init","FOR","R","CD","FDD"})*(AE$6&gt;=Debut)*(AE$6&lt;=Fin)*({1,2,3,4,5,6,7,8})),$E$31:$F$40,2,0)),"",VLOOKUP(SUMPRODUCT((Noms=$B23)*(quoi={"rr","cp","CF","init","FOR","R","CD","FDD"})*(AE$6&gt;=Debut)*(AE$6&lt;=Fin)*({1,2,3,4,5,6,7,8})),$E$31:$F$40,2,0))</f>
        <v>R</v>
      </c>
      <c r="AF23" s="56" t="str">
        <f ca="1">IF(ISERROR(VLOOKUP(SUMPRODUCT((Noms=$B23)*(quoi={"rr","cp","CF","init","FOR","R","CD","FDD"})*(AF$6&gt;=Debut)*(AF$6&lt;=Fin)*({1,2,3,4,5,6,7,8})),$E$31:$F$40,2,0)),"",VLOOKUP(SUMPRODUCT((Noms=$B23)*(quoi={"rr","cp","CF","init","FOR","R","CD","FDD"})*(AF$6&gt;=Debut)*(AF$6&lt;=Fin)*({1,2,3,4,5,6,7,8})),$E$31:$F$40,2,0))</f>
        <v>R</v>
      </c>
      <c r="AG23" s="56" t="str">
        <f ca="1">IF(ISERROR(VLOOKUP(SUMPRODUCT((Noms=$B23)*(quoi={"rr","cp","CF","init","FOR","R","CD","FDD"})*(AG$6&gt;=Debut)*(AG$6&lt;=Fin)*({1,2,3,4,5,6,7,8})),$E$31:$F$40,2,0)),"",VLOOKUP(SUMPRODUCT((Noms=$B23)*(quoi={"rr","cp","CF","init","FOR","R","CD","FDD"})*(AG$6&gt;=Debut)*(AG$6&lt;=Fin)*({1,2,3,4,5,6,7,8})),$E$31:$F$40,2,0))</f>
        <v>R</v>
      </c>
    </row>
    <row r="24" spans="1:33" ht="23.1" customHeight="1">
      <c r="A24" s="31">
        <v>1</v>
      </c>
      <c r="B24" s="59" t="str">
        <f>Listes!A18</f>
        <v>FAURE Eric</v>
      </c>
      <c r="C24" s="56" t="str">
        <f ca="1">IF(ISERROR(VLOOKUP(SUMPRODUCT((Noms=$B24)*(quoi={"rr","cp","CF","init","FOR","R","CD","FDD"})*(C$6&gt;=Debut)*(C$6&lt;=Fin)*({1,2,3,4,5,6,7,8})),$E$31:$F$40,2,0)),"",VLOOKUP(SUMPRODUCT((Noms=$B24)*(quoi={"rr","cp","CF","init","FOR","R","CD","FDD"})*(C$6&gt;=Debut)*(C$6&lt;=Fin)*({1,2,3,4,5,6,7,8})),$E$31:$F$40,2,0))</f>
        <v/>
      </c>
      <c r="D24" s="56" t="str">
        <f ca="1">IF(ISERROR(VLOOKUP(SUMPRODUCT((Noms=$B24)*(quoi={"rr","cp","CF","init","FOR","R","CD","FDD"})*(D$6&gt;=Debut)*(D$6&lt;=Fin)*({1,2,3,4,5,6,7,8})),$E$31:$F$40,2,0)),"",VLOOKUP(SUMPRODUCT((Noms=$B24)*(quoi={"rr","cp","CF","init","FOR","R","CD","FDD"})*(D$6&gt;=Debut)*(D$6&lt;=Fin)*({1,2,3,4,5,6,7,8})),$E$31:$F$40,2,0))</f>
        <v/>
      </c>
      <c r="E24" s="56" t="str">
        <f ca="1">IF(ISERROR(VLOOKUP(SUMPRODUCT((Noms=$B24)*(quoi={"rr","cp","CF","init","FOR","R","CD","FDD"})*(E$6&gt;=Debut)*(E$6&lt;=Fin)*({1,2,3,4,5,6,7,8})),$E$31:$F$40,2,0)),"",VLOOKUP(SUMPRODUCT((Noms=$B24)*(quoi={"rr","cp","CF","init","FOR","R","CD","FDD"})*(E$6&gt;=Debut)*(E$6&lt;=Fin)*({1,2,3,4,5,6,7,8})),$E$31:$F$40,2,0))</f>
        <v/>
      </c>
      <c r="F24" s="56" t="str">
        <f ca="1">IF(ISERROR(VLOOKUP(SUMPRODUCT((Noms=$B24)*(quoi={"rr","cp","CF","init","FOR","R","CD","FDD"})*(F$6&gt;=Debut)*(F$6&lt;=Fin)*({1,2,3,4,5,6,7,8})),$E$31:$F$40,2,0)),"",VLOOKUP(SUMPRODUCT((Noms=$B24)*(quoi={"rr","cp","CF","init","FOR","R","CD","FDD"})*(F$6&gt;=Debut)*(F$6&lt;=Fin)*({1,2,3,4,5,6,7,8})),$E$31:$F$40,2,0))</f>
        <v/>
      </c>
      <c r="G24" s="56" t="str">
        <f ca="1">IF(ISERROR(VLOOKUP(SUMPRODUCT((Noms=$B24)*(quoi={"rr","cp","CF","init","FOR","R","CD","FDD"})*(G$6&gt;=Debut)*(G$6&lt;=Fin)*({1,2,3,4,5,6,7,8})),$E$31:$F$40,2,0)),"",VLOOKUP(SUMPRODUCT((Noms=$B24)*(quoi={"rr","cp","CF","init","FOR","R","CD","FDD"})*(G$6&gt;=Debut)*(G$6&lt;=Fin)*({1,2,3,4,5,6,7,8})),$E$31:$F$40,2,0))</f>
        <v/>
      </c>
      <c r="H24" s="56" t="str">
        <f ca="1">IF(ISERROR(VLOOKUP(SUMPRODUCT((Noms=$B24)*(quoi={"rr","cp","CF","init","FOR","R","CD","FDD"})*(H$6&gt;=Debut)*(H$6&lt;=Fin)*({1,2,3,4,5,6,7,8})),$E$31:$F$40,2,0)),"",VLOOKUP(SUMPRODUCT((Noms=$B24)*(quoi={"rr","cp","CF","init","FOR","R","CD","FDD"})*(H$6&gt;=Debut)*(H$6&lt;=Fin)*({1,2,3,4,5,6,7,8})),$E$31:$F$40,2,0))</f>
        <v/>
      </c>
      <c r="I24" s="56" t="str">
        <f ca="1">IF(ISERROR(VLOOKUP(SUMPRODUCT((Noms=$B24)*(quoi={"rr","cp","CF","init","FOR","R","CD","FDD"})*(I$6&gt;=Debut)*(I$6&lt;=Fin)*({1,2,3,4,5,6,7,8})),$E$31:$F$40,2,0)),"",VLOOKUP(SUMPRODUCT((Noms=$B24)*(quoi={"rr","cp","CF","init","FOR","R","CD","FDD"})*(I$6&gt;=Debut)*(I$6&lt;=Fin)*({1,2,3,4,5,6,7,8})),$E$31:$F$40,2,0))</f>
        <v/>
      </c>
      <c r="J24" s="56" t="str">
        <f ca="1">IF(ISERROR(VLOOKUP(SUMPRODUCT((Noms=$B24)*(quoi={"rr","cp","CF","init","FOR","R","CD","FDD"})*(J$6&gt;=Debut)*(J$6&lt;=Fin)*({1,2,3,4,5,6,7,8})),$E$31:$F$40,2,0)),"",VLOOKUP(SUMPRODUCT((Noms=$B24)*(quoi={"rr","cp","CF","init","FOR","R","CD","FDD"})*(J$6&gt;=Debut)*(J$6&lt;=Fin)*({1,2,3,4,5,6,7,8})),$E$31:$F$40,2,0))</f>
        <v/>
      </c>
      <c r="K24" s="56" t="str">
        <f ca="1">IF(ISERROR(VLOOKUP(SUMPRODUCT((Noms=$B24)*(quoi={"rr","cp","CF","init","FOR","R","CD","FDD"})*(K$6&gt;=Debut)*(K$6&lt;=Fin)*({1,2,3,4,5,6,7,8})),$E$31:$F$40,2,0)),"",VLOOKUP(SUMPRODUCT((Noms=$B24)*(quoi={"rr","cp","CF","init","FOR","R","CD","FDD"})*(K$6&gt;=Debut)*(K$6&lt;=Fin)*({1,2,3,4,5,6,7,8})),$E$31:$F$40,2,0))</f>
        <v/>
      </c>
      <c r="L24" s="56" t="str">
        <f ca="1">IF(ISERROR(VLOOKUP(SUMPRODUCT((Noms=$B24)*(quoi={"rr","cp","CF","init","FOR","R","CD","FDD"})*(L$6&gt;=Debut)*(L$6&lt;=Fin)*({1,2,3,4,5,6,7,8})),$E$31:$F$40,2,0)),"",VLOOKUP(SUMPRODUCT((Noms=$B24)*(quoi={"rr","cp","CF","init","FOR","R","CD","FDD"})*(L$6&gt;=Debut)*(L$6&lt;=Fin)*({1,2,3,4,5,6,7,8})),$E$31:$F$40,2,0))</f>
        <v>CD</v>
      </c>
      <c r="M24" s="56" t="str">
        <f ca="1">IF(ISERROR(VLOOKUP(SUMPRODUCT((Noms=$B24)*(quoi={"rr","cp","CF","init","FOR","R","CD","FDD"})*(M$6&gt;=Debut)*(M$6&lt;=Fin)*({1,2,3,4,5,6,7,8})),$E$31:$F$40,2,0)),"",VLOOKUP(SUMPRODUCT((Noms=$B24)*(quoi={"rr","cp","CF","init","FOR","R","CD","FDD"})*(M$6&gt;=Debut)*(M$6&lt;=Fin)*({1,2,3,4,5,6,7,8})),$E$31:$F$40,2,0))</f>
        <v/>
      </c>
      <c r="N24" s="56" t="str">
        <f ca="1">IF(ISERROR(VLOOKUP(SUMPRODUCT((Noms=$B24)*(quoi={"rr","cp","CF","init","FOR","R","CD","FDD"})*(N$6&gt;=Debut)*(N$6&lt;=Fin)*({1,2,3,4,5,6,7,8})),$E$31:$F$40,2,0)),"",VLOOKUP(SUMPRODUCT((Noms=$B24)*(quoi={"rr","cp","CF","init","FOR","R","CD","FDD"})*(N$6&gt;=Debut)*(N$6&lt;=Fin)*({1,2,3,4,5,6,7,8})),$E$31:$F$40,2,0))</f>
        <v/>
      </c>
      <c r="O24" s="56" t="str">
        <f ca="1">IF(ISERROR(VLOOKUP(SUMPRODUCT((Noms=$B24)*(quoi={"rr","cp","CF","init","FOR","R","CD","FDD"})*(O$6&gt;=Debut)*(O$6&lt;=Fin)*({1,2,3,4,5,6,7,8})),$E$31:$F$40,2,0)),"",VLOOKUP(SUMPRODUCT((Noms=$B24)*(quoi={"rr","cp","CF","init","FOR","R","CD","FDD"})*(O$6&gt;=Debut)*(O$6&lt;=Fin)*({1,2,3,4,5,6,7,8})),$E$31:$F$40,2,0))</f>
        <v/>
      </c>
      <c r="P24" s="56" t="str">
        <f ca="1">IF(ISERROR(VLOOKUP(SUMPRODUCT((Noms=$B24)*(quoi={"rr","cp","CF","init","FOR","R","CD","FDD"})*(P$6&gt;=Debut)*(P$6&lt;=Fin)*({1,2,3,4,5,6,7,8})),$E$31:$F$40,2,0)),"",VLOOKUP(SUMPRODUCT((Noms=$B24)*(quoi={"rr","cp","CF","init","FOR","R","CD","FDD"})*(P$6&gt;=Debut)*(P$6&lt;=Fin)*({1,2,3,4,5,6,7,8})),$E$31:$F$40,2,0))</f>
        <v/>
      </c>
      <c r="Q24" s="56" t="str">
        <f ca="1">IF(ISERROR(VLOOKUP(SUMPRODUCT((Noms=$B24)*(quoi={"rr","cp","CF","init","FOR","R","CD","FDD"})*(Q$6&gt;=Debut)*(Q$6&lt;=Fin)*({1,2,3,4,5,6,7,8})),$E$31:$F$40,2,0)),"",VLOOKUP(SUMPRODUCT((Noms=$B24)*(quoi={"rr","cp","CF","init","FOR","R","CD","FDD"})*(Q$6&gt;=Debut)*(Q$6&lt;=Fin)*({1,2,3,4,5,6,7,8})),$E$31:$F$40,2,0))</f>
        <v/>
      </c>
      <c r="R24" s="56" t="str">
        <f ca="1">IF(ISERROR(VLOOKUP(SUMPRODUCT((Noms=$B24)*(quoi={"rr","cp","CF","init","FOR","R","CD","FDD"})*(R$6&gt;=Debut)*(R$6&lt;=Fin)*({1,2,3,4,5,6,7,8})),$E$31:$F$40,2,0)),"",VLOOKUP(SUMPRODUCT((Noms=$B24)*(quoi={"rr","cp","CF","init","FOR","R","CD","FDD"})*(R$6&gt;=Debut)*(R$6&lt;=Fin)*({1,2,3,4,5,6,7,8})),$E$31:$F$40,2,0))</f>
        <v/>
      </c>
      <c r="S24" s="56" t="str">
        <f ca="1">IF(ISERROR(VLOOKUP(SUMPRODUCT((Noms=$B24)*(quoi={"rr","cp","CF","init","FOR","R","CD","FDD"})*(S$6&gt;=Debut)*(S$6&lt;=Fin)*({1,2,3,4,5,6,7,8})),$E$31:$F$40,2,0)),"",VLOOKUP(SUMPRODUCT((Noms=$B24)*(quoi={"rr","cp","CF","init","FOR","R","CD","FDD"})*(S$6&gt;=Debut)*(S$6&lt;=Fin)*({1,2,3,4,5,6,7,8})),$E$31:$F$40,2,0))</f>
        <v/>
      </c>
      <c r="T24" s="56" t="str">
        <f ca="1">IF(ISERROR(VLOOKUP(SUMPRODUCT((Noms=$B24)*(quoi={"rr","cp","CF","init","FOR","R","CD","FDD"})*(T$6&gt;=Debut)*(T$6&lt;=Fin)*({1,2,3,4,5,6,7,8})),$E$31:$F$40,2,0)),"",VLOOKUP(SUMPRODUCT((Noms=$B24)*(quoi={"rr","cp","CF","init","FOR","R","CD","FDD"})*(T$6&gt;=Debut)*(T$6&lt;=Fin)*({1,2,3,4,5,6,7,8})),$E$31:$F$40,2,0))</f>
        <v/>
      </c>
      <c r="U24" s="56" t="str">
        <f ca="1">IF(ISERROR(VLOOKUP(SUMPRODUCT((Noms=$B24)*(quoi={"rr","cp","CF","init","FOR","R","CD","FDD"})*(U$6&gt;=Debut)*(U$6&lt;=Fin)*({1,2,3,4,5,6,7,8})),$E$31:$F$40,2,0)),"",VLOOKUP(SUMPRODUCT((Noms=$B24)*(quoi={"rr","cp","CF","init","FOR","R","CD","FDD"})*(U$6&gt;=Debut)*(U$6&lt;=Fin)*({1,2,3,4,5,6,7,8})),$E$31:$F$40,2,0))</f>
        <v/>
      </c>
      <c r="V24" s="56" t="str">
        <f ca="1">IF(ISERROR(VLOOKUP(SUMPRODUCT((Noms=$B24)*(quoi={"rr","cp","CF","init","FOR","R","CD","FDD"})*(V$6&gt;=Debut)*(V$6&lt;=Fin)*({1,2,3,4,5,6,7,8})),$E$31:$F$40,2,0)),"",VLOOKUP(SUMPRODUCT((Noms=$B24)*(quoi={"rr","cp","CF","init","FOR","R","CD","FDD"})*(V$6&gt;=Debut)*(V$6&lt;=Fin)*({1,2,3,4,5,6,7,8})),$E$31:$F$40,2,0))</f>
        <v/>
      </c>
      <c r="W24" s="56" t="str">
        <f ca="1">IF(ISERROR(VLOOKUP(SUMPRODUCT((Noms=$B24)*(quoi={"rr","cp","CF","init","FOR","R","CD","FDD"})*(W$6&gt;=Debut)*(W$6&lt;=Fin)*({1,2,3,4,5,6,7,8})),$E$31:$F$40,2,0)),"",VLOOKUP(SUMPRODUCT((Noms=$B24)*(quoi={"rr","cp","CF","init","FOR","R","CD","FDD"})*(W$6&gt;=Debut)*(W$6&lt;=Fin)*({1,2,3,4,5,6,7,8})),$E$31:$F$40,2,0))</f>
        <v/>
      </c>
      <c r="X24" s="56" t="str">
        <f ca="1">IF(ISERROR(VLOOKUP(SUMPRODUCT((Noms=$B24)*(quoi={"rr","cp","CF","init","FOR","R","CD","FDD"})*(X$6&gt;=Debut)*(X$6&lt;=Fin)*({1,2,3,4,5,6,7,8})),$E$31:$F$40,2,0)),"",VLOOKUP(SUMPRODUCT((Noms=$B24)*(quoi={"rr","cp","CF","init","FOR","R","CD","FDD"})*(X$6&gt;=Debut)*(X$6&lt;=Fin)*({1,2,3,4,5,6,7,8})),$E$31:$F$40,2,0))</f>
        <v/>
      </c>
      <c r="Y24" s="56" t="str">
        <f ca="1">IF(ISERROR(VLOOKUP(SUMPRODUCT((Noms=$B24)*(quoi={"rr","cp","CF","init","FOR","R","CD","FDD"})*(Y$6&gt;=Debut)*(Y$6&lt;=Fin)*({1,2,3,4,5,6,7,8})),$E$31:$F$40,2,0)),"",VLOOKUP(SUMPRODUCT((Noms=$B24)*(quoi={"rr","cp","CF","init","FOR","R","CD","FDD"})*(Y$6&gt;=Debut)*(Y$6&lt;=Fin)*({1,2,3,4,5,6,7,8})),$E$31:$F$40,2,0))</f>
        <v/>
      </c>
      <c r="Z24" s="56" t="str">
        <f ca="1">IF(ISERROR(VLOOKUP(SUMPRODUCT((Noms=$B24)*(quoi={"rr","cp","CF","init","FOR","R","CD","FDD"})*(Z$6&gt;=Debut)*(Z$6&lt;=Fin)*({1,2,3,4,5,6,7,8})),$E$31:$F$40,2,0)),"",VLOOKUP(SUMPRODUCT((Noms=$B24)*(quoi={"rr","cp","CF","init","FOR","R","CD","FDD"})*(Z$6&gt;=Debut)*(Z$6&lt;=Fin)*({1,2,3,4,5,6,7,8})),$E$31:$F$40,2,0))</f>
        <v/>
      </c>
      <c r="AA24" s="56" t="str">
        <f ca="1">IF(ISERROR(VLOOKUP(SUMPRODUCT((Noms=$B24)*(quoi={"rr","cp","CF","init","FOR","R","CD","FDD"})*(AA$6&gt;=Debut)*(AA$6&lt;=Fin)*({1,2,3,4,5,6,7,8})),$E$31:$F$40,2,0)),"",VLOOKUP(SUMPRODUCT((Noms=$B24)*(quoi={"rr","cp","CF","init","FOR","R","CD","FDD"})*(AA$6&gt;=Debut)*(AA$6&lt;=Fin)*({1,2,3,4,5,6,7,8})),$E$31:$F$40,2,0))</f>
        <v/>
      </c>
      <c r="AB24" s="56" t="str">
        <f ca="1">IF(ISERROR(VLOOKUP(SUMPRODUCT((Noms=$B24)*(quoi={"rr","cp","CF","init","FOR","R","CD","FDD"})*(AB$6&gt;=Debut)*(AB$6&lt;=Fin)*({1,2,3,4,5,6,7,8})),$E$31:$F$40,2,0)),"",VLOOKUP(SUMPRODUCT((Noms=$B24)*(quoi={"rr","cp","CF","init","FOR","R","CD","FDD"})*(AB$6&gt;=Debut)*(AB$6&lt;=Fin)*({1,2,3,4,5,6,7,8})),$E$31:$F$40,2,0))</f>
        <v/>
      </c>
      <c r="AC24" s="56" t="str">
        <f ca="1">IF(ISERROR(VLOOKUP(SUMPRODUCT((Noms=$B24)*(quoi={"rr","cp","CF","init","FOR","R","CD","FDD"})*(AC$6&gt;=Debut)*(AC$6&lt;=Fin)*({1,2,3,4,5,6,7,8})),$E$31:$F$40,2,0)),"",VLOOKUP(SUMPRODUCT((Noms=$B24)*(quoi={"rr","cp","CF","init","FOR","R","CD","FDD"})*(AC$6&gt;=Debut)*(AC$6&lt;=Fin)*({1,2,3,4,5,6,7,8})),$E$31:$F$40,2,0))</f>
        <v>FOR</v>
      </c>
      <c r="AD24" s="56" t="str">
        <f ca="1">IF(ISERROR(VLOOKUP(SUMPRODUCT((Noms=$B24)*(quoi={"rr","cp","CF","init","FOR","R","CD","FDD"})*(AD$6&gt;=Debut)*(AD$6&lt;=Fin)*({1,2,3,4,5,6,7,8})),$E$31:$F$40,2,0)),"",VLOOKUP(SUMPRODUCT((Noms=$B24)*(quoi={"rr","cp","CF","init","FOR","R","CD","FDD"})*(AD$6&gt;=Debut)*(AD$6&lt;=Fin)*({1,2,3,4,5,6,7,8})),$E$31:$F$40,2,0))</f>
        <v>FOR</v>
      </c>
      <c r="AE24" s="56" t="str">
        <f ca="1">IF(ISERROR(VLOOKUP(SUMPRODUCT((Noms=$B24)*(quoi={"rr","cp","CF","init","FOR","R","CD","FDD"})*(AE$6&gt;=Debut)*(AE$6&lt;=Fin)*({1,2,3,4,5,6,7,8})),$E$31:$F$40,2,0)),"",VLOOKUP(SUMPRODUCT((Noms=$B24)*(quoi={"rr","cp","CF","init","FOR","R","CD","FDD"})*(AE$6&gt;=Debut)*(AE$6&lt;=Fin)*({1,2,3,4,5,6,7,8})),$E$31:$F$40,2,0))</f>
        <v/>
      </c>
      <c r="AF24" s="56" t="str">
        <f ca="1">IF(ISERROR(VLOOKUP(SUMPRODUCT((Noms=$B24)*(quoi={"rr","cp","CF","init","FOR","R","CD","FDD"})*(AF$6&gt;=Debut)*(AF$6&lt;=Fin)*({1,2,3,4,5,6,7,8})),$E$31:$F$40,2,0)),"",VLOOKUP(SUMPRODUCT((Noms=$B24)*(quoi={"rr","cp","CF","init","FOR","R","CD","FDD"})*(AF$6&gt;=Debut)*(AF$6&lt;=Fin)*({1,2,3,4,5,6,7,8})),$E$31:$F$40,2,0))</f>
        <v/>
      </c>
      <c r="AG24" s="56" t="str">
        <f ca="1">IF(ISERROR(VLOOKUP(SUMPRODUCT((Noms=$B24)*(quoi={"rr","cp","CF","init","FOR","R","CD","FDD"})*(AG$6&gt;=Debut)*(AG$6&lt;=Fin)*({1,2,3,4,5,6,7,8})),$E$31:$F$40,2,0)),"",VLOOKUP(SUMPRODUCT((Noms=$B24)*(quoi={"rr","cp","CF","init","FOR","R","CD","FDD"})*(AG$6&gt;=Debut)*(AG$6&lt;=Fin)*({1,2,3,4,5,6,7,8})),$E$31:$F$40,2,0))</f>
        <v/>
      </c>
    </row>
    <row r="25" spans="1:33" ht="23.1" customHeight="1">
      <c r="A25" s="31">
        <v>1</v>
      </c>
      <c r="B25" s="59" t="str">
        <f>Listes!A19</f>
        <v>MAHAUT Thierry</v>
      </c>
      <c r="C25" s="56" t="str">
        <f ca="1">IF(ISERROR(VLOOKUP(SUMPRODUCT((Noms=$B25)*(quoi={"rr","cp","CF","init","FOR","R","CD","FDD"})*(C$6&gt;=Debut)*(C$6&lt;=Fin)*({1,2,3,4,5,6,7,8})),$E$31:$F$40,2,0)),"",VLOOKUP(SUMPRODUCT((Noms=$B25)*(quoi={"rr","cp","CF","init","FOR","R","CD","FDD"})*(C$6&gt;=Debut)*(C$6&lt;=Fin)*({1,2,3,4,5,6,7,8})),$E$31:$F$40,2,0))</f>
        <v/>
      </c>
      <c r="D25" s="56" t="str">
        <f ca="1">IF(ISERROR(VLOOKUP(SUMPRODUCT((Noms=$B25)*(quoi={"rr","cp","CF","init","FOR","R","CD","FDD"})*(D$6&gt;=Debut)*(D$6&lt;=Fin)*({1,2,3,4,5,6,7,8})),$E$31:$F$40,2,0)),"",VLOOKUP(SUMPRODUCT((Noms=$B25)*(quoi={"rr","cp","CF","init","FOR","R","CD","FDD"})*(D$6&gt;=Debut)*(D$6&lt;=Fin)*({1,2,3,4,5,6,7,8})),$E$31:$F$40,2,0))</f>
        <v/>
      </c>
      <c r="E25" s="56" t="str">
        <f ca="1">IF(ISERROR(VLOOKUP(SUMPRODUCT((Noms=$B25)*(quoi={"rr","cp","CF","init","FOR","R","CD","FDD"})*(E$6&gt;=Debut)*(E$6&lt;=Fin)*({1,2,3,4,5,6,7,8})),$E$31:$F$40,2,0)),"",VLOOKUP(SUMPRODUCT((Noms=$B25)*(quoi={"rr","cp","CF","init","FOR","R","CD","FDD"})*(E$6&gt;=Debut)*(E$6&lt;=Fin)*({1,2,3,4,5,6,7,8})),$E$31:$F$40,2,0))</f>
        <v/>
      </c>
      <c r="F25" s="56" t="str">
        <f ca="1">IF(ISERROR(VLOOKUP(SUMPRODUCT((Noms=$B25)*(quoi={"rr","cp","CF","init","FOR","R","CD","FDD"})*(F$6&gt;=Debut)*(F$6&lt;=Fin)*({1,2,3,4,5,6,7,8})),$E$31:$F$40,2,0)),"",VLOOKUP(SUMPRODUCT((Noms=$B25)*(quoi={"rr","cp","CF","init","FOR","R","CD","FDD"})*(F$6&gt;=Debut)*(F$6&lt;=Fin)*({1,2,3,4,5,6,7,8})),$E$31:$F$40,2,0))</f>
        <v/>
      </c>
      <c r="G25" s="56" t="str">
        <f ca="1">IF(ISERROR(VLOOKUP(SUMPRODUCT((Noms=$B25)*(quoi={"rr","cp","CF","init","FOR","R","CD","FDD"})*(G$6&gt;=Debut)*(G$6&lt;=Fin)*({1,2,3,4,5,6,7,8})),$E$31:$F$40,2,0)),"",VLOOKUP(SUMPRODUCT((Noms=$B25)*(quoi={"rr","cp","CF","init","FOR","R","CD","FDD"})*(G$6&gt;=Debut)*(G$6&lt;=Fin)*({1,2,3,4,5,6,7,8})),$E$31:$F$40,2,0))</f>
        <v/>
      </c>
      <c r="H25" s="56" t="str">
        <f ca="1">IF(ISERROR(VLOOKUP(SUMPRODUCT((Noms=$B25)*(quoi={"rr","cp","CF","init","FOR","R","CD","FDD"})*(H$6&gt;=Debut)*(H$6&lt;=Fin)*({1,2,3,4,5,6,7,8})),$E$31:$F$40,2,0)),"",VLOOKUP(SUMPRODUCT((Noms=$B25)*(quoi={"rr","cp","CF","init","FOR","R","CD","FDD"})*(H$6&gt;=Debut)*(H$6&lt;=Fin)*({1,2,3,4,5,6,7,8})),$E$31:$F$40,2,0))</f>
        <v/>
      </c>
      <c r="I25" s="56" t="str">
        <f ca="1">IF(ISERROR(VLOOKUP(SUMPRODUCT((Noms=$B25)*(quoi={"rr","cp","CF","init","FOR","R","CD","FDD"})*(I$6&gt;=Debut)*(I$6&lt;=Fin)*({1,2,3,4,5,6,7,8})),$E$31:$F$40,2,0)),"",VLOOKUP(SUMPRODUCT((Noms=$B25)*(quoi={"rr","cp","CF","init","FOR","R","CD","FDD"})*(I$6&gt;=Debut)*(I$6&lt;=Fin)*({1,2,3,4,5,6,7,8})),$E$31:$F$40,2,0))</f>
        <v/>
      </c>
      <c r="J25" s="56" t="str">
        <f ca="1">IF(ISERROR(VLOOKUP(SUMPRODUCT((Noms=$B25)*(quoi={"rr","cp","CF","init","FOR","R","CD","FDD"})*(J$6&gt;=Debut)*(J$6&lt;=Fin)*({1,2,3,4,5,6,7,8})),$E$31:$F$40,2,0)),"",VLOOKUP(SUMPRODUCT((Noms=$B25)*(quoi={"rr","cp","CF","init","FOR","R","CD","FDD"})*(J$6&gt;=Debut)*(J$6&lt;=Fin)*({1,2,3,4,5,6,7,8})),$E$31:$F$40,2,0))</f>
        <v/>
      </c>
      <c r="K25" s="56" t="str">
        <f ca="1">IF(ISERROR(VLOOKUP(SUMPRODUCT((Noms=$B25)*(quoi={"rr","cp","CF","init","FOR","R","CD","FDD"})*(K$6&gt;=Debut)*(K$6&lt;=Fin)*({1,2,3,4,5,6,7,8})),$E$31:$F$40,2,0)),"",VLOOKUP(SUMPRODUCT((Noms=$B25)*(quoi={"rr","cp","CF","init","FOR","R","CD","FDD"})*(K$6&gt;=Debut)*(K$6&lt;=Fin)*({1,2,3,4,5,6,7,8})),$E$31:$F$40,2,0))</f>
        <v/>
      </c>
      <c r="L25" s="56" t="str">
        <f ca="1">IF(ISERROR(VLOOKUP(SUMPRODUCT((Noms=$B25)*(quoi={"rr","cp","CF","init","FOR","R","CD","FDD"})*(L$6&gt;=Debut)*(L$6&lt;=Fin)*({1,2,3,4,5,6,7,8})),$E$31:$F$40,2,0)),"",VLOOKUP(SUMPRODUCT((Noms=$B25)*(quoi={"rr","cp","CF","init","FOR","R","CD","FDD"})*(L$6&gt;=Debut)*(L$6&lt;=Fin)*({1,2,3,4,5,6,7,8})),$E$31:$F$40,2,0))</f>
        <v/>
      </c>
      <c r="M25" s="56" t="str">
        <f ca="1">IF(ISERROR(VLOOKUP(SUMPRODUCT((Noms=$B25)*(quoi={"rr","cp","CF","init","FOR","R","CD","FDD"})*(M$6&gt;=Debut)*(M$6&lt;=Fin)*({1,2,3,4,5,6,7,8})),$E$31:$F$40,2,0)),"",VLOOKUP(SUMPRODUCT((Noms=$B25)*(quoi={"rr","cp","CF","init","FOR","R","CD","FDD"})*(M$6&gt;=Debut)*(M$6&lt;=Fin)*({1,2,3,4,5,6,7,8})),$E$31:$F$40,2,0))</f>
        <v/>
      </c>
      <c r="N25" s="56" t="str">
        <f ca="1">IF(ISERROR(VLOOKUP(SUMPRODUCT((Noms=$B25)*(quoi={"rr","cp","CF","init","FOR","R","CD","FDD"})*(N$6&gt;=Debut)*(N$6&lt;=Fin)*({1,2,3,4,5,6,7,8})),$E$31:$F$40,2,0)),"",VLOOKUP(SUMPRODUCT((Noms=$B25)*(quoi={"rr","cp","CF","init","FOR","R","CD","FDD"})*(N$6&gt;=Debut)*(N$6&lt;=Fin)*({1,2,3,4,5,6,7,8})),$E$31:$F$40,2,0))</f>
        <v/>
      </c>
      <c r="O25" s="56" t="str">
        <f ca="1">IF(ISERROR(VLOOKUP(SUMPRODUCT((Noms=$B25)*(quoi={"rr","cp","CF","init","FOR","R","CD","FDD"})*(O$6&gt;=Debut)*(O$6&lt;=Fin)*({1,2,3,4,5,6,7,8})),$E$31:$F$40,2,0)),"",VLOOKUP(SUMPRODUCT((Noms=$B25)*(quoi={"rr","cp","CF","init","FOR","R","CD","FDD"})*(O$6&gt;=Debut)*(O$6&lt;=Fin)*({1,2,3,4,5,6,7,8})),$E$31:$F$40,2,0))</f>
        <v/>
      </c>
      <c r="P25" s="56" t="str">
        <f ca="1">IF(ISERROR(VLOOKUP(SUMPRODUCT((Noms=$B25)*(quoi={"rr","cp","CF","init","FOR","R","CD","FDD"})*(P$6&gt;=Debut)*(P$6&lt;=Fin)*({1,2,3,4,5,6,7,8})),$E$31:$F$40,2,0)),"",VLOOKUP(SUMPRODUCT((Noms=$B25)*(quoi={"rr","cp","CF","init","FOR","R","CD","FDD"})*(P$6&gt;=Debut)*(P$6&lt;=Fin)*({1,2,3,4,5,6,7,8})),$E$31:$F$40,2,0))</f>
        <v/>
      </c>
      <c r="Q25" s="56" t="str">
        <f ca="1">IF(ISERROR(VLOOKUP(SUMPRODUCT((Noms=$B25)*(quoi={"rr","cp","CF","init","FOR","R","CD","FDD"})*(Q$6&gt;=Debut)*(Q$6&lt;=Fin)*({1,2,3,4,5,6,7,8})),$E$31:$F$40,2,0)),"",VLOOKUP(SUMPRODUCT((Noms=$B25)*(quoi={"rr","cp","CF","init","FOR","R","CD","FDD"})*(Q$6&gt;=Debut)*(Q$6&lt;=Fin)*({1,2,3,4,5,6,7,8})),$E$31:$F$40,2,0))</f>
        <v/>
      </c>
      <c r="R25" s="56" t="str">
        <f ca="1">IF(ISERROR(VLOOKUP(SUMPRODUCT((Noms=$B25)*(quoi={"rr","cp","CF","init","FOR","R","CD","FDD"})*(R$6&gt;=Debut)*(R$6&lt;=Fin)*({1,2,3,4,5,6,7,8})),$E$31:$F$40,2,0)),"",VLOOKUP(SUMPRODUCT((Noms=$B25)*(quoi={"rr","cp","CF","init","FOR","R","CD","FDD"})*(R$6&gt;=Debut)*(R$6&lt;=Fin)*({1,2,3,4,5,6,7,8})),$E$31:$F$40,2,0))</f>
        <v/>
      </c>
      <c r="S25" s="56" t="str">
        <f ca="1">IF(ISERROR(VLOOKUP(SUMPRODUCT((Noms=$B25)*(quoi={"rr","cp","CF","init","FOR","R","CD","FDD"})*(S$6&gt;=Debut)*(S$6&lt;=Fin)*({1,2,3,4,5,6,7,8})),$E$31:$F$40,2,0)),"",VLOOKUP(SUMPRODUCT((Noms=$B25)*(quoi={"rr","cp","CF","init","FOR","R","CD","FDD"})*(S$6&gt;=Debut)*(S$6&lt;=Fin)*({1,2,3,4,5,6,7,8})),$E$31:$F$40,2,0))</f>
        <v/>
      </c>
      <c r="T25" s="56" t="str">
        <f ca="1">IF(ISERROR(VLOOKUP(SUMPRODUCT((Noms=$B25)*(quoi={"rr","cp","CF","init","FOR","R","CD","FDD"})*(T$6&gt;=Debut)*(T$6&lt;=Fin)*({1,2,3,4,5,6,7,8})),$E$31:$F$40,2,0)),"",VLOOKUP(SUMPRODUCT((Noms=$B25)*(quoi={"rr","cp","CF","init","FOR","R","CD","FDD"})*(T$6&gt;=Debut)*(T$6&lt;=Fin)*({1,2,3,4,5,6,7,8})),$E$31:$F$40,2,0))</f>
        <v/>
      </c>
      <c r="U25" s="56" t="str">
        <f ca="1">IF(ISERROR(VLOOKUP(SUMPRODUCT((Noms=$B25)*(quoi={"rr","cp","CF","init","FOR","R","CD","FDD"})*(U$6&gt;=Debut)*(U$6&lt;=Fin)*({1,2,3,4,5,6,7,8})),$E$31:$F$40,2,0)),"",VLOOKUP(SUMPRODUCT((Noms=$B25)*(quoi={"rr","cp","CF","init","FOR","R","CD","FDD"})*(U$6&gt;=Debut)*(U$6&lt;=Fin)*({1,2,3,4,5,6,7,8})),$E$31:$F$40,2,0))</f>
        <v/>
      </c>
      <c r="V25" s="56" t="str">
        <f ca="1">IF(ISERROR(VLOOKUP(SUMPRODUCT((Noms=$B25)*(quoi={"rr","cp","CF","init","FOR","R","CD","FDD"})*(V$6&gt;=Debut)*(V$6&lt;=Fin)*({1,2,3,4,5,6,7,8})),$E$31:$F$40,2,0)),"",VLOOKUP(SUMPRODUCT((Noms=$B25)*(quoi={"rr","cp","CF","init","FOR","R","CD","FDD"})*(V$6&gt;=Debut)*(V$6&lt;=Fin)*({1,2,3,4,5,6,7,8})),$E$31:$F$40,2,0))</f>
        <v/>
      </c>
      <c r="W25" s="56" t="str">
        <f ca="1">IF(ISERROR(VLOOKUP(SUMPRODUCT((Noms=$B25)*(quoi={"rr","cp","CF","init","FOR","R","CD","FDD"})*(W$6&gt;=Debut)*(W$6&lt;=Fin)*({1,2,3,4,5,6,7,8})),$E$31:$F$40,2,0)),"",VLOOKUP(SUMPRODUCT((Noms=$B25)*(quoi={"rr","cp","CF","init","FOR","R","CD","FDD"})*(W$6&gt;=Debut)*(W$6&lt;=Fin)*({1,2,3,4,5,6,7,8})),$E$31:$F$40,2,0))</f>
        <v/>
      </c>
      <c r="X25" s="56" t="str">
        <f ca="1">IF(ISERROR(VLOOKUP(SUMPRODUCT((Noms=$B25)*(quoi={"rr","cp","CF","init","FOR","R","CD","FDD"})*(X$6&gt;=Debut)*(X$6&lt;=Fin)*({1,2,3,4,5,6,7,8})),$E$31:$F$40,2,0)),"",VLOOKUP(SUMPRODUCT((Noms=$B25)*(quoi={"rr","cp","CF","init","FOR","R","CD","FDD"})*(X$6&gt;=Debut)*(X$6&lt;=Fin)*({1,2,3,4,5,6,7,8})),$E$31:$F$40,2,0))</f>
        <v/>
      </c>
      <c r="Y25" s="56" t="str">
        <f ca="1">IF(ISERROR(VLOOKUP(SUMPRODUCT((Noms=$B25)*(quoi={"rr","cp","CF","init","FOR","R","CD","FDD"})*(Y$6&gt;=Debut)*(Y$6&lt;=Fin)*({1,2,3,4,5,6,7,8})),$E$31:$F$40,2,0)),"",VLOOKUP(SUMPRODUCT((Noms=$B25)*(quoi={"rr","cp","CF","init","FOR","R","CD","FDD"})*(Y$6&gt;=Debut)*(Y$6&lt;=Fin)*({1,2,3,4,5,6,7,8})),$E$31:$F$40,2,0))</f>
        <v/>
      </c>
      <c r="Z25" s="56" t="str">
        <f ca="1">IF(ISERROR(VLOOKUP(SUMPRODUCT((Noms=$B25)*(quoi={"rr","cp","CF","init","FOR","R","CD","FDD"})*(Z$6&gt;=Debut)*(Z$6&lt;=Fin)*({1,2,3,4,5,6,7,8})),$E$31:$F$40,2,0)),"",VLOOKUP(SUMPRODUCT((Noms=$B25)*(quoi={"rr","cp","CF","init","FOR","R","CD","FDD"})*(Z$6&gt;=Debut)*(Z$6&lt;=Fin)*({1,2,3,4,5,6,7,8})),$E$31:$F$40,2,0))</f>
        <v/>
      </c>
      <c r="AA25" s="56" t="str">
        <f ca="1">IF(ISERROR(VLOOKUP(SUMPRODUCT((Noms=$B25)*(quoi={"rr","cp","CF","init","FOR","R","CD","FDD"})*(AA$6&gt;=Debut)*(AA$6&lt;=Fin)*({1,2,3,4,5,6,7,8})),$E$31:$F$40,2,0)),"",VLOOKUP(SUMPRODUCT((Noms=$B25)*(quoi={"rr","cp","CF","init","FOR","R","CD","FDD"})*(AA$6&gt;=Debut)*(AA$6&lt;=Fin)*({1,2,3,4,5,6,7,8})),$E$31:$F$40,2,0))</f>
        <v/>
      </c>
      <c r="AB25" s="56" t="str">
        <f ca="1">IF(ISERROR(VLOOKUP(SUMPRODUCT((Noms=$B25)*(quoi={"rr","cp","CF","init","FOR","R","CD","FDD"})*(AB$6&gt;=Debut)*(AB$6&lt;=Fin)*({1,2,3,4,5,6,7,8})),$E$31:$F$40,2,0)),"",VLOOKUP(SUMPRODUCT((Noms=$B25)*(quoi={"rr","cp","CF","init","FOR","R","CD","FDD"})*(AB$6&gt;=Debut)*(AB$6&lt;=Fin)*({1,2,3,4,5,6,7,8})),$E$31:$F$40,2,0))</f>
        <v/>
      </c>
      <c r="AC25" s="56" t="str">
        <f ca="1">IF(ISERROR(VLOOKUP(SUMPRODUCT((Noms=$B25)*(quoi={"rr","cp","CF","init","FOR","R","CD","FDD"})*(AC$6&gt;=Debut)*(AC$6&lt;=Fin)*({1,2,3,4,5,6,7,8})),$E$31:$F$40,2,0)),"",VLOOKUP(SUMPRODUCT((Noms=$B25)*(quoi={"rr","cp","CF","init","FOR","R","CD","FDD"})*(AC$6&gt;=Debut)*(AC$6&lt;=Fin)*({1,2,3,4,5,6,7,8})),$E$31:$F$40,2,0))</f>
        <v/>
      </c>
      <c r="AD25" s="56" t="str">
        <f ca="1">IF(ISERROR(VLOOKUP(SUMPRODUCT((Noms=$B25)*(quoi={"rr","cp","CF","init","FOR","R","CD","FDD"})*(AD$6&gt;=Debut)*(AD$6&lt;=Fin)*({1,2,3,4,5,6,7,8})),$E$31:$F$40,2,0)),"",VLOOKUP(SUMPRODUCT((Noms=$B25)*(quoi={"rr","cp","CF","init","FOR","R","CD","FDD"})*(AD$6&gt;=Debut)*(AD$6&lt;=Fin)*({1,2,3,4,5,6,7,8})),$E$31:$F$40,2,0))</f>
        <v/>
      </c>
      <c r="AE25" s="56" t="str">
        <f ca="1">IF(ISERROR(VLOOKUP(SUMPRODUCT((Noms=$B25)*(quoi={"rr","cp","CF","init","FOR","R","CD","FDD"})*(AE$6&gt;=Debut)*(AE$6&lt;=Fin)*({1,2,3,4,5,6,7,8})),$E$31:$F$40,2,0)),"",VLOOKUP(SUMPRODUCT((Noms=$B25)*(quoi={"rr","cp","CF","init","FOR","R","CD","FDD"})*(AE$6&gt;=Debut)*(AE$6&lt;=Fin)*({1,2,3,4,5,6,7,8})),$E$31:$F$40,2,0))</f>
        <v/>
      </c>
      <c r="AF25" s="56" t="str">
        <f ca="1">IF(ISERROR(VLOOKUP(SUMPRODUCT((Noms=$B25)*(quoi={"rr","cp","CF","init","FOR","R","CD","FDD"})*(AF$6&gt;=Debut)*(AF$6&lt;=Fin)*({1,2,3,4,5,6,7,8})),$E$31:$F$40,2,0)),"",VLOOKUP(SUMPRODUCT((Noms=$B25)*(quoi={"rr","cp","CF","init","FOR","R","CD","FDD"})*(AF$6&gt;=Debut)*(AF$6&lt;=Fin)*({1,2,3,4,5,6,7,8})),$E$31:$F$40,2,0))</f>
        <v/>
      </c>
      <c r="AG25" s="56" t="str">
        <f ca="1">IF(ISERROR(VLOOKUP(SUMPRODUCT((Noms=$B25)*(quoi={"rr","cp","CF","init","FOR","R","CD","FDD"})*(AG$6&gt;=Debut)*(AG$6&lt;=Fin)*({1,2,3,4,5,6,7,8})),$E$31:$F$40,2,0)),"",VLOOKUP(SUMPRODUCT((Noms=$B25)*(quoi={"rr","cp","CF","init","FOR","R","CD","FDD"})*(AG$6&gt;=Debut)*(AG$6&lt;=Fin)*({1,2,3,4,5,6,7,8})),$E$31:$F$40,2,0))</f>
        <v/>
      </c>
    </row>
    <row r="26" spans="1:33" ht="23.1" customHeight="1">
      <c r="A26" s="31">
        <v>1</v>
      </c>
      <c r="B26" s="59" t="str">
        <f>Listes!A20</f>
        <v>GABRIEL Mickael</v>
      </c>
      <c r="C26" s="56" t="str">
        <f ca="1">IF(ISERROR(VLOOKUP(SUMPRODUCT((Noms=$B26)*(quoi={"rr","cp","CF","init","FOR","R","CD","FDD"})*(C$6&gt;=Debut)*(C$6&lt;=Fin)*({1,2,3,4,5,6,7,8})),$E$31:$F$40,2,0)),"",VLOOKUP(SUMPRODUCT((Noms=$B26)*(quoi={"rr","cp","CF","init","FOR","R","CD","FDD"})*(C$6&gt;=Debut)*(C$6&lt;=Fin)*({1,2,3,4,5,6,7,8})),$E$31:$F$40,2,0))</f>
        <v/>
      </c>
      <c r="D26" s="56" t="str">
        <f ca="1">IF(ISERROR(VLOOKUP(SUMPRODUCT((Noms=$B26)*(quoi={"rr","cp","CF","init","FOR","R","CD","FDD"})*(D$6&gt;=Debut)*(D$6&lt;=Fin)*({1,2,3,4,5,6,7,8})),$E$31:$F$40,2,0)),"",VLOOKUP(SUMPRODUCT((Noms=$B26)*(quoi={"rr","cp","CF","init","FOR","R","CD","FDD"})*(D$6&gt;=Debut)*(D$6&lt;=Fin)*({1,2,3,4,5,6,7,8})),$E$31:$F$40,2,0))</f>
        <v/>
      </c>
      <c r="E26" s="56" t="str">
        <f ca="1">IF(ISERROR(VLOOKUP(SUMPRODUCT((Noms=$B26)*(quoi={"rr","cp","CF","init","FOR","R","CD","FDD"})*(E$6&gt;=Debut)*(E$6&lt;=Fin)*({1,2,3,4,5,6,7,8})),$E$31:$F$40,2,0)),"",VLOOKUP(SUMPRODUCT((Noms=$B26)*(quoi={"rr","cp","CF","init","FOR","R","CD","FDD"})*(E$6&gt;=Debut)*(E$6&lt;=Fin)*({1,2,3,4,5,6,7,8})),$E$31:$F$40,2,0))</f>
        <v/>
      </c>
      <c r="F26" s="56" t="str">
        <f ca="1">IF(ISERROR(VLOOKUP(SUMPRODUCT((Noms=$B26)*(quoi={"rr","cp","CF","init","FOR","R","CD","FDD"})*(F$6&gt;=Debut)*(F$6&lt;=Fin)*({1,2,3,4,5,6,7,8})),$E$31:$F$40,2,0)),"",VLOOKUP(SUMPRODUCT((Noms=$B26)*(quoi={"rr","cp","CF","init","FOR","R","CD","FDD"})*(F$6&gt;=Debut)*(F$6&lt;=Fin)*({1,2,3,4,5,6,7,8})),$E$31:$F$40,2,0))</f>
        <v/>
      </c>
      <c r="G26" s="56" t="str">
        <f ca="1">IF(ISERROR(VLOOKUP(SUMPRODUCT((Noms=$B26)*(quoi={"rr","cp","CF","init","FOR","R","CD","FDD"})*(G$6&gt;=Debut)*(G$6&lt;=Fin)*({1,2,3,4,5,6,7,8})),$E$31:$F$40,2,0)),"",VLOOKUP(SUMPRODUCT((Noms=$B26)*(quoi={"rr","cp","CF","init","FOR","R","CD","FDD"})*(G$6&gt;=Debut)*(G$6&lt;=Fin)*({1,2,3,4,5,6,7,8})),$E$31:$F$40,2,0))</f>
        <v/>
      </c>
      <c r="H26" s="56" t="str">
        <f ca="1">IF(ISERROR(VLOOKUP(SUMPRODUCT((Noms=$B26)*(quoi={"rr","cp","CF","init","FOR","R","CD","FDD"})*(H$6&gt;=Debut)*(H$6&lt;=Fin)*({1,2,3,4,5,6,7,8})),$E$31:$F$40,2,0)),"",VLOOKUP(SUMPRODUCT((Noms=$B26)*(quoi={"rr","cp","CF","init","FOR","R","CD","FDD"})*(H$6&gt;=Debut)*(H$6&lt;=Fin)*({1,2,3,4,5,6,7,8})),$E$31:$F$40,2,0))</f>
        <v/>
      </c>
      <c r="I26" s="56" t="str">
        <f ca="1">IF(ISERROR(VLOOKUP(SUMPRODUCT((Noms=$B26)*(quoi={"rr","cp","CF","init","FOR","R","CD","FDD"})*(I$6&gt;=Debut)*(I$6&lt;=Fin)*({1,2,3,4,5,6,7,8})),$E$31:$F$40,2,0)),"",VLOOKUP(SUMPRODUCT((Noms=$B26)*(quoi={"rr","cp","CF","init","FOR","R","CD","FDD"})*(I$6&gt;=Debut)*(I$6&lt;=Fin)*({1,2,3,4,5,6,7,8})),$E$31:$F$40,2,0))</f>
        <v/>
      </c>
      <c r="J26" s="56" t="str">
        <f ca="1">IF(ISERROR(VLOOKUP(SUMPRODUCT((Noms=$B26)*(quoi={"rr","cp","CF","init","FOR","R","CD","FDD"})*(J$6&gt;=Debut)*(J$6&lt;=Fin)*({1,2,3,4,5,6,7,8})),$E$31:$F$40,2,0)),"",VLOOKUP(SUMPRODUCT((Noms=$B26)*(quoi={"rr","cp","CF","init","FOR","R","CD","FDD"})*(J$6&gt;=Debut)*(J$6&lt;=Fin)*({1,2,3,4,5,6,7,8})),$E$31:$F$40,2,0))</f>
        <v/>
      </c>
      <c r="K26" s="56" t="str">
        <f ca="1">IF(ISERROR(VLOOKUP(SUMPRODUCT((Noms=$B26)*(quoi={"rr","cp","CF","init","FOR","R","CD","FDD"})*(K$6&gt;=Debut)*(K$6&lt;=Fin)*({1,2,3,4,5,6,7,8})),$E$31:$F$40,2,0)),"",VLOOKUP(SUMPRODUCT((Noms=$B26)*(quoi={"rr","cp","CF","init","FOR","R","CD","FDD"})*(K$6&gt;=Debut)*(K$6&lt;=Fin)*({1,2,3,4,5,6,7,8})),$E$31:$F$40,2,0))</f>
        <v/>
      </c>
      <c r="L26" s="56" t="str">
        <f ca="1">IF(ISERROR(VLOOKUP(SUMPRODUCT((Noms=$B26)*(quoi={"rr","cp","CF","init","FOR","R","CD","FDD"})*(L$6&gt;=Debut)*(L$6&lt;=Fin)*({1,2,3,4,5,6,7,8})),$E$31:$F$40,2,0)),"",VLOOKUP(SUMPRODUCT((Noms=$B26)*(quoi={"rr","cp","CF","init","FOR","R","CD","FDD"})*(L$6&gt;=Debut)*(L$6&lt;=Fin)*({1,2,3,4,5,6,7,8})),$E$31:$F$40,2,0))</f>
        <v/>
      </c>
      <c r="M26" s="56" t="str">
        <f ca="1">IF(ISERROR(VLOOKUP(SUMPRODUCT((Noms=$B26)*(quoi={"rr","cp","CF","init","FOR","R","CD","FDD"})*(M$6&gt;=Debut)*(M$6&lt;=Fin)*({1,2,3,4,5,6,7,8})),$E$31:$F$40,2,0)),"",VLOOKUP(SUMPRODUCT((Noms=$B26)*(quoi={"rr","cp","CF","init","FOR","R","CD","FDD"})*(M$6&gt;=Debut)*(M$6&lt;=Fin)*({1,2,3,4,5,6,7,8})),$E$31:$F$40,2,0))</f>
        <v/>
      </c>
      <c r="N26" s="56" t="str">
        <f ca="1">IF(ISERROR(VLOOKUP(SUMPRODUCT((Noms=$B26)*(quoi={"rr","cp","CF","init","FOR","R","CD","FDD"})*(N$6&gt;=Debut)*(N$6&lt;=Fin)*({1,2,3,4,5,6,7,8})),$E$31:$F$40,2,0)),"",VLOOKUP(SUMPRODUCT((Noms=$B26)*(quoi={"rr","cp","CF","init","FOR","R","CD","FDD"})*(N$6&gt;=Debut)*(N$6&lt;=Fin)*({1,2,3,4,5,6,7,8})),$E$31:$F$40,2,0))</f>
        <v/>
      </c>
      <c r="O26" s="56" t="str">
        <f ca="1">IF(ISERROR(VLOOKUP(SUMPRODUCT((Noms=$B26)*(quoi={"rr","cp","CF","init","FOR","R","CD","FDD"})*(O$6&gt;=Debut)*(O$6&lt;=Fin)*({1,2,3,4,5,6,7,8})),$E$31:$F$40,2,0)),"",VLOOKUP(SUMPRODUCT((Noms=$B26)*(quoi={"rr","cp","CF","init","FOR","R","CD","FDD"})*(O$6&gt;=Debut)*(O$6&lt;=Fin)*({1,2,3,4,5,6,7,8})),$E$31:$F$40,2,0))</f>
        <v/>
      </c>
      <c r="P26" s="56" t="str">
        <f ca="1">IF(ISERROR(VLOOKUP(SUMPRODUCT((Noms=$B26)*(quoi={"rr","cp","CF","init","FOR","R","CD","FDD"})*(P$6&gt;=Debut)*(P$6&lt;=Fin)*({1,2,3,4,5,6,7,8})),$E$31:$F$40,2,0)),"",VLOOKUP(SUMPRODUCT((Noms=$B26)*(quoi={"rr","cp","CF","init","FOR","R","CD","FDD"})*(P$6&gt;=Debut)*(P$6&lt;=Fin)*({1,2,3,4,5,6,7,8})),$E$31:$F$40,2,0))</f>
        <v/>
      </c>
      <c r="Q26" s="56" t="str">
        <f ca="1">IF(ISERROR(VLOOKUP(SUMPRODUCT((Noms=$B26)*(quoi={"rr","cp","CF","init","FOR","R","CD","FDD"})*(Q$6&gt;=Debut)*(Q$6&lt;=Fin)*({1,2,3,4,5,6,7,8})),$E$31:$F$40,2,0)),"",VLOOKUP(SUMPRODUCT((Noms=$B26)*(quoi={"rr","cp","CF","init","FOR","R","CD","FDD"})*(Q$6&gt;=Debut)*(Q$6&lt;=Fin)*({1,2,3,4,5,6,7,8})),$E$31:$F$40,2,0))</f>
        <v/>
      </c>
      <c r="R26" s="56" t="str">
        <f ca="1">IF(ISERROR(VLOOKUP(SUMPRODUCT((Noms=$B26)*(quoi={"rr","cp","CF","init","FOR","R","CD","FDD"})*(R$6&gt;=Debut)*(R$6&lt;=Fin)*({1,2,3,4,5,6,7,8})),$E$31:$F$40,2,0)),"",VLOOKUP(SUMPRODUCT((Noms=$B26)*(quoi={"rr","cp","CF","init","FOR","R","CD","FDD"})*(R$6&gt;=Debut)*(R$6&lt;=Fin)*({1,2,3,4,5,6,7,8})),$E$31:$F$40,2,0))</f>
        <v/>
      </c>
      <c r="S26" s="56" t="str">
        <f ca="1">IF(ISERROR(VLOOKUP(SUMPRODUCT((Noms=$B26)*(quoi={"rr","cp","CF","init","FOR","R","CD","FDD"})*(S$6&gt;=Debut)*(S$6&lt;=Fin)*({1,2,3,4,5,6,7,8})),$E$31:$F$40,2,0)),"",VLOOKUP(SUMPRODUCT((Noms=$B26)*(quoi={"rr","cp","CF","init","FOR","R","CD","FDD"})*(S$6&gt;=Debut)*(S$6&lt;=Fin)*({1,2,3,4,5,6,7,8})),$E$31:$F$40,2,0))</f>
        <v/>
      </c>
      <c r="T26" s="56" t="str">
        <f ca="1">IF(ISERROR(VLOOKUP(SUMPRODUCT((Noms=$B26)*(quoi={"rr","cp","CF","init","FOR","R","CD","FDD"})*(T$6&gt;=Debut)*(T$6&lt;=Fin)*({1,2,3,4,5,6,7,8})),$E$31:$F$40,2,0)),"",VLOOKUP(SUMPRODUCT((Noms=$B26)*(quoi={"rr","cp","CF","init","FOR","R","CD","FDD"})*(T$6&gt;=Debut)*(T$6&lt;=Fin)*({1,2,3,4,5,6,7,8})),$E$31:$F$40,2,0))</f>
        <v/>
      </c>
      <c r="U26" s="56" t="str">
        <f ca="1">IF(ISERROR(VLOOKUP(SUMPRODUCT((Noms=$B26)*(quoi={"rr","cp","CF","init","FOR","R","CD","FDD"})*(U$6&gt;=Debut)*(U$6&lt;=Fin)*({1,2,3,4,5,6,7,8})),$E$31:$F$40,2,0)),"",VLOOKUP(SUMPRODUCT((Noms=$B26)*(quoi={"rr","cp","CF","init","FOR","R","CD","FDD"})*(U$6&gt;=Debut)*(U$6&lt;=Fin)*({1,2,3,4,5,6,7,8})),$E$31:$F$40,2,0))</f>
        <v/>
      </c>
      <c r="V26" s="56" t="str">
        <f ca="1">IF(ISERROR(VLOOKUP(SUMPRODUCT((Noms=$B26)*(quoi={"rr","cp","CF","init","FOR","R","CD","FDD"})*(V$6&gt;=Debut)*(V$6&lt;=Fin)*({1,2,3,4,5,6,7,8})),$E$31:$F$40,2,0)),"",VLOOKUP(SUMPRODUCT((Noms=$B26)*(quoi={"rr","cp","CF","init","FOR","R","CD","FDD"})*(V$6&gt;=Debut)*(V$6&lt;=Fin)*({1,2,3,4,5,6,7,8})),$E$31:$F$40,2,0))</f>
        <v/>
      </c>
      <c r="W26" s="56" t="str">
        <f ca="1">IF(ISERROR(VLOOKUP(SUMPRODUCT((Noms=$B26)*(quoi={"rr","cp","CF","init","FOR","R","CD","FDD"})*(W$6&gt;=Debut)*(W$6&lt;=Fin)*({1,2,3,4,5,6,7,8})),$E$31:$F$40,2,0)),"",VLOOKUP(SUMPRODUCT((Noms=$B26)*(quoi={"rr","cp","CF","init","FOR","R","CD","FDD"})*(W$6&gt;=Debut)*(W$6&lt;=Fin)*({1,2,3,4,5,6,7,8})),$E$31:$F$40,2,0))</f>
        <v/>
      </c>
      <c r="X26" s="56" t="str">
        <f ca="1">IF(ISERROR(VLOOKUP(SUMPRODUCT((Noms=$B26)*(quoi={"rr","cp","CF","init","FOR","R","CD","FDD"})*(X$6&gt;=Debut)*(X$6&lt;=Fin)*({1,2,3,4,5,6,7,8})),$E$31:$F$40,2,0)),"",VLOOKUP(SUMPRODUCT((Noms=$B26)*(quoi={"rr","cp","CF","init","FOR","R","CD","FDD"})*(X$6&gt;=Debut)*(X$6&lt;=Fin)*({1,2,3,4,5,6,7,8})),$E$31:$F$40,2,0))</f>
        <v/>
      </c>
      <c r="Y26" s="56" t="str">
        <f ca="1">IF(ISERROR(VLOOKUP(SUMPRODUCT((Noms=$B26)*(quoi={"rr","cp","CF","init","FOR","R","CD","FDD"})*(Y$6&gt;=Debut)*(Y$6&lt;=Fin)*({1,2,3,4,5,6,7,8})),$E$31:$F$40,2,0)),"",VLOOKUP(SUMPRODUCT((Noms=$B26)*(quoi={"rr","cp","CF","init","FOR","R","CD","FDD"})*(Y$6&gt;=Debut)*(Y$6&lt;=Fin)*({1,2,3,4,5,6,7,8})),$E$31:$F$40,2,0))</f>
        <v/>
      </c>
      <c r="Z26" s="56" t="str">
        <f ca="1">IF(ISERROR(VLOOKUP(SUMPRODUCT((Noms=$B26)*(quoi={"rr","cp","CF","init","FOR","R","CD","FDD"})*(Z$6&gt;=Debut)*(Z$6&lt;=Fin)*({1,2,3,4,5,6,7,8})),$E$31:$F$40,2,0)),"",VLOOKUP(SUMPRODUCT((Noms=$B26)*(quoi={"rr","cp","CF","init","FOR","R","CD","FDD"})*(Z$6&gt;=Debut)*(Z$6&lt;=Fin)*({1,2,3,4,5,6,7,8})),$E$31:$F$40,2,0))</f>
        <v/>
      </c>
      <c r="AA26" s="56" t="str">
        <f ca="1">IF(ISERROR(VLOOKUP(SUMPRODUCT((Noms=$B26)*(quoi={"rr","cp","CF","init","FOR","R","CD","FDD"})*(AA$6&gt;=Debut)*(AA$6&lt;=Fin)*({1,2,3,4,5,6,7,8})),$E$31:$F$40,2,0)),"",VLOOKUP(SUMPRODUCT((Noms=$B26)*(quoi={"rr","cp","CF","init","FOR","R","CD","FDD"})*(AA$6&gt;=Debut)*(AA$6&lt;=Fin)*({1,2,3,4,5,6,7,8})),$E$31:$F$40,2,0))</f>
        <v/>
      </c>
      <c r="AB26" s="56" t="str">
        <f ca="1">IF(ISERROR(VLOOKUP(SUMPRODUCT((Noms=$B26)*(quoi={"rr","cp","CF","init","FOR","R","CD","FDD"})*(AB$6&gt;=Debut)*(AB$6&lt;=Fin)*({1,2,3,4,5,6,7,8})),$E$31:$F$40,2,0)),"",VLOOKUP(SUMPRODUCT((Noms=$B26)*(quoi={"rr","cp","CF","init","FOR","R","CD","FDD"})*(AB$6&gt;=Debut)*(AB$6&lt;=Fin)*({1,2,3,4,5,6,7,8})),$E$31:$F$40,2,0))</f>
        <v/>
      </c>
      <c r="AC26" s="56" t="str">
        <f ca="1">IF(ISERROR(VLOOKUP(SUMPRODUCT((Noms=$B26)*(quoi={"rr","cp","CF","init","FOR","R","CD","FDD"})*(AC$6&gt;=Debut)*(AC$6&lt;=Fin)*({1,2,3,4,5,6,7,8})),$E$31:$F$40,2,0)),"",VLOOKUP(SUMPRODUCT((Noms=$B26)*(quoi={"rr","cp","CF","init","FOR","R","CD","FDD"})*(AC$6&gt;=Debut)*(AC$6&lt;=Fin)*({1,2,3,4,5,6,7,8})),$E$31:$F$40,2,0))</f>
        <v/>
      </c>
      <c r="AD26" s="56" t="str">
        <f ca="1">IF(ISERROR(VLOOKUP(SUMPRODUCT((Noms=$B26)*(quoi={"rr","cp","CF","init","FOR","R","CD","FDD"})*(AD$6&gt;=Debut)*(AD$6&lt;=Fin)*({1,2,3,4,5,6,7,8})),$E$31:$F$40,2,0)),"",VLOOKUP(SUMPRODUCT((Noms=$B26)*(quoi={"rr","cp","CF","init","FOR","R","CD","FDD"})*(AD$6&gt;=Debut)*(AD$6&lt;=Fin)*({1,2,3,4,5,6,7,8})),$E$31:$F$40,2,0))</f>
        <v/>
      </c>
      <c r="AE26" s="56" t="str">
        <f ca="1">IF(ISERROR(VLOOKUP(SUMPRODUCT((Noms=$B26)*(quoi={"rr","cp","CF","init","FOR","R","CD","FDD"})*(AE$6&gt;=Debut)*(AE$6&lt;=Fin)*({1,2,3,4,5,6,7,8})),$E$31:$F$40,2,0)),"",VLOOKUP(SUMPRODUCT((Noms=$B26)*(quoi={"rr","cp","CF","init","FOR","R","CD","FDD"})*(AE$6&gt;=Debut)*(AE$6&lt;=Fin)*({1,2,3,4,5,6,7,8})),$E$31:$F$40,2,0))</f>
        <v/>
      </c>
      <c r="AF26" s="56" t="str">
        <f ca="1">IF(ISERROR(VLOOKUP(SUMPRODUCT((Noms=$B26)*(quoi={"rr","cp","CF","init","FOR","R","CD","FDD"})*(AF$6&gt;=Debut)*(AF$6&lt;=Fin)*({1,2,3,4,5,6,7,8})),$E$31:$F$40,2,0)),"",VLOOKUP(SUMPRODUCT((Noms=$B26)*(quoi={"rr","cp","CF","init","FOR","R","CD","FDD"})*(AF$6&gt;=Debut)*(AF$6&lt;=Fin)*({1,2,3,4,5,6,7,8})),$E$31:$F$40,2,0))</f>
        <v/>
      </c>
      <c r="AG26" s="56" t="str">
        <f ca="1">IF(ISERROR(VLOOKUP(SUMPRODUCT((Noms=$B26)*(quoi={"rr","cp","CF","init","FOR","R","CD","FDD"})*(AG$6&gt;=Debut)*(AG$6&lt;=Fin)*({1,2,3,4,5,6,7,8})),$E$31:$F$40,2,0)),"",VLOOKUP(SUMPRODUCT((Noms=$B26)*(quoi={"rr","cp","CF","init","FOR","R","CD","FDD"})*(AG$6&gt;=Debut)*(AG$6&lt;=Fin)*({1,2,3,4,5,6,7,8})),$E$31:$F$40,2,0))</f>
        <v/>
      </c>
    </row>
    <row r="27" spans="1:33" ht="23.1" customHeight="1">
      <c r="A27" s="31">
        <v>1</v>
      </c>
      <c r="B27" s="44" t="str">
        <f>Listes!A21</f>
        <v>PALAYER Thibaut (ancien saiso)</v>
      </c>
      <c r="C27" s="56" t="str">
        <f ca="1">IF(ISERROR(VLOOKUP(SUMPRODUCT((Noms=$B27)*(quoi={"rr","cp","CF","init","FOR","R","CD","FDD"})*(C$6&gt;=Debut)*(C$6&lt;=Fin)*({1,2,3,4,5,6,7,8})),$E$31:$F$40,2,0)),"",VLOOKUP(SUMPRODUCT((Noms=$B27)*(quoi={"rr","cp","CF","init","FOR","R","CD","FDD"})*(C$6&gt;=Debut)*(C$6&lt;=Fin)*({1,2,3,4,5,6,7,8})),$E$31:$F$40,2,0))</f>
        <v/>
      </c>
      <c r="D27" s="56" t="str">
        <f ca="1">IF(ISERROR(VLOOKUP(SUMPRODUCT((Noms=$B27)*(quoi={"rr","cp","CF","init","FOR","R","CD","FDD"})*(D$6&gt;=Debut)*(D$6&lt;=Fin)*({1,2,3,4,5,6,7,8})),$E$31:$F$40,2,0)),"",VLOOKUP(SUMPRODUCT((Noms=$B27)*(quoi={"rr","cp","CF","init","FOR","R","CD","FDD"})*(D$6&gt;=Debut)*(D$6&lt;=Fin)*({1,2,3,4,5,6,7,8})),$E$31:$F$40,2,0))</f>
        <v/>
      </c>
      <c r="E27" s="56" t="str">
        <f ca="1">IF(ISERROR(VLOOKUP(SUMPRODUCT((Noms=$B27)*(quoi={"rr","cp","CF","init","FOR","R","CD","FDD"})*(E$6&gt;=Debut)*(E$6&lt;=Fin)*({1,2,3,4,5,6,7,8})),$E$31:$F$40,2,0)),"",VLOOKUP(SUMPRODUCT((Noms=$B27)*(quoi={"rr","cp","CF","init","FOR","R","CD","FDD"})*(E$6&gt;=Debut)*(E$6&lt;=Fin)*({1,2,3,4,5,6,7,8})),$E$31:$F$40,2,0))</f>
        <v/>
      </c>
      <c r="F27" s="56" t="str">
        <f ca="1">IF(ISERROR(VLOOKUP(SUMPRODUCT((Noms=$B27)*(quoi={"rr","cp","CF","init","FOR","R","CD","FDD"})*(F$6&gt;=Debut)*(F$6&lt;=Fin)*({1,2,3,4,5,6,7,8})),$E$31:$F$40,2,0)),"",VLOOKUP(SUMPRODUCT((Noms=$B27)*(quoi={"rr","cp","CF","init","FOR","R","CD","FDD"})*(F$6&gt;=Debut)*(F$6&lt;=Fin)*({1,2,3,4,5,6,7,8})),$E$31:$F$40,2,0))</f>
        <v/>
      </c>
      <c r="G27" s="56" t="str">
        <f ca="1">IF(ISERROR(VLOOKUP(SUMPRODUCT((Noms=$B27)*(quoi={"rr","cp","CF","init","FOR","R","CD","FDD"})*(G$6&gt;=Debut)*(G$6&lt;=Fin)*({1,2,3,4,5,6,7,8})),$E$31:$F$40,2,0)),"",VLOOKUP(SUMPRODUCT((Noms=$B27)*(quoi={"rr","cp","CF","init","FOR","R","CD","FDD"})*(G$6&gt;=Debut)*(G$6&lt;=Fin)*({1,2,3,4,5,6,7,8})),$E$31:$F$40,2,0))</f>
        <v/>
      </c>
      <c r="H27" s="56" t="str">
        <f ca="1">IF(ISERROR(VLOOKUP(SUMPRODUCT((Noms=$B27)*(quoi={"rr","cp","CF","init","FOR","R","CD","FDD"})*(H$6&gt;=Debut)*(H$6&lt;=Fin)*({1,2,3,4,5,6,7,8})),$E$31:$F$40,2,0)),"",VLOOKUP(SUMPRODUCT((Noms=$B27)*(quoi={"rr","cp","CF","init","FOR","R","CD","FDD"})*(H$6&gt;=Debut)*(H$6&lt;=Fin)*({1,2,3,4,5,6,7,8})),$E$31:$F$40,2,0))</f>
        <v/>
      </c>
      <c r="I27" s="56" t="str">
        <f ca="1">IF(ISERROR(VLOOKUP(SUMPRODUCT((Noms=$B27)*(quoi={"rr","cp","CF","init","FOR","R","CD","FDD"})*(I$6&gt;=Debut)*(I$6&lt;=Fin)*({1,2,3,4,5,6,7,8})),$E$31:$F$40,2,0)),"",VLOOKUP(SUMPRODUCT((Noms=$B27)*(quoi={"rr","cp","CF","init","FOR","R","CD","FDD"})*(I$6&gt;=Debut)*(I$6&lt;=Fin)*({1,2,3,4,5,6,7,8})),$E$31:$F$40,2,0))</f>
        <v/>
      </c>
      <c r="J27" s="56" t="str">
        <f ca="1">IF(ISERROR(VLOOKUP(SUMPRODUCT((Noms=$B27)*(quoi={"rr","cp","CF","init","FOR","R","CD","FDD"})*(J$6&gt;=Debut)*(J$6&lt;=Fin)*({1,2,3,4,5,6,7,8})),$E$31:$F$40,2,0)),"",VLOOKUP(SUMPRODUCT((Noms=$B27)*(quoi={"rr","cp","CF","init","FOR","R","CD","FDD"})*(J$6&gt;=Debut)*(J$6&lt;=Fin)*({1,2,3,4,5,6,7,8})),$E$31:$F$40,2,0))</f>
        <v/>
      </c>
      <c r="K27" s="56" t="str">
        <f ca="1">IF(ISERROR(VLOOKUP(SUMPRODUCT((Noms=$B27)*(quoi={"rr","cp","CF","init","FOR","R","CD","FDD"})*(K$6&gt;=Debut)*(K$6&lt;=Fin)*({1,2,3,4,5,6,7,8})),$E$31:$F$40,2,0)),"",VLOOKUP(SUMPRODUCT((Noms=$B27)*(quoi={"rr","cp","CF","init","FOR","R","CD","FDD"})*(K$6&gt;=Debut)*(K$6&lt;=Fin)*({1,2,3,4,5,6,7,8})),$E$31:$F$40,2,0))</f>
        <v/>
      </c>
      <c r="L27" s="56" t="str">
        <f ca="1">IF(ISERROR(VLOOKUP(SUMPRODUCT((Noms=$B27)*(quoi={"rr","cp","CF","init","FOR","R","CD","FDD"})*(L$6&gt;=Debut)*(L$6&lt;=Fin)*({1,2,3,4,5,6,7,8})),$E$31:$F$40,2,0)),"",VLOOKUP(SUMPRODUCT((Noms=$B27)*(quoi={"rr","cp","CF","init","FOR","R","CD","FDD"})*(L$6&gt;=Debut)*(L$6&lt;=Fin)*({1,2,3,4,5,6,7,8})),$E$31:$F$40,2,0))</f>
        <v/>
      </c>
      <c r="M27" s="56" t="str">
        <f ca="1">IF(ISERROR(VLOOKUP(SUMPRODUCT((Noms=$B27)*(quoi={"rr","cp","CF","init","FOR","R","CD","FDD"})*(M$6&gt;=Debut)*(M$6&lt;=Fin)*({1,2,3,4,5,6,7,8})),$E$31:$F$40,2,0)),"",VLOOKUP(SUMPRODUCT((Noms=$B27)*(quoi={"rr","cp","CF","init","FOR","R","CD","FDD"})*(M$6&gt;=Debut)*(M$6&lt;=Fin)*({1,2,3,4,5,6,7,8})),$E$31:$F$40,2,0))</f>
        <v/>
      </c>
      <c r="N27" s="56" t="str">
        <f ca="1">IF(ISERROR(VLOOKUP(SUMPRODUCT((Noms=$B27)*(quoi={"rr","cp","CF","init","FOR","R","CD","FDD"})*(N$6&gt;=Debut)*(N$6&lt;=Fin)*({1,2,3,4,5,6,7,8})),$E$31:$F$40,2,0)),"",VLOOKUP(SUMPRODUCT((Noms=$B27)*(quoi={"rr","cp","CF","init","FOR","R","CD","FDD"})*(N$6&gt;=Debut)*(N$6&lt;=Fin)*({1,2,3,4,5,6,7,8})),$E$31:$F$40,2,0))</f>
        <v/>
      </c>
      <c r="O27" s="56" t="str">
        <f ca="1">IF(ISERROR(VLOOKUP(SUMPRODUCT((Noms=$B27)*(quoi={"rr","cp","CF","init","FOR","R","CD","FDD"})*(O$6&gt;=Debut)*(O$6&lt;=Fin)*({1,2,3,4,5,6,7,8})),$E$31:$F$40,2,0)),"",VLOOKUP(SUMPRODUCT((Noms=$B27)*(quoi={"rr","cp","CF","init","FOR","R","CD","FDD"})*(O$6&gt;=Debut)*(O$6&lt;=Fin)*({1,2,3,4,5,6,7,8})),$E$31:$F$40,2,0))</f>
        <v/>
      </c>
      <c r="P27" s="56" t="str">
        <f ca="1">IF(ISERROR(VLOOKUP(SUMPRODUCT((Noms=$B27)*(quoi={"rr","cp","CF","init","FOR","R","CD","FDD"})*(P$6&gt;=Debut)*(P$6&lt;=Fin)*({1,2,3,4,5,6,7,8})),$E$31:$F$40,2,0)),"",VLOOKUP(SUMPRODUCT((Noms=$B27)*(quoi={"rr","cp","CF","init","FOR","R","CD","FDD"})*(P$6&gt;=Debut)*(P$6&lt;=Fin)*({1,2,3,4,5,6,7,8})),$E$31:$F$40,2,0))</f>
        <v/>
      </c>
      <c r="Q27" s="56" t="str">
        <f ca="1">IF(ISERROR(VLOOKUP(SUMPRODUCT((Noms=$B27)*(quoi={"rr","cp","CF","init","FOR","R","CD","FDD"})*(Q$6&gt;=Debut)*(Q$6&lt;=Fin)*({1,2,3,4,5,6,7,8})),$E$31:$F$40,2,0)),"",VLOOKUP(SUMPRODUCT((Noms=$B27)*(quoi={"rr","cp","CF","init","FOR","R","CD","FDD"})*(Q$6&gt;=Debut)*(Q$6&lt;=Fin)*({1,2,3,4,5,6,7,8})),$E$31:$F$40,2,0))</f>
        <v/>
      </c>
      <c r="R27" s="56" t="str">
        <f ca="1">IF(ISERROR(VLOOKUP(SUMPRODUCT((Noms=$B27)*(quoi={"rr","cp","CF","init","FOR","R","CD","FDD"})*(R$6&gt;=Debut)*(R$6&lt;=Fin)*({1,2,3,4,5,6,7,8})),$E$31:$F$40,2,0)),"",VLOOKUP(SUMPRODUCT((Noms=$B27)*(quoi={"rr","cp","CF","init","FOR","R","CD","FDD"})*(R$6&gt;=Debut)*(R$6&lt;=Fin)*({1,2,3,4,5,6,7,8})),$E$31:$F$40,2,0))</f>
        <v/>
      </c>
      <c r="S27" s="56" t="str">
        <f ca="1">IF(ISERROR(VLOOKUP(SUMPRODUCT((Noms=$B27)*(quoi={"rr","cp","CF","init","FOR","R","CD","FDD"})*(S$6&gt;=Debut)*(S$6&lt;=Fin)*({1,2,3,4,5,6,7,8})),$E$31:$F$40,2,0)),"",VLOOKUP(SUMPRODUCT((Noms=$B27)*(quoi={"rr","cp","CF","init","FOR","R","CD","FDD"})*(S$6&gt;=Debut)*(S$6&lt;=Fin)*({1,2,3,4,5,6,7,8})),$E$31:$F$40,2,0))</f>
        <v/>
      </c>
      <c r="T27" s="56" t="str">
        <f ca="1">IF(ISERROR(VLOOKUP(SUMPRODUCT((Noms=$B27)*(quoi={"rr","cp","CF","init","FOR","R","CD","FDD"})*(T$6&gt;=Debut)*(T$6&lt;=Fin)*({1,2,3,4,5,6,7,8})),$E$31:$F$40,2,0)),"",VLOOKUP(SUMPRODUCT((Noms=$B27)*(quoi={"rr","cp","CF","init","FOR","R","CD","FDD"})*(T$6&gt;=Debut)*(T$6&lt;=Fin)*({1,2,3,4,5,6,7,8})),$E$31:$F$40,2,0))</f>
        <v/>
      </c>
      <c r="U27" s="56" t="str">
        <f ca="1">IF(ISERROR(VLOOKUP(SUMPRODUCT((Noms=$B27)*(quoi={"rr","cp","CF","init","FOR","R","CD","FDD"})*(U$6&gt;=Debut)*(U$6&lt;=Fin)*({1,2,3,4,5,6,7,8})),$E$31:$F$40,2,0)),"",VLOOKUP(SUMPRODUCT((Noms=$B27)*(quoi={"rr","cp","CF","init","FOR","R","CD","FDD"})*(U$6&gt;=Debut)*(U$6&lt;=Fin)*({1,2,3,4,5,6,7,8})),$E$31:$F$40,2,0))</f>
        <v/>
      </c>
      <c r="V27" s="56" t="str">
        <f ca="1">IF(ISERROR(VLOOKUP(SUMPRODUCT((Noms=$B27)*(quoi={"rr","cp","CF","init","FOR","R","CD","FDD"})*(V$6&gt;=Debut)*(V$6&lt;=Fin)*({1,2,3,4,5,6,7,8})),$E$31:$F$40,2,0)),"",VLOOKUP(SUMPRODUCT((Noms=$B27)*(quoi={"rr","cp","CF","init","FOR","R","CD","FDD"})*(V$6&gt;=Debut)*(V$6&lt;=Fin)*({1,2,3,4,5,6,7,8})),$E$31:$F$40,2,0))</f>
        <v/>
      </c>
      <c r="W27" s="56" t="str">
        <f ca="1">IF(ISERROR(VLOOKUP(SUMPRODUCT((Noms=$B27)*(quoi={"rr","cp","CF","init","FOR","R","CD","FDD"})*(W$6&gt;=Debut)*(W$6&lt;=Fin)*({1,2,3,4,5,6,7,8})),$E$31:$F$40,2,0)),"",VLOOKUP(SUMPRODUCT((Noms=$B27)*(quoi={"rr","cp","CF","init","FOR","R","CD","FDD"})*(W$6&gt;=Debut)*(W$6&lt;=Fin)*({1,2,3,4,5,6,7,8})),$E$31:$F$40,2,0))</f>
        <v/>
      </c>
      <c r="X27" s="56" t="str">
        <f ca="1">IF(ISERROR(VLOOKUP(SUMPRODUCT((Noms=$B27)*(quoi={"rr","cp","CF","init","FOR","R","CD","FDD"})*(X$6&gt;=Debut)*(X$6&lt;=Fin)*({1,2,3,4,5,6,7,8})),$E$31:$F$40,2,0)),"",VLOOKUP(SUMPRODUCT((Noms=$B27)*(quoi={"rr","cp","CF","init","FOR","R","CD","FDD"})*(X$6&gt;=Debut)*(X$6&lt;=Fin)*({1,2,3,4,5,6,7,8})),$E$31:$F$40,2,0))</f>
        <v/>
      </c>
      <c r="Y27" s="56" t="str">
        <f ca="1">IF(ISERROR(VLOOKUP(SUMPRODUCT((Noms=$B27)*(quoi={"rr","cp","CF","init","FOR","R","CD","FDD"})*(Y$6&gt;=Debut)*(Y$6&lt;=Fin)*({1,2,3,4,5,6,7,8})),$E$31:$F$40,2,0)),"",VLOOKUP(SUMPRODUCT((Noms=$B27)*(quoi={"rr","cp","CF","init","FOR","R","CD","FDD"})*(Y$6&gt;=Debut)*(Y$6&lt;=Fin)*({1,2,3,4,5,6,7,8})),$E$31:$F$40,2,0))</f>
        <v/>
      </c>
      <c r="Z27" s="56" t="str">
        <f ca="1">IF(ISERROR(VLOOKUP(SUMPRODUCT((Noms=$B27)*(quoi={"rr","cp","CF","init","FOR","R","CD","FDD"})*(Z$6&gt;=Debut)*(Z$6&lt;=Fin)*({1,2,3,4,5,6,7,8})),$E$31:$F$40,2,0)),"",VLOOKUP(SUMPRODUCT((Noms=$B27)*(quoi={"rr","cp","CF","init","FOR","R","CD","FDD"})*(Z$6&gt;=Debut)*(Z$6&lt;=Fin)*({1,2,3,4,5,6,7,8})),$E$31:$F$40,2,0))</f>
        <v/>
      </c>
      <c r="AA27" s="56" t="str">
        <f ca="1">IF(ISERROR(VLOOKUP(SUMPRODUCT((Noms=$B27)*(quoi={"rr","cp","CF","init","FOR","R","CD","FDD"})*(AA$6&gt;=Debut)*(AA$6&lt;=Fin)*({1,2,3,4,5,6,7,8})),$E$31:$F$40,2,0)),"",VLOOKUP(SUMPRODUCT((Noms=$B27)*(quoi={"rr","cp","CF","init","FOR","R","CD","FDD"})*(AA$6&gt;=Debut)*(AA$6&lt;=Fin)*({1,2,3,4,5,6,7,8})),$E$31:$F$40,2,0))</f>
        <v/>
      </c>
      <c r="AB27" s="56" t="str">
        <f ca="1">IF(ISERROR(VLOOKUP(SUMPRODUCT((Noms=$B27)*(quoi={"rr","cp","CF","init","FOR","R","CD","FDD"})*(AB$6&gt;=Debut)*(AB$6&lt;=Fin)*({1,2,3,4,5,6,7,8})),$E$31:$F$40,2,0)),"",VLOOKUP(SUMPRODUCT((Noms=$B27)*(quoi={"rr","cp","CF","init","FOR","R","CD","FDD"})*(AB$6&gt;=Debut)*(AB$6&lt;=Fin)*({1,2,3,4,5,6,7,8})),$E$31:$F$40,2,0))</f>
        <v/>
      </c>
      <c r="AC27" s="56" t="str">
        <f ca="1">IF(ISERROR(VLOOKUP(SUMPRODUCT((Noms=$B27)*(quoi={"rr","cp","CF","init","FOR","R","CD","FDD"})*(AC$6&gt;=Debut)*(AC$6&lt;=Fin)*({1,2,3,4,5,6,7,8})),$E$31:$F$40,2,0)),"",VLOOKUP(SUMPRODUCT((Noms=$B27)*(quoi={"rr","cp","CF","init","FOR","R","CD","FDD"})*(AC$6&gt;=Debut)*(AC$6&lt;=Fin)*({1,2,3,4,5,6,7,8})),$E$31:$F$40,2,0))</f>
        <v/>
      </c>
      <c r="AD27" s="56" t="str">
        <f ca="1">IF(ISERROR(VLOOKUP(SUMPRODUCT((Noms=$B27)*(quoi={"rr","cp","CF","init","FOR","R","CD","FDD"})*(AD$6&gt;=Debut)*(AD$6&lt;=Fin)*({1,2,3,4,5,6,7,8})),$E$31:$F$40,2,0)),"",VLOOKUP(SUMPRODUCT((Noms=$B27)*(quoi={"rr","cp","CF","init","FOR","R","CD","FDD"})*(AD$6&gt;=Debut)*(AD$6&lt;=Fin)*({1,2,3,4,5,6,7,8})),$E$31:$F$40,2,0))</f>
        <v/>
      </c>
      <c r="AE27" s="56" t="str">
        <f ca="1">IF(ISERROR(VLOOKUP(SUMPRODUCT((Noms=$B27)*(quoi={"rr","cp","CF","init","FOR","R","CD","FDD"})*(AE$6&gt;=Debut)*(AE$6&lt;=Fin)*({1,2,3,4,5,6,7,8})),$E$31:$F$40,2,0)),"",VLOOKUP(SUMPRODUCT((Noms=$B27)*(quoi={"rr","cp","CF","init","FOR","R","CD","FDD"})*(AE$6&gt;=Debut)*(AE$6&lt;=Fin)*({1,2,3,4,5,6,7,8})),$E$31:$F$40,2,0))</f>
        <v/>
      </c>
      <c r="AF27" s="56" t="str">
        <f ca="1">IF(ISERROR(VLOOKUP(SUMPRODUCT((Noms=$B27)*(quoi={"rr","cp","CF","init","FOR","R","CD","FDD"})*(AF$6&gt;=Debut)*(AF$6&lt;=Fin)*({1,2,3,4,5,6,7,8})),$E$31:$F$40,2,0)),"",VLOOKUP(SUMPRODUCT((Noms=$B27)*(quoi={"rr","cp","CF","init","FOR","R","CD","FDD"})*(AF$6&gt;=Debut)*(AF$6&lt;=Fin)*({1,2,3,4,5,6,7,8})),$E$31:$F$40,2,0))</f>
        <v/>
      </c>
      <c r="AG27" s="56" t="str">
        <f ca="1">IF(ISERROR(VLOOKUP(SUMPRODUCT((Noms=$B27)*(quoi={"rr","cp","CF","init","FOR","R","CD","FDD"})*(AG$6&gt;=Debut)*(AG$6&lt;=Fin)*({1,2,3,4,5,6,7,8})),$E$31:$F$40,2,0)),"",VLOOKUP(SUMPRODUCT((Noms=$B27)*(quoi={"rr","cp","CF","init","FOR","R","CD","FDD"})*(AG$6&gt;=Debut)*(AG$6&lt;=Fin)*({1,2,3,4,5,6,7,8})),$E$31:$F$40,2,0))</f>
        <v/>
      </c>
    </row>
    <row r="28" spans="1:33" ht="23.1" customHeight="1">
      <c r="A28" s="31">
        <v>1</v>
      </c>
      <c r="B28" s="44" t="str">
        <f>Listes!A22</f>
        <v>LOISEAU V (nouveau)</v>
      </c>
      <c r="C28" s="56" t="str">
        <f ca="1">IF(ISERROR(VLOOKUP(SUMPRODUCT((Noms=$B28)*(quoi={"rr","cp","CF","init","FOR","R","CD","FDD"})*(C$6&gt;=Debut)*(C$6&lt;=Fin)*({1,2,3,4,5,6,7,8})),$E$31:$F$40,2,0)),"",VLOOKUP(SUMPRODUCT((Noms=$B28)*(quoi={"rr","cp","CF","init","FOR","R","CD","FDD"})*(C$6&gt;=Debut)*(C$6&lt;=Fin)*({1,2,3,4,5,6,7,8})),$E$31:$F$40,2,0))</f>
        <v/>
      </c>
      <c r="D28" s="56" t="str">
        <f ca="1">IF(ISERROR(VLOOKUP(SUMPRODUCT((Noms=$B28)*(quoi={"rr","cp","CF","init","FOR","R","CD","FDD"})*(D$6&gt;=Debut)*(D$6&lt;=Fin)*({1,2,3,4,5,6,7,8})),$E$31:$F$40,2,0)),"",VLOOKUP(SUMPRODUCT((Noms=$B28)*(quoi={"rr","cp","CF","init","FOR","R","CD","FDD"})*(D$6&gt;=Debut)*(D$6&lt;=Fin)*({1,2,3,4,5,6,7,8})),$E$31:$F$40,2,0))</f>
        <v/>
      </c>
      <c r="E28" s="56" t="str">
        <f ca="1">IF(ISERROR(VLOOKUP(SUMPRODUCT((Noms=$B28)*(quoi={"rr","cp","CF","init","FOR","R","CD","FDD"})*(E$6&gt;=Debut)*(E$6&lt;=Fin)*({1,2,3,4,5,6,7,8})),$E$31:$F$40,2,0)),"",VLOOKUP(SUMPRODUCT((Noms=$B28)*(quoi={"rr","cp","CF","init","FOR","R","CD","FDD"})*(E$6&gt;=Debut)*(E$6&lt;=Fin)*({1,2,3,4,5,6,7,8})),$E$31:$F$40,2,0))</f>
        <v/>
      </c>
      <c r="F28" s="56" t="str">
        <f ca="1">IF(ISERROR(VLOOKUP(SUMPRODUCT((Noms=$B28)*(quoi={"rr","cp","CF","init","FOR","R","CD","FDD"})*(F$6&gt;=Debut)*(F$6&lt;=Fin)*({1,2,3,4,5,6,7,8})),$E$31:$F$40,2,0)),"",VLOOKUP(SUMPRODUCT((Noms=$B28)*(quoi={"rr","cp","CF","init","FOR","R","CD","FDD"})*(F$6&gt;=Debut)*(F$6&lt;=Fin)*({1,2,3,4,5,6,7,8})),$E$31:$F$40,2,0))</f>
        <v/>
      </c>
      <c r="G28" s="56" t="str">
        <f ca="1">IF(ISERROR(VLOOKUP(SUMPRODUCT((Noms=$B28)*(quoi={"rr","cp","CF","init","FOR","R","CD","FDD"})*(G$6&gt;=Debut)*(G$6&lt;=Fin)*({1,2,3,4,5,6,7,8})),$E$31:$F$40,2,0)),"",VLOOKUP(SUMPRODUCT((Noms=$B28)*(quoi={"rr","cp","CF","init","FOR","R","CD","FDD"})*(G$6&gt;=Debut)*(G$6&lt;=Fin)*({1,2,3,4,5,6,7,8})),$E$31:$F$40,2,0))</f>
        <v/>
      </c>
      <c r="H28" s="56" t="str">
        <f ca="1">IF(ISERROR(VLOOKUP(SUMPRODUCT((Noms=$B28)*(quoi={"rr","cp","CF","init","FOR","R","CD","FDD"})*(H$6&gt;=Debut)*(H$6&lt;=Fin)*({1,2,3,4,5,6,7,8})),$E$31:$F$40,2,0)),"",VLOOKUP(SUMPRODUCT((Noms=$B28)*(quoi={"rr","cp","CF","init","FOR","R","CD","FDD"})*(H$6&gt;=Debut)*(H$6&lt;=Fin)*({1,2,3,4,5,6,7,8})),$E$31:$F$40,2,0))</f>
        <v/>
      </c>
      <c r="I28" s="56" t="str">
        <f ca="1">IF(ISERROR(VLOOKUP(SUMPRODUCT((Noms=$B28)*(quoi={"rr","cp","CF","init","FOR","R","CD","FDD"})*(I$6&gt;=Debut)*(I$6&lt;=Fin)*({1,2,3,4,5,6,7,8})),$E$31:$F$40,2,0)),"",VLOOKUP(SUMPRODUCT((Noms=$B28)*(quoi={"rr","cp","CF","init","FOR","R","CD","FDD"})*(I$6&gt;=Debut)*(I$6&lt;=Fin)*({1,2,3,4,5,6,7,8})),$E$31:$F$40,2,0))</f>
        <v/>
      </c>
      <c r="J28" s="56" t="str">
        <f ca="1">IF(ISERROR(VLOOKUP(SUMPRODUCT((Noms=$B28)*(quoi={"rr","cp","CF","init","FOR","R","CD","FDD"})*(J$6&gt;=Debut)*(J$6&lt;=Fin)*({1,2,3,4,5,6,7,8})),$E$31:$F$40,2,0)),"",VLOOKUP(SUMPRODUCT((Noms=$B28)*(quoi={"rr","cp","CF","init","FOR","R","CD","FDD"})*(J$6&gt;=Debut)*(J$6&lt;=Fin)*({1,2,3,4,5,6,7,8})),$E$31:$F$40,2,0))</f>
        <v/>
      </c>
      <c r="K28" s="56" t="str">
        <f ca="1">IF(ISERROR(VLOOKUP(SUMPRODUCT((Noms=$B28)*(quoi={"rr","cp","CF","init","FOR","R","CD","FDD"})*(K$6&gt;=Debut)*(K$6&lt;=Fin)*({1,2,3,4,5,6,7,8})),$E$31:$F$40,2,0)),"",VLOOKUP(SUMPRODUCT((Noms=$B28)*(quoi={"rr","cp","CF","init","FOR","R","CD","FDD"})*(K$6&gt;=Debut)*(K$6&lt;=Fin)*({1,2,3,4,5,6,7,8})),$E$31:$F$40,2,0))</f>
        <v/>
      </c>
      <c r="L28" s="56" t="str">
        <f ca="1">IF(ISERROR(VLOOKUP(SUMPRODUCT((Noms=$B28)*(quoi={"rr","cp","CF","init","FOR","R","CD","FDD"})*(L$6&gt;=Debut)*(L$6&lt;=Fin)*({1,2,3,4,5,6,7,8})),$E$31:$F$40,2,0)),"",VLOOKUP(SUMPRODUCT((Noms=$B28)*(quoi={"rr","cp","CF","init","FOR","R","CD","FDD"})*(L$6&gt;=Debut)*(L$6&lt;=Fin)*({1,2,3,4,5,6,7,8})),$E$31:$F$40,2,0))</f>
        <v/>
      </c>
      <c r="M28" s="56" t="str">
        <f ca="1">IF(ISERROR(VLOOKUP(SUMPRODUCT((Noms=$B28)*(quoi={"rr","cp","CF","init","FOR","R","CD","FDD"})*(M$6&gt;=Debut)*(M$6&lt;=Fin)*({1,2,3,4,5,6,7,8})),$E$31:$F$40,2,0)),"",VLOOKUP(SUMPRODUCT((Noms=$B28)*(quoi={"rr","cp","CF","init","FOR","R","CD","FDD"})*(M$6&gt;=Debut)*(M$6&lt;=Fin)*({1,2,3,4,5,6,7,8})),$E$31:$F$40,2,0))</f>
        <v/>
      </c>
      <c r="N28" s="56" t="str">
        <f ca="1">IF(ISERROR(VLOOKUP(SUMPRODUCT((Noms=$B28)*(quoi={"rr","cp","CF","init","FOR","R","CD","FDD"})*(N$6&gt;=Debut)*(N$6&lt;=Fin)*({1,2,3,4,5,6,7,8})),$E$31:$F$40,2,0)),"",VLOOKUP(SUMPRODUCT((Noms=$B28)*(quoi={"rr","cp","CF","init","FOR","R","CD","FDD"})*(N$6&gt;=Debut)*(N$6&lt;=Fin)*({1,2,3,4,5,6,7,8})),$E$31:$F$40,2,0))</f>
        <v/>
      </c>
      <c r="O28" s="56" t="str">
        <f ca="1">IF(ISERROR(VLOOKUP(SUMPRODUCT((Noms=$B28)*(quoi={"rr","cp","CF","init","FOR","R","CD","FDD"})*(O$6&gt;=Debut)*(O$6&lt;=Fin)*({1,2,3,4,5,6,7,8})),$E$31:$F$40,2,0)),"",VLOOKUP(SUMPRODUCT((Noms=$B28)*(quoi={"rr","cp","CF","init","FOR","R","CD","FDD"})*(O$6&gt;=Debut)*(O$6&lt;=Fin)*({1,2,3,4,5,6,7,8})),$E$31:$F$40,2,0))</f>
        <v/>
      </c>
      <c r="P28" s="56" t="str">
        <f ca="1">IF(ISERROR(VLOOKUP(SUMPRODUCT((Noms=$B28)*(quoi={"rr","cp","CF","init","FOR","R","CD","FDD"})*(P$6&gt;=Debut)*(P$6&lt;=Fin)*({1,2,3,4,5,6,7,8})),$E$31:$F$40,2,0)),"",VLOOKUP(SUMPRODUCT((Noms=$B28)*(quoi={"rr","cp","CF","init","FOR","R","CD","FDD"})*(P$6&gt;=Debut)*(P$6&lt;=Fin)*({1,2,3,4,5,6,7,8})),$E$31:$F$40,2,0))</f>
        <v/>
      </c>
      <c r="Q28" s="56" t="str">
        <f ca="1">IF(ISERROR(VLOOKUP(SUMPRODUCT((Noms=$B28)*(quoi={"rr","cp","CF","init","FOR","R","CD","FDD"})*(Q$6&gt;=Debut)*(Q$6&lt;=Fin)*({1,2,3,4,5,6,7,8})),$E$31:$F$40,2,0)),"",VLOOKUP(SUMPRODUCT((Noms=$B28)*(quoi={"rr","cp","CF","init","FOR","R","CD","FDD"})*(Q$6&gt;=Debut)*(Q$6&lt;=Fin)*({1,2,3,4,5,6,7,8})),$E$31:$F$40,2,0))</f>
        <v/>
      </c>
      <c r="R28" s="56" t="str">
        <f ca="1">IF(ISERROR(VLOOKUP(SUMPRODUCT((Noms=$B28)*(quoi={"rr","cp","CF","init","FOR","R","CD","FDD"})*(R$6&gt;=Debut)*(R$6&lt;=Fin)*({1,2,3,4,5,6,7,8})),$E$31:$F$40,2,0)),"",VLOOKUP(SUMPRODUCT((Noms=$B28)*(quoi={"rr","cp","CF","init","FOR","R","CD","FDD"})*(R$6&gt;=Debut)*(R$6&lt;=Fin)*({1,2,3,4,5,6,7,8})),$E$31:$F$40,2,0))</f>
        <v/>
      </c>
      <c r="S28" s="56" t="str">
        <f ca="1">IF(ISERROR(VLOOKUP(SUMPRODUCT((Noms=$B28)*(quoi={"rr","cp","CF","init","FOR","R","CD","FDD"})*(S$6&gt;=Debut)*(S$6&lt;=Fin)*({1,2,3,4,5,6,7,8})),$E$31:$F$40,2,0)),"",VLOOKUP(SUMPRODUCT((Noms=$B28)*(quoi={"rr","cp","CF","init","FOR","R","CD","FDD"})*(S$6&gt;=Debut)*(S$6&lt;=Fin)*({1,2,3,4,5,6,7,8})),$E$31:$F$40,2,0))</f>
        <v/>
      </c>
      <c r="T28" s="56" t="str">
        <f ca="1">IF(ISERROR(VLOOKUP(SUMPRODUCT((Noms=$B28)*(quoi={"rr","cp","CF","init","FOR","R","CD","FDD"})*(T$6&gt;=Debut)*(T$6&lt;=Fin)*({1,2,3,4,5,6,7,8})),$E$31:$F$40,2,0)),"",VLOOKUP(SUMPRODUCT((Noms=$B28)*(quoi={"rr","cp","CF","init","FOR","R","CD","FDD"})*(T$6&gt;=Debut)*(T$6&lt;=Fin)*({1,2,3,4,5,6,7,8})),$E$31:$F$40,2,0))</f>
        <v/>
      </c>
      <c r="U28" s="56" t="str">
        <f ca="1">IF(ISERROR(VLOOKUP(SUMPRODUCT((Noms=$B28)*(quoi={"rr","cp","CF","init","FOR","R","CD","FDD"})*(U$6&gt;=Debut)*(U$6&lt;=Fin)*({1,2,3,4,5,6,7,8})),$E$31:$F$40,2,0)),"",VLOOKUP(SUMPRODUCT((Noms=$B28)*(quoi={"rr","cp","CF","init","FOR","R","CD","FDD"})*(U$6&gt;=Debut)*(U$6&lt;=Fin)*({1,2,3,4,5,6,7,8})),$E$31:$F$40,2,0))</f>
        <v/>
      </c>
      <c r="V28" s="56" t="str">
        <f ca="1">IF(ISERROR(VLOOKUP(SUMPRODUCT((Noms=$B28)*(quoi={"rr","cp","CF","init","FOR","R","CD","FDD"})*(V$6&gt;=Debut)*(V$6&lt;=Fin)*({1,2,3,4,5,6,7,8})),$E$31:$F$40,2,0)),"",VLOOKUP(SUMPRODUCT((Noms=$B28)*(quoi={"rr","cp","CF","init","FOR","R","CD","FDD"})*(V$6&gt;=Debut)*(V$6&lt;=Fin)*({1,2,3,4,5,6,7,8})),$E$31:$F$40,2,0))</f>
        <v/>
      </c>
      <c r="W28" s="56" t="str">
        <f ca="1">IF(ISERROR(VLOOKUP(SUMPRODUCT((Noms=$B28)*(quoi={"rr","cp","CF","init","FOR","R","CD","FDD"})*(W$6&gt;=Debut)*(W$6&lt;=Fin)*({1,2,3,4,5,6,7,8})),$E$31:$F$40,2,0)),"",VLOOKUP(SUMPRODUCT((Noms=$B28)*(quoi={"rr","cp","CF","init","FOR","R","CD","FDD"})*(W$6&gt;=Debut)*(W$6&lt;=Fin)*({1,2,3,4,5,6,7,8})),$E$31:$F$40,2,0))</f>
        <v/>
      </c>
      <c r="X28" s="56" t="str">
        <f ca="1">IF(ISERROR(VLOOKUP(SUMPRODUCT((Noms=$B28)*(quoi={"rr","cp","CF","init","FOR","R","CD","FDD"})*(X$6&gt;=Debut)*(X$6&lt;=Fin)*({1,2,3,4,5,6,7,8})),$E$31:$F$40,2,0)),"",VLOOKUP(SUMPRODUCT((Noms=$B28)*(quoi={"rr","cp","CF","init","FOR","R","CD","FDD"})*(X$6&gt;=Debut)*(X$6&lt;=Fin)*({1,2,3,4,5,6,7,8})),$E$31:$F$40,2,0))</f>
        <v/>
      </c>
      <c r="Y28" s="56" t="str">
        <f ca="1">IF(ISERROR(VLOOKUP(SUMPRODUCT((Noms=$B28)*(quoi={"rr","cp","CF","init","FOR","R","CD","FDD"})*(Y$6&gt;=Debut)*(Y$6&lt;=Fin)*({1,2,3,4,5,6,7,8})),$E$31:$F$40,2,0)),"",VLOOKUP(SUMPRODUCT((Noms=$B28)*(quoi={"rr","cp","CF","init","FOR","R","CD","FDD"})*(Y$6&gt;=Debut)*(Y$6&lt;=Fin)*({1,2,3,4,5,6,7,8})),$E$31:$F$40,2,0))</f>
        <v/>
      </c>
      <c r="Z28" s="56" t="str">
        <f ca="1">IF(ISERROR(VLOOKUP(SUMPRODUCT((Noms=$B28)*(quoi={"rr","cp","CF","init","FOR","R","CD","FDD"})*(Z$6&gt;=Debut)*(Z$6&lt;=Fin)*({1,2,3,4,5,6,7,8})),$E$31:$F$40,2,0)),"",VLOOKUP(SUMPRODUCT((Noms=$B28)*(quoi={"rr","cp","CF","init","FOR","R","CD","FDD"})*(Z$6&gt;=Debut)*(Z$6&lt;=Fin)*({1,2,3,4,5,6,7,8})),$E$31:$F$40,2,0))</f>
        <v/>
      </c>
      <c r="AA28" s="56" t="str">
        <f ca="1">IF(ISERROR(VLOOKUP(SUMPRODUCT((Noms=$B28)*(quoi={"rr","cp","CF","init","FOR","R","CD","FDD"})*(AA$6&gt;=Debut)*(AA$6&lt;=Fin)*({1,2,3,4,5,6,7,8})),$E$31:$F$40,2,0)),"",VLOOKUP(SUMPRODUCT((Noms=$B28)*(quoi={"rr","cp","CF","init","FOR","R","CD","FDD"})*(AA$6&gt;=Debut)*(AA$6&lt;=Fin)*({1,2,3,4,5,6,7,8})),$E$31:$F$40,2,0))</f>
        <v/>
      </c>
      <c r="AB28" s="56" t="str">
        <f ca="1">IF(ISERROR(VLOOKUP(SUMPRODUCT((Noms=$B28)*(quoi={"rr","cp","CF","init","FOR","R","CD","FDD"})*(AB$6&gt;=Debut)*(AB$6&lt;=Fin)*({1,2,3,4,5,6,7,8})),$E$31:$F$40,2,0)),"",VLOOKUP(SUMPRODUCT((Noms=$B28)*(quoi={"rr","cp","CF","init","FOR","R","CD","FDD"})*(AB$6&gt;=Debut)*(AB$6&lt;=Fin)*({1,2,3,4,5,6,7,8})),$E$31:$F$40,2,0))</f>
        <v/>
      </c>
      <c r="AC28" s="56" t="str">
        <f ca="1">IF(ISERROR(VLOOKUP(SUMPRODUCT((Noms=$B28)*(quoi={"rr","cp","CF","init","FOR","R","CD","FDD"})*(AC$6&gt;=Debut)*(AC$6&lt;=Fin)*({1,2,3,4,5,6,7,8})),$E$31:$F$40,2,0)),"",VLOOKUP(SUMPRODUCT((Noms=$B28)*(quoi={"rr","cp","CF","init","FOR","R","CD","FDD"})*(AC$6&gt;=Debut)*(AC$6&lt;=Fin)*({1,2,3,4,5,6,7,8})),$E$31:$F$40,2,0))</f>
        <v/>
      </c>
      <c r="AD28" s="56" t="str">
        <f ca="1">IF(ISERROR(VLOOKUP(SUMPRODUCT((Noms=$B28)*(quoi={"rr","cp","CF","init","FOR","R","CD","FDD"})*(AD$6&gt;=Debut)*(AD$6&lt;=Fin)*({1,2,3,4,5,6,7,8})),$E$31:$F$40,2,0)),"",VLOOKUP(SUMPRODUCT((Noms=$B28)*(quoi={"rr","cp","CF","init","FOR","R","CD","FDD"})*(AD$6&gt;=Debut)*(AD$6&lt;=Fin)*({1,2,3,4,5,6,7,8})),$E$31:$F$40,2,0))</f>
        <v/>
      </c>
      <c r="AE28" s="56" t="str">
        <f ca="1">IF(ISERROR(VLOOKUP(SUMPRODUCT((Noms=$B28)*(quoi={"rr","cp","CF","init","FOR","R","CD","FDD"})*(AE$6&gt;=Debut)*(AE$6&lt;=Fin)*({1,2,3,4,5,6,7,8})),$E$31:$F$40,2,0)),"",VLOOKUP(SUMPRODUCT((Noms=$B28)*(quoi={"rr","cp","CF","init","FOR","R","CD","FDD"})*(AE$6&gt;=Debut)*(AE$6&lt;=Fin)*({1,2,3,4,5,6,7,8})),$E$31:$F$40,2,0))</f>
        <v/>
      </c>
      <c r="AF28" s="56" t="str">
        <f ca="1">IF(ISERROR(VLOOKUP(SUMPRODUCT((Noms=$B28)*(quoi={"rr","cp","CF","init","FOR","R","CD","FDD"})*(AF$6&gt;=Debut)*(AF$6&lt;=Fin)*({1,2,3,4,5,6,7,8})),$E$31:$F$40,2,0)),"",VLOOKUP(SUMPRODUCT((Noms=$B28)*(quoi={"rr","cp","CF","init","FOR","R","CD","FDD"})*(AF$6&gt;=Debut)*(AF$6&lt;=Fin)*({1,2,3,4,5,6,7,8})),$E$31:$F$40,2,0))</f>
        <v/>
      </c>
      <c r="AG28" s="56" t="str">
        <f ca="1">IF(ISERROR(VLOOKUP(SUMPRODUCT((Noms=$B28)*(quoi={"rr","cp","CF","init","FOR","R","CD","FDD"})*(AG$6&gt;=Debut)*(AG$6&lt;=Fin)*({1,2,3,4,5,6,7,8})),$E$31:$F$40,2,0)),"",VLOOKUP(SUMPRODUCT((Noms=$B28)*(quoi={"rr","cp","CF","init","FOR","R","CD","FDD"})*(AG$6&gt;=Debut)*(AG$6&lt;=Fin)*({1,2,3,4,5,6,7,8})),$E$31:$F$40,2,0))</f>
        <v/>
      </c>
    </row>
    <row r="29" spans="1:33" ht="23.1" customHeight="1">
      <c r="A29" s="31">
        <v>1</v>
      </c>
      <c r="B29" s="44">
        <f>Listes!A23</f>
        <v>0</v>
      </c>
      <c r="C29" s="56" t="str">
        <f ca="1">IF(ISERROR(VLOOKUP(SUMPRODUCT((Noms=$B29)*(quoi={"rr","cp","CF","init","FOR","R","CD","FDD"})*(C$6&gt;=Debut)*(C$6&lt;=Fin)*({1,2,3,4,5,6,7,8})),$E$31:$F$40,2,0)),"",VLOOKUP(SUMPRODUCT((Noms=$B29)*(quoi={"rr","cp","CF","init","FOR","R","CD","FDD"})*(C$6&gt;=Debut)*(C$6&lt;=Fin)*({1,2,3,4,5,6,7,8})),$E$31:$F$40,2,0))</f>
        <v/>
      </c>
      <c r="D29" s="56" t="str">
        <f ca="1">IF(ISERROR(VLOOKUP(SUMPRODUCT((Noms=$B29)*(quoi={"rr","cp","CF","init","FOR","R","CD","FDD"})*(D$6&gt;=Debut)*(D$6&lt;=Fin)*({1,2,3,4,5,6,7,8})),$E$31:$F$40,2,0)),"",VLOOKUP(SUMPRODUCT((Noms=$B29)*(quoi={"rr","cp","CF","init","FOR","R","CD","FDD"})*(D$6&gt;=Debut)*(D$6&lt;=Fin)*({1,2,3,4,5,6,7,8})),$E$31:$F$40,2,0))</f>
        <v/>
      </c>
      <c r="E29" s="56" t="str">
        <f ca="1">IF(ISERROR(VLOOKUP(SUMPRODUCT((Noms=$B29)*(quoi={"rr","cp","CF","init","FOR","R","CD","FDD"})*(E$6&gt;=Debut)*(E$6&lt;=Fin)*({1,2,3,4,5,6,7,8})),$E$31:$F$40,2,0)),"",VLOOKUP(SUMPRODUCT((Noms=$B29)*(quoi={"rr","cp","CF","init","FOR","R","CD","FDD"})*(E$6&gt;=Debut)*(E$6&lt;=Fin)*({1,2,3,4,5,6,7,8})),$E$31:$F$40,2,0))</f>
        <v/>
      </c>
      <c r="F29" s="56" t="str">
        <f ca="1">IF(ISERROR(VLOOKUP(SUMPRODUCT((Noms=$B29)*(quoi={"rr","cp","CF","init","FOR","R","CD","FDD"})*(F$6&gt;=Debut)*(F$6&lt;=Fin)*({1,2,3,4,5,6,7,8})),$E$31:$F$40,2,0)),"",VLOOKUP(SUMPRODUCT((Noms=$B29)*(quoi={"rr","cp","CF","init","FOR","R","CD","FDD"})*(F$6&gt;=Debut)*(F$6&lt;=Fin)*({1,2,3,4,5,6,7,8})),$E$31:$F$40,2,0))</f>
        <v/>
      </c>
      <c r="G29" s="56" t="str">
        <f ca="1">IF(ISERROR(VLOOKUP(SUMPRODUCT((Noms=$B29)*(quoi={"rr","cp","CF","init","FOR","R","CD","FDD"})*(G$6&gt;=Debut)*(G$6&lt;=Fin)*({1,2,3,4,5,6,7,8})),$E$31:$F$40,2,0)),"",VLOOKUP(SUMPRODUCT((Noms=$B29)*(quoi={"rr","cp","CF","init","FOR","R","CD","FDD"})*(G$6&gt;=Debut)*(G$6&lt;=Fin)*({1,2,3,4,5,6,7,8})),$E$31:$F$40,2,0))</f>
        <v/>
      </c>
      <c r="H29" s="56" t="str">
        <f ca="1">IF(ISERROR(VLOOKUP(SUMPRODUCT((Noms=$B29)*(quoi={"rr","cp","CF","init","FOR","R","CD","FDD"})*(H$6&gt;=Debut)*(H$6&lt;=Fin)*({1,2,3,4,5,6,7,8})),$E$31:$F$40,2,0)),"",VLOOKUP(SUMPRODUCT((Noms=$B29)*(quoi={"rr","cp","CF","init","FOR","R","CD","FDD"})*(H$6&gt;=Debut)*(H$6&lt;=Fin)*({1,2,3,4,5,6,7,8})),$E$31:$F$40,2,0))</f>
        <v/>
      </c>
      <c r="I29" s="56" t="str">
        <f ca="1">IF(ISERROR(VLOOKUP(SUMPRODUCT((Noms=$B29)*(quoi={"rr","cp","CF","init","FOR","R","CD","FDD"})*(I$6&gt;=Debut)*(I$6&lt;=Fin)*({1,2,3,4,5,6,7,8})),$E$31:$F$40,2,0)),"",VLOOKUP(SUMPRODUCT((Noms=$B29)*(quoi={"rr","cp","CF","init","FOR","R","CD","FDD"})*(I$6&gt;=Debut)*(I$6&lt;=Fin)*({1,2,3,4,5,6,7,8})),$E$31:$F$40,2,0))</f>
        <v/>
      </c>
      <c r="J29" s="56" t="str">
        <f ca="1">IF(ISERROR(VLOOKUP(SUMPRODUCT((Noms=$B29)*(quoi={"rr","cp","CF","init","FOR","R","CD","FDD"})*(J$6&gt;=Debut)*(J$6&lt;=Fin)*({1,2,3,4,5,6,7,8})),$E$31:$F$40,2,0)),"",VLOOKUP(SUMPRODUCT((Noms=$B29)*(quoi={"rr","cp","CF","init","FOR","R","CD","FDD"})*(J$6&gt;=Debut)*(J$6&lt;=Fin)*({1,2,3,4,5,6,7,8})),$E$31:$F$40,2,0))</f>
        <v/>
      </c>
      <c r="K29" s="56" t="str">
        <f ca="1">IF(ISERROR(VLOOKUP(SUMPRODUCT((Noms=$B29)*(quoi={"rr","cp","CF","init","FOR","R","CD","FDD"})*(K$6&gt;=Debut)*(K$6&lt;=Fin)*({1,2,3,4,5,6,7,8})),$E$31:$F$40,2,0)),"",VLOOKUP(SUMPRODUCT((Noms=$B29)*(quoi={"rr","cp","CF","init","FOR","R","CD","FDD"})*(K$6&gt;=Debut)*(K$6&lt;=Fin)*({1,2,3,4,5,6,7,8})),$E$31:$F$40,2,0))</f>
        <v/>
      </c>
      <c r="L29" s="56" t="str">
        <f ca="1">IF(ISERROR(VLOOKUP(SUMPRODUCT((Noms=$B29)*(quoi={"rr","cp","CF","init","FOR","R","CD","FDD"})*(L$6&gt;=Debut)*(L$6&lt;=Fin)*({1,2,3,4,5,6,7,8})),$E$31:$F$40,2,0)),"",VLOOKUP(SUMPRODUCT((Noms=$B29)*(quoi={"rr","cp","CF","init","FOR","R","CD","FDD"})*(L$6&gt;=Debut)*(L$6&lt;=Fin)*({1,2,3,4,5,6,7,8})),$E$31:$F$40,2,0))</f>
        <v/>
      </c>
      <c r="M29" s="56" t="str">
        <f ca="1">IF(ISERROR(VLOOKUP(SUMPRODUCT((Noms=$B29)*(quoi={"rr","cp","CF","init","FOR","R","CD","FDD"})*(M$6&gt;=Debut)*(M$6&lt;=Fin)*({1,2,3,4,5,6,7,8})),$E$31:$F$40,2,0)),"",VLOOKUP(SUMPRODUCT((Noms=$B29)*(quoi={"rr","cp","CF","init","FOR","R","CD","FDD"})*(M$6&gt;=Debut)*(M$6&lt;=Fin)*({1,2,3,4,5,6,7,8})),$E$31:$F$40,2,0))</f>
        <v/>
      </c>
      <c r="N29" s="56" t="str">
        <f ca="1">IF(ISERROR(VLOOKUP(SUMPRODUCT((Noms=$B29)*(quoi={"rr","cp","CF","init","FOR","R","CD","FDD"})*(N$6&gt;=Debut)*(N$6&lt;=Fin)*({1,2,3,4,5,6,7,8})),$E$31:$F$40,2,0)),"",VLOOKUP(SUMPRODUCT((Noms=$B29)*(quoi={"rr","cp","CF","init","FOR","R","CD","FDD"})*(N$6&gt;=Debut)*(N$6&lt;=Fin)*({1,2,3,4,5,6,7,8})),$E$31:$F$40,2,0))</f>
        <v/>
      </c>
      <c r="O29" s="56" t="str">
        <f ca="1">IF(ISERROR(VLOOKUP(SUMPRODUCT((Noms=$B29)*(quoi={"rr","cp","CF","init","FOR","R","CD","FDD"})*(O$6&gt;=Debut)*(O$6&lt;=Fin)*({1,2,3,4,5,6,7,8})),$E$31:$F$40,2,0)),"",VLOOKUP(SUMPRODUCT((Noms=$B29)*(quoi={"rr","cp","CF","init","FOR","R","CD","FDD"})*(O$6&gt;=Debut)*(O$6&lt;=Fin)*({1,2,3,4,5,6,7,8})),$E$31:$F$40,2,0))</f>
        <v/>
      </c>
      <c r="P29" s="56" t="str">
        <f ca="1">IF(ISERROR(VLOOKUP(SUMPRODUCT((Noms=$B29)*(quoi={"rr","cp","CF","init","FOR","R","CD","FDD"})*(P$6&gt;=Debut)*(P$6&lt;=Fin)*({1,2,3,4,5,6,7,8})),$E$31:$F$40,2,0)),"",VLOOKUP(SUMPRODUCT((Noms=$B29)*(quoi={"rr","cp","CF","init","FOR","R","CD","FDD"})*(P$6&gt;=Debut)*(P$6&lt;=Fin)*({1,2,3,4,5,6,7,8})),$E$31:$F$40,2,0))</f>
        <v/>
      </c>
      <c r="Q29" s="56" t="str">
        <f ca="1">IF(ISERROR(VLOOKUP(SUMPRODUCT((Noms=$B29)*(quoi={"rr","cp","CF","init","FOR","R","CD","FDD"})*(Q$6&gt;=Debut)*(Q$6&lt;=Fin)*({1,2,3,4,5,6,7,8})),$E$31:$F$40,2,0)),"",VLOOKUP(SUMPRODUCT((Noms=$B29)*(quoi={"rr","cp","CF","init","FOR","R","CD","FDD"})*(Q$6&gt;=Debut)*(Q$6&lt;=Fin)*({1,2,3,4,5,6,7,8})),$E$31:$F$40,2,0))</f>
        <v/>
      </c>
      <c r="R29" s="56" t="str">
        <f ca="1">IF(ISERROR(VLOOKUP(SUMPRODUCT((Noms=$B29)*(quoi={"rr","cp","CF","init","FOR","R","CD","FDD"})*(R$6&gt;=Debut)*(R$6&lt;=Fin)*({1,2,3,4,5,6,7,8})),$E$31:$F$40,2,0)),"",VLOOKUP(SUMPRODUCT((Noms=$B29)*(quoi={"rr","cp","CF","init","FOR","R","CD","FDD"})*(R$6&gt;=Debut)*(R$6&lt;=Fin)*({1,2,3,4,5,6,7,8})),$E$31:$F$40,2,0))</f>
        <v/>
      </c>
      <c r="S29" s="56" t="str">
        <f ca="1">IF(ISERROR(VLOOKUP(SUMPRODUCT((Noms=$B29)*(quoi={"rr","cp","CF","init","FOR","R","CD","FDD"})*(S$6&gt;=Debut)*(S$6&lt;=Fin)*({1,2,3,4,5,6,7,8})),$E$31:$F$40,2,0)),"",VLOOKUP(SUMPRODUCT((Noms=$B29)*(quoi={"rr","cp","CF","init","FOR","R","CD","FDD"})*(S$6&gt;=Debut)*(S$6&lt;=Fin)*({1,2,3,4,5,6,7,8})),$E$31:$F$40,2,0))</f>
        <v/>
      </c>
      <c r="T29" s="56" t="str">
        <f ca="1">IF(ISERROR(VLOOKUP(SUMPRODUCT((Noms=$B29)*(quoi={"rr","cp","CF","init","FOR","R","CD","FDD"})*(T$6&gt;=Debut)*(T$6&lt;=Fin)*({1,2,3,4,5,6,7,8})),$E$31:$F$40,2,0)),"",VLOOKUP(SUMPRODUCT((Noms=$B29)*(quoi={"rr","cp","CF","init","FOR","R","CD","FDD"})*(T$6&gt;=Debut)*(T$6&lt;=Fin)*({1,2,3,4,5,6,7,8})),$E$31:$F$40,2,0))</f>
        <v/>
      </c>
      <c r="U29" s="56" t="str">
        <f ca="1">IF(ISERROR(VLOOKUP(SUMPRODUCT((Noms=$B29)*(quoi={"rr","cp","CF","init","FOR","R","CD","FDD"})*(U$6&gt;=Debut)*(U$6&lt;=Fin)*({1,2,3,4,5,6,7,8})),$E$31:$F$40,2,0)),"",VLOOKUP(SUMPRODUCT((Noms=$B29)*(quoi={"rr","cp","CF","init","FOR","R","CD","FDD"})*(U$6&gt;=Debut)*(U$6&lt;=Fin)*({1,2,3,4,5,6,7,8})),$E$31:$F$40,2,0))</f>
        <v/>
      </c>
      <c r="V29" s="56" t="str">
        <f ca="1">IF(ISERROR(VLOOKUP(SUMPRODUCT((Noms=$B29)*(quoi={"rr","cp","CF","init","FOR","R","CD","FDD"})*(V$6&gt;=Debut)*(V$6&lt;=Fin)*({1,2,3,4,5,6,7,8})),$E$31:$F$40,2,0)),"",VLOOKUP(SUMPRODUCT((Noms=$B29)*(quoi={"rr","cp","CF","init","FOR","R","CD","FDD"})*(V$6&gt;=Debut)*(V$6&lt;=Fin)*({1,2,3,4,5,6,7,8})),$E$31:$F$40,2,0))</f>
        <v/>
      </c>
      <c r="W29" s="56" t="str">
        <f ca="1">IF(ISERROR(VLOOKUP(SUMPRODUCT((Noms=$B29)*(quoi={"rr","cp","CF","init","FOR","R","CD","FDD"})*(W$6&gt;=Debut)*(W$6&lt;=Fin)*({1,2,3,4,5,6,7,8})),$E$31:$F$40,2,0)),"",VLOOKUP(SUMPRODUCT((Noms=$B29)*(quoi={"rr","cp","CF","init","FOR","R","CD","FDD"})*(W$6&gt;=Debut)*(W$6&lt;=Fin)*({1,2,3,4,5,6,7,8})),$E$31:$F$40,2,0))</f>
        <v/>
      </c>
      <c r="X29" s="56" t="str">
        <f ca="1">IF(ISERROR(VLOOKUP(SUMPRODUCT((Noms=$B29)*(quoi={"rr","cp","CF","init","FOR","R","CD","FDD"})*(X$6&gt;=Debut)*(X$6&lt;=Fin)*({1,2,3,4,5,6,7,8})),$E$31:$F$40,2,0)),"",VLOOKUP(SUMPRODUCT((Noms=$B29)*(quoi={"rr","cp","CF","init","FOR","R","CD","FDD"})*(X$6&gt;=Debut)*(X$6&lt;=Fin)*({1,2,3,4,5,6,7,8})),$E$31:$F$40,2,0))</f>
        <v/>
      </c>
      <c r="Y29" s="56" t="str">
        <f ca="1">IF(ISERROR(VLOOKUP(SUMPRODUCT((Noms=$B29)*(quoi={"rr","cp","CF","init","FOR","R","CD","FDD"})*(Y$6&gt;=Debut)*(Y$6&lt;=Fin)*({1,2,3,4,5,6,7,8})),$E$31:$F$40,2,0)),"",VLOOKUP(SUMPRODUCT((Noms=$B29)*(quoi={"rr","cp","CF","init","FOR","R","CD","FDD"})*(Y$6&gt;=Debut)*(Y$6&lt;=Fin)*({1,2,3,4,5,6,7,8})),$E$31:$F$40,2,0))</f>
        <v/>
      </c>
      <c r="Z29" s="56" t="str">
        <f ca="1">IF(ISERROR(VLOOKUP(SUMPRODUCT((Noms=$B29)*(quoi={"rr","cp","CF","init","FOR","R","CD","FDD"})*(Z$6&gt;=Debut)*(Z$6&lt;=Fin)*({1,2,3,4,5,6,7,8})),$E$31:$F$40,2,0)),"",VLOOKUP(SUMPRODUCT((Noms=$B29)*(quoi={"rr","cp","CF","init","FOR","R","CD","FDD"})*(Z$6&gt;=Debut)*(Z$6&lt;=Fin)*({1,2,3,4,5,6,7,8})),$E$31:$F$40,2,0))</f>
        <v/>
      </c>
      <c r="AA29" s="56" t="str">
        <f ca="1">IF(ISERROR(VLOOKUP(SUMPRODUCT((Noms=$B29)*(quoi={"rr","cp","CF","init","FOR","R","CD","FDD"})*(AA$6&gt;=Debut)*(AA$6&lt;=Fin)*({1,2,3,4,5,6,7,8})),$E$31:$F$40,2,0)),"",VLOOKUP(SUMPRODUCT((Noms=$B29)*(quoi={"rr","cp","CF","init","FOR","R","CD","FDD"})*(AA$6&gt;=Debut)*(AA$6&lt;=Fin)*({1,2,3,4,5,6,7,8})),$E$31:$F$40,2,0))</f>
        <v/>
      </c>
      <c r="AB29" s="56" t="str">
        <f ca="1">IF(ISERROR(VLOOKUP(SUMPRODUCT((Noms=$B29)*(quoi={"rr","cp","CF","init","FOR","R","CD","FDD"})*(AB$6&gt;=Debut)*(AB$6&lt;=Fin)*({1,2,3,4,5,6,7,8})),$E$31:$F$40,2,0)),"",VLOOKUP(SUMPRODUCT((Noms=$B29)*(quoi={"rr","cp","CF","init","FOR","R","CD","FDD"})*(AB$6&gt;=Debut)*(AB$6&lt;=Fin)*({1,2,3,4,5,6,7,8})),$E$31:$F$40,2,0))</f>
        <v/>
      </c>
      <c r="AC29" s="56" t="str">
        <f ca="1">IF(ISERROR(VLOOKUP(SUMPRODUCT((Noms=$B29)*(quoi={"rr","cp","CF","init","FOR","R","CD","FDD"})*(AC$6&gt;=Debut)*(AC$6&lt;=Fin)*({1,2,3,4,5,6,7,8})),$E$31:$F$40,2,0)),"",VLOOKUP(SUMPRODUCT((Noms=$B29)*(quoi={"rr","cp","CF","init","FOR","R","CD","FDD"})*(AC$6&gt;=Debut)*(AC$6&lt;=Fin)*({1,2,3,4,5,6,7,8})),$E$31:$F$40,2,0))</f>
        <v/>
      </c>
      <c r="AD29" s="56" t="str">
        <f ca="1">IF(ISERROR(VLOOKUP(SUMPRODUCT((Noms=$B29)*(quoi={"rr","cp","CF","init","FOR","R","CD","FDD"})*(AD$6&gt;=Debut)*(AD$6&lt;=Fin)*({1,2,3,4,5,6,7,8})),$E$31:$F$40,2,0)),"",VLOOKUP(SUMPRODUCT((Noms=$B29)*(quoi={"rr","cp","CF","init","FOR","R","CD","FDD"})*(AD$6&gt;=Debut)*(AD$6&lt;=Fin)*({1,2,3,4,5,6,7,8})),$E$31:$F$40,2,0))</f>
        <v/>
      </c>
      <c r="AE29" s="56" t="str">
        <f ca="1">IF(ISERROR(VLOOKUP(SUMPRODUCT((Noms=$B29)*(quoi={"rr","cp","CF","init","FOR","R","CD","FDD"})*(AE$6&gt;=Debut)*(AE$6&lt;=Fin)*({1,2,3,4,5,6,7,8})),$E$31:$F$40,2,0)),"",VLOOKUP(SUMPRODUCT((Noms=$B29)*(quoi={"rr","cp","CF","init","FOR","R","CD","FDD"})*(AE$6&gt;=Debut)*(AE$6&lt;=Fin)*({1,2,3,4,5,6,7,8})),$E$31:$F$40,2,0))</f>
        <v/>
      </c>
      <c r="AF29" s="56" t="str">
        <f ca="1">IF(ISERROR(VLOOKUP(SUMPRODUCT((Noms=$B29)*(quoi={"rr","cp","CF","init","FOR","R","CD","FDD"})*(AF$6&gt;=Debut)*(AF$6&lt;=Fin)*({1,2,3,4,5,6,7,8})),$E$31:$F$40,2,0)),"",VLOOKUP(SUMPRODUCT((Noms=$B29)*(quoi={"rr","cp","CF","init","FOR","R","CD","FDD"})*(AF$6&gt;=Debut)*(AF$6&lt;=Fin)*({1,2,3,4,5,6,7,8})),$E$31:$F$40,2,0))</f>
        <v/>
      </c>
      <c r="AG29" s="56" t="str">
        <f ca="1">IF(ISERROR(VLOOKUP(SUMPRODUCT((Noms=$B29)*(quoi={"rr","cp","CF","init","FOR","R","CD","FDD"})*(AG$6&gt;=Debut)*(AG$6&lt;=Fin)*({1,2,3,4,5,6,7,8})),$E$31:$F$40,2,0)),"",VLOOKUP(SUMPRODUCT((Noms=$B29)*(quoi={"rr","cp","CF","init","FOR","R","CD","FDD"})*(AG$6&gt;=Debut)*(AG$6&lt;=Fin)*({1,2,3,4,5,6,7,8})),$E$31:$F$40,2,0))</f>
        <v/>
      </c>
    </row>
    <row r="31" spans="1:33">
      <c r="B31" s="10"/>
      <c r="E31" s="20">
        <v>1</v>
      </c>
      <c r="F31" s="24" t="s">
        <v>34</v>
      </c>
    </row>
    <row r="32" spans="1:33">
      <c r="E32" s="20">
        <v>2</v>
      </c>
      <c r="F32" s="24" t="s">
        <v>33</v>
      </c>
    </row>
    <row r="33" spans="5:7">
      <c r="E33" s="20">
        <v>3</v>
      </c>
      <c r="F33" s="24" t="s">
        <v>55</v>
      </c>
      <c r="G33" s="2"/>
    </row>
    <row r="34" spans="5:7">
      <c r="E34" s="20">
        <v>4</v>
      </c>
      <c r="F34" s="24" t="s">
        <v>53</v>
      </c>
    </row>
    <row r="35" spans="5:7">
      <c r="E35" s="20">
        <v>5</v>
      </c>
      <c r="F35" s="47" t="s">
        <v>57</v>
      </c>
    </row>
    <row r="36" spans="5:7">
      <c r="E36" s="20">
        <v>6</v>
      </c>
      <c r="F36" s="47" t="s">
        <v>58</v>
      </c>
    </row>
    <row r="37" spans="5:7">
      <c r="E37" s="20">
        <v>7</v>
      </c>
      <c r="F37" s="47" t="s">
        <v>61</v>
      </c>
    </row>
    <row r="38" spans="5:7">
      <c r="E38" s="20">
        <v>8</v>
      </c>
      <c r="F38" s="47" t="s">
        <v>62</v>
      </c>
    </row>
    <row r="39" spans="5:7">
      <c r="E39" s="20">
        <v>9</v>
      </c>
    </row>
    <row r="40" spans="5:7">
      <c r="E40" s="20">
        <v>10</v>
      </c>
      <c r="F40" s="37"/>
    </row>
  </sheetData>
  <mergeCells count="2">
    <mergeCell ref="C1:AG1"/>
    <mergeCell ref="L3:U3"/>
  </mergeCells>
  <phoneticPr fontId="0" type="noConversion"/>
  <conditionalFormatting sqref="C6:AG7">
    <cfRule type="expression" dxfId="22" priority="11" stopIfTrue="1">
      <formula>COUNTIF(Ferie,C$6)</formula>
    </cfRule>
    <cfRule type="expression" dxfId="21" priority="12" stopIfTrue="1">
      <formula>WEEKDAY(C$6,2)&gt;5</formula>
    </cfRule>
  </conditionalFormatting>
  <conditionalFormatting sqref="C8:AG29">
    <cfRule type="cellIs" dxfId="20" priority="1" operator="equal">
      <formula>"FDD"</formula>
    </cfRule>
    <cfRule type="cellIs" dxfId="19" priority="2" operator="equal">
      <formula>"CD"</formula>
    </cfRule>
    <cfRule type="cellIs" dxfId="18" priority="3" stopIfTrue="1" operator="equal">
      <formula>"R"</formula>
    </cfRule>
    <cfRule type="cellIs" dxfId="17" priority="4" stopIfTrue="1" operator="equal">
      <formula>"FOR"</formula>
    </cfRule>
    <cfRule type="cellIs" dxfId="16" priority="5" stopIfTrue="1" operator="equal">
      <formula>"RR"</formula>
    </cfRule>
    <cfRule type="cellIs" dxfId="15" priority="6" stopIfTrue="1" operator="equal">
      <formula>"CP"</formula>
    </cfRule>
    <cfRule type="cellIs" dxfId="14" priority="7" stopIfTrue="1" operator="equal">
      <formula>"CF"</formula>
    </cfRule>
  </conditionalFormatting>
  <dataValidations count="1">
    <dataValidation type="list" allowBlank="1" showInputMessage="1" showErrorMessage="1" sqref="L3 O4">
      <formula1>Mois</formula1>
    </dataValidation>
  </dataValidations>
  <printOptions horizontalCentered="1" verticalCentered="1"/>
  <pageMargins left="0" right="0" top="0.19685039370078741" bottom="0.19685039370078741" header="0" footer="0"/>
  <pageSetup paperSize="9" scale="87" orientation="landscape" horizontalDpi="300" verticalDpi="300" r:id="rId1"/>
  <headerFooter alignWithMargins="0">
    <oddFooter>&amp;R&amp;"Terminal,Normal"&amp;D, &amp;T, &amp;Z&amp;F,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A26"/>
  <sheetViews>
    <sheetView showZeros="0" zoomScale="85" zoomScaleNormal="85" workbookViewId="0">
      <selection activeCell="B5" sqref="B5"/>
    </sheetView>
  </sheetViews>
  <sheetFormatPr baseColWidth="10" defaultRowHeight="12.75"/>
  <cols>
    <col min="1" max="1" width="37.83203125" customWidth="1"/>
    <col min="2" max="53" width="3.83203125" customWidth="1"/>
  </cols>
  <sheetData>
    <row r="1" spans="1:53" ht="27.75" customHeight="1">
      <c r="A1" s="70">
        <v>2013</v>
      </c>
      <c r="B1" s="76" t="s">
        <v>56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76"/>
      <c r="AN1" s="76"/>
      <c r="AO1" s="76"/>
      <c r="AP1" s="76"/>
      <c r="AQ1" s="76"/>
      <c r="AR1" s="76"/>
      <c r="AS1" s="76"/>
      <c r="AT1" s="76"/>
      <c r="AU1" s="76"/>
      <c r="AV1" s="76"/>
      <c r="AW1" s="76"/>
      <c r="AX1" s="76"/>
      <c r="AY1" s="76"/>
      <c r="AZ1" s="76"/>
      <c r="BA1" s="76"/>
    </row>
    <row r="2" spans="1:53" ht="37.5" customHeight="1">
      <c r="A2" s="30"/>
      <c r="B2" s="61"/>
      <c r="C2" s="60"/>
      <c r="D2" s="60"/>
      <c r="E2" s="60"/>
      <c r="F2" s="60"/>
      <c r="G2" s="60"/>
      <c r="H2" s="60"/>
      <c r="I2" s="60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0"/>
      <c r="Z2" s="60"/>
      <c r="AA2" s="60"/>
      <c r="AB2" s="60"/>
      <c r="AC2" s="60"/>
      <c r="AD2" s="60"/>
      <c r="AE2" s="60"/>
      <c r="AF2" s="60"/>
    </row>
    <row r="3" spans="1:53" ht="24.95" customHeight="1">
      <c r="A3" s="45" t="s">
        <v>67</v>
      </c>
      <c r="B3">
        <f>SUM(B5:B26)</f>
        <v>0</v>
      </c>
      <c r="C3">
        <f t="shared" ref="C3:BA3" si="0">SUM(C5:C26)</f>
        <v>0</v>
      </c>
      <c r="D3">
        <f t="shared" si="0"/>
        <v>0</v>
      </c>
      <c r="E3">
        <f t="shared" si="0"/>
        <v>0</v>
      </c>
      <c r="F3">
        <f t="shared" si="0"/>
        <v>0</v>
      </c>
      <c r="G3">
        <f t="shared" si="0"/>
        <v>0</v>
      </c>
      <c r="H3">
        <f t="shared" si="0"/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>
        <f t="shared" si="0"/>
        <v>0</v>
      </c>
      <c r="P3">
        <f t="shared" si="0"/>
        <v>0</v>
      </c>
      <c r="Q3">
        <f t="shared" si="0"/>
        <v>0</v>
      </c>
      <c r="R3">
        <f t="shared" si="0"/>
        <v>0</v>
      </c>
      <c r="S3">
        <f t="shared" si="0"/>
        <v>0</v>
      </c>
      <c r="T3">
        <f t="shared" si="0"/>
        <v>0</v>
      </c>
      <c r="U3">
        <f t="shared" si="0"/>
        <v>0</v>
      </c>
      <c r="V3">
        <f t="shared" si="0"/>
        <v>0</v>
      </c>
      <c r="W3">
        <f t="shared" si="0"/>
        <v>0</v>
      </c>
      <c r="X3">
        <f t="shared" si="0"/>
        <v>0</v>
      </c>
      <c r="Y3">
        <f t="shared" si="0"/>
        <v>0</v>
      </c>
      <c r="Z3">
        <f t="shared" si="0"/>
        <v>0</v>
      </c>
      <c r="AA3">
        <f t="shared" si="0"/>
        <v>0</v>
      </c>
      <c r="AB3">
        <f t="shared" si="0"/>
        <v>0</v>
      </c>
      <c r="AC3">
        <f t="shared" si="0"/>
        <v>0</v>
      </c>
      <c r="AD3">
        <f t="shared" si="0"/>
        <v>0</v>
      </c>
      <c r="AE3">
        <f t="shared" si="0"/>
        <v>0</v>
      </c>
      <c r="AF3">
        <f t="shared" si="0"/>
        <v>0</v>
      </c>
      <c r="AG3">
        <f t="shared" si="0"/>
        <v>0</v>
      </c>
      <c r="AH3">
        <f t="shared" si="0"/>
        <v>0</v>
      </c>
      <c r="AI3">
        <f t="shared" si="0"/>
        <v>0</v>
      </c>
      <c r="AJ3">
        <f t="shared" si="0"/>
        <v>0</v>
      </c>
      <c r="AK3">
        <f t="shared" si="0"/>
        <v>0</v>
      </c>
      <c r="AL3">
        <f t="shared" si="0"/>
        <v>0</v>
      </c>
      <c r="AM3">
        <f t="shared" si="0"/>
        <v>0</v>
      </c>
      <c r="AN3">
        <f t="shared" si="0"/>
        <v>0</v>
      </c>
      <c r="AO3">
        <f t="shared" si="0"/>
        <v>0</v>
      </c>
      <c r="AP3">
        <f t="shared" si="0"/>
        <v>0</v>
      </c>
      <c r="AQ3">
        <f t="shared" si="0"/>
        <v>0</v>
      </c>
      <c r="AR3">
        <f t="shared" si="0"/>
        <v>0</v>
      </c>
      <c r="AS3">
        <f t="shared" si="0"/>
        <v>0</v>
      </c>
      <c r="AT3">
        <f t="shared" si="0"/>
        <v>0</v>
      </c>
      <c r="AU3">
        <f t="shared" si="0"/>
        <v>0</v>
      </c>
      <c r="AV3">
        <f t="shared" si="0"/>
        <v>0</v>
      </c>
      <c r="AW3">
        <f t="shared" si="0"/>
        <v>0</v>
      </c>
      <c r="AX3">
        <f t="shared" si="0"/>
        <v>0</v>
      </c>
      <c r="AY3">
        <f t="shared" si="0"/>
        <v>0</v>
      </c>
      <c r="AZ3">
        <f t="shared" si="0"/>
        <v>0</v>
      </c>
      <c r="BA3">
        <f t="shared" si="0"/>
        <v>0</v>
      </c>
    </row>
    <row r="4" spans="1:53" s="5" customFormat="1" ht="20.100000000000001" customHeight="1">
      <c r="A4" s="65" t="s">
        <v>66</v>
      </c>
      <c r="B4" s="66">
        <v>1</v>
      </c>
      <c r="C4" s="66">
        <v>2</v>
      </c>
      <c r="D4" s="66">
        <v>3</v>
      </c>
      <c r="E4" s="66">
        <v>4</v>
      </c>
      <c r="F4" s="66">
        <v>5</v>
      </c>
      <c r="G4" s="66">
        <v>6</v>
      </c>
      <c r="H4" s="66">
        <v>7</v>
      </c>
      <c r="I4" s="66">
        <v>8</v>
      </c>
      <c r="J4" s="66">
        <v>9</v>
      </c>
      <c r="K4" s="66">
        <v>10</v>
      </c>
      <c r="L4" s="66">
        <v>11</v>
      </c>
      <c r="M4" s="66">
        <v>12</v>
      </c>
      <c r="N4" s="66">
        <v>13</v>
      </c>
      <c r="O4" s="66">
        <v>14</v>
      </c>
      <c r="P4" s="66">
        <v>15</v>
      </c>
      <c r="Q4" s="66">
        <v>16</v>
      </c>
      <c r="R4" s="66">
        <v>17</v>
      </c>
      <c r="S4" s="66">
        <v>18</v>
      </c>
      <c r="T4" s="66">
        <v>19</v>
      </c>
      <c r="U4" s="66">
        <v>20</v>
      </c>
      <c r="V4" s="66">
        <v>21</v>
      </c>
      <c r="W4" s="66">
        <v>22</v>
      </c>
      <c r="X4" s="66">
        <v>23</v>
      </c>
      <c r="Y4" s="66">
        <v>24</v>
      </c>
      <c r="Z4" s="66">
        <v>25</v>
      </c>
      <c r="AA4" s="66">
        <v>26</v>
      </c>
      <c r="AB4" s="66">
        <v>27</v>
      </c>
      <c r="AC4" s="66">
        <v>28</v>
      </c>
      <c r="AD4" s="66">
        <v>29</v>
      </c>
      <c r="AE4" s="66">
        <v>30</v>
      </c>
      <c r="AF4" s="66">
        <v>31</v>
      </c>
      <c r="AG4" s="66">
        <v>32</v>
      </c>
      <c r="AH4" s="66">
        <v>33</v>
      </c>
      <c r="AI4" s="66">
        <v>34</v>
      </c>
      <c r="AJ4" s="66">
        <v>35</v>
      </c>
      <c r="AK4" s="66">
        <v>36</v>
      </c>
      <c r="AL4" s="66">
        <v>37</v>
      </c>
      <c r="AM4" s="66">
        <v>38</v>
      </c>
      <c r="AN4" s="66">
        <v>39</v>
      </c>
      <c r="AO4" s="66">
        <v>40</v>
      </c>
      <c r="AP4" s="66">
        <v>41</v>
      </c>
      <c r="AQ4" s="66">
        <v>42</v>
      </c>
      <c r="AR4" s="66">
        <v>43</v>
      </c>
      <c r="AS4" s="66">
        <v>44</v>
      </c>
      <c r="AT4" s="66">
        <v>45</v>
      </c>
      <c r="AU4" s="66">
        <v>46</v>
      </c>
      <c r="AV4" s="66">
        <v>47</v>
      </c>
      <c r="AW4" s="66">
        <v>48</v>
      </c>
      <c r="AX4" s="66">
        <v>49</v>
      </c>
      <c r="AY4" s="66">
        <v>50</v>
      </c>
      <c r="AZ4" s="66">
        <v>51</v>
      </c>
      <c r="BA4" s="66">
        <v>52</v>
      </c>
    </row>
    <row r="5" spans="1:53" s="5" customFormat="1" ht="23.1" customHeight="1">
      <c r="A5" s="49" t="str">
        <f>Listes!A2</f>
        <v>GELAS Stephane</v>
      </c>
      <c r="B5" s="79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</row>
    <row r="6" spans="1:53" s="5" customFormat="1" ht="23.1" customHeight="1">
      <c r="A6" s="49" t="str">
        <f>Listes!A3</f>
        <v>LOISEAU Danielle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8"/>
      <c r="AH6" s="68"/>
      <c r="AI6" s="68"/>
      <c r="AJ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  <c r="AW6" s="68"/>
      <c r="AX6" s="68"/>
      <c r="AY6" s="68"/>
      <c r="AZ6" s="68"/>
      <c r="BA6" s="68"/>
    </row>
    <row r="7" spans="1:53" s="5" customFormat="1" ht="23.1" customHeight="1">
      <c r="A7" s="49" t="str">
        <f>Listes!A4</f>
        <v>BERNABE Freddy</v>
      </c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8"/>
      <c r="AH7" s="68"/>
      <c r="AI7" s="68"/>
      <c r="AJ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  <c r="AW7" s="68"/>
      <c r="AX7" s="68"/>
      <c r="AY7" s="68"/>
      <c r="AZ7" s="68"/>
      <c r="BA7" s="68"/>
    </row>
    <row r="8" spans="1:53" s="5" customFormat="1" ht="23.1" customHeight="1">
      <c r="A8" s="49" t="str">
        <f>Listes!A5</f>
        <v>BERNE Frederic</v>
      </c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</row>
    <row r="9" spans="1:53" s="5" customFormat="1" ht="23.1" customHeight="1">
      <c r="A9" s="49" t="str">
        <f>Listes!A6</f>
        <v>GELAS Franck</v>
      </c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8"/>
    </row>
    <row r="10" spans="1:53" ht="23.1" customHeight="1">
      <c r="A10" s="49" t="str">
        <f>Listes!A7</f>
        <v>GONNARD Gwenael</v>
      </c>
      <c r="B10" s="67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</row>
    <row r="11" spans="1:53" ht="23.1" customHeight="1">
      <c r="A11" s="49" t="str">
        <f>Listes!A8</f>
        <v>JULIEN David</v>
      </c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9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</row>
    <row r="12" spans="1:53" ht="23.1" customHeight="1">
      <c r="A12" s="49" t="str">
        <f>Listes!A9</f>
        <v>LARIZZA Gilles</v>
      </c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9"/>
      <c r="AH12" s="69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</row>
    <row r="13" spans="1:53" ht="23.1" customHeight="1">
      <c r="A13" s="49" t="str">
        <f>Listes!A10</f>
        <v>MANIGNAL Alexandre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</row>
    <row r="14" spans="1:53" ht="23.1" customHeight="1">
      <c r="A14" s="49" t="str">
        <f>Listes!A11</f>
        <v>PALLENOT Jerome</v>
      </c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9"/>
      <c r="AH14" s="69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</row>
    <row r="15" spans="1:53" ht="23.1" customHeight="1">
      <c r="A15" s="49" t="str">
        <f>Listes!A12</f>
        <v>PELLERIN Alexandre</v>
      </c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</row>
    <row r="16" spans="1:53" ht="23.1" customHeight="1">
      <c r="A16" s="50" t="str">
        <f>Listes!A13</f>
        <v>DUBOIS Ludovic</v>
      </c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9"/>
      <c r="AH16" s="69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</row>
    <row r="17" spans="1:53" ht="23.1" customHeight="1">
      <c r="A17" s="50" t="str">
        <f>Listes!A14</f>
        <v>MARSETTI Philippe</v>
      </c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</row>
    <row r="18" spans="1:53" ht="23.1" customHeight="1">
      <c r="A18" s="49" t="str">
        <f>Listes!A15</f>
        <v>RHAMOUNI Yakoub</v>
      </c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</row>
    <row r="19" spans="1:53" ht="23.1" customHeight="1">
      <c r="A19" s="50" t="str">
        <f>Listes!A16</f>
        <v>BODIN Pierre</v>
      </c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9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69"/>
      <c r="AT19" s="69"/>
      <c r="AU19" s="69"/>
      <c r="AV19" s="69"/>
      <c r="AW19" s="69"/>
      <c r="AX19" s="69"/>
      <c r="AY19" s="69"/>
      <c r="AZ19" s="69"/>
      <c r="BA19" s="69"/>
    </row>
    <row r="20" spans="1:53" ht="23.1" customHeight="1">
      <c r="A20" s="51" t="str">
        <f>Listes!A17</f>
        <v>COMMANDEUR Anael</v>
      </c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</row>
    <row r="21" spans="1:53" ht="23.1" customHeight="1">
      <c r="A21" s="64" t="str">
        <f>Listes!A18</f>
        <v>FAURE Eric</v>
      </c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</row>
    <row r="22" spans="1:53" ht="23.1" customHeight="1">
      <c r="A22" s="64" t="str">
        <f>Listes!A19</f>
        <v>MAHAUT Thierry</v>
      </c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9"/>
      <c r="AH22" s="69"/>
      <c r="AI22" s="69"/>
      <c r="AJ22" s="69"/>
      <c r="AK22" s="69"/>
      <c r="AL22" s="69"/>
      <c r="AM22" s="69"/>
      <c r="AN22" s="69"/>
      <c r="AO22" s="69"/>
      <c r="AP22" s="69"/>
      <c r="AQ22" s="69"/>
      <c r="AR22" s="69"/>
      <c r="AS22" s="69"/>
      <c r="AT22" s="69"/>
      <c r="AU22" s="69"/>
      <c r="AV22" s="69"/>
      <c r="AW22" s="69"/>
      <c r="AX22" s="69"/>
      <c r="AY22" s="69"/>
      <c r="AZ22" s="69"/>
      <c r="BA22" s="69"/>
    </row>
    <row r="23" spans="1:53" ht="23.1" customHeight="1">
      <c r="A23" s="64" t="str">
        <f>Listes!A20</f>
        <v>GABRIEL Mickael</v>
      </c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9"/>
      <c r="AH23" s="69"/>
      <c r="AI23" s="69"/>
      <c r="AJ23" s="69"/>
      <c r="AK23" s="69"/>
      <c r="AL23" s="69"/>
      <c r="AM23" s="69"/>
      <c r="AN23" s="69"/>
      <c r="AO23" s="69"/>
      <c r="AP23" s="69"/>
      <c r="AQ23" s="69"/>
      <c r="AR23" s="69"/>
      <c r="AS23" s="69"/>
      <c r="AT23" s="69"/>
      <c r="AU23" s="69"/>
      <c r="AV23" s="69"/>
      <c r="AW23" s="69"/>
      <c r="AX23" s="69"/>
      <c r="AY23" s="69"/>
      <c r="AZ23" s="69"/>
      <c r="BA23" s="69"/>
    </row>
    <row r="24" spans="1:53" ht="23.1" customHeight="1">
      <c r="A24" s="51" t="str">
        <f>Listes!A21</f>
        <v>PALAYER Thibaut (ancien saiso)</v>
      </c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9"/>
      <c r="AH24" s="69"/>
      <c r="AI24" s="69"/>
      <c r="AJ24" s="69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</row>
    <row r="25" spans="1:53" ht="23.1" customHeight="1">
      <c r="A25" s="51" t="str">
        <f>Listes!A22</f>
        <v>LOISEAU V (nouveau)</v>
      </c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</row>
    <row r="26" spans="1:53" ht="23.1" customHeight="1">
      <c r="A26" s="51">
        <f>Listes!A23</f>
        <v>0</v>
      </c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</row>
  </sheetData>
  <mergeCells count="1">
    <mergeCell ref="B1:BA1"/>
  </mergeCells>
  <conditionalFormatting sqref="B5:AF26">
    <cfRule type="cellIs" dxfId="13" priority="1" operator="equal">
      <formula>"FDD"</formula>
    </cfRule>
    <cfRule type="cellIs" dxfId="12" priority="2" operator="equal">
      <formula>"CD"</formula>
    </cfRule>
    <cfRule type="cellIs" dxfId="11" priority="3" stopIfTrue="1" operator="equal">
      <formula>"R"</formula>
    </cfRule>
    <cfRule type="cellIs" dxfId="10" priority="4" stopIfTrue="1" operator="equal">
      <formula>"FOR"</formula>
    </cfRule>
    <cfRule type="cellIs" dxfId="9" priority="5" stopIfTrue="1" operator="equal">
      <formula>"RR"</formula>
    </cfRule>
    <cfRule type="cellIs" dxfId="8" priority="6" stopIfTrue="1" operator="equal">
      <formula>"CP"</formula>
    </cfRule>
    <cfRule type="cellIs" dxfId="7" priority="7" stopIfTrue="1" operator="equal">
      <formula>"CF"</formula>
    </cfRule>
  </conditionalFormatting>
  <printOptions horizontalCentered="1" verticalCentered="1"/>
  <pageMargins left="0" right="0" top="0.19685039370078741" bottom="0.19685039370078741" header="0" footer="0"/>
  <pageSetup paperSize="9" scale="87" orientation="landscape" horizontalDpi="300" verticalDpi="300" r:id="rId1"/>
  <headerFooter alignWithMargins="0">
    <oddFooter>&amp;R&amp;"Terminal,Normal"&amp;D, &amp;T, &amp;Z&amp;F,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54"/>
  <sheetViews>
    <sheetView workbookViewId="0">
      <selection activeCell="A22" sqref="A22"/>
    </sheetView>
  </sheetViews>
  <sheetFormatPr baseColWidth="10" defaultColWidth="13.33203125" defaultRowHeight="12.75"/>
  <cols>
    <col min="1" max="1" width="30.83203125" customWidth="1"/>
    <col min="2" max="2" width="5.83203125" customWidth="1"/>
    <col min="3" max="3" width="13.33203125" style="1"/>
    <col min="4" max="4" width="4.6640625" style="1" customWidth="1"/>
    <col min="5" max="5" width="14.33203125" style="1" bestFit="1" customWidth="1"/>
    <col min="6" max="6" width="26.5" style="1" bestFit="1" customWidth="1"/>
    <col min="7" max="7" width="13.33203125" style="48"/>
    <col min="8" max="16384" width="13.33203125" style="1"/>
  </cols>
  <sheetData>
    <row r="1" spans="1:7" ht="20.100000000000001" customHeight="1" thickBot="1">
      <c r="A1" s="11" t="s">
        <v>0</v>
      </c>
      <c r="B1" s="12"/>
      <c r="C1" s="12" t="s">
        <v>1</v>
      </c>
      <c r="D1" s="12"/>
      <c r="E1" s="77" t="s">
        <v>28</v>
      </c>
      <c r="F1" s="78"/>
      <c r="G1" s="48" t="s">
        <v>52</v>
      </c>
    </row>
    <row r="2" spans="1:7" ht="15">
      <c r="A2" s="13" t="s">
        <v>44</v>
      </c>
      <c r="B2" s="3"/>
      <c r="C2" s="13" t="s">
        <v>2</v>
      </c>
      <c r="D2" s="3"/>
      <c r="E2" s="15">
        <f>DATE(An,1,1)</f>
        <v>41275</v>
      </c>
      <c r="F2" s="14" t="s">
        <v>15</v>
      </c>
      <c r="G2" s="48">
        <v>1</v>
      </c>
    </row>
    <row r="3" spans="1:7" ht="15">
      <c r="A3" s="13" t="s">
        <v>42</v>
      </c>
      <c r="B3" s="3"/>
      <c r="C3" s="13" t="s">
        <v>3</v>
      </c>
      <c r="D3" s="3"/>
      <c r="E3" s="15">
        <f>DATE(An,3,29.56+0.979*MOD(204-11*MOD(An,19),30)-WEEKDAY(DATE(An,3,28.56+0.979*MOD(204-11*MOD(An,19),30))))</f>
        <v>41364</v>
      </c>
      <c r="F3" s="14" t="s">
        <v>16</v>
      </c>
      <c r="G3" s="48">
        <v>2</v>
      </c>
    </row>
    <row r="4" spans="1:7" ht="15">
      <c r="A4" s="13" t="s">
        <v>43</v>
      </c>
      <c r="B4" s="3"/>
      <c r="C4" s="3" t="s">
        <v>4</v>
      </c>
      <c r="D4" s="3"/>
      <c r="E4" s="15">
        <f>E3+1</f>
        <v>41365</v>
      </c>
      <c r="F4" s="14" t="s">
        <v>17</v>
      </c>
      <c r="G4" s="48">
        <v>3</v>
      </c>
    </row>
    <row r="5" spans="1:7" ht="15">
      <c r="A5" s="13" t="s">
        <v>36</v>
      </c>
      <c r="B5" s="3"/>
      <c r="C5" s="3" t="s">
        <v>5</v>
      </c>
      <c r="D5" s="3"/>
      <c r="E5" s="15">
        <f>DATE(An,5,1)</f>
        <v>41395</v>
      </c>
      <c r="F5" s="14" t="s">
        <v>18</v>
      </c>
      <c r="G5" s="48">
        <v>4</v>
      </c>
    </row>
    <row r="6" spans="1:7" ht="15">
      <c r="A6" s="13" t="s">
        <v>35</v>
      </c>
      <c r="B6" s="3"/>
      <c r="C6" s="3" t="s">
        <v>6</v>
      </c>
      <c r="D6" s="3"/>
      <c r="E6" s="15">
        <f>DATE(An,5,8)</f>
        <v>41402</v>
      </c>
      <c r="F6" s="14" t="s">
        <v>19</v>
      </c>
      <c r="G6" s="48">
        <v>5</v>
      </c>
    </row>
    <row r="7" spans="1:7" ht="15">
      <c r="A7" s="13" t="s">
        <v>41</v>
      </c>
      <c r="B7" s="3"/>
      <c r="C7" s="3" t="s">
        <v>7</v>
      </c>
      <c r="D7" s="3"/>
      <c r="E7" s="15">
        <f>E3+39</f>
        <v>41403</v>
      </c>
      <c r="F7" s="14" t="s">
        <v>20</v>
      </c>
      <c r="G7" s="48">
        <v>6</v>
      </c>
    </row>
    <row r="8" spans="1:7" ht="15">
      <c r="A8" s="26" t="s">
        <v>46</v>
      </c>
      <c r="B8" s="3"/>
      <c r="C8" s="3" t="s">
        <v>8</v>
      </c>
      <c r="D8" s="3"/>
      <c r="E8" s="15">
        <f>E3+49</f>
        <v>41413</v>
      </c>
      <c r="F8" s="14" t="s">
        <v>21</v>
      </c>
      <c r="G8" s="48">
        <v>7</v>
      </c>
    </row>
    <row r="9" spans="1:7" ht="15">
      <c r="A9" s="13" t="s">
        <v>45</v>
      </c>
      <c r="B9" s="3"/>
      <c r="C9" s="3" t="s">
        <v>9</v>
      </c>
      <c r="D9" s="3"/>
      <c r="E9" s="15">
        <f>E8+1</f>
        <v>41414</v>
      </c>
      <c r="F9" s="14" t="s">
        <v>22</v>
      </c>
      <c r="G9" s="48">
        <v>8</v>
      </c>
    </row>
    <row r="10" spans="1:7" ht="15">
      <c r="A10" s="13" t="s">
        <v>38</v>
      </c>
      <c r="B10" s="3"/>
      <c r="C10" s="3" t="s">
        <v>10</v>
      </c>
      <c r="D10" s="3"/>
      <c r="E10" s="15">
        <f>DATE(An,7,14)</f>
        <v>41469</v>
      </c>
      <c r="F10" s="14" t="s">
        <v>23</v>
      </c>
      <c r="G10" s="48">
        <v>9</v>
      </c>
    </row>
    <row r="11" spans="1:7" ht="15">
      <c r="A11" s="13" t="s">
        <v>48</v>
      </c>
      <c r="B11" s="3"/>
      <c r="C11" s="3" t="s">
        <v>11</v>
      </c>
      <c r="D11" s="3"/>
      <c r="E11" s="15">
        <f>DATE(An,8,15)</f>
        <v>41501</v>
      </c>
      <c r="F11" s="14" t="s">
        <v>24</v>
      </c>
      <c r="G11" s="48">
        <v>10</v>
      </c>
    </row>
    <row r="12" spans="1:7" ht="15">
      <c r="A12" s="13" t="s">
        <v>49</v>
      </c>
      <c r="B12" s="3"/>
      <c r="C12" s="3" t="s">
        <v>12</v>
      </c>
      <c r="D12" s="3"/>
      <c r="E12" s="15">
        <f>DATE(An,11,1)</f>
        <v>41579</v>
      </c>
      <c r="F12" s="14" t="s">
        <v>25</v>
      </c>
      <c r="G12" s="48">
        <v>11</v>
      </c>
    </row>
    <row r="13" spans="1:7" ht="15">
      <c r="A13" s="26" t="s">
        <v>37</v>
      </c>
      <c r="B13" s="3"/>
      <c r="C13" s="3" t="s">
        <v>13</v>
      </c>
      <c r="D13" s="3"/>
      <c r="E13" s="15">
        <f>DATE(An,11,11)</f>
        <v>41589</v>
      </c>
      <c r="F13" s="14" t="s">
        <v>26</v>
      </c>
      <c r="G13" s="48">
        <v>12</v>
      </c>
    </row>
    <row r="14" spans="1:7" ht="15.75" thickBot="1">
      <c r="A14" s="13" t="s">
        <v>47</v>
      </c>
      <c r="B14" s="3"/>
      <c r="C14" s="3"/>
      <c r="D14" s="3"/>
      <c r="E14" s="16">
        <f>DATE(An,12,25)</f>
        <v>41633</v>
      </c>
      <c r="F14" s="17" t="s">
        <v>27</v>
      </c>
      <c r="G14" s="48">
        <v>13</v>
      </c>
    </row>
    <row r="15" spans="1:7">
      <c r="A15" s="13" t="s">
        <v>50</v>
      </c>
      <c r="B15" s="3"/>
      <c r="C15" s="3"/>
      <c r="D15" s="3"/>
      <c r="G15" s="48">
        <v>14</v>
      </c>
    </row>
    <row r="16" spans="1:7">
      <c r="A16" s="13" t="s">
        <v>51</v>
      </c>
      <c r="B16" s="3"/>
      <c r="C16" s="3"/>
      <c r="D16" s="3"/>
      <c r="G16" s="48">
        <v>15</v>
      </c>
    </row>
    <row r="17" spans="1:7">
      <c r="A17" s="13" t="s">
        <v>39</v>
      </c>
      <c r="B17" s="3"/>
      <c r="C17" s="3"/>
      <c r="D17" s="3"/>
      <c r="G17" s="48">
        <v>16</v>
      </c>
    </row>
    <row r="18" spans="1:7">
      <c r="A18" s="52" t="s">
        <v>40</v>
      </c>
      <c r="B18" s="3"/>
      <c r="C18" s="3"/>
      <c r="D18" s="3"/>
      <c r="G18" s="48">
        <v>17</v>
      </c>
    </row>
    <row r="19" spans="1:7">
      <c r="A19" s="52" t="s">
        <v>63</v>
      </c>
      <c r="B19" s="3"/>
      <c r="C19" s="3"/>
      <c r="D19" s="3"/>
    </row>
    <row r="20" spans="1:7">
      <c r="A20" s="52" t="s">
        <v>64</v>
      </c>
      <c r="B20" s="3"/>
      <c r="C20" s="3"/>
      <c r="D20" s="3"/>
    </row>
    <row r="21" spans="1:7">
      <c r="A21" s="3" t="s">
        <v>59</v>
      </c>
      <c r="B21" s="3"/>
      <c r="C21" s="3"/>
      <c r="D21" s="3"/>
      <c r="G21" s="48">
        <v>18</v>
      </c>
    </row>
    <row r="22" spans="1:7">
      <c r="A22" s="3" t="s">
        <v>60</v>
      </c>
      <c r="B22" s="3"/>
      <c r="C22" s="3"/>
      <c r="D22" s="3"/>
      <c r="G22" s="48">
        <v>20</v>
      </c>
    </row>
    <row r="23" spans="1:7">
      <c r="A23" s="3"/>
      <c r="B23" s="3"/>
      <c r="C23" s="3"/>
      <c r="D23" s="3"/>
      <c r="G23" s="48">
        <v>21</v>
      </c>
    </row>
    <row r="24" spans="1:7">
      <c r="A24" s="4"/>
      <c r="B24" s="3"/>
      <c r="C24" s="3"/>
      <c r="D24" s="3"/>
      <c r="G24" s="48">
        <v>22</v>
      </c>
    </row>
    <row r="25" spans="1:7">
      <c r="A25" s="3"/>
      <c r="B25" s="3"/>
      <c r="C25" s="3"/>
      <c r="D25" s="3"/>
      <c r="G25" s="48">
        <v>23</v>
      </c>
    </row>
    <row r="26" spans="1:7">
      <c r="A26" s="3"/>
      <c r="B26" s="3"/>
      <c r="C26" s="3"/>
      <c r="D26" s="3"/>
      <c r="G26" s="48">
        <v>24</v>
      </c>
    </row>
    <row r="27" spans="1:7">
      <c r="A27" s="3"/>
      <c r="B27" s="3"/>
      <c r="C27" s="3"/>
      <c r="D27" s="3"/>
      <c r="G27" s="48">
        <v>25</v>
      </c>
    </row>
    <row r="28" spans="1:7">
      <c r="A28" s="3"/>
      <c r="B28" s="3"/>
      <c r="C28" s="3"/>
      <c r="D28" s="3"/>
      <c r="G28" s="48">
        <v>26</v>
      </c>
    </row>
    <row r="29" spans="1:7">
      <c r="A29" s="4"/>
      <c r="B29" s="3"/>
      <c r="C29" s="3"/>
      <c r="D29" s="3"/>
      <c r="G29" s="48">
        <v>27</v>
      </c>
    </row>
    <row r="30" spans="1:7">
      <c r="A30" s="3"/>
      <c r="B30" s="3"/>
      <c r="C30" s="3"/>
      <c r="D30" s="3"/>
      <c r="G30" s="48">
        <v>28</v>
      </c>
    </row>
    <row r="31" spans="1:7">
      <c r="A31" s="3"/>
      <c r="B31" s="3"/>
      <c r="C31" s="3"/>
      <c r="D31" s="3"/>
      <c r="G31" s="48">
        <v>29</v>
      </c>
    </row>
    <row r="32" spans="1:7">
      <c r="A32" s="3"/>
      <c r="B32" s="3"/>
      <c r="C32" s="3"/>
      <c r="D32" s="3"/>
      <c r="G32" s="48">
        <v>30</v>
      </c>
    </row>
    <row r="33" spans="1:7">
      <c r="A33" s="3"/>
      <c r="B33" s="3"/>
      <c r="C33" s="3"/>
      <c r="D33" s="3"/>
      <c r="G33" s="48">
        <v>31</v>
      </c>
    </row>
    <row r="34" spans="1:7">
      <c r="A34" s="3"/>
      <c r="B34" s="3"/>
      <c r="C34" s="3"/>
      <c r="D34" s="3"/>
      <c r="G34" s="48">
        <v>32</v>
      </c>
    </row>
    <row r="35" spans="1:7">
      <c r="A35" s="3"/>
      <c r="B35" s="3"/>
      <c r="C35" s="3"/>
      <c r="D35" s="3"/>
      <c r="G35" s="48">
        <v>33</v>
      </c>
    </row>
    <row r="36" spans="1:7">
      <c r="A36" s="3"/>
      <c r="B36" s="3"/>
      <c r="C36" s="3"/>
      <c r="D36" s="3"/>
      <c r="G36" s="48">
        <v>34</v>
      </c>
    </row>
    <row r="37" spans="1:7">
      <c r="A37" s="1"/>
      <c r="B37" s="1"/>
      <c r="G37" s="48">
        <v>35</v>
      </c>
    </row>
    <row r="38" spans="1:7">
      <c r="A38" s="1"/>
      <c r="B38" s="1"/>
      <c r="G38" s="48">
        <v>36</v>
      </c>
    </row>
    <row r="39" spans="1:7">
      <c r="A39" s="1"/>
      <c r="B39" s="1"/>
      <c r="G39" s="48">
        <v>37</v>
      </c>
    </row>
    <row r="40" spans="1:7">
      <c r="A40" s="1"/>
      <c r="B40" s="1"/>
      <c r="G40" s="48">
        <v>38</v>
      </c>
    </row>
    <row r="41" spans="1:7">
      <c r="B41" s="1"/>
      <c r="G41" s="48">
        <v>39</v>
      </c>
    </row>
    <row r="42" spans="1:7">
      <c r="B42" s="1"/>
      <c r="G42" s="48">
        <v>40</v>
      </c>
    </row>
    <row r="43" spans="1:7">
      <c r="G43" s="48">
        <v>41</v>
      </c>
    </row>
    <row r="44" spans="1:7">
      <c r="G44" s="48">
        <v>42</v>
      </c>
    </row>
    <row r="45" spans="1:7">
      <c r="G45" s="48">
        <v>43</v>
      </c>
    </row>
    <row r="46" spans="1:7">
      <c r="G46" s="48">
        <v>44</v>
      </c>
    </row>
    <row r="47" spans="1:7">
      <c r="G47" s="48">
        <v>45</v>
      </c>
    </row>
    <row r="48" spans="1:7">
      <c r="G48" s="48">
        <v>46</v>
      </c>
    </row>
    <row r="49" spans="7:7">
      <c r="G49" s="48">
        <v>47</v>
      </c>
    </row>
    <row r="50" spans="7:7">
      <c r="G50" s="48">
        <v>48</v>
      </c>
    </row>
    <row r="51" spans="7:7">
      <c r="G51" s="48">
        <v>49</v>
      </c>
    </row>
    <row r="52" spans="7:7">
      <c r="G52" s="48">
        <v>50</v>
      </c>
    </row>
    <row r="53" spans="7:7">
      <c r="G53" s="48">
        <v>51</v>
      </c>
    </row>
    <row r="54" spans="7:7">
      <c r="G54" s="48">
        <v>52</v>
      </c>
    </row>
  </sheetData>
  <mergeCells count="1">
    <mergeCell ref="E1:F1"/>
  </mergeCells>
  <phoneticPr fontId="0" type="noConversion"/>
  <dataValidations count="1">
    <dataValidation type="list" allowBlank="1" showInputMessage="1" showErrorMessage="1" sqref="A32">
      <formula1>$A$2:$A$30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Saisie</vt:lpstr>
      <vt:lpstr>MOIS</vt:lpstr>
      <vt:lpstr>RH</vt:lpstr>
      <vt:lpstr>Listes</vt:lpstr>
      <vt:lpstr>RH!An</vt:lpstr>
      <vt:lpstr>An</vt:lpstr>
      <vt:lpstr>ColA</vt:lpstr>
      <vt:lpstr>Mois</vt:lpstr>
      <vt:lpstr>SEM</vt:lpstr>
      <vt:lpstr>MOIS!Zone_d_impression</vt:lpstr>
      <vt:lpstr>RH!Zone_d_impression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STEPHANE</cp:lastModifiedBy>
  <cp:lastPrinted>2013-05-16T07:43:04Z</cp:lastPrinted>
  <dcterms:created xsi:type="dcterms:W3CDTF">2009-05-19T05:49:18Z</dcterms:created>
  <dcterms:modified xsi:type="dcterms:W3CDTF">2013-05-22T16:20:20Z</dcterms:modified>
</cp:coreProperties>
</file>