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70" windowWidth="18540" windowHeight="10680"/>
  </bookViews>
  <sheets>
    <sheet name="RENNES (2)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'RENNES (2)'!$AD$10:$AN$10</definedName>
    <definedName name="CATOT">'[1]TOTAL NET +'!$AG$12</definedName>
    <definedName name="CATOT01">'[1]TOTAL NET +'!$B$12</definedName>
    <definedName name="CATOT02">'[1]TOTAL NET +'!$D$12</definedName>
    <definedName name="CATOT0212">'[1]TOTAL NET +'!$D$92</definedName>
    <definedName name="CATOT03">'[1]TOTAL NET +'!$F$12</definedName>
    <definedName name="CATOT0312">'[1]TOTAL NET +'!$F$92</definedName>
    <definedName name="CATOT04">'[1]TOTAL NET +'!$H$12</definedName>
    <definedName name="CATOT0412">'[1]TOTAL NET +'!$H$92</definedName>
    <definedName name="CATOT05">'[1]TOTAL NET +'!$J$12</definedName>
    <definedName name="CATOT0512">'[1]TOTAL NET +'!$J$92</definedName>
    <definedName name="CATOT06">'[1]TOTAL NET +'!$L$12</definedName>
    <definedName name="CATOT0612">'[1]TOTAL NET +'!$L$92</definedName>
    <definedName name="CATOT07">'[1]TOTAL NET +'!$N$12</definedName>
    <definedName name="CATOT0712">'[1]TOTAL NET +'!$N$92</definedName>
    <definedName name="CATOT08">'[1]TOTAL NET +'!$P$12</definedName>
    <definedName name="CATOT0812">'[1]TOTAL NET +'!$P$92</definedName>
    <definedName name="CATOT09">'[1]TOTAL NET +'!$R$12</definedName>
    <definedName name="CATOT0912">'[1]TOTAL NET +'!$R$92</definedName>
    <definedName name="CATOT10">'[1]TOTAL NET +'!$T$12</definedName>
    <definedName name="CATOT1012">'[1]TOTAL NET +'!$T$92</definedName>
    <definedName name="CATOT11">'[1]TOTAL NET +'!$V$12</definedName>
    <definedName name="CATOT1112">'[1]TOTAL NET +'!$V$92</definedName>
    <definedName name="CATOT12">'[1]TOTAL NET +'!$X$12</definedName>
    <definedName name="CATOT1212">'[1]TOTAL NET +'!$X$92</definedName>
    <definedName name="CATOTF01">'[1]COMPTE RESULTAT FILIALES'!$AL$2</definedName>
    <definedName name="CATOTF02">'[1]COMPTE RESULTAT FILIALES'!$AM$2</definedName>
    <definedName name="CATOTF03">'[1]COMPTE RESULTAT FILIALES'!$AN$2</definedName>
    <definedName name="CATOTF04">'[1]COMPTE RESULTAT FILIALES'!$AO$2</definedName>
    <definedName name="CATOTF05">'[1]COMPTE RESULTAT FILIALES'!$AP$2</definedName>
    <definedName name="CATOTF06">'[1]COMPTE RESULTAT FILIALES'!$AQ$2</definedName>
    <definedName name="CATOTF07">'[1]COMPTE RESULTAT FILIALES'!$AR$2</definedName>
    <definedName name="CATOTF08">'[1]COMPTE RESULTAT FILIALES'!$AS$2</definedName>
    <definedName name="CATOTF09">'[1]COMPTE RESULTAT FILIALES'!$AT$2</definedName>
    <definedName name="CATOTF10">'[1]COMPTE RESULTAT FILIALES'!$AU$2</definedName>
    <definedName name="CATOTF11">'[1]COMPTE RESULTAT FILIALES'!$AV$2</definedName>
    <definedName name="CATOTF12">'[1]COMPTE RESULTAT FILIALES'!$AW$2</definedName>
    <definedName name="CATOTQC">'[1]TOTAL QUIMPER - CONCARNEAU'!$AA$11</definedName>
    <definedName name="CATOTQC01">'[1]TOTAL QUIMPER - CONCARNEAU'!$B$11</definedName>
    <definedName name="CATOTQC02">'[1]TOTAL QUIMPER - CONCARNEAU'!$D$11</definedName>
    <definedName name="CATOTQC03">'[1]TOTAL QUIMPER - CONCARNEAU'!$F$11</definedName>
    <definedName name="CATOTQC04">'[1]TOTAL QUIMPER - CONCARNEAU'!$H$11</definedName>
    <definedName name="CATOTQC05">'[1]TOTAL QUIMPER - CONCARNEAU'!$J$11</definedName>
    <definedName name="CATOTQC06">'[1]TOTAL QUIMPER - CONCARNEAU'!$L$11</definedName>
    <definedName name="CATOTQC07">'[1]TOTAL QUIMPER - CONCARNEAU'!$N$11</definedName>
    <definedName name="CATOTQC08">'[1]TOTAL QUIMPER - CONCARNEAU'!$P$11</definedName>
    <definedName name="CATOTQC09">'[1]TOTAL QUIMPER - CONCARNEAU'!$R$11</definedName>
    <definedName name="CATOTQC10">'[1]TOTAL QUIMPER - CONCARNEAU'!$T$11</definedName>
    <definedName name="CATOTQC11">'[1]TOTAL QUIMPER - CONCARNEAU'!$V$11</definedName>
    <definedName name="CATOTQC12">'[1]TOTAL QUIMPER - CONCARNEAU'!$X$11</definedName>
    <definedName name="VEHTOT01">'[1]TOTAL NET +'!$B$23</definedName>
    <definedName name="VEHTOT02">'[1]TOTAL NET +'!$D$23</definedName>
    <definedName name="VEHTOT03">'[1]TOTAL NET +'!$F$23</definedName>
    <definedName name="VEHTOT04">'[1]TOTAL NET +'!$H$23</definedName>
    <definedName name="VEHTOT05">'[1]TOTAL NET +'!$J$23</definedName>
    <definedName name="VEHTOT06">'[1]TOTAL NET +'!$L$23</definedName>
    <definedName name="VEHTOT07">'[1]TOTAL NET +'!$N$23</definedName>
    <definedName name="VEHTOT08">'[1]TOTAL NET +'!$P$23</definedName>
    <definedName name="VEHTOT09">'[1]TOTAL NET +'!$R$23</definedName>
    <definedName name="VEHTOT10">'[1]TOTAL NET +'!$T$23</definedName>
    <definedName name="VEHTOT11">'[1]TOTAL NET +'!$V$23</definedName>
    <definedName name="VEHTOT1112">'[1]TOTAL NET +'!$V$102</definedName>
    <definedName name="VEHTOT12">'[1]TOTAL NET +'!$X$23</definedName>
    <definedName name="VEHTOT1212">'[1]TOTAL NET +'!$X$102</definedName>
    <definedName name="VEHTOTQC01">'[1]TOTAL QUIMPER - CONCARNEAU'!$B$22</definedName>
    <definedName name="VEHTOTQC02">'[1]TOTAL QUIMPER - CONCARNEAU'!$D$22</definedName>
    <definedName name="VEHTOTQC03">'[1]TOTAL QUIMPER - CONCARNEAU'!$F$22</definedName>
    <definedName name="VEHTOTQC04">'[1]TOTAL QUIMPER - CONCARNEAU'!$H$22</definedName>
    <definedName name="VEHTOTQC05">'[1]TOTAL QUIMPER - CONCARNEAU'!$J$22</definedName>
    <definedName name="VEHTOTQC06">'[1]TOTAL QUIMPER - CONCARNEAU'!$L$22</definedName>
    <definedName name="VEHTOTQC07">'[1]TOTAL QUIMPER - CONCARNEAU'!$N$22</definedName>
    <definedName name="VEHTOTQC08">'[1]TOTAL QUIMPER - CONCARNEAU'!$P$22</definedName>
    <definedName name="VEHTOTQC09">'[1]TOTAL QUIMPER - CONCARNEAU'!$R$22</definedName>
    <definedName name="VEHTOTQC10">'[1]TOTAL QUIMPER - CONCARNEAU'!$T$22</definedName>
    <definedName name="VEHTOTQC11">'[1]TOTAL QUIMPER - CONCARNEAU'!$V$22</definedName>
    <definedName name="VEHTOTQC12">'[1]TOTAL QUIMPER - CONCARNEAU'!$X$22</definedName>
    <definedName name="_xlnm.Print_Area" localSheetId="0">'RENNES (2)'!$A$3:$AA$21</definedName>
  </definedNames>
  <calcPr calcId="145621"/>
</workbook>
</file>

<file path=xl/calcChain.xml><?xml version="1.0" encoding="utf-8"?>
<calcChain xmlns="http://schemas.openxmlformats.org/spreadsheetml/2006/main">
  <c r="A24" i="1" l="1"/>
  <c r="B4" i="1"/>
  <c r="C4" i="1" s="1"/>
  <c r="D4" i="1"/>
  <c r="E4" i="1" s="1"/>
  <c r="F4" i="1"/>
  <c r="G6" i="1" s="1"/>
  <c r="G4" i="1"/>
  <c r="H4" i="1"/>
  <c r="I4" i="1" s="1"/>
  <c r="J4" i="1"/>
  <c r="K6" i="1" s="1"/>
  <c r="L4" i="1"/>
  <c r="M4" i="1" s="1"/>
  <c r="N4" i="1"/>
  <c r="O6" i="1" s="1"/>
  <c r="O4" i="1"/>
  <c r="P4" i="1"/>
  <c r="Q4" i="1" s="1"/>
  <c r="R4" i="1"/>
  <c r="S6" i="1" s="1"/>
  <c r="T4" i="1"/>
  <c r="U4" i="1" s="1"/>
  <c r="V4" i="1"/>
  <c r="W6" i="1" s="1"/>
  <c r="W4" i="1"/>
  <c r="X4" i="1"/>
  <c r="Y4" i="1" s="1"/>
  <c r="B5" i="1"/>
  <c r="L22" i="1" s="1"/>
  <c r="D5" i="1"/>
  <c r="C6" i="1"/>
  <c r="E6" i="1"/>
  <c r="F6" i="1"/>
  <c r="H6" i="1"/>
  <c r="I6" i="1"/>
  <c r="J6" i="1"/>
  <c r="L6" i="1"/>
  <c r="M6" i="1"/>
  <c r="N6" i="1"/>
  <c r="P6" i="1"/>
  <c r="Q6" i="1"/>
  <c r="R6" i="1"/>
  <c r="T6" i="1"/>
  <c r="V6" i="1"/>
  <c r="X6" i="1"/>
  <c r="Y6" i="1"/>
  <c r="C7" i="1"/>
  <c r="D7" i="1"/>
  <c r="E7" i="1"/>
  <c r="F7" i="1"/>
  <c r="H7" i="1"/>
  <c r="I7" i="1"/>
  <c r="J7" i="1"/>
  <c r="L7" i="1"/>
  <c r="M7" i="1"/>
  <c r="N7" i="1"/>
  <c r="P7" i="1"/>
  <c r="Q7" i="1"/>
  <c r="R7" i="1"/>
  <c r="T7" i="1"/>
  <c r="U7" i="1"/>
  <c r="V7" i="1"/>
  <c r="X7" i="1"/>
  <c r="Y7" i="1"/>
  <c r="B8" i="1"/>
  <c r="C8" i="1"/>
  <c r="D8" i="1"/>
  <c r="E8" i="1"/>
  <c r="I8" i="1"/>
  <c r="Q8" i="1"/>
  <c r="U8" i="1"/>
  <c r="Y8" i="1"/>
  <c r="B9" i="1"/>
  <c r="B22" i="1" s="1"/>
  <c r="D9" i="1"/>
  <c r="E9" i="1" s="1"/>
  <c r="F9" i="1"/>
  <c r="F8" i="1" s="1"/>
  <c r="F11" i="1" s="1"/>
  <c r="H9" i="1"/>
  <c r="H8" i="1" s="1"/>
  <c r="I9" i="1"/>
  <c r="J9" i="1"/>
  <c r="J8" i="1" s="1"/>
  <c r="J11" i="1" s="1"/>
  <c r="L9" i="1"/>
  <c r="L8" i="1" s="1"/>
  <c r="L11" i="1" s="1"/>
  <c r="M9" i="1"/>
  <c r="N9" i="1"/>
  <c r="N8" i="1" s="1"/>
  <c r="P9" i="1"/>
  <c r="P8" i="1" s="1"/>
  <c r="P11" i="1" s="1"/>
  <c r="Q9" i="1"/>
  <c r="R9" i="1"/>
  <c r="R8" i="1" s="1"/>
  <c r="T9" i="1"/>
  <c r="T8" i="1" s="1"/>
  <c r="U9" i="1"/>
  <c r="V9" i="1"/>
  <c r="V8" i="1" s="1"/>
  <c r="V11" i="1" s="1"/>
  <c r="X9" i="1"/>
  <c r="X8" i="1" s="1"/>
  <c r="Y9" i="1"/>
  <c r="I11" i="1"/>
  <c r="M11" i="1"/>
  <c r="Q11" i="1"/>
  <c r="U11" i="1"/>
  <c r="Y11" i="1"/>
  <c r="B13" i="1"/>
  <c r="C13" i="1"/>
  <c r="D13" i="1"/>
  <c r="E13" i="1"/>
  <c r="F13" i="1"/>
  <c r="F1" i="1" s="1"/>
  <c r="G13" i="1"/>
  <c r="G1" i="1" s="1"/>
  <c r="H13" i="1"/>
  <c r="H1" i="1" s="1"/>
  <c r="J13" i="1"/>
  <c r="J1" i="1" s="1"/>
  <c r="K13" i="1"/>
  <c r="K1" i="1" s="1"/>
  <c r="L13" i="1"/>
  <c r="L1" i="1" s="1"/>
  <c r="N13" i="1"/>
  <c r="N1" i="1" s="1"/>
  <c r="O13" i="1"/>
  <c r="O1" i="1" s="1"/>
  <c r="P13" i="1"/>
  <c r="P1" i="1" s="1"/>
  <c r="R13" i="1"/>
  <c r="R1" i="1" s="1"/>
  <c r="S13" i="1"/>
  <c r="S1" i="1" s="1"/>
  <c r="T13" i="1"/>
  <c r="T1" i="1" s="1"/>
  <c r="V13" i="1"/>
  <c r="V1" i="1" s="1"/>
  <c r="W13" i="1"/>
  <c r="W1" i="1" s="1"/>
  <c r="X13" i="1"/>
  <c r="X1" i="1" s="1"/>
  <c r="B14" i="1"/>
  <c r="C14" i="1"/>
  <c r="D14" i="1"/>
  <c r="E14" i="1"/>
  <c r="F14" i="1"/>
  <c r="F16" i="1" s="1"/>
  <c r="G14" i="1"/>
  <c r="H14" i="1"/>
  <c r="J14" i="1"/>
  <c r="J16" i="1" s="1"/>
  <c r="K14" i="1"/>
  <c r="L14" i="1"/>
  <c r="L16" i="1" s="1"/>
  <c r="N14" i="1"/>
  <c r="O14" i="1"/>
  <c r="P14" i="1"/>
  <c r="P16" i="1" s="1"/>
  <c r="R14" i="1"/>
  <c r="R16" i="1" s="1"/>
  <c r="S14" i="1"/>
  <c r="T14" i="1"/>
  <c r="T16" i="1" s="1"/>
  <c r="V14" i="1"/>
  <c r="V16" i="1" s="1"/>
  <c r="W14" i="1"/>
  <c r="X14" i="1"/>
  <c r="G16" i="1"/>
  <c r="H16" i="1"/>
  <c r="K16" i="1"/>
  <c r="N16" i="1"/>
  <c r="O16" i="1"/>
  <c r="S16" i="1"/>
  <c r="W16" i="1"/>
  <c r="X16" i="1"/>
  <c r="B19" i="1"/>
  <c r="B20" i="1" s="1"/>
  <c r="C19" i="1"/>
  <c r="D19" i="1"/>
  <c r="D20" i="1" s="1"/>
  <c r="E19" i="1"/>
  <c r="E20" i="1" s="1"/>
  <c r="F22" i="1" l="1"/>
  <c r="T22" i="1"/>
  <c r="R22" i="1"/>
  <c r="J22" i="1"/>
  <c r="K4" i="1"/>
  <c r="M8" i="1"/>
  <c r="B7" i="1"/>
  <c r="U6" i="1"/>
  <c r="D6" i="1"/>
  <c r="D11" i="1" s="1"/>
  <c r="S4" i="1"/>
  <c r="N22" i="1"/>
  <c r="T11" i="1"/>
  <c r="N11" i="1"/>
  <c r="V22" i="1"/>
  <c r="X11" i="1"/>
  <c r="R11" i="1"/>
  <c r="H11" i="1"/>
  <c r="C9" i="1"/>
  <c r="E11" i="1"/>
  <c r="D16" i="1"/>
  <c r="E16" i="1" s="1"/>
  <c r="B6" i="1"/>
  <c r="B11" i="1" s="1"/>
  <c r="B16" i="1" s="1"/>
  <c r="C16" i="1" s="1"/>
  <c r="D22" i="1"/>
  <c r="X22" i="1"/>
  <c r="P22" i="1"/>
  <c r="H22" i="1"/>
  <c r="C20" i="1"/>
  <c r="Y16" i="1"/>
  <c r="U16" i="1"/>
  <c r="Q16" i="1"/>
  <c r="M16" i="1"/>
  <c r="I16" i="1"/>
  <c r="Y14" i="1"/>
  <c r="U14" i="1"/>
  <c r="Q14" i="1"/>
  <c r="M14" i="1"/>
  <c r="I14" i="1"/>
  <c r="Y13" i="1"/>
  <c r="Y1" i="1" s="1"/>
  <c r="U13" i="1"/>
  <c r="U1" i="1" s="1"/>
  <c r="Q13" i="1"/>
  <c r="Q1" i="1" s="1"/>
  <c r="M13" i="1"/>
  <c r="M1" i="1" s="1"/>
  <c r="I13" i="1"/>
  <c r="I1" i="1" s="1"/>
  <c r="W11" i="1"/>
  <c r="S11" i="1"/>
  <c r="O11" i="1"/>
  <c r="K11" i="1"/>
  <c r="G11" i="1"/>
  <c r="W9" i="1"/>
  <c r="S9" i="1"/>
  <c r="O9" i="1"/>
  <c r="K9" i="1"/>
  <c r="G9" i="1"/>
  <c r="W8" i="1"/>
  <c r="S8" i="1"/>
  <c r="O8" i="1"/>
  <c r="K8" i="1"/>
  <c r="G8" i="1"/>
  <c r="W7" i="1"/>
  <c r="S7" i="1"/>
  <c r="O7" i="1"/>
  <c r="K7" i="1"/>
  <c r="G7" i="1"/>
  <c r="AA1" i="1" l="1"/>
  <c r="AA11" i="1"/>
  <c r="AB11" i="1" s="1"/>
  <c r="AA20" i="1"/>
  <c r="AA19" i="1" s="1"/>
  <c r="AB19" i="1" s="1"/>
  <c r="C11" i="1"/>
  <c r="AB20" i="1" l="1"/>
</calcChain>
</file>

<file path=xl/sharedStrings.xml><?xml version="1.0" encoding="utf-8"?>
<sst xmlns="http://schemas.openxmlformats.org/spreadsheetml/2006/main" count="3163" uniqueCount="1270">
  <si>
    <t>VITRERIE RENNES</t>
  </si>
  <si>
    <t>TABARLY F. Mittérand</t>
  </si>
  <si>
    <t>SEVAUX - Centre d'affaires Henri Fréville</t>
  </si>
  <si>
    <t>PHENIX EVOLUTION</t>
  </si>
  <si>
    <t>NUMBER ONE</t>
  </si>
  <si>
    <t>MS NET PLUS CESSON</t>
  </si>
  <si>
    <t>MO DEVELOPPEMENT</t>
  </si>
  <si>
    <t>LUCERNE</t>
  </si>
  <si>
    <t>LE SURCOUF</t>
  </si>
  <si>
    <t>LAVAGE CONTAINERS</t>
  </si>
  <si>
    <t>KERVIANDE</t>
  </si>
  <si>
    <t>GROUPE 792 - victore Janton</t>
  </si>
  <si>
    <t>GROUPE 18N</t>
  </si>
  <si>
    <t>GROUPE 1150</t>
  </si>
  <si>
    <t>GR 1173</t>
  </si>
  <si>
    <t>Sans inspecteur</t>
  </si>
  <si>
    <t>9999</t>
  </si>
  <si>
    <t>FOYER SALVATOR ALLENDE</t>
  </si>
  <si>
    <t>BOUCHERIT CHEVILLIER Hélène</t>
  </si>
  <si>
    <t>00816400</t>
  </si>
  <si>
    <t>FELICITA</t>
  </si>
  <si>
    <t>LECOQ Bertrand</t>
  </si>
  <si>
    <t>01901200</t>
  </si>
  <si>
    <t>EDIXIA</t>
  </si>
  <si>
    <t>DINALLE Rodolphe</t>
  </si>
  <si>
    <t>01621600</t>
  </si>
  <si>
    <t>ECOLE SUZANNE LACORE</t>
  </si>
  <si>
    <t>GUICHAOUA Pierre-Yves</t>
  </si>
  <si>
    <t>02100500</t>
  </si>
  <si>
    <t>ECOLE DU HAUT BOIS</t>
  </si>
  <si>
    <t>COEURDRAY Patrick</t>
  </si>
  <si>
    <t>01923400</t>
  </si>
  <si>
    <t>ECOLE DE LA CROIX VERTE</t>
  </si>
  <si>
    <t>LE PLENIER Eric</t>
  </si>
  <si>
    <t>01348900</t>
  </si>
  <si>
    <t>DOJO ALLENDE</t>
  </si>
  <si>
    <t>00816300</t>
  </si>
  <si>
    <t>COPROPRIETE ALPHONSE MILON</t>
  </si>
  <si>
    <t>00500235</t>
  </si>
  <si>
    <t>CMB LIFFRE</t>
  </si>
  <si>
    <t>CCAS ST JACQUES</t>
  </si>
  <si>
    <t>CAMPUS DES LICES</t>
  </si>
  <si>
    <t>01103800</t>
  </si>
  <si>
    <t>CADILLAC PLASTIC</t>
  </si>
  <si>
    <t>00816200</t>
  </si>
  <si>
    <t>CABINET HAMEL - VILLA MACERIA</t>
  </si>
  <si>
    <t>AVENIR NETTOYAGE</t>
  </si>
  <si>
    <t>ARMAGNAC</t>
  </si>
  <si>
    <t>APROLIS</t>
  </si>
  <si>
    <t>02216800</t>
  </si>
  <si>
    <t>AIR BRETAGNE</t>
  </si>
  <si>
    <t>00000270</t>
  </si>
  <si>
    <t>Agence de Vannes</t>
  </si>
  <si>
    <t>LAMBERT Nassira</t>
  </si>
  <si>
    <t>00502100</t>
  </si>
  <si>
    <t>17 ST MICHEL</t>
  </si>
  <si>
    <t>10-12-26-30 RUE ARTHUR FONTAINE</t>
  </si>
  <si>
    <t>GROUPE 9</t>
  </si>
  <si>
    <t>PARC DES BOIS 3</t>
  </si>
  <si>
    <t>VILLA CAMILLA-Parties Privatives</t>
  </si>
  <si>
    <t>01201400</t>
  </si>
  <si>
    <t>VANILLE PABLO</t>
  </si>
  <si>
    <t>00000148</t>
  </si>
  <si>
    <t>TK OUEST THE KOOPLES</t>
  </si>
  <si>
    <t>SARL HAUTE BERTHAULT</t>
  </si>
  <si>
    <t>01902140</t>
  </si>
  <si>
    <t>PROMOD GRAND QUARTIER</t>
  </si>
  <si>
    <t>00366500</t>
  </si>
  <si>
    <t>PROMOD CLEUNAY</t>
  </si>
  <si>
    <t>00800600</t>
  </si>
  <si>
    <t>PROMOD CIAL COLOMBIA</t>
  </si>
  <si>
    <t>SALAUN Christelle</t>
  </si>
  <si>
    <t>PROMOD ALMA</t>
  </si>
  <si>
    <t>PHARMACIE PITON</t>
  </si>
  <si>
    <t>00105900</t>
  </si>
  <si>
    <t>OPHTA FRANCE</t>
  </si>
  <si>
    <t>00120500</t>
  </si>
  <si>
    <t>NET PLUS BUREAUX CESSON</t>
  </si>
  <si>
    <t>01401100</t>
  </si>
  <si>
    <t>NET PLUS Brest/bureaux</t>
  </si>
  <si>
    <t>00814400</t>
  </si>
  <si>
    <t>Multiservices 35</t>
  </si>
  <si>
    <t>MEDIATHEQUE</t>
  </si>
  <si>
    <t>MC DONALD'S - Vern sur seiche</t>
  </si>
  <si>
    <t>01100409</t>
  </si>
  <si>
    <t>MC DONALD'S - rue Fougères</t>
  </si>
  <si>
    <t>02500500</t>
  </si>
  <si>
    <t>MC DONALD'S - Liffré</t>
  </si>
  <si>
    <t>00000065</t>
  </si>
  <si>
    <t>MAX PLUS-Rennes</t>
  </si>
  <si>
    <t>00000066</t>
  </si>
  <si>
    <t>MAX PLUS-Chantepie</t>
  </si>
  <si>
    <t>00227900</t>
  </si>
  <si>
    <t>MAP SERVON</t>
  </si>
  <si>
    <t>00310900</t>
  </si>
  <si>
    <t>MAP ALMA</t>
  </si>
  <si>
    <t>MAISON LARNICOL</t>
  </si>
  <si>
    <t>MAIRIE</t>
  </si>
  <si>
    <t>MAC DONALD'S BRUZ</t>
  </si>
  <si>
    <t>01626500</t>
  </si>
  <si>
    <t>LITTLE LES PETITES</t>
  </si>
  <si>
    <t>00000437</t>
  </si>
  <si>
    <t>LIOTHAUD</t>
  </si>
  <si>
    <t>LA MARELLE EN RESEAU</t>
  </si>
  <si>
    <t>KOOKAI CHATEAURENAULT</t>
  </si>
  <si>
    <t>KOOKAI CCIAL GRAND QUARTIER</t>
  </si>
  <si>
    <t>01340500</t>
  </si>
  <si>
    <t>HOTEL MERCURE</t>
  </si>
  <si>
    <t>01325900</t>
  </si>
  <si>
    <t>HEURES A RETROUVER 35</t>
  </si>
  <si>
    <t>01340300</t>
  </si>
  <si>
    <t>GROUPE 94 - ACIGNE</t>
  </si>
  <si>
    <t>01941700</t>
  </si>
  <si>
    <t>Groupe 80-Chalotais</t>
  </si>
  <si>
    <t>GROUPE 75 - ACIGNE</t>
  </si>
  <si>
    <t>01331600</t>
  </si>
  <si>
    <t>GROUPE 745 - ACIGNE</t>
  </si>
  <si>
    <t>01349600</t>
  </si>
  <si>
    <t>GROUPE 574</t>
  </si>
  <si>
    <t>00312600</t>
  </si>
  <si>
    <t>GROUPE 541</t>
  </si>
  <si>
    <t>GROUPE 54</t>
  </si>
  <si>
    <t>00000152</t>
  </si>
  <si>
    <t>GROUPE 524</t>
  </si>
  <si>
    <t>00000075</t>
  </si>
  <si>
    <t>GROUPE 16</t>
  </si>
  <si>
    <t>GIBOIRE - Agence Guichen</t>
  </si>
  <si>
    <t>GASTON BARDET</t>
  </si>
  <si>
    <t>00000306</t>
  </si>
  <si>
    <t>formation</t>
  </si>
  <si>
    <t>00000070</t>
  </si>
  <si>
    <t>FERDINAND DE LESSEPS/LEREBOURG PIGEONNIERE</t>
  </si>
  <si>
    <t>00000073</t>
  </si>
  <si>
    <t>délégation</t>
  </si>
  <si>
    <t>00811200</t>
  </si>
  <si>
    <t>DELEGATION</t>
  </si>
  <si>
    <t>CPO CLAUDIE PIERLOT</t>
  </si>
  <si>
    <t>COLETTE LIU JO</t>
  </si>
  <si>
    <t>CLAIRE'S NANTES</t>
  </si>
  <si>
    <t>CLAIRE'S BOUTIQUE Rennes</t>
  </si>
  <si>
    <t>CHANTIER DIVERS 35</t>
  </si>
  <si>
    <t>CARDIGEST</t>
  </si>
  <si>
    <t>AUBERT FRANCE</t>
  </si>
  <si>
    <t>AUBERT</t>
  </si>
  <si>
    <t>Agence Rennes</t>
  </si>
  <si>
    <t>Agence de St Malo</t>
  </si>
  <si>
    <t>00724900</t>
  </si>
  <si>
    <t>Agence de Saint Brieuc-35</t>
  </si>
  <si>
    <t>Agence de Lorient</t>
  </si>
  <si>
    <t>7 RUE SIMONE MARARD</t>
  </si>
  <si>
    <t>6 AVENUE ANDRE MALRAUX</t>
  </si>
  <si>
    <t>11 BD VOLNEY</t>
  </si>
  <si>
    <t>Copro 7 rue J.Maillard de la Gournerie</t>
  </si>
  <si>
    <t>00000071</t>
  </si>
  <si>
    <t>19-23 RUE DU PAS HUBERT</t>
  </si>
  <si>
    <t>00000072</t>
  </si>
  <si>
    <t>1 ALLEE LOUISE BODIN</t>
  </si>
  <si>
    <t>DELAUNAY Séverine</t>
  </si>
  <si>
    <t>8 RUE DE ROUMANIE</t>
  </si>
  <si>
    <t>58 RUE DU PARC</t>
  </si>
  <si>
    <t>2-4 ALLEE DES GLIERES</t>
  </si>
  <si>
    <t>00310200</t>
  </si>
  <si>
    <t>17-19 MAIL DU CHENE ROUX</t>
  </si>
  <si>
    <t>00102300</t>
  </si>
  <si>
    <t>10 BOULEVARD LEON GRIMAULT</t>
  </si>
  <si>
    <t>1 SQUARE DU ROUSSILLON</t>
  </si>
  <si>
    <t>9 RUE SURCOUF</t>
  </si>
  <si>
    <t>48 A 52 RUE DU DOUET</t>
  </si>
  <si>
    <t>3-5-7-9-11-13 SQUARE EDITH PIAF</t>
  </si>
  <si>
    <t>34 RUE LEON RICOTTIER</t>
  </si>
  <si>
    <t>2-4-6-8-10-12-14 RESIDENCE DU TREGOR A</t>
  </si>
  <si>
    <t>2-4-6-8 RESIDENCE DU TREGOR B</t>
  </si>
  <si>
    <t>01606100</t>
  </si>
  <si>
    <t>2-4-6-11-13 ALLEE DES RONCERAIS</t>
  </si>
  <si>
    <t>00504300</t>
  </si>
  <si>
    <t>18 RUE LEON RICOTTIER</t>
  </si>
  <si>
    <t>1-3 RUE DEBUSSY</t>
  </si>
  <si>
    <t>33 RUE LEON RICOTTIER</t>
  </si>
  <si>
    <t>16 BOULEVARD LEON GRIMAULT</t>
  </si>
  <si>
    <t>13 BOULEVARD DE BULGARIE</t>
  </si>
  <si>
    <t>1 RUE DU CLOS DE DAGUENETTE</t>
  </si>
  <si>
    <t>CHALET DE VAUX</t>
  </si>
  <si>
    <t>B.G.M-21 rue Robidou</t>
  </si>
  <si>
    <t>CABINET LECOMTE-8 avenue Louis Barthou</t>
  </si>
  <si>
    <t>LEFEUVRE SYNDIC-21 rue de Quineleu</t>
  </si>
  <si>
    <t>LEFEUVRE SYNDIC-55 bd de Strasbourg</t>
  </si>
  <si>
    <t>4 RUE DE LA POSTE</t>
  </si>
  <si>
    <t>FEDERAL SERVICE - Bât Junon</t>
  </si>
  <si>
    <t>LMH-7 rue de la Santé</t>
  </si>
  <si>
    <t>LEFEUVRE SYNDIC-5 boulevard Volney</t>
  </si>
  <si>
    <t>LOGERIM-4 rue Louis Tiercelin</t>
  </si>
  <si>
    <t>FONCIA ARMOR IMMOB.-17 rue des Carmélites</t>
  </si>
  <si>
    <t>Copropriété au 4 rue de Vincennes</t>
  </si>
  <si>
    <t>LOGERIM-1 Place St Germain</t>
  </si>
  <si>
    <t>LOGERIM-217-219 avenue Général Leclerc</t>
  </si>
  <si>
    <t>FONCIERE LELIEVRE-60/62 quai St Cyr</t>
  </si>
  <si>
    <t>CABINET HAMEL-Villa Paloma</t>
  </si>
  <si>
    <t>02000200</t>
  </si>
  <si>
    <t>Copro 33 rue Lobineau</t>
  </si>
  <si>
    <t>00700500</t>
  </si>
  <si>
    <t>CABINET LECOMTE-7 rue Paul Bert</t>
  </si>
  <si>
    <t>CABINET LECOMTE-5 rue du Docteur Roux</t>
  </si>
  <si>
    <t>01201700</t>
  </si>
  <si>
    <t>19 ST MICHEL</t>
  </si>
  <si>
    <t>Copropriété 2 rue Leperdit</t>
  </si>
  <si>
    <t>00306900</t>
  </si>
  <si>
    <t>LEFEUVRE SYNDIC-71 boulevard de la TA</t>
  </si>
  <si>
    <t>01209900</t>
  </si>
  <si>
    <t>LEFEUVRE SYNDIC-55 boulevard de la TA</t>
  </si>
  <si>
    <t>LEFEUVRE SYNDIC-3 avenue Louis Barthou</t>
  </si>
  <si>
    <t>01203000</t>
  </si>
  <si>
    <t>FONCIA ARMOR IMMOB.-1 rue Hersart Marqué</t>
  </si>
  <si>
    <t>00100600</t>
  </si>
  <si>
    <t>LOGERIM-199 rue de Fougères</t>
  </si>
  <si>
    <t>00404400</t>
  </si>
  <si>
    <t>LEFEUVRE SYNDIC-80 rue d'Antrain</t>
  </si>
  <si>
    <t>LEFEUVRE SYNDIC-44 rue Buferon</t>
  </si>
  <si>
    <t>LEFEUVRE SYNDIC-43 bis rue Rabelais</t>
  </si>
  <si>
    <t>00602600</t>
  </si>
  <si>
    <t>LEFEUVRE SYNDIC-42 rue Buferon</t>
  </si>
  <si>
    <t>B.G.M-6/8 rue de l'Arsenal</t>
  </si>
  <si>
    <t>01308100</t>
  </si>
  <si>
    <t>LEFEUVRE SYNDIC-21 rue de la Chalotais</t>
  </si>
  <si>
    <t>31 CHEMIN DE LA GARENNE DE PAN</t>
  </si>
  <si>
    <t>CABINET HAMEL-Villa Isabella</t>
  </si>
  <si>
    <t>01902113</t>
  </si>
  <si>
    <t>CABINET HAMEL-VILLA PALOMA BAT B</t>
  </si>
  <si>
    <t>01207300</t>
  </si>
  <si>
    <t>LOGERIM-11 quai Chateaubriand</t>
  </si>
  <si>
    <t>00542700</t>
  </si>
  <si>
    <t>CABINET HAMEL-Résidence Plein Sud (bât A)</t>
  </si>
  <si>
    <t>DLJ GESTION-32 rue Edmond Rostand</t>
  </si>
  <si>
    <t>FONCIA ARMOR IMMOB.-22 rue de la Monnaie</t>
  </si>
  <si>
    <t>LOGERIM-7 rue de l'Horloge</t>
  </si>
  <si>
    <t>LMH-18 rue de la Monnaie</t>
  </si>
  <si>
    <t>FONCIA ARMOR IMMO.8 J.Jaurès/2 St Germain</t>
  </si>
  <si>
    <t>CABINET LECOMTE-20 rue Vasselot</t>
  </si>
  <si>
    <t>ASTONE SOLUTION</t>
  </si>
  <si>
    <t>11 BUFERON</t>
  </si>
  <si>
    <t>SEVAUX-LE PATIO DE PIRE</t>
  </si>
  <si>
    <t>B.G.M-6/8 rue Chicogné</t>
  </si>
  <si>
    <t>3 rue de la Motte Fablet</t>
  </si>
  <si>
    <t>DLJ AGENCE ST MALO</t>
  </si>
  <si>
    <t>LEFEUVRE SYNDIC-6 rue de la Motte Fablais</t>
  </si>
  <si>
    <t>B.G.M-16 rue Alain Gerbault</t>
  </si>
  <si>
    <t>CABINET HAMEL-VILLA PALOMA BAT C</t>
  </si>
  <si>
    <t>FC ST ERBLON</t>
  </si>
  <si>
    <t>AUGUSTIN ST GREGOIRE</t>
  </si>
  <si>
    <t>TIRE BOUCHON</t>
  </si>
  <si>
    <t>1 RUE DE LA FRESNERIE</t>
  </si>
  <si>
    <t>GER TV</t>
  </si>
  <si>
    <t>RENNES OUEST</t>
  </si>
  <si>
    <t>10 RUE DES PETITS MARAIS</t>
  </si>
  <si>
    <t>01991700</t>
  </si>
  <si>
    <t>9-11-13 RUE DES MELLIERS</t>
  </si>
  <si>
    <t>01201706</t>
  </si>
  <si>
    <t>IDLP CONSEIL CESSON SEVIGNE</t>
  </si>
  <si>
    <t>IPTAMAE</t>
  </si>
  <si>
    <t>CABINET LECOMTE-19 avenue Louis Barthou</t>
  </si>
  <si>
    <t>01606000</t>
  </si>
  <si>
    <t>EKA</t>
  </si>
  <si>
    <t>LAVAUD Valérie</t>
  </si>
  <si>
    <t>B.G.M-1 rue Portes Mordelaises</t>
  </si>
  <si>
    <t>Copropriété au 14 rue Alain Gerbault</t>
  </si>
  <si>
    <t>3 RUE DE LA PRAIRIE</t>
  </si>
  <si>
    <t>1 RUE DES SAULES- 8 RUE DES MYOSOTIS</t>
  </si>
  <si>
    <t>00618600</t>
  </si>
  <si>
    <t>B.G.M-10 boulevard Laënnec</t>
  </si>
  <si>
    <t>00000443</t>
  </si>
  <si>
    <t>LES CAMELIAS</t>
  </si>
  <si>
    <t>02009400</t>
  </si>
  <si>
    <t>AUGUSTIN MONNAIE</t>
  </si>
  <si>
    <t>MAQUIS ST MARCEL</t>
  </si>
  <si>
    <t>00721500</t>
  </si>
  <si>
    <t>4 RUE LEON RICOTTIER</t>
  </si>
  <si>
    <t>00000088</t>
  </si>
  <si>
    <t>LA COURROUZE</t>
  </si>
  <si>
    <t>POINT P-Goven</t>
  </si>
  <si>
    <t>POINT P Melesse</t>
  </si>
  <si>
    <t>00000115</t>
  </si>
  <si>
    <t>CORPS NUDS FAB</t>
  </si>
  <si>
    <t>00000372</t>
  </si>
  <si>
    <t>ALPHONSE GUERIN</t>
  </si>
  <si>
    <t>SCMD</t>
  </si>
  <si>
    <t>00501700</t>
  </si>
  <si>
    <t>QUALITE DE VIE IMMOBILIERE</t>
  </si>
  <si>
    <t>wanerys</t>
  </si>
  <si>
    <t>01308200</t>
  </si>
  <si>
    <t>AUGUSTIN CESSON</t>
  </si>
  <si>
    <t>Copropriété 8-10 rue Jouanet</t>
  </si>
  <si>
    <t>SFR LONGCHAMPS</t>
  </si>
  <si>
    <t>PUM PLASTIQUES CESSON SEVIGNE</t>
  </si>
  <si>
    <t>00800603</t>
  </si>
  <si>
    <t>19 RUE CHALOTAIS</t>
  </si>
  <si>
    <t>00000445</t>
  </si>
  <si>
    <t>GIBOIRE - agence Betton</t>
  </si>
  <si>
    <t>01902114</t>
  </si>
  <si>
    <t>CARGLASS Centre Eurobus Ouest, Rennes</t>
  </si>
  <si>
    <t>2 ALLEE DES GLIERES</t>
  </si>
  <si>
    <t>02004100</t>
  </si>
  <si>
    <t>ACREAT WEB TECHNOLOGIES</t>
  </si>
  <si>
    <t>01619300</t>
  </si>
  <si>
    <t>KERANGAL</t>
  </si>
  <si>
    <t>VILLA COLIGNY</t>
  </si>
  <si>
    <t>BUROSCOPE</t>
  </si>
  <si>
    <t>1 RUE DE CRAIOVA</t>
  </si>
  <si>
    <t>01991800</t>
  </si>
  <si>
    <t>BUNGALOW CANON</t>
  </si>
  <si>
    <t>00000417</t>
  </si>
  <si>
    <t>MC DONALD'S-Rue de St Brieuc</t>
  </si>
  <si>
    <t>02301800</t>
  </si>
  <si>
    <t>MC DONALD'S-Cesson-Sévigné</t>
  </si>
  <si>
    <t>00000444</t>
  </si>
  <si>
    <t>MC DONALD'S-Cleunay</t>
  </si>
  <si>
    <t>MC DONALD'S Cap Malo</t>
  </si>
  <si>
    <t>MC DONALD'S - Pacé</t>
  </si>
  <si>
    <t>01631000</t>
  </si>
  <si>
    <t>LOGERIM-Résidence Fernand Daucé</t>
  </si>
  <si>
    <t>00500234</t>
  </si>
  <si>
    <t>LOGERIM-14 rue Vasselot</t>
  </si>
  <si>
    <t>LEMOUX SA-6 rue du Vau St Germain</t>
  </si>
  <si>
    <t>Centre Informatique VULCAIN</t>
  </si>
  <si>
    <t>GIBOIRE Agence Cesson-Sévigné</t>
  </si>
  <si>
    <t>00199700</t>
  </si>
  <si>
    <t>GIBOIRE - Agence Bruz</t>
  </si>
  <si>
    <t>00800201</t>
  </si>
  <si>
    <t>AGENCE DURABLE</t>
  </si>
  <si>
    <t>00800630</t>
  </si>
  <si>
    <t>GEMINI PARK</t>
  </si>
  <si>
    <t>00200900</t>
  </si>
  <si>
    <t>CLM CEGEDIM LOGICIELS MEDICAUX</t>
  </si>
  <si>
    <t>LES LOUISIANES</t>
  </si>
  <si>
    <t>00000422</t>
  </si>
  <si>
    <t>LEFEUVRE SYNDIC-1 rue de Clisson</t>
  </si>
  <si>
    <t>01322900</t>
  </si>
  <si>
    <t>A. BOUCHARD</t>
  </si>
  <si>
    <t>01323300</t>
  </si>
  <si>
    <t>SORETRAC</t>
  </si>
  <si>
    <t>01323100</t>
  </si>
  <si>
    <t>GEMO INTERIM RENNES</t>
  </si>
  <si>
    <t>01334500</t>
  </si>
  <si>
    <t>COREVA</t>
  </si>
  <si>
    <t>01943600</t>
  </si>
  <si>
    <t>UTOPIA WEB RENNES</t>
  </si>
  <si>
    <t>72 AVENUE DU GENERAL DE GAULLE</t>
  </si>
  <si>
    <t>1-3 ALLEE POPELIUSZKO</t>
  </si>
  <si>
    <t>01212100</t>
  </si>
  <si>
    <t>HERMINE</t>
  </si>
  <si>
    <t>00204700</t>
  </si>
  <si>
    <t>LE PETIT FORESTIER Melesse</t>
  </si>
  <si>
    <t>SFR REDON</t>
  </si>
  <si>
    <t>LA MARIONNAIS</t>
  </si>
  <si>
    <t>00157000</t>
  </si>
  <si>
    <t>BATIMENT CFA BRETAGNE</t>
  </si>
  <si>
    <t>00727400</t>
  </si>
  <si>
    <t>FONCIA ARMOR IMMOB.-13 rue d'Antrain</t>
  </si>
  <si>
    <t>00315400</t>
  </si>
  <si>
    <t>GILLET ET ASSOCIES</t>
  </si>
  <si>
    <t>00800602</t>
  </si>
  <si>
    <t>CENTURY 21 -St Hélier- Rennes</t>
  </si>
  <si>
    <t>AIRELEC</t>
  </si>
  <si>
    <t>01201401</t>
  </si>
  <si>
    <t>14 RUE ARSENAL</t>
  </si>
  <si>
    <t>01938500</t>
  </si>
  <si>
    <t>AUGUSTIN COLOMBIER</t>
  </si>
  <si>
    <t>00000122</t>
  </si>
  <si>
    <t>8 RUE DES PETITS MARAIS</t>
  </si>
  <si>
    <t>01309100</t>
  </si>
  <si>
    <t>3 RUE DE LA CHALOTAIS</t>
  </si>
  <si>
    <t>00000131</t>
  </si>
  <si>
    <t>CABINET LECOMTE-7/11 rue St Melaine</t>
  </si>
  <si>
    <t>CABINET LECOMTE-30 rue Sainte Melaine</t>
  </si>
  <si>
    <t>POINTEX</t>
  </si>
  <si>
    <t>00000379</t>
  </si>
  <si>
    <t>Parc des Bois 5</t>
  </si>
  <si>
    <t>01215000</t>
  </si>
  <si>
    <t>LES NOYALES</t>
  </si>
  <si>
    <t>VILLA EMERAUDE</t>
  </si>
  <si>
    <t>00808100</t>
  </si>
  <si>
    <t>MON FINANCIER</t>
  </si>
  <si>
    <t>00265100</t>
  </si>
  <si>
    <t>Copro au 5 rue J.Maillard de la Gournerie</t>
  </si>
  <si>
    <t>PUM PLASTIQUES MONTGERMONT</t>
  </si>
  <si>
    <t>00000358</t>
  </si>
  <si>
    <t>10 ST GERMAIN</t>
  </si>
  <si>
    <t>00391300</t>
  </si>
  <si>
    <t>ACADOMIA RENNES</t>
  </si>
  <si>
    <t>00103500</t>
  </si>
  <si>
    <t>GROUPE PARTNAIRE</t>
  </si>
  <si>
    <t>01100429</t>
  </si>
  <si>
    <t>CABINET HAMEL-LES FABLES</t>
  </si>
  <si>
    <t>00000442</t>
  </si>
  <si>
    <t>Foncière Lelièvre -8 rue Martenot</t>
  </si>
  <si>
    <t>GROUPE LACTALIS</t>
  </si>
  <si>
    <t>PIXMANIA</t>
  </si>
  <si>
    <t>LEFEUVRE SYNDIC-93 rue St Hélier</t>
  </si>
  <si>
    <t>BELEM - Service répurgation</t>
  </si>
  <si>
    <t>01631500</t>
  </si>
  <si>
    <t>SCAL</t>
  </si>
  <si>
    <t>01100411</t>
  </si>
  <si>
    <t>ISEN</t>
  </si>
  <si>
    <t>00800604</t>
  </si>
  <si>
    <t>MALAGUTI</t>
  </si>
  <si>
    <t>00800601</t>
  </si>
  <si>
    <t>1 RUE COMMANDANT CHARCOT</t>
  </si>
  <si>
    <t>00602800</t>
  </si>
  <si>
    <t>EUROLEV</t>
  </si>
  <si>
    <t>00109200</t>
  </si>
  <si>
    <t>A2C OUEST</t>
  </si>
  <si>
    <t>NACARAT Agence Bretagne</t>
  </si>
  <si>
    <t>01907600</t>
  </si>
  <si>
    <t>ABAD RENNES</t>
  </si>
  <si>
    <t>LESAGE</t>
  </si>
  <si>
    <t>00700600</t>
  </si>
  <si>
    <t>JULES SIMON</t>
  </si>
  <si>
    <t>GUARDIAN</t>
  </si>
  <si>
    <t>SPIRAX SARCO</t>
  </si>
  <si>
    <t>01204800</t>
  </si>
  <si>
    <t>CNAMS</t>
  </si>
  <si>
    <t>01630700</t>
  </si>
  <si>
    <t>BLUE KANGO RENNES</t>
  </si>
  <si>
    <t>SERV SOCIAL INTERENT</t>
  </si>
  <si>
    <t>00500221</t>
  </si>
  <si>
    <t>LE BROCELIANDE</t>
  </si>
  <si>
    <t>01908300</t>
  </si>
  <si>
    <t>CORPS NUDS BPE</t>
  </si>
  <si>
    <t>00902600</t>
  </si>
  <si>
    <t>5 RUE PIERRE BROSSOLETTE</t>
  </si>
  <si>
    <t>01301507</t>
  </si>
  <si>
    <t>SFR ST LO</t>
  </si>
  <si>
    <t>QUALITE DE VIE PROMOTION</t>
  </si>
  <si>
    <t>00000208</t>
  </si>
  <si>
    <t>2 RUE DU LANDREL</t>
  </si>
  <si>
    <t>00000359</t>
  </si>
  <si>
    <t>MAISONS DE L'AVENIR-Bain de bgne</t>
  </si>
  <si>
    <t>01406100</t>
  </si>
  <si>
    <t>Copropriété 23 rue du général Guillaudot</t>
  </si>
  <si>
    <t>00000158</t>
  </si>
  <si>
    <t>6 AVENUE ANDRE BONNIN</t>
  </si>
  <si>
    <t>01902106</t>
  </si>
  <si>
    <t>POINT P TRAVAUX PUBLICS</t>
  </si>
  <si>
    <t>01301510</t>
  </si>
  <si>
    <t>BTZ</t>
  </si>
  <si>
    <t>00706900</t>
  </si>
  <si>
    <t>METZ</t>
  </si>
  <si>
    <t>01913200</t>
  </si>
  <si>
    <t>SONEVOL SAS</t>
  </si>
  <si>
    <t>00315200</t>
  </si>
  <si>
    <t>CARTEL MATIC</t>
  </si>
  <si>
    <t>00000020</t>
  </si>
  <si>
    <t>AQUASERVICE</t>
  </si>
  <si>
    <t>01903600</t>
  </si>
  <si>
    <t>FRANGEUL</t>
  </si>
  <si>
    <t>00800613</t>
  </si>
  <si>
    <t>METROPOLIS 3</t>
  </si>
  <si>
    <t>AVENIR MICRO DISTRIBUTION</t>
  </si>
  <si>
    <t>4 RUE DE LA CHAILLEUX</t>
  </si>
  <si>
    <t>GIBOIRE - Agence Pacé</t>
  </si>
  <si>
    <t>00000418</t>
  </si>
  <si>
    <t>8 POMERANIE</t>
  </si>
  <si>
    <t>7 POMERANIE</t>
  </si>
  <si>
    <t>01300300</t>
  </si>
  <si>
    <t>531- 9 POMERANIE</t>
  </si>
  <si>
    <t>ANNE DE BRETAGNE</t>
  </si>
  <si>
    <t>DTZ</t>
  </si>
  <si>
    <t>00422000</t>
  </si>
  <si>
    <t>CIDEX</t>
  </si>
  <si>
    <t>00263600</t>
  </si>
  <si>
    <t>30.32 Trente</t>
  </si>
  <si>
    <t>01901215</t>
  </si>
  <si>
    <t>2-4-6 RUE DU PETIT PRE</t>
  </si>
  <si>
    <t>01910400</t>
  </si>
  <si>
    <t>9 RUE DE NEMOURS</t>
  </si>
  <si>
    <t>00359700</t>
  </si>
  <si>
    <t>POINT P-Janzé</t>
  </si>
  <si>
    <t>00105800</t>
  </si>
  <si>
    <t>POINT P-Beton (602)</t>
  </si>
  <si>
    <t>00600400</t>
  </si>
  <si>
    <t>POINT P Chateaugiron</t>
  </si>
  <si>
    <t>00800629</t>
  </si>
  <si>
    <t>LES ANCOLIES</t>
  </si>
  <si>
    <t>00122400</t>
  </si>
  <si>
    <t>2-2BIS RUE DE LA TIMONIERE</t>
  </si>
  <si>
    <t>MER ET MEDIA</t>
  </si>
  <si>
    <t>POINT P - PLECHATEL</t>
  </si>
  <si>
    <t>00700220</t>
  </si>
  <si>
    <t>POINT P - GUICHEN</t>
  </si>
  <si>
    <t>00700221</t>
  </si>
  <si>
    <t>POINT P - CHATEAUBOURG</t>
  </si>
  <si>
    <t>00700223</t>
  </si>
  <si>
    <t>3 ALLEE DU MOULIN</t>
  </si>
  <si>
    <t>00800605</t>
  </si>
  <si>
    <t>1 ET 2 RUE DE BELLEVUE</t>
  </si>
  <si>
    <t>00421800</t>
  </si>
  <si>
    <t>TAGERIM BREIZH ARMOR</t>
  </si>
  <si>
    <t>00000120</t>
  </si>
  <si>
    <t>CENTRE D'EXPLOITATION BRUZ</t>
  </si>
  <si>
    <t>00391200</t>
  </si>
  <si>
    <t>DLE</t>
  </si>
  <si>
    <t>1 RUE ANGELE VANNIER</t>
  </si>
  <si>
    <t>00100607</t>
  </si>
  <si>
    <t>BUNGALOWS BASE DE VIE RENNES</t>
  </si>
  <si>
    <t>BP'ART - Emergence MKG</t>
  </si>
  <si>
    <t>LOGERIM-26 rue de Nemours</t>
  </si>
  <si>
    <t>RANDSTAD</t>
  </si>
  <si>
    <t>00800622</t>
  </si>
  <si>
    <t>SCP BILY</t>
  </si>
  <si>
    <t>TECHNOPOLIS</t>
  </si>
  <si>
    <t>01311500</t>
  </si>
  <si>
    <t>DXM - Galerie Commerciale Grand Quartier</t>
  </si>
  <si>
    <t>00225700</t>
  </si>
  <si>
    <t>SFR CHERBOURG CCO</t>
  </si>
  <si>
    <t>SFR AVRANCHES</t>
  </si>
  <si>
    <t>PUM PLASTIQUES VEZIN LE COQUET</t>
  </si>
  <si>
    <t>PUM PLASTIQUES CHERBOURG</t>
  </si>
  <si>
    <t>X VOYAGES - Dinan</t>
  </si>
  <si>
    <t>02028600</t>
  </si>
  <si>
    <t>SAMATEC</t>
  </si>
  <si>
    <t>01813000</t>
  </si>
  <si>
    <t>BOURGEOIS PUBLICITE</t>
  </si>
  <si>
    <t>00408800</t>
  </si>
  <si>
    <t>LA CONTERIE</t>
  </si>
  <si>
    <t>FONCIA ARMOR-40 RUE SAINT BRIEUC</t>
  </si>
  <si>
    <t>01938200</t>
  </si>
  <si>
    <t>LE JARDIN DES LYS-Bâtiment B</t>
  </si>
  <si>
    <t>00264000</t>
  </si>
  <si>
    <t>LE JARDIN DES LYS-Bâtiment A</t>
  </si>
  <si>
    <t>18 COURS DE LA VILAINE</t>
  </si>
  <si>
    <t>CARGLASS Saint Lô</t>
  </si>
  <si>
    <t>00213300</t>
  </si>
  <si>
    <t>CARGLASS centre Vezin Le Coquet</t>
  </si>
  <si>
    <t>01901224</t>
  </si>
  <si>
    <t>CARGLASS Centre Rennes</t>
  </si>
  <si>
    <t>00426400</t>
  </si>
  <si>
    <t>CARGLASS Centre Cherboug (Tourlaville)</t>
  </si>
  <si>
    <t>ARS METALLUM</t>
  </si>
  <si>
    <t>GENERAL MARGUERITE</t>
  </si>
  <si>
    <t>2 RUE DES POTERIATS</t>
  </si>
  <si>
    <t>SAVELYS SERVICE FINANCIER</t>
  </si>
  <si>
    <t>02300800</t>
  </si>
  <si>
    <t>1-3 RUE CALARASI SARATA</t>
  </si>
  <si>
    <t>01986300</t>
  </si>
  <si>
    <t>101 C AVENUE ANDRE BONNIN</t>
  </si>
  <si>
    <t>00203200</t>
  </si>
  <si>
    <t>13-15 ALLEE DU LAVAIS</t>
  </si>
  <si>
    <t>MC DONALD'S - LE COLOMBIA</t>
  </si>
  <si>
    <t>SYMBIOSE INFORMATIQUE</t>
  </si>
  <si>
    <t>01201409</t>
  </si>
  <si>
    <t>LEFEUVRE SYNDIC-8 RUE DE ROHAN</t>
  </si>
  <si>
    <t>01201408</t>
  </si>
  <si>
    <t>32-34 RUE DU MUGUET</t>
  </si>
  <si>
    <t>ECOTAIS-TURBAN</t>
  </si>
  <si>
    <t>14 AVENUE DU GENERAL DE GAULLE</t>
  </si>
  <si>
    <t>RESIDENCE VILLA HERMELAND</t>
  </si>
  <si>
    <t>ADVENTEN</t>
  </si>
  <si>
    <t>LA PILATE</t>
  </si>
  <si>
    <t>00425300</t>
  </si>
  <si>
    <t>OUEST COORDINATION</t>
  </si>
  <si>
    <t>RICHEMOND</t>
  </si>
  <si>
    <t>CREDIT MARITIME BRETAGNE-NORMANDIE</t>
  </si>
  <si>
    <t>00345300</t>
  </si>
  <si>
    <t>2 RUE DE LA CHAILLEUX</t>
  </si>
  <si>
    <t>ASC PHONE SYSTEM</t>
  </si>
  <si>
    <t>THEAMCOM</t>
  </si>
  <si>
    <t>1 RUE DU CHAPITRE</t>
  </si>
  <si>
    <t>01304000</t>
  </si>
  <si>
    <t>SFR CHERBOURG CVILLE</t>
  </si>
  <si>
    <t>01909300</t>
  </si>
  <si>
    <t>LE MOLENE</t>
  </si>
  <si>
    <t>FABLET</t>
  </si>
  <si>
    <t>PHONE REGIE</t>
  </si>
  <si>
    <t>01901213</t>
  </si>
  <si>
    <t>CENTRE D'EXPLOITATION ST GERMAIN S/ILE</t>
  </si>
  <si>
    <t>CAPUCINES</t>
  </si>
  <si>
    <t>SFC RENNES</t>
  </si>
  <si>
    <t>00147200</t>
  </si>
  <si>
    <t>CABINET MARTIN - Maréchal Joffre</t>
  </si>
  <si>
    <t>01902101</t>
  </si>
  <si>
    <t>AMISEP FORMATION</t>
  </si>
  <si>
    <t>01505200</t>
  </si>
  <si>
    <t>PATIO INDIGO</t>
  </si>
  <si>
    <t>01902107</t>
  </si>
  <si>
    <t>CABINET SEVESTRE SIZARET</t>
  </si>
  <si>
    <t>00385100</t>
  </si>
  <si>
    <t>POINT P BEDEE</t>
  </si>
  <si>
    <t>GROUPE 1095</t>
  </si>
  <si>
    <t>00199500</t>
  </si>
  <si>
    <t>6-8 RUE CONSTANT MEREL</t>
  </si>
  <si>
    <t>01944000</t>
  </si>
  <si>
    <t>SINUS ELEC</t>
  </si>
  <si>
    <t>01100419</t>
  </si>
  <si>
    <t>PROFIL PLUS VERN</t>
  </si>
  <si>
    <t>BTCI</t>
  </si>
  <si>
    <t>00301701</t>
  </si>
  <si>
    <t>X VOYAGE SELECTOUR-Centre Alma</t>
  </si>
  <si>
    <t>00609200</t>
  </si>
  <si>
    <t>TERRITOIRES PUBLICS</t>
  </si>
  <si>
    <t>01616700</t>
  </si>
  <si>
    <t>ALLIADIS BRETAGNE</t>
  </si>
  <si>
    <t>CMER Logistique-Containers</t>
  </si>
  <si>
    <t>00700204</t>
  </si>
  <si>
    <t>GROUPE GRAS SAVOYE</t>
  </si>
  <si>
    <t>00000119</t>
  </si>
  <si>
    <t>2 CHEMIN MADELEINE BRES</t>
  </si>
  <si>
    <t>01305300</t>
  </si>
  <si>
    <t>OBERTHUR ASL 74</t>
  </si>
  <si>
    <t>00000211</t>
  </si>
  <si>
    <t>VILLA BELLERIVES</t>
  </si>
  <si>
    <t>31 GUILLOUX</t>
  </si>
  <si>
    <t>01941500</t>
  </si>
  <si>
    <t>BRIZANTE</t>
  </si>
  <si>
    <t>ABACA SALOME PARQUETS</t>
  </si>
  <si>
    <t>SAS BIRO FRANCE</t>
  </si>
  <si>
    <t>LES LILAS C &amp; D</t>
  </si>
  <si>
    <t>LES LILAS A&amp; B</t>
  </si>
  <si>
    <t>00000305</t>
  </si>
  <si>
    <t>MC DONALD'S - ST GREGOIRE</t>
  </si>
  <si>
    <t>00226700</t>
  </si>
  <si>
    <t>20-20BIS-20TER RUE DE LA POMMERAIE</t>
  </si>
  <si>
    <t>TIBCO</t>
  </si>
  <si>
    <t>02022800</t>
  </si>
  <si>
    <t>BUNGALOWS CHU PONTCHAILLOU</t>
  </si>
  <si>
    <t>00301200</t>
  </si>
  <si>
    <t>MAISONNEES II</t>
  </si>
  <si>
    <t>00308000</t>
  </si>
  <si>
    <t>AXA ASSURANCES</t>
  </si>
  <si>
    <t>00704700</t>
  </si>
  <si>
    <t>VORWERK RENNES</t>
  </si>
  <si>
    <t>EGEDIS</t>
  </si>
  <si>
    <t>00500209</t>
  </si>
  <si>
    <t>MISSION LOCALE BD MOUNIER RENNES</t>
  </si>
  <si>
    <t>02000214</t>
  </si>
  <si>
    <t>CYPELLA</t>
  </si>
  <si>
    <t>00500203</t>
  </si>
  <si>
    <t>CGE DISTRIBUTION-Agence</t>
  </si>
  <si>
    <t>00301702</t>
  </si>
  <si>
    <t>BROCELIANDE</t>
  </si>
  <si>
    <t>00198900</t>
  </si>
  <si>
    <t>NOUVELLES FRONTIERES ZOLA RENNES</t>
  </si>
  <si>
    <t>00509200</t>
  </si>
  <si>
    <t>nouvelles frontières tronjolly rennes</t>
  </si>
  <si>
    <t>01100431</t>
  </si>
  <si>
    <t>4-6-8 R DE LA CHALOTAIS - 54-56 R DE BELLE EPINE</t>
  </si>
  <si>
    <t>48 MAIL LEON BLUM</t>
  </si>
  <si>
    <t>01323000</t>
  </si>
  <si>
    <t>SCI EUGENE</t>
  </si>
  <si>
    <t>BROSSETTE BTI</t>
  </si>
  <si>
    <t>02008400</t>
  </si>
  <si>
    <t>POINT P CARRELAGE</t>
  </si>
  <si>
    <t>CIB SYNDIC BRUZ</t>
  </si>
  <si>
    <t>01901204</t>
  </si>
  <si>
    <t>30-32 SAINT HELIER</t>
  </si>
  <si>
    <t>00000290</t>
  </si>
  <si>
    <t>RENNES CENTRE 9 LAMENNAIS</t>
  </si>
  <si>
    <t>00000049</t>
  </si>
  <si>
    <t>RENNES CENTRE 7 LAMENNAIS</t>
  </si>
  <si>
    <t>00507300</t>
  </si>
  <si>
    <t>2 BIS PLACE DE BRETAGNE</t>
  </si>
  <si>
    <t>00000160</t>
  </si>
  <si>
    <t>2-4-6-8 COURS D'ARNHEM</t>
  </si>
  <si>
    <t>00800200</t>
  </si>
  <si>
    <t>2-4 MAIL CAMILLE CLAUDEL</t>
  </si>
  <si>
    <t>00356700</t>
  </si>
  <si>
    <t>26 RUE JEAN MARIE PAIGNON</t>
  </si>
  <si>
    <t>00800616</t>
  </si>
  <si>
    <t>104 RUE DE LA PILATE - 4 ALLEE R. VILBOUX</t>
  </si>
  <si>
    <t>20 ROSSIGNOL</t>
  </si>
  <si>
    <t>BILL MAT</t>
  </si>
  <si>
    <t>16-20-22-24-26 RUE DE LA CHALOTAIS</t>
  </si>
  <si>
    <t>CABINET LECOMTE - L'OREE DU PARC</t>
  </si>
  <si>
    <t>00000308</t>
  </si>
  <si>
    <t>44 AVENUE PAUL GAUGUIN</t>
  </si>
  <si>
    <t>00218100</t>
  </si>
  <si>
    <t>110 112 JACQUES CARTIER</t>
  </si>
  <si>
    <t>01622900</t>
  </si>
  <si>
    <t>1-3 PLACE DE LA  POSTE - 3 CHEMIN DES MARAIS</t>
  </si>
  <si>
    <t>00000091</t>
  </si>
  <si>
    <t>5-7-9 RUE HENRI QUEFFELEC</t>
  </si>
  <si>
    <t>01614601</t>
  </si>
  <si>
    <t>MILON</t>
  </si>
  <si>
    <t>LANCELOT</t>
  </si>
  <si>
    <t>93 RUE D'ANTRAIN</t>
  </si>
  <si>
    <t>01614602</t>
  </si>
  <si>
    <t>CAMIF CHANTEPIE</t>
  </si>
  <si>
    <t>2-4-6-8 SQ RENE LE BOURDELLES</t>
  </si>
  <si>
    <t>BO CONCEPT RENNES</t>
  </si>
  <si>
    <t>LES DANAIDES</t>
  </si>
  <si>
    <t>18 VINCENNES</t>
  </si>
  <si>
    <t>FM INGENIERIE</t>
  </si>
  <si>
    <t>00205300</t>
  </si>
  <si>
    <t>HERBORATUM</t>
  </si>
  <si>
    <t>OP</t>
  </si>
  <si>
    <t>TRISKEM INTERNATIONAL</t>
  </si>
  <si>
    <t>BEAUMANOIR</t>
  </si>
  <si>
    <t>00800700</t>
  </si>
  <si>
    <t>SCCC LE VALAIS</t>
  </si>
  <si>
    <t>OBERTHUR REPURG.</t>
  </si>
  <si>
    <t>6-8 RUE DE LA MESANGE BLEUE</t>
  </si>
  <si>
    <t>00700216</t>
  </si>
  <si>
    <t>LE CARRE VERT BAT B C D</t>
  </si>
  <si>
    <t>00800607</t>
  </si>
  <si>
    <t>ACE INGENIERIE</t>
  </si>
  <si>
    <t>FONCIA ARMOR - Villa Campus</t>
  </si>
  <si>
    <t>00391900</t>
  </si>
  <si>
    <t>SORIMMO</t>
  </si>
  <si>
    <t>GEFCO RENNES LTA</t>
  </si>
  <si>
    <t>00000241</t>
  </si>
  <si>
    <t>LE MONTREAL</t>
  </si>
  <si>
    <t>01100404</t>
  </si>
  <si>
    <t>1-3 RUE BERTHE MORISOT</t>
  </si>
  <si>
    <t>01203002</t>
  </si>
  <si>
    <t>AGENCE COMMUNIQUES</t>
  </si>
  <si>
    <t>00602100</t>
  </si>
  <si>
    <t>P.R.B.</t>
  </si>
  <si>
    <t>00815100</t>
  </si>
  <si>
    <t>SDG INCENDIE</t>
  </si>
  <si>
    <t>01505500</t>
  </si>
  <si>
    <t>SPLA TERRITOIRES PUBLICS</t>
  </si>
  <si>
    <t>00509100</t>
  </si>
  <si>
    <t>IRS</t>
  </si>
  <si>
    <t>01901205</t>
  </si>
  <si>
    <t>3-5-7-9 RUE D'IROISE</t>
  </si>
  <si>
    <t>02000800</t>
  </si>
  <si>
    <t>CLOS DES NOYERS</t>
  </si>
  <si>
    <t>00500208</t>
  </si>
  <si>
    <t>1-2-3 SQUARE LEON JENOUVRIER</t>
  </si>
  <si>
    <t>HAUT CHAMP</t>
  </si>
  <si>
    <t>1-3 AVENUE HUBERT CURIEN</t>
  </si>
  <si>
    <t>00104300</t>
  </si>
  <si>
    <t>CIDF</t>
  </si>
  <si>
    <t>OFFICE DEPOT</t>
  </si>
  <si>
    <t>01913400</t>
  </si>
  <si>
    <t>PAILLEREAU Cabinet Gynecologique</t>
  </si>
  <si>
    <t>00707200</t>
  </si>
  <si>
    <t>ATBE</t>
  </si>
  <si>
    <t>1-3-5-7-9 RUE DE LA POMMERAIE</t>
  </si>
  <si>
    <t>PROFIL PLUS NOYAL</t>
  </si>
  <si>
    <t>00152400</t>
  </si>
  <si>
    <t>GEOSIS</t>
  </si>
  <si>
    <t>01620400</t>
  </si>
  <si>
    <t>SEVAUX-DOCTEUR FELTMANN</t>
  </si>
  <si>
    <t>01912900</t>
  </si>
  <si>
    <t>CABINET HAMEL - L'ELOGE DU PARC</t>
  </si>
  <si>
    <t>01991500</t>
  </si>
  <si>
    <t>KDI ROUENEL</t>
  </si>
  <si>
    <t>00903300</t>
  </si>
  <si>
    <t>BROSSETTE TC</t>
  </si>
  <si>
    <t>FORUM DU LIVRE- Parties communes</t>
  </si>
  <si>
    <t>00800608</t>
  </si>
  <si>
    <t>87 BOULEVARD CLEMENCEAU</t>
  </si>
  <si>
    <t>TRANSPORT LORCY</t>
  </si>
  <si>
    <t>00800614</t>
  </si>
  <si>
    <t>1 ALLEE DE GOTEBORG</t>
  </si>
  <si>
    <t>LIGUE DE BRETAGNE DE BASKET BALL</t>
  </si>
  <si>
    <t>00300200</t>
  </si>
  <si>
    <t>CABINET MARTIN - Isly</t>
  </si>
  <si>
    <t>01507800</t>
  </si>
  <si>
    <t>BREMAT Le Rheu</t>
  </si>
  <si>
    <t>01628300</t>
  </si>
  <si>
    <t>CGE DISTRIBUTION-Direction Régionale</t>
  </si>
  <si>
    <t>00000269</t>
  </si>
  <si>
    <t>ATLANTIC CLIMATISATION &amp;</t>
  </si>
  <si>
    <t>LE GREENFIELDS</t>
  </si>
  <si>
    <t>00000304</t>
  </si>
  <si>
    <t>RESIDENCE DE LA MAIRIE</t>
  </si>
  <si>
    <t>00715400</t>
  </si>
  <si>
    <t>11-12 SQUARE YVES MONNIER</t>
  </si>
  <si>
    <t>LES ORCHIDEES</t>
  </si>
  <si>
    <t>2 RUE HERVE BAZIN</t>
  </si>
  <si>
    <t>01102200</t>
  </si>
  <si>
    <t>LES JASMINS</t>
  </si>
  <si>
    <t>VICTOR HUGO</t>
  </si>
  <si>
    <t>00607900</t>
  </si>
  <si>
    <t>LE VERNAIRE</t>
  </si>
  <si>
    <t>SOREIM_Agence</t>
  </si>
  <si>
    <t>02030100</t>
  </si>
  <si>
    <t>POINT P - FOUGERES</t>
  </si>
  <si>
    <t>6 SQUARE PAUL GAUGUIN</t>
  </si>
  <si>
    <t>01203400</t>
  </si>
  <si>
    <t>RESIDENCE AQUARELLE</t>
  </si>
  <si>
    <t>SMARDTV</t>
  </si>
  <si>
    <t>0020600</t>
  </si>
  <si>
    <t>140 BOULEVARD CLEMENCEAU</t>
  </si>
  <si>
    <t>15-17-19-21 RUE COMMANDANT CHARCOT</t>
  </si>
  <si>
    <t>00123800</t>
  </si>
  <si>
    <t>GROUPE 415</t>
  </si>
  <si>
    <t>01901225</t>
  </si>
  <si>
    <t>PARC DES ETANGS</t>
  </si>
  <si>
    <t>00500229</t>
  </si>
  <si>
    <t>13-15 ALLEE DU TAGE - 20 AVENUE DES PAYS BAS</t>
  </si>
  <si>
    <t>BPO Rennes Longchamps</t>
  </si>
  <si>
    <t>00500230</t>
  </si>
  <si>
    <t>BPO Rennes La Poterie</t>
  </si>
  <si>
    <t>BPO Cesson Sévigné Bourgchevreuil</t>
  </si>
  <si>
    <t>02000211</t>
  </si>
  <si>
    <t>BPO Bruz</t>
  </si>
  <si>
    <t>00800615</t>
  </si>
  <si>
    <t>CMB Rue Verrerie FOUGERES</t>
  </si>
  <si>
    <t>01201411</t>
  </si>
  <si>
    <t>CMB ROMILLE</t>
  </si>
  <si>
    <t>01989600</t>
  </si>
  <si>
    <t>CMB MELESSE</t>
  </si>
  <si>
    <t>CMB GEVEZE</t>
  </si>
  <si>
    <t>01100425</t>
  </si>
  <si>
    <t>CMB BEDEE</t>
  </si>
  <si>
    <t>01201410</t>
  </si>
  <si>
    <t>LES FORGES</t>
  </si>
  <si>
    <t>01909700</t>
  </si>
  <si>
    <t>1-3 RUE SARAH VAUGHAN</t>
  </si>
  <si>
    <t>GROUPE 1216   RUE L. ETIENNE RENNES</t>
  </si>
  <si>
    <t>Centre Commercial Beausoleil</t>
  </si>
  <si>
    <t>ARMORLUX</t>
  </si>
  <si>
    <t>00800609</t>
  </si>
  <si>
    <t>FAUCHE BRETAGNE</t>
  </si>
  <si>
    <t>00225500</t>
  </si>
  <si>
    <t>1 ALLEE DE LUCERNE</t>
  </si>
  <si>
    <t>GENERIX</t>
  </si>
  <si>
    <t>30 A 38 RESIDENCE DU TREGOR</t>
  </si>
  <si>
    <t>CERAP RENNES</t>
  </si>
  <si>
    <t>CRECI MANAGEMENT</t>
  </si>
  <si>
    <t>ROYAL KART</t>
  </si>
  <si>
    <t>POINT P RENNES JEAN LE HO</t>
  </si>
  <si>
    <t>EVOLIS AVOCATS</t>
  </si>
  <si>
    <t>SILICON LABS</t>
  </si>
  <si>
    <t>00800620</t>
  </si>
  <si>
    <t>GRETA SERVICE GENERAL ET COMMERCIAL</t>
  </si>
  <si>
    <t>AVENUE D'ORIENT</t>
  </si>
  <si>
    <t>OPTION SAI RENNES</t>
  </si>
  <si>
    <t>ARROW ELECTRONIQUE</t>
  </si>
  <si>
    <t>00111200</t>
  </si>
  <si>
    <t>BANKASSUR</t>
  </si>
  <si>
    <t>00385900</t>
  </si>
  <si>
    <t>9 SQUARE DE BELLE ILE</t>
  </si>
  <si>
    <t>00200200</t>
  </si>
  <si>
    <t>BPO Saint Grégoire-Grand Quartier</t>
  </si>
  <si>
    <t>SCP DESPRES</t>
  </si>
  <si>
    <t>00305700</t>
  </si>
  <si>
    <t>CMB MONTAUBAN</t>
  </si>
  <si>
    <t>SOGEA CLEMENCEAU</t>
  </si>
  <si>
    <t>00000128</t>
  </si>
  <si>
    <t>KER AMYS</t>
  </si>
  <si>
    <t>00324300</t>
  </si>
  <si>
    <t>1-3-5-7-9 SQUARE AMIRAL ANDRE ROUX</t>
  </si>
  <si>
    <t>00000038</t>
  </si>
  <si>
    <t>66 MAIL LA BESNERAIE/15-17-19 BD DU GRAND BOIS</t>
  </si>
  <si>
    <t>LA HAIE D'HONNEUR</t>
  </si>
  <si>
    <t>00502600</t>
  </si>
  <si>
    <t>MISSION LOCALE 35 PARCHEMINERIE</t>
  </si>
  <si>
    <t>00000310</t>
  </si>
  <si>
    <t>CMB ST AUBIN D'AUBIGNE</t>
  </si>
  <si>
    <t>00728700</t>
  </si>
  <si>
    <t>BERTO TRANSPORT</t>
  </si>
  <si>
    <t>AGESCO 35</t>
  </si>
  <si>
    <t>25 RUE ERNEST RENAN</t>
  </si>
  <si>
    <t>00100900</t>
  </si>
  <si>
    <t>RESIDENCE ELSA TRIOLET</t>
  </si>
  <si>
    <t>00724000</t>
  </si>
  <si>
    <t>CEDEO - Zone commerciale</t>
  </si>
  <si>
    <t>L'OREE VERDE BAT A</t>
  </si>
  <si>
    <t>POINT P - REDON 1</t>
  </si>
  <si>
    <t>00420800</t>
  </si>
  <si>
    <t>COCTEAU</t>
  </si>
  <si>
    <t>LES ETOILES</t>
  </si>
  <si>
    <t>ARIA INGENIERIE</t>
  </si>
  <si>
    <t>02000204</t>
  </si>
  <si>
    <t>WEDIA Mobile SAS</t>
  </si>
  <si>
    <t>78-78BIS-80-82-84-84BIS BLD EMILE COMBES</t>
  </si>
  <si>
    <t>69 BOULEVARD DE L'EUROPE</t>
  </si>
  <si>
    <t>HOME DIFFUSION</t>
  </si>
  <si>
    <t>00000067</t>
  </si>
  <si>
    <t>ORCANIA</t>
  </si>
  <si>
    <t>DUPOUY Auguste</t>
  </si>
  <si>
    <t>CHAM</t>
  </si>
  <si>
    <t>00150700</t>
  </si>
  <si>
    <t>SAMI TP</t>
  </si>
  <si>
    <t>Résidence VILLA ROMANCE</t>
  </si>
  <si>
    <t>BOXER PASSION</t>
  </si>
  <si>
    <t>00391100</t>
  </si>
  <si>
    <t>CITEOS</t>
  </si>
  <si>
    <t>ILE AUX MOINES - 2 CEZEMBRE</t>
  </si>
  <si>
    <t>ESPACE VILAINE CESSON SEVIGNE</t>
  </si>
  <si>
    <t>01901223</t>
  </si>
  <si>
    <t>PREVADIES RUE DE NANTES</t>
  </si>
  <si>
    <t>01100428</t>
  </si>
  <si>
    <t>PREVADIES / HARMONIE MUTUELLE RUE DE FOUGERES</t>
  </si>
  <si>
    <t>00150000</t>
  </si>
  <si>
    <t>CER</t>
  </si>
  <si>
    <t>02300700</t>
  </si>
  <si>
    <t>ALU RENNAIS</t>
  </si>
  <si>
    <t>Comptoir Seigneurie Gauthier</t>
  </si>
  <si>
    <t>POLE TENNIS ST GREGOIRE</t>
  </si>
  <si>
    <t>00816100</t>
  </si>
  <si>
    <t>CMB ST BRICE EN COGLES</t>
  </si>
  <si>
    <t>00800623</t>
  </si>
  <si>
    <t>CMB MONTFORT</t>
  </si>
  <si>
    <t>01902117</t>
  </si>
  <si>
    <t>SOIE RENNES</t>
  </si>
  <si>
    <t>00384900</t>
  </si>
  <si>
    <t>PREVADIES</t>
  </si>
  <si>
    <t>01926600</t>
  </si>
  <si>
    <t>LES CASTILLANES</t>
  </si>
  <si>
    <t>01902144</t>
  </si>
  <si>
    <t>1-3 AVENUE DE LA CHALOTAIS</t>
  </si>
  <si>
    <t>00213600</t>
  </si>
  <si>
    <t>SEMIRAMIS 2</t>
  </si>
  <si>
    <t>01942200</t>
  </si>
  <si>
    <t>QUAI</t>
  </si>
  <si>
    <t>AGORA</t>
  </si>
  <si>
    <t>MAAF Lafayette</t>
  </si>
  <si>
    <t>01303300</t>
  </si>
  <si>
    <t>AJP 35 Xerox</t>
  </si>
  <si>
    <t>MAAF-Janvier</t>
  </si>
  <si>
    <t>01609000</t>
  </si>
  <si>
    <t>10 TERRE NEUVE (Répurgation)</t>
  </si>
  <si>
    <t>00000287</t>
  </si>
  <si>
    <t>CIBLEX-RENNES</t>
  </si>
  <si>
    <t>01628000</t>
  </si>
  <si>
    <t>LES TRIGONES</t>
  </si>
  <si>
    <t>02206100</t>
  </si>
  <si>
    <t>19 RUE PIERRE ET MARIE CURIE</t>
  </si>
  <si>
    <t>CFA DU BATIMENT</t>
  </si>
  <si>
    <t>CANAL 28</t>
  </si>
  <si>
    <t>SANTERNE BRETAGNE</t>
  </si>
  <si>
    <t>01348700</t>
  </si>
  <si>
    <t>MAAF-Fougères</t>
  </si>
  <si>
    <t>00301703</t>
  </si>
  <si>
    <t>SIKA OUEST</t>
  </si>
  <si>
    <t>86-88-90-92-94 SQUARE DORE</t>
  </si>
  <si>
    <t>00339200</t>
  </si>
  <si>
    <t>SAVELYS-Acigné</t>
  </si>
  <si>
    <t>02002600</t>
  </si>
  <si>
    <t>SORIDIS</t>
  </si>
  <si>
    <t>32-34 TURENNE</t>
  </si>
  <si>
    <t>01322000</t>
  </si>
  <si>
    <t>SEMIRAMIS</t>
  </si>
  <si>
    <t>00199200</t>
  </si>
  <si>
    <t>AXA COURTAGE TRANSPORTS TERRESTRES</t>
  </si>
  <si>
    <t>01300900</t>
  </si>
  <si>
    <t>Copro L'EKLUSERIE</t>
  </si>
  <si>
    <t>01902103</t>
  </si>
  <si>
    <t>1 A 5/9 A 18 SQUARE DE PROVENCE</t>
  </si>
  <si>
    <t>00704800</t>
  </si>
  <si>
    <t>ETIAM</t>
  </si>
  <si>
    <t>00800612</t>
  </si>
  <si>
    <t>BASE DE VIE ST HELIER</t>
  </si>
  <si>
    <t>SFIC</t>
  </si>
  <si>
    <t>00218800</t>
  </si>
  <si>
    <t>LE PETIT FORESTIER</t>
  </si>
  <si>
    <t>00602602</t>
  </si>
  <si>
    <t>BPO Rennes Tronjolly</t>
  </si>
  <si>
    <t>01985700</t>
  </si>
  <si>
    <t>LES JARDINS DE LA FORET</t>
  </si>
  <si>
    <t>01319300</t>
  </si>
  <si>
    <t>ARMORLUX ST GREGOIRE</t>
  </si>
  <si>
    <t>01936400</t>
  </si>
  <si>
    <t>FEDERATION DU BATIMENT</t>
  </si>
  <si>
    <t>COURS ST LOUIS</t>
  </si>
  <si>
    <t>01986500</t>
  </si>
  <si>
    <t>CMB ST AUBIN DU CORMIER</t>
  </si>
  <si>
    <t>01913300</t>
  </si>
  <si>
    <t>1 A 12/16/22 A 33 SQUARE DU GRAND PLACIS</t>
  </si>
  <si>
    <t>ROCHER Mikaël</t>
  </si>
  <si>
    <t>00718900</t>
  </si>
  <si>
    <t>GROUPE 22 H_I_J_K_L_M</t>
  </si>
  <si>
    <t>01600800</t>
  </si>
  <si>
    <t>GROUPE 22 D_E_F_G</t>
  </si>
  <si>
    <t>00121900</t>
  </si>
  <si>
    <t>GUITTON MENUISERIE</t>
  </si>
  <si>
    <t>00800632</t>
  </si>
  <si>
    <t>GOOGLE FRANCE</t>
  </si>
  <si>
    <t>MUTOUEST - Centre</t>
  </si>
  <si>
    <t>00547000</t>
  </si>
  <si>
    <t>ARAMIS - copro</t>
  </si>
  <si>
    <t>SAVELYS Rennes</t>
  </si>
  <si>
    <t>01607000</t>
  </si>
  <si>
    <t>CAP CODE RENNES</t>
  </si>
  <si>
    <t>GROUPE 18.4</t>
  </si>
  <si>
    <t>BRASSERIE LA PAIX</t>
  </si>
  <si>
    <t>01907700</t>
  </si>
  <si>
    <t>FORMULE GOLF</t>
  </si>
  <si>
    <t>ADIPH 35</t>
  </si>
  <si>
    <t>00600600</t>
  </si>
  <si>
    <t>1-2 SQUARE DES HAUTES OURMES</t>
  </si>
  <si>
    <t>00602603</t>
  </si>
  <si>
    <t>MUTUELLE DES ETUDIANTS-1 Espagne</t>
  </si>
  <si>
    <t>GROUPE 22 N_O_P_Q</t>
  </si>
  <si>
    <t>RENNES CARRELAGE 2</t>
  </si>
  <si>
    <t>QUAI ST CYR-VANEAU</t>
  </si>
  <si>
    <t>CORAIL</t>
  </si>
  <si>
    <t>00705800</t>
  </si>
  <si>
    <t>ARMEN SANTE</t>
  </si>
  <si>
    <t>00616400</t>
  </si>
  <si>
    <t>GROUPE 297</t>
  </si>
  <si>
    <t>SCP PERRAUT PIRIOUX Notaires Associés</t>
  </si>
  <si>
    <t>00500213</t>
  </si>
  <si>
    <t>GROUPE 14 A_C</t>
  </si>
  <si>
    <t>01903200</t>
  </si>
  <si>
    <t>ACTEMIUM</t>
  </si>
  <si>
    <t>00000149</t>
  </si>
  <si>
    <t>ETABLISSEMENT FRANCAIS DU SANG</t>
  </si>
  <si>
    <t>CHANTIER BPO SIEGE SOCIAL</t>
  </si>
  <si>
    <t>00206700</t>
  </si>
  <si>
    <t>RESEAUCOOP</t>
  </si>
  <si>
    <t>LES ANDELYS</t>
  </si>
  <si>
    <t>00100400</t>
  </si>
  <si>
    <t>GROUPE 1265 ST JACQUES</t>
  </si>
  <si>
    <t>SCP DEPASSE</t>
  </si>
  <si>
    <t>01324600</t>
  </si>
  <si>
    <t>MEDERIC Rennes</t>
  </si>
  <si>
    <t>SUPERMARCHE G20</t>
  </si>
  <si>
    <t>EXAPAQ OUEST</t>
  </si>
  <si>
    <t>01801006</t>
  </si>
  <si>
    <t>CLUB CAMPUS</t>
  </si>
  <si>
    <t>00500212</t>
  </si>
  <si>
    <t>MR BRICOLAGE</t>
  </si>
  <si>
    <t>00198800</t>
  </si>
  <si>
    <t>STUDIO BIGOT</t>
  </si>
  <si>
    <t>CABINET RADIOLOGIE ECHOGRAPHIE</t>
  </si>
  <si>
    <t>01608700</t>
  </si>
  <si>
    <t>YVELIN S.A.</t>
  </si>
  <si>
    <t>MANOIR</t>
  </si>
  <si>
    <t>00721300</t>
  </si>
  <si>
    <t>RICARD</t>
  </si>
  <si>
    <t>00545200</t>
  </si>
  <si>
    <t>LE VOLTAIRE</t>
  </si>
  <si>
    <t>00123200</t>
  </si>
  <si>
    <t>ANTARGAZ</t>
  </si>
  <si>
    <t>00324800</t>
  </si>
  <si>
    <t>LE TURNER 95 et 97</t>
  </si>
  <si>
    <t>01100401</t>
  </si>
  <si>
    <t>BOURGOIN NOTAIRES</t>
  </si>
  <si>
    <t>ORDRE DES EXPERTS</t>
  </si>
  <si>
    <t>00402500</t>
  </si>
  <si>
    <t>TELINDUS</t>
  </si>
  <si>
    <t>AGEFOS PME</t>
  </si>
  <si>
    <t>01322800</t>
  </si>
  <si>
    <t>GRETA CENTRE DE FORMATION</t>
  </si>
  <si>
    <t>00532400</t>
  </si>
  <si>
    <t>LAVOISIER</t>
  </si>
  <si>
    <t>01901201</t>
  </si>
  <si>
    <t>Service Radiologie-Polyclinique Cesson</t>
  </si>
  <si>
    <t>01349000</t>
  </si>
  <si>
    <t>BROSSETTE-Breillou</t>
  </si>
  <si>
    <t>00256000</t>
  </si>
  <si>
    <t>10 TERRE NEUVE (Ménage)</t>
  </si>
  <si>
    <t>00000089</t>
  </si>
  <si>
    <t>SCM PARODONTIE</t>
  </si>
  <si>
    <t>02500700</t>
  </si>
  <si>
    <t>POINT P-HOVASSE</t>
  </si>
  <si>
    <t>01201402</t>
  </si>
  <si>
    <t>OURANOS</t>
  </si>
  <si>
    <t>01803300</t>
  </si>
  <si>
    <t>CRECHE FLORA TRISTAN</t>
  </si>
  <si>
    <t>00602604</t>
  </si>
  <si>
    <t>AXIANS</t>
  </si>
  <si>
    <t xml:space="preserve">INSPECTEUR AFFILIE </t>
  </si>
  <si>
    <t>00000483</t>
  </si>
  <si>
    <t>RENNES CITE MEDIA - TV RENNES</t>
  </si>
  <si>
    <t>BVI</t>
  </si>
  <si>
    <t>00209000</t>
  </si>
  <si>
    <t>GRETA FOUGERES</t>
  </si>
  <si>
    <t>01503500</t>
  </si>
  <si>
    <t>IPAG RENNES</t>
  </si>
  <si>
    <t>02003700</t>
  </si>
  <si>
    <t>SITA OUEST</t>
  </si>
  <si>
    <t>00103000</t>
  </si>
  <si>
    <t>KERMARREC SIEGE</t>
  </si>
  <si>
    <t>GRETA HAUTES OURMES</t>
  </si>
  <si>
    <t>00500204</t>
  </si>
  <si>
    <t>OBERTHUR F &amp; 74</t>
  </si>
  <si>
    <t>IMPRIMERIE DU RIMON</t>
  </si>
  <si>
    <t>TOTAL FRANCE</t>
  </si>
  <si>
    <t>01902120</t>
  </si>
  <si>
    <t>2-4-6-8 SQUARE COMMANDANT DUTERTRE</t>
  </si>
  <si>
    <t>01602400</t>
  </si>
  <si>
    <t>LES ECOLES</t>
  </si>
  <si>
    <t>PIERRE CORNEILLE</t>
  </si>
  <si>
    <t>01100423</t>
  </si>
  <si>
    <t>7.8.9 TERRE NEUVE</t>
  </si>
  <si>
    <t>KIABI CHANTEPIE</t>
  </si>
  <si>
    <t>00139000</t>
  </si>
  <si>
    <t>SEMTCAR</t>
  </si>
  <si>
    <t>02000700</t>
  </si>
  <si>
    <t>BPO- Monnaie</t>
  </si>
  <si>
    <t>00214100</t>
  </si>
  <si>
    <t>LE PATIO</t>
  </si>
  <si>
    <t>OCDL</t>
  </si>
  <si>
    <t>DISPANO</t>
  </si>
  <si>
    <t>01990400</t>
  </si>
  <si>
    <t>MISSION LOCALE</t>
  </si>
  <si>
    <t>SAVELYS-Cesson-Sévigné</t>
  </si>
  <si>
    <t>GROUPE 12</t>
  </si>
  <si>
    <t>00500210</t>
  </si>
  <si>
    <t>LUCEO</t>
  </si>
  <si>
    <t>00901100</t>
  </si>
  <si>
    <t>4-6 RUE ANDRE MALRAUX - 47 RUE NEMOURS</t>
  </si>
  <si>
    <t>00500300</t>
  </si>
  <si>
    <t>TERRITOIRES &amp; DEVELOPPEMENT</t>
  </si>
  <si>
    <t>GROUPE GCA</t>
  </si>
  <si>
    <t>01100406</t>
  </si>
  <si>
    <t>1 A 10 - 13 A 16 SQUARE YVES MONNIER</t>
  </si>
  <si>
    <t>02000207</t>
  </si>
  <si>
    <t>MIROITERIES DE L'OUEST</t>
  </si>
  <si>
    <t>01902141</t>
  </si>
  <si>
    <t>CNAMTS RENNES</t>
  </si>
  <si>
    <t>00000307</t>
  </si>
  <si>
    <t>TRANSYLVANIE</t>
  </si>
  <si>
    <t>01924900</t>
  </si>
  <si>
    <t>CEDRICOM MANAGEMENT</t>
  </si>
  <si>
    <t>RESIDENCE LONGS CHAMPS</t>
  </si>
  <si>
    <t>BPO - Montgermont 5</t>
  </si>
  <si>
    <t>01505900</t>
  </si>
  <si>
    <t>00403400</t>
  </si>
  <si>
    <t>LES RELAIS D'ALSACE</t>
  </si>
  <si>
    <t>DUGUAY TROUIN</t>
  </si>
  <si>
    <t>GRETA COETLOGON</t>
  </si>
  <si>
    <t>ASTELLIA VAL PLAZA</t>
  </si>
  <si>
    <t>GROUPE 28 TORIGNE</t>
  </si>
  <si>
    <t>GROUPE 15</t>
  </si>
  <si>
    <t>CITROEN - St Grégoire</t>
  </si>
  <si>
    <t>01619100</t>
  </si>
  <si>
    <t>CEDEO - Salle d'exposition</t>
  </si>
  <si>
    <t>PRECOM</t>
  </si>
  <si>
    <t>01325000</t>
  </si>
  <si>
    <t>ATLAS</t>
  </si>
  <si>
    <t>00000316</t>
  </si>
  <si>
    <t>DMO BRETAGNE</t>
  </si>
  <si>
    <t>00700217</t>
  </si>
  <si>
    <t>CCAS TERRITOIRES BRETAGNE</t>
  </si>
  <si>
    <t>00301800</t>
  </si>
  <si>
    <t>LABORATOIRES FUJIFILM</t>
  </si>
  <si>
    <t>01811500</t>
  </si>
  <si>
    <t>CEWE COLOR</t>
  </si>
  <si>
    <t>00000376</t>
  </si>
  <si>
    <t>ARES</t>
  </si>
  <si>
    <t>00109600</t>
  </si>
  <si>
    <t>ECOLE LE COZIC</t>
  </si>
  <si>
    <t>01932900</t>
  </si>
  <si>
    <t>GARE ROUTIERE</t>
  </si>
  <si>
    <t>01209904</t>
  </si>
  <si>
    <t>3 SQUARE DE SETUBAL</t>
  </si>
  <si>
    <t>GROUPE HEPPNER</t>
  </si>
  <si>
    <t>00127800</t>
  </si>
  <si>
    <t>BETEREM INGENIERIE</t>
  </si>
  <si>
    <t>VILLAGE OXYLANE</t>
  </si>
  <si>
    <t>STAR-G</t>
  </si>
  <si>
    <t>00383800</t>
  </si>
  <si>
    <t>CERCLE CULINAIRE</t>
  </si>
  <si>
    <t>00390100</t>
  </si>
  <si>
    <t>ECOTAIS</t>
  </si>
  <si>
    <t>01606400</t>
  </si>
  <si>
    <t>EPI CONDORCET</t>
  </si>
  <si>
    <t>00138400</t>
  </si>
  <si>
    <t>MITSUBISHI ELECTRIC I.T.E.</t>
  </si>
  <si>
    <t>LE SEXTANT</t>
  </si>
  <si>
    <t>00392000</t>
  </si>
  <si>
    <t>FORUM DU LIVRE</t>
  </si>
  <si>
    <t>01213200</t>
  </si>
  <si>
    <t>MBA RADIANCE</t>
  </si>
  <si>
    <t>00302300</t>
  </si>
  <si>
    <t>GIBOIRE</t>
  </si>
  <si>
    <t>00109500</t>
  </si>
  <si>
    <t>Association de Moyens KLESIA</t>
  </si>
  <si>
    <t>00545000</t>
  </si>
  <si>
    <t>FLY- Rennes</t>
  </si>
  <si>
    <t>00000111</t>
  </si>
  <si>
    <t>CMER Logistique</t>
  </si>
  <si>
    <t>00100605</t>
  </si>
  <si>
    <t>GROUPE 28 LANDREL</t>
  </si>
  <si>
    <t>CASTEL LAENNEC</t>
  </si>
  <si>
    <t>00000484</t>
  </si>
  <si>
    <t>BRICO DEPOT Cesson</t>
  </si>
  <si>
    <t>02214800</t>
  </si>
  <si>
    <t>CHAPLAIN</t>
  </si>
  <si>
    <t>01937500</t>
  </si>
  <si>
    <t>BRICO DEPOT ST GREGOIRE</t>
  </si>
  <si>
    <t>00343700</t>
  </si>
  <si>
    <t>CITROEN Chantepie</t>
  </si>
  <si>
    <t>01901203</t>
  </si>
  <si>
    <t>Galerie marchande Les Longchamps</t>
  </si>
  <si>
    <t>IGR / CFJM</t>
  </si>
  <si>
    <t>01339600</t>
  </si>
  <si>
    <t>GEFCO</t>
  </si>
  <si>
    <t>00800631</t>
  </si>
  <si>
    <t>ASTELLIA</t>
  </si>
  <si>
    <t>00607800</t>
  </si>
  <si>
    <t>LECLERC Noyal S/Vilaine</t>
  </si>
  <si>
    <t>00000021</t>
  </si>
  <si>
    <t>RETIS</t>
  </si>
  <si>
    <t>00715100</t>
  </si>
  <si>
    <t>FEDERAL SERVICE</t>
  </si>
  <si>
    <t>01301200</t>
  </si>
  <si>
    <t>Domaine de Cissé Blossac - Golf, Resort &amp; Spa</t>
  </si>
  <si>
    <t>00608700</t>
  </si>
  <si>
    <t>HANDAS CORNOUAILLE</t>
  </si>
  <si>
    <t>CINEVILLE COLOMBIER</t>
  </si>
  <si>
    <t>SOPRA GROUP</t>
  </si>
  <si>
    <t>01901202</t>
  </si>
  <si>
    <t>DECATHLON-Betton</t>
  </si>
  <si>
    <t>00207000</t>
  </si>
  <si>
    <t>Ensemble Immobilier 3 Soleils</t>
  </si>
  <si>
    <t>00311700</t>
  </si>
  <si>
    <t>BPO Montgermont</t>
  </si>
  <si>
    <t>00205000</t>
  </si>
  <si>
    <t>SCD DROIT GESTION ECONOMIE</t>
  </si>
  <si>
    <t>LEROY MERLIN BETTON</t>
  </si>
  <si>
    <t>00700200</t>
  </si>
  <si>
    <t>CHAMBRE D'AGRICULTURE</t>
  </si>
  <si>
    <t>FACULTE DE DROIT</t>
  </si>
  <si>
    <t>00725700</t>
  </si>
  <si>
    <t>LECLERC GALERIE MARCHANDE</t>
  </si>
  <si>
    <t>GAUMONT</t>
  </si>
  <si>
    <t>01944700</t>
  </si>
  <si>
    <t>HYPER U</t>
  </si>
  <si>
    <t>01802300</t>
  </si>
  <si>
    <t>LECLERC MAGASIN</t>
  </si>
  <si>
    <t>00609300</t>
  </si>
  <si>
    <t>00346300</t>
  </si>
  <si>
    <t>01991300</t>
  </si>
  <si>
    <t>TAUX HORAIRE BRUT MOYEN</t>
  </si>
  <si>
    <t>00415800</t>
  </si>
  <si>
    <t>00700227</t>
  </si>
  <si>
    <t>PRIX VENTE HORAIRE CA</t>
  </si>
  <si>
    <t>HEURES CHANTIER</t>
  </si>
  <si>
    <t>Ecart vs obj</t>
  </si>
  <si>
    <t>Obj</t>
  </si>
  <si>
    <t>Réel</t>
  </si>
  <si>
    <t>Budget</t>
  </si>
  <si>
    <t>00000242</t>
  </si>
  <si>
    <t>00384000</t>
  </si>
  <si>
    <t>RES. COURANT AVT IMPOTS</t>
  </si>
  <si>
    <t>01269100</t>
  </si>
  <si>
    <t>Frais de siège</t>
  </si>
  <si>
    <t>00507700</t>
  </si>
  <si>
    <t>Achats et charges de structure</t>
  </si>
  <si>
    <t>00000373</t>
  </si>
  <si>
    <t>01269000</t>
  </si>
  <si>
    <t>MARGE BRUTE OPERATIONNELLE</t>
  </si>
  <si>
    <t>Nombre d'heures budgétées sur le chantier</t>
  </si>
  <si>
    <t>Nombre d'heures réalisées sur le chantier</t>
  </si>
  <si>
    <t>CA théorique</t>
  </si>
  <si>
    <t>CA</t>
  </si>
  <si>
    <t>Inspecteur</t>
  </si>
  <si>
    <t>Code du client</t>
  </si>
  <si>
    <t>Nom du chantier</t>
  </si>
  <si>
    <t>02</t>
  </si>
  <si>
    <t>01</t>
  </si>
  <si>
    <t>MASSE SALARIALE BRUTE DE PRODUCTION</t>
  </si>
  <si>
    <t>Valeurs</t>
  </si>
  <si>
    <t>Mois</t>
  </si>
  <si>
    <t>Chrages de personnel hors MS brute production</t>
  </si>
  <si>
    <t>Achats et charges opérationnelles</t>
  </si>
  <si>
    <t>ENTR</t>
  </si>
  <si>
    <t>Poste de rentabilité</t>
  </si>
  <si>
    <t>Achats matières et sous-traitance</t>
  </si>
  <si>
    <t>AGENCE DE RENNES</t>
  </si>
  <si>
    <t>Intitulé de l'agence</t>
  </si>
  <si>
    <t>CHIFFRES D'AFFAIRES</t>
  </si>
  <si>
    <t>ECART</t>
  </si>
  <si>
    <t>OBJ</t>
  </si>
  <si>
    <t>12</t>
  </si>
  <si>
    <t>11</t>
  </si>
  <si>
    <t>10</t>
  </si>
  <si>
    <t>09</t>
  </si>
  <si>
    <t>08</t>
  </si>
  <si>
    <t>07</t>
  </si>
  <si>
    <t>06</t>
  </si>
  <si>
    <t>05</t>
  </si>
  <si>
    <t>04</t>
  </si>
  <si>
    <t>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</si>
</sst>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sz val="18"/>
      <color rgb="FF0070C0"/>
      <name val="Arial"/>
      <family val="2"/>
    </font>
    <font>
      <u/>
      <sz val="10"/>
      <color theme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8"/>
      <name val="Arial"/>
      <family val="2"/>
    </font>
    <font>
      <b/>
      <sz val="16"/>
      <color rgb="FF0070C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indexed="64"/>
      </right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auto="1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</borders>
  <cellStyleXfs count="7">
    <xf numFmtId="0" fontId="0" fillId="0" borderId="0"/>
    <xf numFmtId="0" fontId="10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116">
    <xf numFmtId="0" fontId="0" fillId="0" borderId="0" xfId="0"/>
    <xf numFmtId="0" fontId="0" fillId="2" borderId="0" xfId="0" applyFill="1" applyBorder="1"/>
    <xf numFmtId="3" fontId="0" fillId="2" borderId="0" xfId="0" applyNumberFormat="1" applyFill="1" applyBorder="1" applyAlignment="1">
      <alignment horizontal="center"/>
    </xf>
    <xf numFmtId="3" fontId="0" fillId="2" borderId="0" xfId="0" applyNumberFormat="1" applyFill="1" applyBorder="1"/>
    <xf numFmtId="3" fontId="2" fillId="2" borderId="0" xfId="0" applyNumberFormat="1" applyFont="1" applyFill="1" applyBorder="1"/>
    <xf numFmtId="0" fontId="0" fillId="2" borderId="0" xfId="0" applyFill="1"/>
    <xf numFmtId="0" fontId="0" fillId="2" borderId="1" xfId="0" quotePrefix="1" applyFill="1" applyBorder="1" applyAlignment="1">
      <alignment horizontal="center"/>
    </xf>
    <xf numFmtId="0" fontId="0" fillId="0" borderId="1" xfId="0" applyBorder="1"/>
    <xf numFmtId="0" fontId="0" fillId="0" borderId="1" xfId="0" applyNumberFormat="1" applyBorder="1"/>
    <xf numFmtId="3" fontId="3" fillId="2" borderId="0" xfId="0" applyNumberFormat="1" applyFont="1" applyFill="1" applyBorder="1" applyAlignment="1">
      <alignment horizontal="center"/>
    </xf>
    <xf numFmtId="4" fontId="3" fillId="2" borderId="0" xfId="0" applyNumberFormat="1" applyFont="1" applyFill="1" applyBorder="1"/>
    <xf numFmtId="0" fontId="3" fillId="2" borderId="0" xfId="0" applyFont="1" applyFill="1" applyBorder="1"/>
    <xf numFmtId="4" fontId="3" fillId="2" borderId="0" xfId="0" applyNumberFormat="1" applyFont="1" applyFill="1" applyBorder="1" applyAlignment="1">
      <alignment horizontal="center"/>
    </xf>
    <xf numFmtId="3" fontId="3" fillId="2" borderId="0" xfId="0" applyNumberFormat="1" applyFont="1" applyFill="1" applyBorder="1"/>
    <xf numFmtId="3" fontId="2" fillId="2" borderId="0" xfId="0" applyNumberFormat="1" applyFont="1" applyFill="1" applyBorder="1" applyAlignment="1">
      <alignment horizontal="center"/>
    </xf>
    <xf numFmtId="10" fontId="4" fillId="2" borderId="0" xfId="0" applyNumberFormat="1" applyFont="1" applyFill="1" applyBorder="1" applyAlignment="1">
      <alignment horizontal="center"/>
    </xf>
    <xf numFmtId="3" fontId="4" fillId="2" borderId="0" xfId="0" applyNumberFormat="1" applyFont="1" applyFill="1" applyBorder="1"/>
    <xf numFmtId="10" fontId="2" fillId="2" borderId="0" xfId="0" applyNumberFormat="1" applyFont="1" applyFill="1" applyBorder="1" applyAlignment="1">
      <alignment horizontal="center"/>
    </xf>
    <xf numFmtId="10" fontId="5" fillId="2" borderId="0" xfId="0" applyNumberFormat="1" applyFont="1" applyFill="1" applyBorder="1" applyAlignment="1">
      <alignment horizontal="center"/>
    </xf>
    <xf numFmtId="10" fontId="6" fillId="2" borderId="0" xfId="0" applyNumberFormat="1" applyFont="1" applyFill="1" applyBorder="1" applyAlignment="1">
      <alignment horizontal="center"/>
    </xf>
    <xf numFmtId="3" fontId="6" fillId="2" borderId="0" xfId="0" applyNumberFormat="1" applyFont="1" applyFill="1" applyBorder="1"/>
    <xf numFmtId="10" fontId="7" fillId="2" borderId="0" xfId="0" applyNumberFormat="1" applyFont="1" applyFill="1" applyBorder="1" applyAlignment="1">
      <alignment horizontal="center"/>
    </xf>
    <xf numFmtId="3" fontId="7" fillId="2" borderId="0" xfId="0" applyNumberFormat="1" applyFont="1" applyFill="1" applyBorder="1" applyProtection="1">
      <protection locked="0"/>
    </xf>
    <xf numFmtId="10" fontId="8" fillId="2" borderId="0" xfId="0" applyNumberFormat="1" applyFont="1" applyFill="1" applyBorder="1" applyAlignment="1">
      <alignment horizontal="center"/>
    </xf>
    <xf numFmtId="3" fontId="9" fillId="2" borderId="0" xfId="0" quotePrefix="1" applyNumberFormat="1" applyFont="1" applyFill="1" applyBorder="1" applyAlignment="1">
      <alignment horizontal="center" vertical="center"/>
    </xf>
    <xf numFmtId="10" fontId="2" fillId="2" borderId="0" xfId="0" applyNumberFormat="1" applyFont="1" applyFill="1" applyBorder="1" applyAlignment="1" applyProtection="1">
      <alignment horizontal="center"/>
    </xf>
    <xf numFmtId="0" fontId="2" fillId="2" borderId="1" xfId="0" quotePrefix="1" applyFont="1" applyFill="1" applyBorder="1" applyAlignment="1">
      <alignment horizontal="center"/>
    </xf>
    <xf numFmtId="0" fontId="0" fillId="2" borderId="0" xfId="0" quotePrefix="1" applyFill="1" applyBorder="1"/>
    <xf numFmtId="0" fontId="10" fillId="2" borderId="0" xfId="1" applyFill="1" applyBorder="1"/>
    <xf numFmtId="3" fontId="3" fillId="3" borderId="2" xfId="0" applyNumberFormat="1" applyFont="1" applyFill="1" applyBorder="1" applyAlignment="1">
      <alignment horizontal="center"/>
    </xf>
    <xf numFmtId="4" fontId="3" fillId="3" borderId="3" xfId="0" applyNumberFormat="1" applyFont="1" applyFill="1" applyBorder="1"/>
    <xf numFmtId="4" fontId="3" fillId="3" borderId="2" xfId="0" applyNumberFormat="1" applyFont="1" applyFill="1" applyBorder="1" applyAlignment="1">
      <alignment horizontal="center"/>
    </xf>
    <xf numFmtId="4" fontId="3" fillId="3" borderId="3" xfId="0" applyNumberFormat="1" applyFont="1" applyFill="1" applyBorder="1" applyAlignment="1">
      <alignment horizontal="center"/>
    </xf>
    <xf numFmtId="0" fontId="3" fillId="3" borderId="4" xfId="0" applyFont="1" applyFill="1" applyBorder="1"/>
    <xf numFmtId="3" fontId="3" fillId="0" borderId="5" xfId="0" applyNumberFormat="1" applyFont="1" applyFill="1" applyBorder="1" applyAlignment="1">
      <alignment horizontal="center"/>
    </xf>
    <xf numFmtId="4" fontId="3" fillId="3" borderId="6" xfId="0" applyNumberFormat="1" applyFont="1" applyFill="1" applyBorder="1" applyAlignment="1">
      <alignment horizontal="center"/>
    </xf>
    <xf numFmtId="4" fontId="3" fillId="3" borderId="7" xfId="0" applyNumberFormat="1" applyFont="1" applyFill="1" applyBorder="1" applyAlignment="1">
      <alignment horizontal="center"/>
    </xf>
    <xf numFmtId="3" fontId="3" fillId="3" borderId="5" xfId="0" applyNumberFormat="1" applyFont="1" applyFill="1" applyBorder="1" applyAlignment="1">
      <alignment horizontal="center"/>
    </xf>
    <xf numFmtId="3" fontId="3" fillId="3" borderId="6" xfId="0" applyNumberFormat="1" applyFont="1" applyFill="1" applyBorder="1" applyAlignment="1">
      <alignment horizontal="center"/>
    </xf>
    <xf numFmtId="3" fontId="3" fillId="3" borderId="8" xfId="0" applyNumberFormat="1" applyFont="1" applyFill="1" applyBorder="1"/>
    <xf numFmtId="0" fontId="3" fillId="3" borderId="7" xfId="0" applyFont="1" applyFill="1" applyBorder="1"/>
    <xf numFmtId="4" fontId="3" fillId="3" borderId="9" xfId="0" applyNumberFormat="1" applyFont="1" applyFill="1" applyBorder="1" applyAlignment="1">
      <alignment horizontal="center"/>
    </xf>
    <xf numFmtId="4" fontId="3" fillId="3" borderId="10" xfId="0" applyNumberFormat="1" applyFont="1" applyFill="1" applyBorder="1" applyAlignment="1">
      <alignment horizontal="center"/>
    </xf>
    <xf numFmtId="3" fontId="3" fillId="3" borderId="0" xfId="0" applyNumberFormat="1" applyFont="1" applyFill="1" applyBorder="1" applyAlignment="1">
      <alignment horizontal="center"/>
    </xf>
    <xf numFmtId="3" fontId="3" fillId="3" borderId="9" xfId="0" applyNumberFormat="1" applyFont="1" applyFill="1" applyBorder="1" applyAlignment="1">
      <alignment horizontal="center"/>
    </xf>
    <xf numFmtId="3" fontId="3" fillId="3" borderId="11" xfId="0" applyNumberFormat="1" applyFont="1" applyFill="1" applyBorder="1"/>
    <xf numFmtId="0" fontId="3" fillId="3" borderId="10" xfId="0" applyFont="1" applyFill="1" applyBorder="1"/>
    <xf numFmtId="0" fontId="2" fillId="2" borderId="0" xfId="0" applyFont="1" applyFill="1" applyBorder="1"/>
    <xf numFmtId="3" fontId="3" fillId="3" borderId="4" xfId="0" applyNumberFormat="1" applyFont="1" applyFill="1" applyBorder="1" applyAlignment="1">
      <alignment horizontal="center"/>
    </xf>
    <xf numFmtId="3" fontId="2" fillId="3" borderId="0" xfId="0" applyNumberFormat="1" applyFont="1" applyFill="1" applyBorder="1" applyAlignment="1">
      <alignment horizontal="center"/>
    </xf>
    <xf numFmtId="3" fontId="2" fillId="3" borderId="12" xfId="0" applyNumberFormat="1" applyFont="1" applyFill="1" applyBorder="1" applyAlignment="1">
      <alignment horizontal="center"/>
    </xf>
    <xf numFmtId="3" fontId="2" fillId="3" borderId="13" xfId="0" applyNumberFormat="1" applyFont="1" applyFill="1" applyBorder="1"/>
    <xf numFmtId="0" fontId="2" fillId="3" borderId="4" xfId="0" applyFont="1" applyFill="1" applyBorder="1"/>
    <xf numFmtId="0" fontId="4" fillId="2" borderId="0" xfId="0" applyFont="1" applyFill="1" applyBorder="1"/>
    <xf numFmtId="3" fontId="4" fillId="2" borderId="0" xfId="0" applyNumberFormat="1" applyFont="1" applyFill="1" applyBorder="1" applyAlignment="1">
      <alignment horizontal="center"/>
    </xf>
    <xf numFmtId="10" fontId="4" fillId="4" borderId="2" xfId="0" applyNumberFormat="1" applyFont="1" applyFill="1" applyBorder="1" applyAlignment="1">
      <alignment horizontal="center"/>
    </xf>
    <xf numFmtId="10" fontId="4" fillId="5" borderId="7" xfId="0" applyNumberFormat="1" applyFont="1" applyFill="1" applyBorder="1" applyAlignment="1">
      <alignment horizontal="center"/>
    </xf>
    <xf numFmtId="3" fontId="4" fillId="4" borderId="3" xfId="0" applyNumberFormat="1" applyFont="1" applyFill="1" applyBorder="1"/>
    <xf numFmtId="3" fontId="4" fillId="4" borderId="3" xfId="0" applyNumberFormat="1" applyFont="1" applyFill="1" applyBorder="1" applyAlignment="1">
      <alignment horizontal="center"/>
    </xf>
    <xf numFmtId="0" fontId="4" fillId="4" borderId="4" xfId="0" applyFont="1" applyFill="1" applyBorder="1"/>
    <xf numFmtId="10" fontId="2" fillId="6" borderId="9" xfId="0" applyNumberFormat="1" applyFont="1" applyFill="1" applyBorder="1" applyAlignment="1">
      <alignment horizontal="center"/>
    </xf>
    <xf numFmtId="10" fontId="2" fillId="5" borderId="10" xfId="0" applyNumberFormat="1" applyFont="1" applyFill="1" applyBorder="1" applyAlignment="1">
      <alignment horizontal="center"/>
    </xf>
    <xf numFmtId="10" fontId="2" fillId="2" borderId="9" xfId="0" applyNumberFormat="1" applyFont="1" applyFill="1" applyBorder="1" applyAlignment="1">
      <alignment horizontal="center"/>
    </xf>
    <xf numFmtId="3" fontId="2" fillId="2" borderId="11" xfId="0" applyNumberFormat="1" applyFont="1" applyFill="1" applyBorder="1"/>
    <xf numFmtId="3" fontId="2" fillId="2" borderId="11" xfId="0" applyNumberFormat="1" applyFont="1" applyFill="1" applyBorder="1" applyAlignment="1">
      <alignment horizontal="center"/>
    </xf>
    <xf numFmtId="0" fontId="2" fillId="2" borderId="10" xfId="0" applyFont="1" applyFill="1" applyBorder="1"/>
    <xf numFmtId="10" fontId="5" fillId="6" borderId="9" xfId="0" applyNumberFormat="1" applyFont="1" applyFill="1" applyBorder="1" applyAlignment="1">
      <alignment horizontal="center"/>
    </xf>
    <xf numFmtId="10" fontId="5" fillId="5" borderId="10" xfId="0" applyNumberFormat="1" applyFont="1" applyFill="1" applyBorder="1" applyAlignment="1">
      <alignment horizontal="center"/>
    </xf>
    <xf numFmtId="10" fontId="5" fillId="2" borderId="9" xfId="0" applyNumberFormat="1" applyFont="1" applyFill="1" applyBorder="1" applyAlignment="1">
      <alignment horizontal="center"/>
    </xf>
    <xf numFmtId="3" fontId="2" fillId="2" borderId="11" xfId="0" applyNumberFormat="1" applyFont="1" applyFill="1" applyBorder="1" applyAlignment="1" applyProtection="1">
      <alignment horizontal="center"/>
    </xf>
    <xf numFmtId="10" fontId="6" fillId="6" borderId="9" xfId="0" applyNumberFormat="1" applyFont="1" applyFill="1" applyBorder="1" applyAlignment="1">
      <alignment horizontal="center"/>
    </xf>
    <xf numFmtId="10" fontId="6" fillId="5" borderId="10" xfId="0" applyNumberFormat="1" applyFont="1" applyFill="1" applyBorder="1" applyAlignment="1">
      <alignment horizontal="center"/>
    </xf>
    <xf numFmtId="10" fontId="6" fillId="2" borderId="9" xfId="0" applyNumberFormat="1" applyFont="1" applyFill="1" applyBorder="1" applyAlignment="1">
      <alignment horizontal="center"/>
    </xf>
    <xf numFmtId="3" fontId="6" fillId="2" borderId="11" xfId="0" applyNumberFormat="1" applyFont="1" applyFill="1" applyBorder="1"/>
    <xf numFmtId="3" fontId="6" fillId="2" borderId="11" xfId="0" applyNumberFormat="1" applyFont="1" applyFill="1" applyBorder="1" applyAlignment="1">
      <alignment horizontal="center"/>
    </xf>
    <xf numFmtId="2" fontId="4" fillId="4" borderId="2" xfId="0" applyNumberFormat="1" applyFont="1" applyFill="1" applyBorder="1" applyAlignment="1">
      <alignment horizontal="center"/>
    </xf>
    <xf numFmtId="10" fontId="4" fillId="5" borderId="10" xfId="0" applyNumberFormat="1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/>
    <xf numFmtId="0" fontId="3" fillId="7" borderId="1" xfId="0" applyFont="1" applyFill="1" applyBorder="1" applyAlignment="1">
      <alignment horizontal="center" vertical="center" wrapText="1"/>
    </xf>
    <xf numFmtId="10" fontId="7" fillId="6" borderId="9" xfId="0" applyNumberFormat="1" applyFont="1" applyFill="1" applyBorder="1" applyAlignment="1">
      <alignment horizontal="center"/>
    </xf>
    <xf numFmtId="10" fontId="7" fillId="5" borderId="10" xfId="0" applyNumberFormat="1" applyFont="1" applyFill="1" applyBorder="1" applyAlignment="1">
      <alignment horizontal="center"/>
    </xf>
    <xf numFmtId="10" fontId="7" fillId="2" borderId="9" xfId="0" applyNumberFormat="1" applyFont="1" applyFill="1" applyBorder="1" applyAlignment="1">
      <alignment horizontal="center"/>
    </xf>
    <xf numFmtId="3" fontId="7" fillId="2" borderId="11" xfId="0" applyNumberFormat="1" applyFont="1" applyFill="1" applyBorder="1" applyProtection="1">
      <protection locked="0"/>
    </xf>
    <xf numFmtId="3" fontId="7" fillId="2" borderId="11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/>
    <xf numFmtId="10" fontId="8" fillId="6" borderId="9" xfId="0" applyNumberFormat="1" applyFont="1" applyFill="1" applyBorder="1" applyAlignment="1">
      <alignment horizontal="center"/>
    </xf>
    <xf numFmtId="10" fontId="8" fillId="5" borderId="10" xfId="0" applyNumberFormat="1" applyFont="1" applyFill="1" applyBorder="1" applyAlignment="1">
      <alignment horizontal="center"/>
    </xf>
    <xf numFmtId="10" fontId="8" fillId="2" borderId="9" xfId="0" applyNumberFormat="1" applyFont="1" applyFill="1" applyBorder="1" applyAlignment="1">
      <alignment horizontal="center"/>
    </xf>
    <xf numFmtId="3" fontId="3" fillId="2" borderId="11" xfId="0" applyNumberFormat="1" applyFont="1" applyFill="1" applyBorder="1"/>
    <xf numFmtId="10" fontId="3" fillId="2" borderId="9" xfId="0" applyNumberFormat="1" applyFont="1" applyFill="1" applyBorder="1" applyAlignment="1">
      <alignment horizontal="center"/>
    </xf>
    <xf numFmtId="3" fontId="3" fillId="2" borderId="11" xfId="0" applyNumberFormat="1" applyFont="1" applyFill="1" applyBorder="1" applyAlignment="1">
      <alignment horizontal="center"/>
    </xf>
    <xf numFmtId="0" fontId="8" fillId="2" borderId="10" xfId="0" quotePrefix="1" applyFont="1" applyFill="1" applyBorder="1" applyAlignment="1"/>
    <xf numFmtId="14" fontId="0" fillId="2" borderId="0" xfId="0" quotePrefix="1" applyNumberFormat="1" applyFill="1" applyBorder="1"/>
    <xf numFmtId="14" fontId="0" fillId="2" borderId="0" xfId="0" applyNumberFormat="1" applyFill="1"/>
    <xf numFmtId="0" fontId="0" fillId="2" borderId="14" xfId="0" applyFill="1" applyBorder="1"/>
    <xf numFmtId="10" fontId="2" fillId="6" borderId="9" xfId="0" applyNumberFormat="1" applyFont="1" applyFill="1" applyBorder="1" applyAlignment="1" applyProtection="1">
      <alignment horizontal="center"/>
    </xf>
    <xf numFmtId="10" fontId="2" fillId="5" borderId="10" xfId="0" applyNumberFormat="1" applyFont="1" applyFill="1" applyBorder="1" applyAlignment="1" applyProtection="1">
      <alignment horizontal="center"/>
    </xf>
    <xf numFmtId="10" fontId="2" fillId="2" borderId="9" xfId="0" applyNumberFormat="1" applyFont="1" applyFill="1" applyBorder="1" applyAlignment="1" applyProtection="1">
      <alignment horizontal="center"/>
    </xf>
    <xf numFmtId="3" fontId="2" fillId="2" borderId="11" xfId="0" applyNumberFormat="1" applyFont="1" applyFill="1" applyBorder="1" applyProtection="1"/>
    <xf numFmtId="10" fontId="11" fillId="2" borderId="9" xfId="0" applyNumberFormat="1" applyFont="1" applyFill="1" applyBorder="1" applyAlignment="1">
      <alignment horizontal="center"/>
    </xf>
    <xf numFmtId="3" fontId="12" fillId="2" borderId="0" xfId="0" quotePrefix="1" applyNumberFormat="1" applyFont="1" applyFill="1" applyBorder="1" applyAlignment="1">
      <alignment horizontal="center"/>
    </xf>
    <xf numFmtId="0" fontId="13" fillId="2" borderId="0" xfId="0" applyFont="1" applyFill="1" applyBorder="1"/>
    <xf numFmtId="3" fontId="14" fillId="6" borderId="2" xfId="0" quotePrefix="1" applyNumberFormat="1" applyFont="1" applyFill="1" applyBorder="1" applyAlignment="1">
      <alignment horizontal="center" vertical="center"/>
    </xf>
    <xf numFmtId="3" fontId="9" fillId="6" borderId="4" xfId="0" applyNumberFormat="1" applyFont="1" applyFill="1" applyBorder="1" applyAlignment="1">
      <alignment horizontal="center" vertical="center"/>
    </xf>
    <xf numFmtId="3" fontId="9" fillId="5" borderId="10" xfId="0" applyNumberFormat="1" applyFont="1" applyFill="1" applyBorder="1" applyAlignment="1">
      <alignment horizontal="center" vertical="center"/>
    </xf>
    <xf numFmtId="3" fontId="9" fillId="2" borderId="4" xfId="0" applyNumberFormat="1" applyFont="1" applyFill="1" applyBorder="1" applyAlignment="1">
      <alignment horizontal="center" vertical="center"/>
    </xf>
    <xf numFmtId="3" fontId="9" fillId="2" borderId="4" xfId="0" quotePrefix="1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vertical="center"/>
    </xf>
    <xf numFmtId="3" fontId="4" fillId="5" borderId="15" xfId="0" applyNumberFormat="1" applyFont="1" applyFill="1" applyBorder="1" applyAlignment="1"/>
    <xf numFmtId="3" fontId="4" fillId="2" borderId="0" xfId="0" applyNumberFormat="1" applyFont="1" applyFill="1" applyBorder="1" applyAlignment="1"/>
    <xf numFmtId="2" fontId="0" fillId="2" borderId="0" xfId="0" applyNumberFormat="1" applyFill="1" applyBorder="1" applyAlignment="1">
      <alignment horizontal="center"/>
    </xf>
    <xf numFmtId="3" fontId="0" fillId="2" borderId="0" xfId="0" applyNumberFormat="1" applyFill="1" applyBorder="1" applyAlignment="1">
      <alignment horizontal="right"/>
    </xf>
    <xf numFmtId="0" fontId="10" fillId="2" borderId="0" xfId="1" quotePrefix="1" applyFill="1" applyBorder="1"/>
    <xf numFmtId="0" fontId="0" fillId="8" borderId="1" xfId="0" applyFill="1" applyBorder="1"/>
    <xf numFmtId="0" fontId="0" fillId="8" borderId="1" xfId="0" quotePrefix="1" applyFill="1" applyBorder="1" applyAlignment="1">
      <alignment horizontal="center"/>
    </xf>
  </cellXfs>
  <cellStyles count="7">
    <cellStyle name="Euro" xfId="2"/>
    <cellStyle name="Lien hypertexte" xfId="1" builtinId="8"/>
    <cellStyle name="Normal" xfId="0" builtinId="0"/>
    <cellStyle name="Normal 2" xfId="3"/>
    <cellStyle name="Normal 2 2" xfId="4"/>
    <cellStyle name="Normal 3" xfId="5"/>
    <cellStyle name="Pourcentage 2" xfId="6"/>
  </cellStyles>
  <dxfs count="11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SOCIETES%20DU%20GROUPE\NET%20PLUS\comptes%20mensuels\Comptes%20de%20r&#233;sultat%202013\Comptes%20de%20r&#233;sultat%2020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SOCIETES%20DU%20GROUPE\NET%20PLUS\comptes%20mensuels\Comptes%20de%20r&#233;sultat%202013\Construction%20comptes%20de%20r&#233;sultat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lle%20&#233;tude%20de%20marge%20-%20liste%20d&#233;roulante%20-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NNES"/>
      <sheetName val="RENNES (2)"/>
      <sheetName val="MULTISERVICES"/>
      <sheetName val="MULTISERVICES (2)"/>
      <sheetName val="ST MALO"/>
      <sheetName val="ST MALO (2)"/>
      <sheetName val="ST BRIEUC"/>
      <sheetName val="ST BRIEUC (2)"/>
      <sheetName val="NANTES"/>
      <sheetName val="NANTES (2)"/>
      <sheetName val="LE MANS"/>
      <sheetName val="LE MANS (2)"/>
      <sheetName val="BREST"/>
      <sheetName val="BREST (2)"/>
      <sheetName val="MORLAIX"/>
      <sheetName val="MORLAIX (2)"/>
      <sheetName val="LORIENT"/>
      <sheetName val="LORIENT (2)"/>
      <sheetName val="VANNES"/>
      <sheetName val="VANNES (2)"/>
      <sheetName val="ACF"/>
      <sheetName val="TOTAL NET +"/>
      <sheetName val="TOTAL NET + (2)"/>
      <sheetName val="COMPTE RESULTAT QUIMPER"/>
      <sheetName val="COMPTE RESULTAT CONCARNEAU"/>
      <sheetName val="TOTAL QUIMPER - CONCARNEAU"/>
      <sheetName val="COMPTE RESULTAT FILIALES"/>
      <sheetName val="CST"/>
    </sheetNames>
    <sheetDataSet>
      <sheetData sheetId="0"/>
      <sheetData sheetId="1">
        <row r="15">
          <cell r="C15">
            <v>1.2213116552842882E-2</v>
          </cell>
          <cell r="E15">
            <v>3.7084094835503068E-2</v>
          </cell>
        </row>
        <row r="16">
          <cell r="C16">
            <v>1.7486964135917011E-2</v>
          </cell>
          <cell r="E16">
            <v>9.087589476323708E-3</v>
          </cell>
        </row>
        <row r="20">
          <cell r="C20">
            <v>5.9221712919178507E-2</v>
          </cell>
          <cell r="E20">
            <v>4.6766879459341042E-2</v>
          </cell>
        </row>
        <row r="38">
          <cell r="C38">
            <v>0</v>
          </cell>
          <cell r="E38">
            <v>0</v>
          </cell>
        </row>
        <row r="39">
          <cell r="C39">
            <v>1.4182023608086238E-2</v>
          </cell>
          <cell r="E39">
            <v>1.3244439717184866E-2</v>
          </cell>
        </row>
        <row r="40">
          <cell r="C40">
            <v>6.7891604788543362E-3</v>
          </cell>
          <cell r="E40">
            <v>6.6564612875380505E-3</v>
          </cell>
        </row>
        <row r="42">
          <cell r="C42">
            <v>0.14132756952948886</v>
          </cell>
          <cell r="E42">
            <v>0.14174212280599852</v>
          </cell>
        </row>
        <row r="43">
          <cell r="C43">
            <v>6.6566298788847136E-2</v>
          </cell>
          <cell r="E43">
            <v>6.0808925274530759E-2</v>
          </cell>
        </row>
        <row r="47">
          <cell r="C47">
            <v>4.3007310944163019E-2</v>
          </cell>
          <cell r="E47">
            <v>4.0190756707520536E-2</v>
          </cell>
        </row>
        <row r="61">
          <cell r="C61">
            <v>0.13299149865469573</v>
          </cell>
          <cell r="E61">
            <v>0.12890221410612179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2">
          <cell r="B12">
            <v>1170308.3501000002</v>
          </cell>
          <cell r="D12">
            <v>1181313.8101000004</v>
          </cell>
          <cell r="F12">
            <v>1E-4</v>
          </cell>
          <cell r="H12">
            <v>1E-4</v>
          </cell>
          <cell r="J12">
            <v>1E-4</v>
          </cell>
          <cell r="L12">
            <v>1E-4</v>
          </cell>
          <cell r="N12">
            <v>1E-4</v>
          </cell>
          <cell r="P12">
            <v>1E-4</v>
          </cell>
          <cell r="R12">
            <v>1E-4</v>
          </cell>
          <cell r="T12">
            <v>1E-4</v>
          </cell>
          <cell r="V12">
            <v>1E-4</v>
          </cell>
          <cell r="X12">
            <v>1E-4</v>
          </cell>
          <cell r="AG12">
            <v>2351622.161199999</v>
          </cell>
        </row>
        <row r="23">
          <cell r="B23">
            <v>29578.810999642563</v>
          </cell>
          <cell r="D23">
            <v>29493.14099964589</v>
          </cell>
          <cell r="F23">
            <v>1E-3</v>
          </cell>
          <cell r="H23">
            <v>1E-3</v>
          </cell>
          <cell r="J23">
            <v>1E-3</v>
          </cell>
          <cell r="L23">
            <v>1E-3</v>
          </cell>
          <cell r="N23">
            <v>1E-3</v>
          </cell>
          <cell r="P23">
            <v>1E-3</v>
          </cell>
          <cell r="R23">
            <v>1E-3</v>
          </cell>
          <cell r="T23">
            <v>1E-3</v>
          </cell>
          <cell r="V23">
            <v>1E-3</v>
          </cell>
          <cell r="X23">
            <v>1E-3</v>
          </cell>
        </row>
        <row r="92">
          <cell r="D92">
            <v>960743</v>
          </cell>
          <cell r="F92">
            <v>1011182</v>
          </cell>
          <cell r="H92">
            <v>1028745</v>
          </cell>
          <cell r="J92">
            <v>1057841</v>
          </cell>
          <cell r="L92">
            <v>1102991</v>
          </cell>
          <cell r="N92">
            <v>1092742</v>
          </cell>
          <cell r="P92">
            <v>1070985</v>
          </cell>
          <cell r="R92">
            <v>1081250.9999999995</v>
          </cell>
          <cell r="T92">
            <v>1121749</v>
          </cell>
          <cell r="V92">
            <v>1443874.17</v>
          </cell>
          <cell r="X92">
            <v>1117661.4300000006</v>
          </cell>
        </row>
        <row r="102">
          <cell r="V102">
            <v>29578.81</v>
          </cell>
          <cell r="X102">
            <v>29578.809999999998</v>
          </cell>
        </row>
      </sheetData>
      <sheetData sheetId="22"/>
      <sheetData sheetId="23"/>
      <sheetData sheetId="24"/>
      <sheetData sheetId="25">
        <row r="11">
          <cell r="B11">
            <v>227256.48009999993</v>
          </cell>
          <cell r="D11">
            <v>234886.40009999994</v>
          </cell>
          <cell r="F11">
            <v>1E-4</v>
          </cell>
          <cell r="H11">
            <v>1E-4</v>
          </cell>
          <cell r="J11">
            <v>1E-4</v>
          </cell>
          <cell r="L11">
            <v>1E-4</v>
          </cell>
          <cell r="N11">
            <v>1E-4</v>
          </cell>
          <cell r="P11">
            <v>1E-4</v>
          </cell>
          <cell r="R11">
            <v>1E-4</v>
          </cell>
          <cell r="T11">
            <v>1E-4</v>
          </cell>
          <cell r="V11">
            <v>1E-4</v>
          </cell>
          <cell r="X11">
            <v>1E-4</v>
          </cell>
          <cell r="AA11">
            <v>462142.88119999995</v>
          </cell>
        </row>
        <row r="22">
          <cell r="B22">
            <v>300.00099999999998</v>
          </cell>
          <cell r="D22">
            <v>300.00099999999998</v>
          </cell>
          <cell r="F22">
            <v>1E-3</v>
          </cell>
          <cell r="H22">
            <v>1E-3</v>
          </cell>
          <cell r="J22">
            <v>1E-3</v>
          </cell>
          <cell r="L22">
            <v>1E-3</v>
          </cell>
          <cell r="N22">
            <v>1E-3</v>
          </cell>
          <cell r="P22">
            <v>1E-3</v>
          </cell>
          <cell r="R22">
            <v>1E-3</v>
          </cell>
          <cell r="T22">
            <v>1E-3</v>
          </cell>
          <cell r="V22">
            <v>1E-3</v>
          </cell>
          <cell r="X22">
            <v>1E-3</v>
          </cell>
        </row>
      </sheetData>
      <sheetData sheetId="26">
        <row r="2">
          <cell r="AL2">
            <v>78942</v>
          </cell>
          <cell r="AM2">
            <v>78942</v>
          </cell>
          <cell r="AN2">
            <v>78942</v>
          </cell>
          <cell r="AO2">
            <v>78942</v>
          </cell>
          <cell r="AP2">
            <v>78942</v>
          </cell>
          <cell r="AQ2">
            <v>78942</v>
          </cell>
          <cell r="AR2">
            <v>78942</v>
          </cell>
          <cell r="AS2">
            <v>78942</v>
          </cell>
          <cell r="AT2">
            <v>78942</v>
          </cell>
          <cell r="AU2">
            <v>78942</v>
          </cell>
          <cell r="AV2">
            <v>78942</v>
          </cell>
          <cell r="AW2">
            <v>78942</v>
          </cell>
        </row>
      </sheetData>
      <sheetData sheetId="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 - charges"/>
      <sheetName val="Base_balances"/>
      <sheetName val="Salaire brut"/>
      <sheetName val="Ch à affecter"/>
      <sheetName val="facture pour CST"/>
      <sheetName val="Ch à affecter Opérationnels"/>
      <sheetName val="Ch restantes"/>
      <sheetName val="Ch locaux"/>
      <sheetName val="Ch véhicules"/>
      <sheetName val="Ch véhicules Opérationnels"/>
      <sheetName val="Budget Net +"/>
      <sheetName val="Budget Quimper-Concarneau"/>
      <sheetName val="Budget A"/>
      <sheetName val="Budget CH"/>
      <sheetName val="Budget E"/>
      <sheetName val="Budget LR"/>
      <sheetName val="Budget LRY"/>
      <sheetName val="Budget TL"/>
      <sheetName val="Budget TR"/>
      <sheetName val="BDD - Salaires "/>
      <sheetName val="Base_Salaire"/>
      <sheetName val="Base_CP"/>
      <sheetName val="Salaires bruts détail"/>
      <sheetName val="acf janv et fev"/>
      <sheetName val="MS+Heures"/>
      <sheetName val="Répartition QC"/>
      <sheetName val="Impots et taxes"/>
      <sheetName val="Formation"/>
      <sheetName val="BDD - CA"/>
      <sheetName val="Base_CA"/>
      <sheetName val="CA"/>
      <sheetName val="Heures prod"/>
      <sheetName val="Avoirs réalisés"/>
    </sheetNames>
    <sheetDataSet>
      <sheetData sheetId="0"/>
      <sheetData sheetId="1"/>
      <sheetData sheetId="2"/>
      <sheetData sheetId="3">
        <row r="1">
          <cell r="A1" t="str">
            <v>Agence</v>
          </cell>
          <cell r="B1" t="str">
            <v>Mois</v>
          </cell>
        </row>
        <row r="2">
          <cell r="A2" t="str">
            <v>Poste de charges</v>
          </cell>
          <cell r="B2" t="str">
            <v>01</v>
          </cell>
          <cell r="C2" t="str">
            <v>02</v>
          </cell>
        </row>
        <row r="3">
          <cell r="A3" t="str">
            <v>ANGERS</v>
          </cell>
          <cell r="B3">
            <v>4028.34</v>
          </cell>
          <cell r="C3"/>
        </row>
        <row r="4">
          <cell r="A4" t="str">
            <v>- Autres charges externes ANGERS</v>
          </cell>
          <cell r="B4">
            <v>3008.62</v>
          </cell>
          <cell r="C4"/>
        </row>
        <row r="5">
          <cell r="A5" t="str">
            <v>Achats matières ANGERS</v>
          </cell>
          <cell r="B5">
            <v>1019.72</v>
          </cell>
          <cell r="C5"/>
        </row>
        <row r="6">
          <cell r="A6" t="str">
            <v>Brest</v>
          </cell>
          <cell r="B6">
            <v>9294.619999999999</v>
          </cell>
          <cell r="C6">
            <v>10058.720000000001</v>
          </cell>
        </row>
        <row r="7">
          <cell r="A7" t="str">
            <v>- Autres charges externes Brest</v>
          </cell>
          <cell r="B7">
            <v>847.74</v>
          </cell>
          <cell r="C7">
            <v>1100.98</v>
          </cell>
        </row>
        <row r="8">
          <cell r="A8" t="str">
            <v>Achats matières Brest</v>
          </cell>
          <cell r="B8">
            <v>2195.85</v>
          </cell>
          <cell r="C8">
            <v>2838.18</v>
          </cell>
        </row>
        <row r="9">
          <cell r="A9" t="str">
            <v>Sous-traitance Brest</v>
          </cell>
          <cell r="B9">
            <v>6251.03</v>
          </cell>
          <cell r="C9">
            <v>6119.56</v>
          </cell>
        </row>
        <row r="10">
          <cell r="A10" t="str">
            <v>CHARENTE</v>
          </cell>
          <cell r="B10">
            <v>3482.3199999999997</v>
          </cell>
          <cell r="C10"/>
        </row>
        <row r="11">
          <cell r="A11" t="str">
            <v>- Autres charges externes CHARENTE</v>
          </cell>
          <cell r="B11">
            <v>1813.78</v>
          </cell>
          <cell r="C11"/>
        </row>
        <row r="12">
          <cell r="A12" t="str">
            <v>Achats matières CHARENTE</v>
          </cell>
          <cell r="B12">
            <v>1668.54</v>
          </cell>
          <cell r="C12"/>
        </row>
        <row r="13">
          <cell r="A13" t="str">
            <v>EVREUX</v>
          </cell>
          <cell r="B13">
            <v>965.96</v>
          </cell>
          <cell r="C13"/>
        </row>
        <row r="14">
          <cell r="A14" t="str">
            <v>- Autres charges externes EVREUX</v>
          </cell>
          <cell r="B14">
            <v>390.88</v>
          </cell>
          <cell r="C14"/>
        </row>
        <row r="15">
          <cell r="A15" t="str">
            <v>Achats matières EVREUX</v>
          </cell>
          <cell r="B15">
            <v>575.08000000000004</v>
          </cell>
          <cell r="C15"/>
        </row>
        <row r="16">
          <cell r="A16" t="str">
            <v>LA ROCHE SUR YON</v>
          </cell>
          <cell r="B16">
            <v>3986.74</v>
          </cell>
          <cell r="C16"/>
        </row>
        <row r="17">
          <cell r="A17" t="str">
            <v>- Autres charges externes LA ROCHE SUR YON</v>
          </cell>
          <cell r="B17">
            <v>3438.87</v>
          </cell>
          <cell r="C17"/>
        </row>
        <row r="18">
          <cell r="A18" t="str">
            <v>Achats matières LA ROCHE SUR YON</v>
          </cell>
          <cell r="B18">
            <v>547.87</v>
          </cell>
          <cell r="C18"/>
        </row>
        <row r="19">
          <cell r="A19" t="str">
            <v>LA ROCHELLE</v>
          </cell>
          <cell r="B19">
            <v>916.79</v>
          </cell>
          <cell r="C19"/>
        </row>
        <row r="20">
          <cell r="A20" t="str">
            <v>- Autres charges externes LA ROCHELLE</v>
          </cell>
          <cell r="B20">
            <v>723.56999999999994</v>
          </cell>
          <cell r="C20"/>
        </row>
        <row r="21">
          <cell r="A21" t="str">
            <v>Achats matières LA ROCHELLE</v>
          </cell>
          <cell r="B21">
            <v>193.22</v>
          </cell>
          <cell r="C21"/>
        </row>
        <row r="22">
          <cell r="A22" t="str">
            <v>Le Mans</v>
          </cell>
          <cell r="B22">
            <v>2825.01</v>
          </cell>
          <cell r="C22">
            <v>936.9</v>
          </cell>
        </row>
        <row r="23">
          <cell r="A23" t="str">
            <v>- Autres charges externes Le Mans</v>
          </cell>
          <cell r="B23">
            <v>922.89</v>
          </cell>
          <cell r="C23">
            <v>76.61</v>
          </cell>
        </row>
        <row r="24">
          <cell r="A24" t="str">
            <v>Achats matières Le Mans</v>
          </cell>
          <cell r="B24">
            <v>1715.24</v>
          </cell>
          <cell r="C24">
            <v>691.29</v>
          </cell>
        </row>
        <row r="25">
          <cell r="A25" t="str">
            <v>Sous-traitance Le Mans</v>
          </cell>
          <cell r="B25">
            <v>186.88</v>
          </cell>
          <cell r="C25">
            <v>169</v>
          </cell>
        </row>
        <row r="26">
          <cell r="A26" t="str">
            <v>Lorient</v>
          </cell>
          <cell r="B26">
            <v>7627.4400000000005</v>
          </cell>
          <cell r="C26">
            <v>2659.02</v>
          </cell>
        </row>
        <row r="27">
          <cell r="A27" t="str">
            <v>- Autres charges externes Lorient</v>
          </cell>
          <cell r="B27">
            <v>3540.48</v>
          </cell>
          <cell r="C27">
            <v>594.75</v>
          </cell>
        </row>
        <row r="28">
          <cell r="A28" t="str">
            <v>Achats matières Lorient</v>
          </cell>
          <cell r="B28">
            <v>2759.73</v>
          </cell>
          <cell r="C28">
            <v>1903.49</v>
          </cell>
        </row>
        <row r="29">
          <cell r="A29" t="str">
            <v>Sous-traitance Lorient</v>
          </cell>
          <cell r="B29">
            <v>1327.23</v>
          </cell>
          <cell r="C29">
            <v>160.78</v>
          </cell>
        </row>
        <row r="30">
          <cell r="A30" t="str">
            <v>Morlaix</v>
          </cell>
          <cell r="B30">
            <v>896.1</v>
          </cell>
          <cell r="C30">
            <v>2324.87</v>
          </cell>
        </row>
        <row r="31">
          <cell r="A31" t="str">
            <v>Achats matières Morlaix</v>
          </cell>
          <cell r="B31">
            <v>896.1</v>
          </cell>
          <cell r="C31">
            <v>2240.98</v>
          </cell>
        </row>
        <row r="32">
          <cell r="A32" t="str">
            <v>- Autres charges externes Morlaix</v>
          </cell>
          <cell r="B32"/>
          <cell r="C32">
            <v>83.89</v>
          </cell>
        </row>
        <row r="33">
          <cell r="A33" t="str">
            <v>Multiservices</v>
          </cell>
          <cell r="B33">
            <v>14507.029999999999</v>
          </cell>
          <cell r="C33">
            <v>6871.53</v>
          </cell>
        </row>
        <row r="34">
          <cell r="A34" t="str">
            <v>- Autres charges externes Multiservices</v>
          </cell>
          <cell r="B34">
            <v>93.4</v>
          </cell>
          <cell r="C34">
            <v>33.880000000000003</v>
          </cell>
        </row>
        <row r="35">
          <cell r="A35" t="str">
            <v>Achats matières Multiservices</v>
          </cell>
          <cell r="B35">
            <v>9708.07</v>
          </cell>
          <cell r="C35">
            <v>6305.95</v>
          </cell>
        </row>
        <row r="36">
          <cell r="A36" t="str">
            <v>Sous-traitance Multiservices</v>
          </cell>
          <cell r="B36">
            <v>4705.5600000000004</v>
          </cell>
          <cell r="C36">
            <v>531.70000000000005</v>
          </cell>
        </row>
        <row r="37">
          <cell r="A37" t="str">
            <v>Nantes</v>
          </cell>
          <cell r="B37">
            <v>6658.72</v>
          </cell>
          <cell r="C37">
            <v>3826.88</v>
          </cell>
        </row>
        <row r="38">
          <cell r="A38" t="str">
            <v>- Autres charges externes Nantes</v>
          </cell>
          <cell r="B38">
            <v>432.33</v>
          </cell>
          <cell r="C38"/>
        </row>
        <row r="39">
          <cell r="A39" t="str">
            <v>Achats matières Nantes</v>
          </cell>
          <cell r="B39">
            <v>468.54</v>
          </cell>
          <cell r="C39">
            <v>1095.03</v>
          </cell>
        </row>
        <row r="40">
          <cell r="A40" t="str">
            <v>Sous-traitance Nantes</v>
          </cell>
          <cell r="B40">
            <v>5757.85</v>
          </cell>
          <cell r="C40">
            <v>2731.85</v>
          </cell>
        </row>
        <row r="41">
          <cell r="A41" t="str">
            <v>Rennes</v>
          </cell>
          <cell r="B41">
            <v>29670.32</v>
          </cell>
          <cell r="C41">
            <v>32800.42</v>
          </cell>
        </row>
        <row r="42">
          <cell r="A42" t="str">
            <v>- Autres charges externes Rennes</v>
          </cell>
          <cell r="B42">
            <v>14661.04</v>
          </cell>
          <cell r="C42">
            <v>8916.57</v>
          </cell>
        </row>
        <row r="43">
          <cell r="A43" t="str">
            <v>Achats matières Rennes</v>
          </cell>
          <cell r="B43">
            <v>6172.04</v>
          </cell>
          <cell r="C43">
            <v>19182.990000000002</v>
          </cell>
        </row>
        <row r="44">
          <cell r="A44" t="str">
            <v>Sous-traitance Rennes</v>
          </cell>
          <cell r="B44">
            <v>8837.24</v>
          </cell>
          <cell r="C44">
            <v>4700.8599999999997</v>
          </cell>
        </row>
        <row r="45">
          <cell r="A45" t="str">
            <v>St Brieuc</v>
          </cell>
          <cell r="B45">
            <v>3590.29</v>
          </cell>
          <cell r="C45">
            <v>3379.6499999999996</v>
          </cell>
        </row>
        <row r="46">
          <cell r="A46" t="str">
            <v>- Autres charges externes St Brieuc</v>
          </cell>
          <cell r="B46">
            <v>749.41</v>
          </cell>
          <cell r="C46">
            <v>177.99</v>
          </cell>
        </row>
        <row r="47">
          <cell r="A47" t="str">
            <v>Achats matières St Brieuc</v>
          </cell>
          <cell r="B47">
            <v>2505.75</v>
          </cell>
          <cell r="C47">
            <v>2923.79</v>
          </cell>
        </row>
        <row r="48">
          <cell r="A48" t="str">
            <v>Sous-traitance St Brieuc</v>
          </cell>
          <cell r="B48">
            <v>335.13</v>
          </cell>
          <cell r="C48">
            <v>277.87</v>
          </cell>
        </row>
        <row r="49">
          <cell r="A49" t="str">
            <v>St Malo</v>
          </cell>
          <cell r="B49">
            <v>5422.26</v>
          </cell>
          <cell r="C49">
            <v>8471.56</v>
          </cell>
        </row>
        <row r="50">
          <cell r="A50" t="str">
            <v>- Autres charges externes St Malo</v>
          </cell>
          <cell r="B50">
            <v>1355.52</v>
          </cell>
          <cell r="C50">
            <v>2045.3899999999999</v>
          </cell>
        </row>
        <row r="51">
          <cell r="A51" t="str">
            <v>Achats matières St Malo</v>
          </cell>
          <cell r="B51">
            <v>3539.9</v>
          </cell>
          <cell r="C51">
            <v>6237.34</v>
          </cell>
        </row>
        <row r="52">
          <cell r="A52" t="str">
            <v>Sous-traitance St Malo</v>
          </cell>
          <cell r="B52">
            <v>526.84</v>
          </cell>
          <cell r="C52">
            <v>188.83</v>
          </cell>
        </row>
        <row r="53">
          <cell r="A53" t="str">
            <v>TOULOUSE</v>
          </cell>
          <cell r="B53">
            <v>2593.96</v>
          </cell>
          <cell r="C53"/>
        </row>
        <row r="54">
          <cell r="A54" t="str">
            <v>- Autres charges externes TOULOUSE</v>
          </cell>
          <cell r="B54">
            <v>1266.83</v>
          </cell>
          <cell r="C54"/>
        </row>
        <row r="55">
          <cell r="A55" t="str">
            <v>Achats matières TOULOUSE</v>
          </cell>
          <cell r="B55">
            <v>1327.13</v>
          </cell>
          <cell r="C55"/>
        </row>
        <row r="56">
          <cell r="A56" t="str">
            <v>Vannes</v>
          </cell>
          <cell r="B56">
            <v>3355.3300000000004</v>
          </cell>
          <cell r="C56">
            <v>828.48</v>
          </cell>
        </row>
        <row r="57">
          <cell r="A57" t="str">
            <v>- Autres charges externes Vannes</v>
          </cell>
          <cell r="B57">
            <v>1199.0899999999999</v>
          </cell>
          <cell r="C57">
            <v>62.62</v>
          </cell>
        </row>
        <row r="58">
          <cell r="A58" t="str">
            <v>Achats matières Vannes</v>
          </cell>
          <cell r="B58">
            <v>2131.46</v>
          </cell>
          <cell r="C58">
            <v>741.08</v>
          </cell>
        </row>
        <row r="59">
          <cell r="A59" t="str">
            <v>Sous-traitance Vannes</v>
          </cell>
          <cell r="B59">
            <v>24.78</v>
          </cell>
          <cell r="C59">
            <v>24.78</v>
          </cell>
        </row>
        <row r="60">
          <cell r="A60" t="str">
            <v>Net +</v>
          </cell>
          <cell r="B60">
            <v>73725.64</v>
          </cell>
          <cell r="C60">
            <v>8309.3200000000015</v>
          </cell>
        </row>
        <row r="61">
          <cell r="A61" t="str">
            <v>Achats matières Net +</v>
          </cell>
          <cell r="B61">
            <v>870</v>
          </cell>
          <cell r="C61"/>
        </row>
        <row r="62">
          <cell r="A62" t="str">
            <v>- Autres charges externes Net +</v>
          </cell>
          <cell r="B62">
            <v>43405.98</v>
          </cell>
          <cell r="C62">
            <v>2938.0799999999995</v>
          </cell>
        </row>
        <row r="63">
          <cell r="A63" t="str">
            <v>CE, médecine W, autres ch. de pers. Net +</v>
          </cell>
          <cell r="B63">
            <v>4758.03</v>
          </cell>
          <cell r="C63">
            <v>16527.47</v>
          </cell>
        </row>
        <row r="64">
          <cell r="A64" t="str">
            <v>Autres charges Net +</v>
          </cell>
          <cell r="B64">
            <v>71.400000000000006</v>
          </cell>
          <cell r="C64"/>
        </row>
        <row r="65">
          <cell r="A65" t="str">
            <v>Autres produits Net +</v>
          </cell>
          <cell r="B65">
            <v>-6614.5</v>
          </cell>
          <cell r="C65"/>
        </row>
        <row r="66">
          <cell r="A66" t="str">
            <v>Produits financiers Net +</v>
          </cell>
          <cell r="B66">
            <v>-1152.26</v>
          </cell>
          <cell r="C66">
            <v>-805.75</v>
          </cell>
        </row>
        <row r="67">
          <cell r="A67" t="str">
            <v>Reprises s/ charges et Transferts Net +</v>
          </cell>
          <cell r="B67">
            <v>-233</v>
          </cell>
          <cell r="C67">
            <v>-46196</v>
          </cell>
        </row>
        <row r="68">
          <cell r="A68" t="str">
            <v>Sous-traitance Net +</v>
          </cell>
          <cell r="B68">
            <v>30227.96</v>
          </cell>
          <cell r="C68">
            <v>31096.690000000002</v>
          </cell>
        </row>
        <row r="69">
          <cell r="A69" t="str">
            <v>- Intérim de production Net +</v>
          </cell>
          <cell r="B69">
            <v>2392.0300000000002</v>
          </cell>
          <cell r="C69">
            <v>4748.83</v>
          </cell>
        </row>
        <row r="70">
          <cell r="A70" t="str">
            <v>QUIMPER - CONCARNEAU</v>
          </cell>
          <cell r="B70">
            <v>8410.9200000000019</v>
          </cell>
          <cell r="C70">
            <v>5443.1999999999989</v>
          </cell>
        </row>
        <row r="71">
          <cell r="A71" t="str">
            <v>Achats matières QUIMPER - CONCARNEAU</v>
          </cell>
          <cell r="B71">
            <v>6091.03</v>
          </cell>
          <cell r="C71">
            <v>3122.6099999999997</v>
          </cell>
        </row>
        <row r="72">
          <cell r="A72" t="str">
            <v>Sous-traitance QUIMPER - CONCARNEAU</v>
          </cell>
          <cell r="B72">
            <v>632.67000000000007</v>
          </cell>
          <cell r="C72">
            <v>1189.24</v>
          </cell>
        </row>
        <row r="73">
          <cell r="A73" t="str">
            <v>- Autres charges externes QUIMPER - CONCARNEAU</v>
          </cell>
          <cell r="B73">
            <v>2037.4</v>
          </cell>
          <cell r="C73">
            <v>1357.5599999999997</v>
          </cell>
        </row>
        <row r="74">
          <cell r="A74" t="str">
            <v>Autres charges QUIMPER - CONCARNEAU</v>
          </cell>
          <cell r="B74">
            <v>0.03</v>
          </cell>
          <cell r="C74">
            <v>2</v>
          </cell>
        </row>
        <row r="75">
          <cell r="A75" t="str">
            <v>Autres produits QUIMPER - CONCARNEAU</v>
          </cell>
          <cell r="B75">
            <v>-0.21</v>
          </cell>
          <cell r="C75">
            <v>-5.01</v>
          </cell>
        </row>
        <row r="76">
          <cell r="A76" t="str">
            <v>Reprises s/ charges et Transferts QUIMPER - CONCARNEAU</v>
          </cell>
          <cell r="B76">
            <v>-350</v>
          </cell>
          <cell r="C76">
            <v>-350</v>
          </cell>
        </row>
        <row r="77">
          <cell r="A77" t="str">
            <v>- Intérim de production QUIMPER - CONCARNEAU</v>
          </cell>
          <cell r="B77"/>
          <cell r="C77">
            <v>126.8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A1" t="str">
            <v>Salaire brut</v>
          </cell>
          <cell r="B1" t="str">
            <v>'Mois</v>
          </cell>
        </row>
        <row r="2">
          <cell r="A2" t="str">
            <v>'</v>
          </cell>
          <cell r="B2" t="str">
            <v>01</v>
          </cell>
          <cell r="C2" t="str">
            <v>02</v>
          </cell>
        </row>
        <row r="3">
          <cell r="A3" t="str">
            <v>ADMINISTRATIF PRORATISE</v>
          </cell>
          <cell r="B3">
            <v>22339.56</v>
          </cell>
          <cell r="C3">
            <v>23398.34</v>
          </cell>
        </row>
        <row r="4">
          <cell r="A4" t="str">
            <v>COMMERCIAL BREST</v>
          </cell>
          <cell r="B4">
            <v>1007.17</v>
          </cell>
          <cell r="C4">
            <v>1033.17</v>
          </cell>
        </row>
        <row r="5">
          <cell r="A5" t="str">
            <v>COMMERCIAL LE MANS</v>
          </cell>
          <cell r="B5">
            <v>1264.3699999999999</v>
          </cell>
          <cell r="C5">
            <v>1267.3699999999999</v>
          </cell>
        </row>
        <row r="6">
          <cell r="A6" t="str">
            <v>COMMERCIAL LORIENT</v>
          </cell>
          <cell r="B6">
            <v>605.66999999999996</v>
          </cell>
          <cell r="C6">
            <v>565.66999999999996</v>
          </cell>
        </row>
        <row r="7">
          <cell r="A7" t="str">
            <v>COMMERCIAL NANTES</v>
          </cell>
          <cell r="B7">
            <v>3767.66</v>
          </cell>
          <cell r="C7">
            <v>700</v>
          </cell>
        </row>
        <row r="8">
          <cell r="A8" t="str">
            <v>COMMERCIAL PRORATISE</v>
          </cell>
          <cell r="B8">
            <v>16344.900000000001</v>
          </cell>
          <cell r="C8">
            <v>23372.23</v>
          </cell>
        </row>
        <row r="9">
          <cell r="A9" t="str">
            <v>COMMERCIAL RENNES</v>
          </cell>
          <cell r="B9">
            <v>6258.93</v>
          </cell>
          <cell r="C9">
            <v>4833.93</v>
          </cell>
        </row>
        <row r="10">
          <cell r="A10" t="str">
            <v>COMMERCIAL VANNES</v>
          </cell>
          <cell r="B10">
            <v>2045.1</v>
          </cell>
          <cell r="C10"/>
        </row>
        <row r="11">
          <cell r="A11" t="str">
            <v>EXPLOITATION BREST</v>
          </cell>
          <cell r="B11">
            <v>54179.18</v>
          </cell>
          <cell r="C11">
            <v>50972.83</v>
          </cell>
        </row>
        <row r="12">
          <cell r="A12" t="str">
            <v>EXPLOITATION LE MANS</v>
          </cell>
          <cell r="B12">
            <v>35402.660000000003</v>
          </cell>
          <cell r="C12">
            <v>33416.74</v>
          </cell>
        </row>
        <row r="13">
          <cell r="A13" t="str">
            <v>EXPLOITATION LORIENT</v>
          </cell>
          <cell r="B13">
            <v>35273.370000000003</v>
          </cell>
          <cell r="C13">
            <v>36221.019999999997</v>
          </cell>
        </row>
        <row r="14">
          <cell r="A14" t="str">
            <v>EXPLOITATION MORLAIX</v>
          </cell>
          <cell r="B14">
            <v>14038.66</v>
          </cell>
          <cell r="C14">
            <v>14326.08</v>
          </cell>
        </row>
        <row r="15">
          <cell r="A15" t="str">
            <v>EXPLOITATION MULTISERVICES</v>
          </cell>
          <cell r="B15">
            <v>8143.68</v>
          </cell>
          <cell r="C15">
            <v>8238.77</v>
          </cell>
        </row>
        <row r="16">
          <cell r="A16" t="str">
            <v>EXPLOITATION NANTES</v>
          </cell>
          <cell r="B16">
            <v>41942.720000000001</v>
          </cell>
          <cell r="C16">
            <v>45099.96</v>
          </cell>
        </row>
        <row r="17">
          <cell r="A17" t="str">
            <v>EXPLOITATION RENNES</v>
          </cell>
          <cell r="B17">
            <v>261201.98</v>
          </cell>
          <cell r="C17">
            <v>249724.41</v>
          </cell>
        </row>
        <row r="18">
          <cell r="A18" t="str">
            <v>EXPLOITATION VANNES</v>
          </cell>
          <cell r="B18">
            <v>17499.09</v>
          </cell>
          <cell r="C18">
            <v>16735.009999999998</v>
          </cell>
        </row>
        <row r="19">
          <cell r="A19" t="str">
            <v>MAITRISE BREST</v>
          </cell>
          <cell r="B19">
            <v>3818.1</v>
          </cell>
          <cell r="C19">
            <v>3918.84</v>
          </cell>
        </row>
        <row r="20">
          <cell r="A20" t="str">
            <v>MAITRISE LE MANS</v>
          </cell>
          <cell r="B20">
            <v>3748.43</v>
          </cell>
          <cell r="C20">
            <v>3470.18</v>
          </cell>
        </row>
        <row r="21">
          <cell r="A21" t="str">
            <v>MAITRISE LORIENT</v>
          </cell>
          <cell r="B21">
            <v>2983.04</v>
          </cell>
          <cell r="C21">
            <v>2755.41</v>
          </cell>
        </row>
        <row r="22">
          <cell r="A22" t="str">
            <v>MAITRISE MORLAIX</v>
          </cell>
          <cell r="B22">
            <v>528.44000000000005</v>
          </cell>
          <cell r="C22">
            <v>445.69</v>
          </cell>
        </row>
        <row r="23">
          <cell r="A23" t="str">
            <v>MAITRISE MULTISERVICES</v>
          </cell>
          <cell r="B23">
            <v>2361.5</v>
          </cell>
          <cell r="C23">
            <v>2361.5</v>
          </cell>
        </row>
        <row r="24">
          <cell r="A24" t="str">
            <v>MAITRISE NANTES</v>
          </cell>
          <cell r="B24">
            <v>5272.27</v>
          </cell>
          <cell r="C24">
            <v>5389.6500000000005</v>
          </cell>
        </row>
        <row r="25">
          <cell r="A25" t="str">
            <v>MAITRISE RENNES</v>
          </cell>
          <cell r="B25">
            <v>22654.6</v>
          </cell>
          <cell r="C25">
            <v>21950.799999999999</v>
          </cell>
        </row>
        <row r="26">
          <cell r="A26" t="str">
            <v>MAITRISE VANNES</v>
          </cell>
          <cell r="B26">
            <v>1524.72</v>
          </cell>
          <cell r="C26">
            <v>1308.6300000000001</v>
          </cell>
        </row>
        <row r="27">
          <cell r="A27" t="str">
            <v>MAITRISE ST MALO</v>
          </cell>
          <cell r="B27">
            <v>5231.42</v>
          </cell>
          <cell r="C27">
            <v>4580.0600000000004</v>
          </cell>
        </row>
        <row r="28">
          <cell r="A28" t="str">
            <v>EXPLOITATION ST BRIEUC</v>
          </cell>
          <cell r="B28">
            <v>37031.089999999997</v>
          </cell>
          <cell r="C28">
            <v>36577.06</v>
          </cell>
        </row>
        <row r="29">
          <cell r="A29" t="str">
            <v>MAITRISE ST BRIEUC</v>
          </cell>
          <cell r="B29">
            <v>2980.0200000000004</v>
          </cell>
          <cell r="C29">
            <v>2307.8900000000003</v>
          </cell>
        </row>
        <row r="30">
          <cell r="A30" t="str">
            <v>COMMERCIAL ST BRIEUC</v>
          </cell>
          <cell r="B30">
            <v>1081.45</v>
          </cell>
          <cell r="C30">
            <v>1062.95</v>
          </cell>
        </row>
        <row r="31">
          <cell r="A31" t="str">
            <v>COMMERCIAL ST MALO</v>
          </cell>
          <cell r="B31">
            <v>1081.44</v>
          </cell>
          <cell r="C31">
            <v>1062.94</v>
          </cell>
        </row>
        <row r="32">
          <cell r="A32" t="str">
            <v>EXPLOITATION ST MALO</v>
          </cell>
          <cell r="B32">
            <v>69382.259999999995</v>
          </cell>
          <cell r="C32">
            <v>71231.98</v>
          </cell>
        </row>
        <row r="33">
          <cell r="A33" t="str">
            <v>EXPLOITATION ANGERS</v>
          </cell>
          <cell r="B33">
            <v>8552.51</v>
          </cell>
          <cell r="C33"/>
        </row>
        <row r="34">
          <cell r="A34" t="str">
            <v>EXPLOITATION CHARENTE</v>
          </cell>
          <cell r="B34">
            <v>13416.57</v>
          </cell>
          <cell r="C34"/>
        </row>
        <row r="35">
          <cell r="A35" t="str">
            <v>EXPLOITATION EVREUX</v>
          </cell>
          <cell r="B35">
            <v>3214.54</v>
          </cell>
          <cell r="C35"/>
        </row>
        <row r="36">
          <cell r="A36" t="str">
            <v>EXPLOITATION LA ROCHELLE</v>
          </cell>
          <cell r="B36">
            <v>4270.51</v>
          </cell>
          <cell r="C36"/>
        </row>
        <row r="37">
          <cell r="A37" t="str">
            <v>EXPLOITATION LA ROCHE SUR YON</v>
          </cell>
          <cell r="B37">
            <v>6336.5599999999995</v>
          </cell>
          <cell r="C37"/>
        </row>
        <row r="38">
          <cell r="A38" t="str">
            <v>EXPLOITATION TOULOUSE</v>
          </cell>
          <cell r="B38">
            <v>2770.43</v>
          </cell>
          <cell r="C38"/>
        </row>
        <row r="39">
          <cell r="A39" t="str">
            <v>MAITRISE QUIMPER</v>
          </cell>
          <cell r="B39">
            <v>4344.46</v>
          </cell>
          <cell r="C39">
            <v>4062.46</v>
          </cell>
        </row>
        <row r="40">
          <cell r="A40" t="str">
            <v>EXPLOITATION QUIMPER</v>
          </cell>
          <cell r="B40">
            <v>79057.569999999978</v>
          </cell>
          <cell r="C40">
            <v>78207.349999999991</v>
          </cell>
        </row>
        <row r="41">
          <cell r="A41" t="str">
            <v>EXPLOITATION TOURS</v>
          </cell>
          <cell r="B41">
            <v>146.12</v>
          </cell>
          <cell r="C41"/>
        </row>
        <row r="42">
          <cell r="A42" t="str">
            <v>MAITRISE CONCARNEAU</v>
          </cell>
          <cell r="B42">
            <v>2987.32</v>
          </cell>
          <cell r="C42">
            <v>2222.3200000000002</v>
          </cell>
        </row>
        <row r="43">
          <cell r="A43" t="str">
            <v>EXPLOITATION CONCARNEAU</v>
          </cell>
          <cell r="B43">
            <v>26333.080000000009</v>
          </cell>
          <cell r="C43">
            <v>27080.78</v>
          </cell>
        </row>
        <row r="44">
          <cell r="A44" t="str">
            <v>MAITRISE QUIMPER - CONCARNEAU</v>
          </cell>
          <cell r="B44">
            <v>2249.09</v>
          </cell>
          <cell r="C44">
            <v>2242.4</v>
          </cell>
        </row>
        <row r="45">
          <cell r="A45" t="str">
            <v>ADMINISTRATIF QUIMPER - CONCARNEAU</v>
          </cell>
          <cell r="B45">
            <v>4184.07</v>
          </cell>
          <cell r="C45">
            <v>3684.07</v>
          </cell>
        </row>
        <row r="46">
          <cell r="A46" t="str">
            <v>DIRECTION QUIMPER - CONCARNEAU</v>
          </cell>
          <cell r="B46">
            <v>5125.67</v>
          </cell>
          <cell r="C46">
            <v>4325.67</v>
          </cell>
        </row>
        <row r="47">
          <cell r="A47" t="str">
            <v>COMMERCIAL QUIMPER -CONCARNEAU</v>
          </cell>
          <cell r="B47">
            <v>3292.36</v>
          </cell>
          <cell r="C47">
            <v>1928.36</v>
          </cell>
        </row>
        <row r="48">
          <cell r="A48" t="str">
            <v>Total général</v>
          </cell>
          <cell r="B48">
            <v>847274.33999999985</v>
          </cell>
          <cell r="C48">
            <v>792082.5199999999</v>
          </cell>
        </row>
        <row r="49">
          <cell r="C49">
            <v>669394</v>
          </cell>
        </row>
        <row r="63">
          <cell r="A63" t="str">
            <v>Contrôle</v>
          </cell>
          <cell r="B63" t="e">
            <v>#N/A</v>
          </cell>
          <cell r="C63">
            <v>122688.5199999999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ille d'objectif"/>
      <sheetName val="Détail des heures"/>
      <sheetName val="Détail des heures par mois"/>
      <sheetName val="TC Client"/>
      <sheetName val="RENNES"/>
    </sheetNames>
    <sheetDataSet>
      <sheetData sheetId="0"/>
      <sheetData sheetId="1"/>
      <sheetData sheetId="2">
        <row r="1">
          <cell r="A1" t="str">
            <v>Nom chantier</v>
          </cell>
          <cell r="B1" t="str">
            <v>'=&gt; Salaire brut</v>
          </cell>
          <cell r="C1" t="str">
            <v>Nom chantier</v>
          </cell>
          <cell r="D1" t="str">
            <v>'=&gt; Salaire brut</v>
          </cell>
        </row>
        <row r="2">
          <cell r="A2" t="str">
            <v>1 A 10 - 13 A 16 SQUARE YVES MONNIER</v>
          </cell>
          <cell r="B2">
            <v>514.09999999999991</v>
          </cell>
          <cell r="C2" t="str">
            <v>1 A 10 - 13 A 16 SQUARE YVES MONNIER</v>
          </cell>
          <cell r="D2">
            <v>661.38789999999995</v>
          </cell>
        </row>
        <row r="3">
          <cell r="A3" t="str">
            <v>1 A 12/16/22 A 33 SQUARE DU GRAND PLACIS</v>
          </cell>
          <cell r="B3">
            <v>208.24870000000001</v>
          </cell>
          <cell r="C3" t="str">
            <v>1 A 12/16/22 A 33 SQUARE DU GRAND PLACIS</v>
          </cell>
          <cell r="D3">
            <v>208.24870000000001</v>
          </cell>
        </row>
        <row r="4">
          <cell r="A4" t="str">
            <v>1 à 15, rue Roger Nimier - 1, Rue de l'Etablette</v>
          </cell>
          <cell r="B4">
            <v>682.69439999999986</v>
          </cell>
          <cell r="C4" t="str">
            <v>1 à 15, rue Roger Nimier - 1, Rue de l'Etablette</v>
          </cell>
          <cell r="D4">
            <v>658.66939999999988</v>
          </cell>
        </row>
        <row r="5">
          <cell r="A5" t="str">
            <v>1 à 5 et 2 à 8, rue Henri Poincaré</v>
          </cell>
          <cell r="B5">
            <v>437.255</v>
          </cell>
          <cell r="C5" t="str">
            <v>1 à 5 et 2 à 8, rue Henri Poincaré</v>
          </cell>
          <cell r="D5">
            <v>437.255</v>
          </cell>
        </row>
        <row r="6">
          <cell r="A6" t="str">
            <v>1 A 5/9 A 18 SQUARE DE PROVENCE</v>
          </cell>
          <cell r="B6">
            <v>352.39870000000002</v>
          </cell>
          <cell r="C6" t="str">
            <v>1 A 5/9 A 18 SQUARE DE PROVENCE</v>
          </cell>
          <cell r="D6">
            <v>333.17869999999999</v>
          </cell>
        </row>
        <row r="7">
          <cell r="A7" t="str">
            <v>1 ALLEE DE GOTEBORG</v>
          </cell>
          <cell r="B7">
            <v>302.71499999999997</v>
          </cell>
          <cell r="C7" t="str">
            <v>1 ALLEE DE GOTEBORG</v>
          </cell>
          <cell r="D7">
            <v>153.76</v>
          </cell>
        </row>
        <row r="8">
          <cell r="A8" t="str">
            <v>1 ALLEE DE LUCERNE</v>
          </cell>
          <cell r="B8">
            <v>406.02249999999998</v>
          </cell>
          <cell r="C8" t="str">
            <v>1 ALLEE DE LUCERNE</v>
          </cell>
          <cell r="D8">
            <v>172.98</v>
          </cell>
        </row>
        <row r="9">
          <cell r="A9" t="str">
            <v>1 ET 2 RUE DE BELLEVUE</v>
          </cell>
          <cell r="B9">
            <v>98.634</v>
          </cell>
          <cell r="C9" t="str">
            <v>1 ET 2 RUE DE BELLEVUE</v>
          </cell>
          <cell r="D9">
            <v>90.323999999999998</v>
          </cell>
        </row>
        <row r="10">
          <cell r="A10" t="str">
            <v>1 RUE AMIRAL EPRON</v>
          </cell>
          <cell r="B10">
            <v>7.6404999999999994</v>
          </cell>
          <cell r="C10" t="str">
            <v>1 RUE AMIRAL EPRON</v>
          </cell>
          <cell r="D10">
            <v>10.042999999999999</v>
          </cell>
        </row>
        <row r="11">
          <cell r="A11" t="str">
            <v>1 RUE ANGELE VANNIER</v>
          </cell>
          <cell r="B11">
            <v>165.36229999999998</v>
          </cell>
          <cell r="C11" t="str">
            <v>1 RUE ANGELE VANNIER</v>
          </cell>
          <cell r="D11">
            <v>143.49099999999999</v>
          </cell>
        </row>
        <row r="12">
          <cell r="A12" t="str">
            <v>1 RUE COMMANDANT CHARCOT</v>
          </cell>
          <cell r="B12">
            <v>91.294999999999987</v>
          </cell>
          <cell r="C12" t="str">
            <v>1 RUE COMMANDANT CHARCOT</v>
          </cell>
          <cell r="D12">
            <v>92.593800000000002</v>
          </cell>
        </row>
        <row r="13">
          <cell r="A13" t="str">
            <v>1 RUE DE CRAIOVA</v>
          </cell>
          <cell r="B13">
            <v>55.688800000000001</v>
          </cell>
          <cell r="C13" t="str">
            <v>1 RUE DE CRAIOVA</v>
          </cell>
          <cell r="D13">
            <v>41.6113</v>
          </cell>
        </row>
        <row r="14">
          <cell r="A14" t="str">
            <v>1 Rue des Dervallières</v>
          </cell>
          <cell r="B14">
            <v>41.6113</v>
          </cell>
          <cell r="C14" t="str">
            <v>1 Rue des Dervallières</v>
          </cell>
          <cell r="D14">
            <v>41.6113</v>
          </cell>
        </row>
        <row r="15">
          <cell r="A15" t="str">
            <v>1 RUE DES SAULES- 8 RUE DES MYOSOTIS</v>
          </cell>
          <cell r="B15">
            <v>31.232499999999998</v>
          </cell>
          <cell r="C15" t="str">
            <v>1 RUE DES SAULES- 8 RUE DES MYOSOTIS</v>
          </cell>
          <cell r="D15">
            <v>31.232499999999998</v>
          </cell>
        </row>
        <row r="16">
          <cell r="A16" t="str">
            <v>1 RUE DU CHAPITRE</v>
          </cell>
          <cell r="B16">
            <v>51.4345</v>
          </cell>
          <cell r="C16" t="str">
            <v>1 RUE DU CHAPITRE</v>
          </cell>
          <cell r="D16">
            <v>41.784500000000001</v>
          </cell>
        </row>
        <row r="17">
          <cell r="A17" t="str">
            <v>1 RUE DU PRE BRECEL</v>
          </cell>
          <cell r="B17">
            <v>36.972000000000001</v>
          </cell>
          <cell r="C17" t="str">
            <v>1 RUE DU PRE BRECEL</v>
          </cell>
          <cell r="D17">
            <v>30.703599999999994</v>
          </cell>
        </row>
        <row r="18">
          <cell r="A18" t="str">
            <v>1 RUE T. BOTREL - 1 RUE A. BRISEUX</v>
          </cell>
          <cell r="B18">
            <v>62.464999999999996</v>
          </cell>
          <cell r="C18" t="str">
            <v>1 RUE T. BOTREL - 1 RUE A. BRISEUX</v>
          </cell>
          <cell r="D18">
            <v>62.464999999999996</v>
          </cell>
        </row>
        <row r="19">
          <cell r="A19" t="str">
            <v>10 et 12 avenue Louis Aragon</v>
          </cell>
          <cell r="B19">
            <v>104.07629999999999</v>
          </cell>
          <cell r="C19" t="str">
            <v>10 et 12 avenue Louis Aragon</v>
          </cell>
          <cell r="D19">
            <v>104.07629999999999</v>
          </cell>
        </row>
        <row r="20">
          <cell r="A20" t="str">
            <v>10 RUE DAUPHINE</v>
          </cell>
          <cell r="B20">
            <v>14.838099999999997</v>
          </cell>
          <cell r="C20" t="str">
            <v>10 RUE DAUPHINE</v>
          </cell>
          <cell r="D20">
            <v>14.8714</v>
          </cell>
        </row>
        <row r="21">
          <cell r="A21" t="str">
            <v>10 RUE DE LA FOSSE</v>
          </cell>
          <cell r="B21">
            <v>29.742799999999999</v>
          </cell>
          <cell r="C21" t="str">
            <v>10 RUE DE LA FOSSE</v>
          </cell>
          <cell r="D21">
            <v>29.742799999999999</v>
          </cell>
        </row>
        <row r="22">
          <cell r="A22" t="str">
            <v>10 RUE DES PETITS MARAIS</v>
          </cell>
          <cell r="B22">
            <v>31.232499999999998</v>
          </cell>
          <cell r="C22" t="str">
            <v>10 RUE DES PETITS MARAIS</v>
          </cell>
          <cell r="D22">
            <v>31.232499999999998</v>
          </cell>
        </row>
        <row r="23">
          <cell r="A23" t="str">
            <v>10 RUE DES VIEUX REMPARTS</v>
          </cell>
          <cell r="B23">
            <v>33.026399999999995</v>
          </cell>
          <cell r="C23" t="str">
            <v>10 RUE DES VIEUX REMPARTS</v>
          </cell>
          <cell r="D23">
            <v>33.026399999999995</v>
          </cell>
        </row>
        <row r="24">
          <cell r="A24" t="str">
            <v>10 RUE D'ORLEANS</v>
          </cell>
          <cell r="B24">
            <v>15.7295</v>
          </cell>
          <cell r="C24" t="str">
            <v>10 RUE D'ORLEANS</v>
          </cell>
          <cell r="D24">
            <v>15.7295</v>
          </cell>
        </row>
        <row r="25">
          <cell r="A25" t="str">
            <v>10 RUE DU COUEDIC</v>
          </cell>
          <cell r="B25">
            <v>20.853699999999996</v>
          </cell>
          <cell r="C25" t="str">
            <v>10 RUE DU COUEDIC</v>
          </cell>
          <cell r="D25">
            <v>20.853699999999996</v>
          </cell>
        </row>
        <row r="26">
          <cell r="A26" t="str">
            <v>10 Rue Egault de Noes</v>
          </cell>
          <cell r="B26">
            <v>151.4675</v>
          </cell>
          <cell r="C26" t="str">
            <v>10 Rue Egault de Noes</v>
          </cell>
          <cell r="D26">
            <v>166.54129999999998</v>
          </cell>
        </row>
        <row r="27">
          <cell r="A27" t="str">
            <v>10 RUE JEAN XXIII</v>
          </cell>
          <cell r="B27">
            <v>20.854799999999997</v>
          </cell>
          <cell r="C27" t="str">
            <v>10 RUE JEAN XXIII</v>
          </cell>
          <cell r="D27">
            <v>20.854799999999997</v>
          </cell>
        </row>
        <row r="28">
          <cell r="A28" t="str">
            <v>10 ST GERMAIN</v>
          </cell>
          <cell r="B28">
            <v>32.001300000000001</v>
          </cell>
          <cell r="C28" t="str">
            <v>10 ST GERMAIN</v>
          </cell>
          <cell r="D28">
            <v>41.6113</v>
          </cell>
        </row>
        <row r="29">
          <cell r="A29" t="str">
            <v>10 TERRE NEUVE (Ménage)</v>
          </cell>
          <cell r="B29">
            <v>431.77500000000003</v>
          </cell>
          <cell r="C29" t="str">
            <v>10 TERRE NEUVE (Ménage)</v>
          </cell>
          <cell r="D29">
            <v>422.64249999999998</v>
          </cell>
        </row>
        <row r="30">
          <cell r="A30" t="str">
            <v>10 TERRE NEUVE (Répurgation)</v>
          </cell>
          <cell r="B30">
            <v>164.63</v>
          </cell>
          <cell r="C30" t="str">
            <v>10 TERRE NEUVE (Répurgation)</v>
          </cell>
          <cell r="D30">
            <v>180.1875</v>
          </cell>
        </row>
        <row r="31">
          <cell r="A31" t="str">
            <v>10 Vau Louis</v>
          </cell>
          <cell r="B31">
            <v>89.661299999999997</v>
          </cell>
          <cell r="C31" t="str">
            <v>10 Vau Louis</v>
          </cell>
          <cell r="D31">
            <v>80.051299999999998</v>
          </cell>
        </row>
        <row r="32">
          <cell r="A32" t="str">
            <v>101 C AVENUE ANDRE BONNIN</v>
          </cell>
          <cell r="B32">
            <v>88.858699999999999</v>
          </cell>
          <cell r="C32" t="str">
            <v>101 C AVENUE ANDRE BONNIN</v>
          </cell>
          <cell r="D32">
            <v>83.318699999999993</v>
          </cell>
        </row>
        <row r="33">
          <cell r="A33" t="str">
            <v>10-12-26-30 RUE ARTHUR FONTAINE</v>
          </cell>
          <cell r="B33">
            <v>6.8696000000000002</v>
          </cell>
          <cell r="C33" t="str">
            <v>103 bis larmor et 52 cesar</v>
          </cell>
          <cell r="D33">
            <v>124.92999999999999</v>
          </cell>
        </row>
        <row r="34">
          <cell r="A34" t="str">
            <v>103 bis larmor et 52 cesar</v>
          </cell>
          <cell r="B34">
            <v>153.76</v>
          </cell>
          <cell r="C34" t="str">
            <v>104 RUE DE LA PILATE - 4 ALLEE R. VILBOUX</v>
          </cell>
          <cell r="D34">
            <v>83.318699999999993</v>
          </cell>
        </row>
        <row r="35">
          <cell r="A35" t="str">
            <v>104 RUE DE LA PILATE - 4 ALLEE R. VILBOUX</v>
          </cell>
          <cell r="B35">
            <v>83.318699999999993</v>
          </cell>
          <cell r="C35" t="str">
            <v>11 BD VOLNEY</v>
          </cell>
          <cell r="D35">
            <v>230.64</v>
          </cell>
        </row>
        <row r="36">
          <cell r="A36" t="str">
            <v>11 BD VOLNEY</v>
          </cell>
          <cell r="B36">
            <v>211.42</v>
          </cell>
          <cell r="C36" t="str">
            <v>11 BUFERON</v>
          </cell>
          <cell r="D36">
            <v>21.960399999999996</v>
          </cell>
        </row>
        <row r="37">
          <cell r="A37" t="str">
            <v>11 BUFERON</v>
          </cell>
          <cell r="B37">
            <v>11.840399999999999</v>
          </cell>
          <cell r="C37" t="str">
            <v>11 RUE D'ALET</v>
          </cell>
          <cell r="D37">
            <v>10.033999999999999</v>
          </cell>
        </row>
        <row r="38">
          <cell r="A38" t="str">
            <v>11 RUE D'ALET</v>
          </cell>
          <cell r="B38">
            <v>11.585999999999999</v>
          </cell>
          <cell r="C38" t="str">
            <v>11 RUE DES CARMES</v>
          </cell>
          <cell r="D38">
            <v>10.3788</v>
          </cell>
        </row>
        <row r="39">
          <cell r="A39" t="str">
            <v>11 RUE DES CARMES</v>
          </cell>
          <cell r="B39">
            <v>10.3788</v>
          </cell>
          <cell r="C39" t="str">
            <v>11 RUE SAINT VINCENT</v>
          </cell>
          <cell r="D39">
            <v>41.6113</v>
          </cell>
        </row>
        <row r="40">
          <cell r="A40" t="str">
            <v>11 RUE SAINT VINCENT</v>
          </cell>
          <cell r="B40">
            <v>41.6113</v>
          </cell>
          <cell r="C40" t="str">
            <v xml:space="preserve">11 RUE TRUBLET </v>
          </cell>
          <cell r="D40">
            <v>33.026399999999995</v>
          </cell>
        </row>
        <row r="41">
          <cell r="A41" t="str">
            <v xml:space="preserve">11 RUE TRUBLET </v>
          </cell>
          <cell r="B41">
            <v>33.026399999999995</v>
          </cell>
          <cell r="C41" t="str">
            <v>110 112 JACQUES CARTIER</v>
          </cell>
          <cell r="D41">
            <v>104.07629999999999</v>
          </cell>
        </row>
        <row r="42">
          <cell r="A42" t="str">
            <v>110 112 JACQUES CARTIER</v>
          </cell>
          <cell r="B42">
            <v>104.07629999999999</v>
          </cell>
          <cell r="C42" t="str">
            <v>11-12 SQUARE YVES MONNIER</v>
          </cell>
          <cell r="D42">
            <v>168.96749999999997</v>
          </cell>
        </row>
        <row r="43">
          <cell r="A43" t="str">
            <v>11-12 SQUARE YVES MONNIER</v>
          </cell>
          <cell r="B43">
            <v>167.8475</v>
          </cell>
          <cell r="C43" t="str">
            <v>11-13 VILLE PEPIN</v>
          </cell>
          <cell r="D43">
            <v>15.491799999999998</v>
          </cell>
        </row>
        <row r="44">
          <cell r="A44" t="str">
            <v>11-13 VILLE PEPIN</v>
          </cell>
          <cell r="B44">
            <v>28.983499999999999</v>
          </cell>
          <cell r="C44" t="str">
            <v>12 RUE DAUPHINE</v>
          </cell>
          <cell r="D44">
            <v>14.8714</v>
          </cell>
        </row>
        <row r="45">
          <cell r="A45" t="str">
            <v>12 RUE DAUPHINE</v>
          </cell>
          <cell r="B45">
            <v>14.838099999999997</v>
          </cell>
          <cell r="C45" t="str">
            <v>12 RUE DE LA VARDE</v>
          </cell>
          <cell r="D45">
            <v>30.7988</v>
          </cell>
        </row>
        <row r="46">
          <cell r="A46" t="str">
            <v>12 RUE DE LA VARDE</v>
          </cell>
          <cell r="B46">
            <v>41.701000000000001</v>
          </cell>
          <cell r="C46" t="str">
            <v>1-2 SQUARE DES HAUTES OURMES</v>
          </cell>
          <cell r="D46">
            <v>369.98499999999996</v>
          </cell>
        </row>
        <row r="47">
          <cell r="A47" t="str">
            <v>1-2 SQUARE DES HAUTES OURMES</v>
          </cell>
          <cell r="B47">
            <v>676.9425</v>
          </cell>
          <cell r="C47" t="str">
            <v>1-2-3 SQUARE LEON JENOUVRIER</v>
          </cell>
          <cell r="D47">
            <v>113.44749999999999</v>
          </cell>
        </row>
        <row r="48">
          <cell r="A48" t="str">
            <v>1-2-3 SQUARE LEON JENOUVRIER</v>
          </cell>
          <cell r="B48">
            <v>112.14869999999999</v>
          </cell>
          <cell r="C48" t="str">
            <v>1-3 ALLEE POPELIUSZKO</v>
          </cell>
          <cell r="D48">
            <v>52.303000000000004</v>
          </cell>
        </row>
        <row r="49">
          <cell r="A49" t="str">
            <v>1-3 ALLEE POPELIUSZKO</v>
          </cell>
          <cell r="B49">
            <v>52.253</v>
          </cell>
          <cell r="C49" t="str">
            <v>1-3 AVENUE DE LA CHALOTAIS</v>
          </cell>
          <cell r="D49">
            <v>167.2345</v>
          </cell>
        </row>
        <row r="50">
          <cell r="A50" t="str">
            <v>1-3 AVENUE DE LA CHALOTAIS</v>
          </cell>
          <cell r="B50">
            <v>206.904</v>
          </cell>
          <cell r="C50" t="str">
            <v>1-3 AVENUE HUBERT CURIEN</v>
          </cell>
          <cell r="D50">
            <v>124.92999999999999</v>
          </cell>
        </row>
        <row r="51">
          <cell r="A51" t="str">
            <v>1-3 AVENUE HUBERT CURIEN</v>
          </cell>
          <cell r="B51">
            <v>124.92999999999999</v>
          </cell>
          <cell r="C51" t="str">
            <v>1-3 PLACE DE LA  POSTE - 3 CHEMIN DES MARAIS</v>
          </cell>
          <cell r="D51">
            <v>120.24250000000001</v>
          </cell>
        </row>
        <row r="52">
          <cell r="A52" t="str">
            <v>1-3 PLACE DE LA  POSTE - 3 CHEMIN DES MARAIS</v>
          </cell>
          <cell r="B52">
            <v>113.15950000000001</v>
          </cell>
          <cell r="C52" t="str">
            <v>1-3 RUE BERTHE MORISOT</v>
          </cell>
          <cell r="D52">
            <v>120.0548</v>
          </cell>
        </row>
        <row r="53">
          <cell r="A53" t="str">
            <v>1-3 RUE BERTHE MORISOT</v>
          </cell>
          <cell r="B53">
            <v>72.074999999999989</v>
          </cell>
          <cell r="C53" t="str">
            <v>1-3 RUE CALARASI SARATA</v>
          </cell>
          <cell r="D53">
            <v>83.318699999999993</v>
          </cell>
        </row>
        <row r="54">
          <cell r="A54" t="str">
            <v>1-3 RUE CALARASI SARATA</v>
          </cell>
          <cell r="B54">
            <v>83.318699999999993</v>
          </cell>
          <cell r="C54" t="str">
            <v>1-3 RUE SARAH VAUGHAN</v>
          </cell>
          <cell r="D54">
            <v>148.1987</v>
          </cell>
        </row>
        <row r="55">
          <cell r="A55" t="str">
            <v>13 RUE DE DINAN</v>
          </cell>
          <cell r="B55">
            <v>7.1446999999999994</v>
          </cell>
          <cell r="C55" t="str">
            <v>13-15 ALLEE DU LAVAIS</v>
          </cell>
          <cell r="D55">
            <v>84.532499999999999</v>
          </cell>
        </row>
        <row r="56">
          <cell r="A56" t="str">
            <v>1-3 RUE SARAH VAUGHAN</v>
          </cell>
          <cell r="B56">
            <v>123.41</v>
          </cell>
          <cell r="C56" t="str">
            <v>13-15 ALLEE DU TAGE - 20 AVENUE DES PAYS BAS</v>
          </cell>
          <cell r="D56">
            <v>190.125</v>
          </cell>
        </row>
        <row r="57">
          <cell r="A57" t="str">
            <v>13-15 ALLEE DU LAVAIS</v>
          </cell>
          <cell r="B57">
            <v>83.972499999999997</v>
          </cell>
          <cell r="C57" t="str">
            <v>1-3-5-7-9 RUE DE LA POMMERAIE</v>
          </cell>
          <cell r="D57">
            <v>151.9581</v>
          </cell>
        </row>
        <row r="58">
          <cell r="A58" t="str">
            <v>13-15 ALLEE DU TAGE - 20 AVENUE DES PAYS BAS</v>
          </cell>
          <cell r="B58">
            <v>188.86500000000001</v>
          </cell>
          <cell r="C58" t="str">
            <v>1-3-5-7-9 SQUARE AMIRAL ANDRE ROUX</v>
          </cell>
          <cell r="D58">
            <v>432.12379999999996</v>
          </cell>
        </row>
        <row r="59">
          <cell r="A59" t="str">
            <v>1-3-5-7-9 RUE DE LA POMMERAIE</v>
          </cell>
          <cell r="B59">
            <v>73.076999999999998</v>
          </cell>
          <cell r="C59" t="str">
            <v>14 AVENUE DU GENERAL DE GAULLE</v>
          </cell>
          <cell r="D59">
            <v>100.4083</v>
          </cell>
        </row>
        <row r="60">
          <cell r="A60" t="str">
            <v>1-3-5-7-9 SQUARE AMIRAL ANDRE ROUX</v>
          </cell>
          <cell r="B60">
            <v>197.77379999999997</v>
          </cell>
          <cell r="C60" t="str">
            <v>14 NOTRE DAME</v>
          </cell>
          <cell r="D60">
            <v>41.6113</v>
          </cell>
        </row>
        <row r="61">
          <cell r="A61" t="str">
            <v>14 AVENUE DU GENERAL DE GAULLE</v>
          </cell>
          <cell r="B61">
            <v>72.074999999999989</v>
          </cell>
          <cell r="C61" t="str">
            <v>14 RUE ARSENAL</v>
          </cell>
          <cell r="D61">
            <v>43.819599999999994</v>
          </cell>
        </row>
        <row r="62">
          <cell r="A62" t="str">
            <v>14 NOTRE DAME</v>
          </cell>
          <cell r="B62">
            <v>41.6113</v>
          </cell>
          <cell r="C62" t="str">
            <v>14 RUE D'ESTREES</v>
          </cell>
          <cell r="D62">
            <v>20.853699999999996</v>
          </cell>
        </row>
        <row r="63">
          <cell r="A63" t="str">
            <v>14 RUE ARSENAL</v>
          </cell>
          <cell r="B63">
            <v>43.309599999999996</v>
          </cell>
          <cell r="C63" t="str">
            <v>140 BOULEVARD CLEMENCEAU</v>
          </cell>
          <cell r="D63">
            <v>153.76</v>
          </cell>
        </row>
        <row r="64">
          <cell r="A64" t="str">
            <v>14 RUE D'ESTREES</v>
          </cell>
          <cell r="B64">
            <v>20.853699999999996</v>
          </cell>
          <cell r="C64" t="str">
            <v>15-17 AVENUE ROBERT SURCOUF</v>
          </cell>
          <cell r="D64">
            <v>116.90469999999999</v>
          </cell>
        </row>
        <row r="65">
          <cell r="A65" t="str">
            <v>140 BOULEVARD CLEMENCEAU</v>
          </cell>
          <cell r="B65">
            <v>214.35999999999999</v>
          </cell>
          <cell r="C65" t="str">
            <v>15-17-19-21 RUE COMMANDANT CHARCOT</v>
          </cell>
          <cell r="D65">
            <v>124.92999999999999</v>
          </cell>
        </row>
        <row r="66">
          <cell r="A66" t="str">
            <v>15-17 AVENUE ROBERT SURCOUF</v>
          </cell>
          <cell r="B66">
            <v>117.54339999999999</v>
          </cell>
          <cell r="C66" t="str">
            <v>16-20-22-24-26 RUE DE LA CHALOTAIS</v>
          </cell>
          <cell r="D66">
            <v>147.21729999999999</v>
          </cell>
        </row>
        <row r="67">
          <cell r="A67" t="str">
            <v>15-17-19-21 RUE COMMANDANT CHARCOT</v>
          </cell>
          <cell r="B67">
            <v>174.61369999999999</v>
          </cell>
          <cell r="C67" t="str">
            <v>18 AVENUE JEAN JAURES</v>
          </cell>
          <cell r="D67">
            <v>299.49250000000001</v>
          </cell>
        </row>
        <row r="68">
          <cell r="A68" t="str">
            <v>16-20-22-24-26 RUE DE LA CHALOTAIS</v>
          </cell>
          <cell r="B68">
            <v>93.697499999999991</v>
          </cell>
          <cell r="C68" t="str">
            <v>18 COURS DE LA VILAINE</v>
          </cell>
          <cell r="D68">
            <v>67.036699999999996</v>
          </cell>
        </row>
        <row r="69">
          <cell r="A69" t="str">
            <v>18 AVENUE JEAN JAURES</v>
          </cell>
          <cell r="B69">
            <v>302.16999999999996</v>
          </cell>
          <cell r="C69" t="str">
            <v>18 VINCENNES</v>
          </cell>
          <cell r="D69">
            <v>105.5925</v>
          </cell>
        </row>
        <row r="70">
          <cell r="A70" t="str">
            <v>18 COURS DE LA VILAINE</v>
          </cell>
          <cell r="B70">
            <v>36.037499999999994</v>
          </cell>
          <cell r="C70" t="str">
            <v>19 RUE CHALOTAIS</v>
          </cell>
          <cell r="D70">
            <v>32.89</v>
          </cell>
        </row>
        <row r="71">
          <cell r="A71" t="str">
            <v>18 VINCENNES</v>
          </cell>
          <cell r="B71">
            <v>105.5925</v>
          </cell>
          <cell r="C71" t="str">
            <v>19 RUE PIERRE ET MARIE CURIE</v>
          </cell>
          <cell r="D71">
            <v>62.464999999999996</v>
          </cell>
        </row>
        <row r="72">
          <cell r="A72" t="str">
            <v>19 RUE CHALOTAIS</v>
          </cell>
          <cell r="B72">
            <v>32.507499999999993</v>
          </cell>
          <cell r="C72" t="str">
            <v>19 ST MICHEL</v>
          </cell>
          <cell r="D72">
            <v>32.89</v>
          </cell>
        </row>
        <row r="73">
          <cell r="A73" t="str">
            <v>19 RUE PIERRE ET MARIE CURIE</v>
          </cell>
          <cell r="B73">
            <v>62.464999999999996</v>
          </cell>
          <cell r="C73" t="str">
            <v>19-21 RUE DES BAS SABLONS</v>
          </cell>
          <cell r="D73">
            <v>18.493300000000001</v>
          </cell>
        </row>
        <row r="74">
          <cell r="A74" t="str">
            <v>19 ST MICHEL</v>
          </cell>
          <cell r="B74">
            <v>40.097499999999997</v>
          </cell>
          <cell r="C74" t="str">
            <v>2 à 10, rue Victor Ségalen, 2 et 4 rue Nimier</v>
          </cell>
          <cell r="D74">
            <v>507.86070000000001</v>
          </cell>
        </row>
        <row r="75">
          <cell r="A75" t="str">
            <v>19-21 RUE DES BAS SABLONS</v>
          </cell>
          <cell r="B75">
            <v>19.997</v>
          </cell>
          <cell r="C75" t="str">
            <v>2 ALLEE DES GLIERES</v>
          </cell>
          <cell r="D75">
            <v>31.232499999999998</v>
          </cell>
        </row>
        <row r="76">
          <cell r="A76" t="str">
            <v>2 à 10, rue Victor Ségalen, 2 et 4 rue Nimier</v>
          </cell>
          <cell r="B76">
            <v>532.16570000000002</v>
          </cell>
          <cell r="C76" t="str">
            <v>2 AS</v>
          </cell>
          <cell r="D76">
            <v>41.6113</v>
          </cell>
        </row>
        <row r="77">
          <cell r="A77" t="str">
            <v>2 ALLEE DES GLIERES</v>
          </cell>
          <cell r="B77">
            <v>36.772500000000001</v>
          </cell>
          <cell r="C77" t="str">
            <v>2 BIS GRAULT</v>
          </cell>
          <cell r="D77">
            <v>12.901</v>
          </cell>
        </row>
        <row r="78">
          <cell r="A78" t="str">
            <v>2 AS</v>
          </cell>
          <cell r="B78">
            <v>32.001300000000001</v>
          </cell>
          <cell r="C78" t="str">
            <v>2 BIS PLACE DE BRETAGNE</v>
          </cell>
          <cell r="D78">
            <v>87.740399999999994</v>
          </cell>
        </row>
        <row r="79">
          <cell r="A79" t="str">
            <v>2 BIS GRAULT</v>
          </cell>
          <cell r="B79">
            <v>17.750999999999998</v>
          </cell>
          <cell r="C79" t="str">
            <v>2 CHEMIN MADELEINE BRES</v>
          </cell>
          <cell r="D79">
            <v>71.467499999999987</v>
          </cell>
        </row>
        <row r="80">
          <cell r="A80" t="str">
            <v>2 BIS PLACE DE BRETAGNE</v>
          </cell>
          <cell r="B80">
            <v>87.230399999999989</v>
          </cell>
          <cell r="C80" t="str">
            <v>2 RUE DE LA CHAILLEUX</v>
          </cell>
          <cell r="D80">
            <v>52.086199999999998</v>
          </cell>
        </row>
        <row r="81">
          <cell r="A81" t="str">
            <v>2 CHEMIN MADELEINE BRES</v>
          </cell>
          <cell r="B81">
            <v>52.086199999999998</v>
          </cell>
          <cell r="C81" t="str">
            <v>2 RUE DES GRANDS DEGREES</v>
          </cell>
          <cell r="D81">
            <v>20.085999999999999</v>
          </cell>
        </row>
        <row r="82">
          <cell r="A82" t="str">
            <v>2 RUE BOURSAINT</v>
          </cell>
          <cell r="B82">
            <v>9.91</v>
          </cell>
          <cell r="C82" t="str">
            <v>2 RUE DES POTERIATS</v>
          </cell>
          <cell r="D82">
            <v>68.920199999999994</v>
          </cell>
        </row>
        <row r="83">
          <cell r="A83" t="str">
            <v>2 RUE DE LA CHAILLEUX</v>
          </cell>
          <cell r="B83">
            <v>52.086199999999998</v>
          </cell>
          <cell r="C83" t="str">
            <v>2 RUE DU LANDREL</v>
          </cell>
          <cell r="D83">
            <v>32.89</v>
          </cell>
        </row>
        <row r="84">
          <cell r="A84" t="str">
            <v>2 RUE DES GRANDS DEGREES</v>
          </cell>
          <cell r="B84">
            <v>33.2652</v>
          </cell>
          <cell r="C84" t="str">
            <v>2 RUE HERVE BAZIN</v>
          </cell>
          <cell r="D84">
            <v>86.49</v>
          </cell>
        </row>
        <row r="85">
          <cell r="A85" t="str">
            <v>2 RUE DES POTERIATS</v>
          </cell>
          <cell r="B85">
            <v>48.05</v>
          </cell>
          <cell r="C85" t="str">
            <v>2 RUE ST FRANCOIS</v>
          </cell>
          <cell r="D85">
            <v>10.042999999999999</v>
          </cell>
        </row>
        <row r="86">
          <cell r="A86" t="str">
            <v>2 RUE DU LANDREL</v>
          </cell>
          <cell r="B86">
            <v>32.507499999999993</v>
          </cell>
          <cell r="C86" t="str">
            <v>2, avenue Pierre Mendès France</v>
          </cell>
          <cell r="D86">
            <v>62.464999999999996</v>
          </cell>
        </row>
        <row r="87">
          <cell r="A87" t="str">
            <v>2 RUE HERVE BAZIN</v>
          </cell>
          <cell r="B87">
            <v>93.697499999999991</v>
          </cell>
          <cell r="C87" t="str">
            <v>20 GRAND'RUE</v>
          </cell>
          <cell r="D87">
            <v>10.3788</v>
          </cell>
        </row>
        <row r="88">
          <cell r="A88" t="str">
            <v>2 RUE ST FRANCOIS</v>
          </cell>
          <cell r="B88">
            <v>10.042999999999999</v>
          </cell>
          <cell r="C88" t="str">
            <v>20 ROSSIGNOL</v>
          </cell>
          <cell r="D88">
            <v>141.75899999999999</v>
          </cell>
        </row>
        <row r="89">
          <cell r="A89" t="str">
            <v>2, avenue Pierre Mendès France</v>
          </cell>
          <cell r="B89">
            <v>62.464999999999996</v>
          </cell>
          <cell r="C89" t="str">
            <v>20-20BIS-20TER RUE DE LA POMMERAIE</v>
          </cell>
          <cell r="D89">
            <v>104.07629999999999</v>
          </cell>
        </row>
        <row r="90">
          <cell r="A90" t="str">
            <v>20 GRAND'RUE</v>
          </cell>
          <cell r="B90">
            <v>10.3788</v>
          </cell>
          <cell r="C90" t="str">
            <v>22 RUE STE BARBE</v>
          </cell>
          <cell r="D90">
            <v>5.0599999999999996</v>
          </cell>
        </row>
        <row r="91">
          <cell r="A91" t="str">
            <v>20 ROSSIGNOL</v>
          </cell>
          <cell r="B91">
            <v>151.41399999999999</v>
          </cell>
          <cell r="C91" t="str">
            <v>2-2BIS RUE DE LA TIMONIERE</v>
          </cell>
          <cell r="D91">
            <v>27.484599999999997</v>
          </cell>
        </row>
        <row r="92">
          <cell r="A92" t="str">
            <v>20-20BIS-20TER RUE DE LA POMMERAIE</v>
          </cell>
          <cell r="B92">
            <v>104.07629999999999</v>
          </cell>
          <cell r="C92" t="str">
            <v>23-31 RUE DES BAS SABLONS</v>
          </cell>
          <cell r="D92">
            <v>18.493300000000001</v>
          </cell>
        </row>
        <row r="93">
          <cell r="A93" t="str">
            <v>22 RUE STE BARBE</v>
          </cell>
          <cell r="B93">
            <v>5.9249999999999998</v>
          </cell>
          <cell r="C93" t="str">
            <v>2-4 MAIL CAMILLE CLAUDEL</v>
          </cell>
          <cell r="D93">
            <v>124.92999999999999</v>
          </cell>
        </row>
        <row r="94">
          <cell r="A94" t="str">
            <v>2-2BIS RUE DE LA TIMONIERE</v>
          </cell>
          <cell r="B94">
            <v>27.484599999999997</v>
          </cell>
          <cell r="C94" t="str">
            <v>24-26 RUE MALHOUAS</v>
          </cell>
          <cell r="D94">
            <v>31.232499999999998</v>
          </cell>
        </row>
        <row r="95">
          <cell r="A95" t="str">
            <v>23-31 RUE DES BAS SABLONS</v>
          </cell>
          <cell r="B95">
            <v>22.399499999999996</v>
          </cell>
          <cell r="C95" t="str">
            <v>2-4-6 RUE DU PETIT PRE</v>
          </cell>
          <cell r="D95">
            <v>65.78</v>
          </cell>
        </row>
        <row r="96">
          <cell r="A96" t="str">
            <v>2-4 MAIL CAMILLE CLAUDEL</v>
          </cell>
          <cell r="B96">
            <v>124.92999999999999</v>
          </cell>
          <cell r="C96" t="str">
            <v>2-4-6 RUE ROGER VERCEL</v>
          </cell>
          <cell r="D96">
            <v>53.710899999999995</v>
          </cell>
        </row>
        <row r="97">
          <cell r="A97" t="str">
            <v>24-26 RUE MALHOUAS</v>
          </cell>
          <cell r="B97">
            <v>52.854999999999997</v>
          </cell>
          <cell r="C97" t="str">
            <v>2-4-6-8 COURS D'ARNHEM</v>
          </cell>
          <cell r="D97">
            <v>104.07629999999999</v>
          </cell>
        </row>
        <row r="98">
          <cell r="A98" t="str">
            <v>2-4-6 RUE DU PETIT PRE</v>
          </cell>
          <cell r="B98">
            <v>40.959999999999994</v>
          </cell>
          <cell r="C98" t="str">
            <v>2-4-6-8 SQ RENE LE BOURDELLES</v>
          </cell>
          <cell r="D98">
            <v>62.464999999999996</v>
          </cell>
        </row>
        <row r="99">
          <cell r="A99" t="str">
            <v>2-4-6 RUE ROGER VERCEL</v>
          </cell>
          <cell r="B99">
            <v>34.995399999999997</v>
          </cell>
          <cell r="C99" t="str">
            <v>2-4-6-8 SQUARE COMMANDANT DUTERTRE</v>
          </cell>
          <cell r="D99">
            <v>624.65</v>
          </cell>
        </row>
        <row r="100">
          <cell r="A100" t="str">
            <v>2-4-6-8 COURS D'ARNHEM</v>
          </cell>
          <cell r="B100">
            <v>305.88630000000001</v>
          </cell>
          <cell r="C100" t="str">
            <v>25 RUE ERNEST RENAN</v>
          </cell>
          <cell r="D100">
            <v>188.3272</v>
          </cell>
        </row>
        <row r="101">
          <cell r="A101" t="str">
            <v>2-4-6-8 SQ RENE LE BOURDELLES</v>
          </cell>
          <cell r="B101">
            <v>67.27</v>
          </cell>
          <cell r="C101" t="str">
            <v>26 RUE JEAN MARIE PAIGNON</v>
          </cell>
          <cell r="D101">
            <v>91.842099999999988</v>
          </cell>
        </row>
        <row r="102">
          <cell r="A102" t="str">
            <v>2-4-6-8 SQUARE COMMANDANT DUTERTRE</v>
          </cell>
          <cell r="B102">
            <v>624.65</v>
          </cell>
          <cell r="C102" t="str">
            <v>29 RUE DE LA MONTAGNE</v>
          </cell>
          <cell r="D102">
            <v>26.0105</v>
          </cell>
        </row>
        <row r="103">
          <cell r="A103" t="str">
            <v>25 RUE ERNEST RENAN</v>
          </cell>
          <cell r="B103">
            <v>94.087500000000006</v>
          </cell>
          <cell r="C103" t="str">
            <v>3 ALLEE DU MOULIN</v>
          </cell>
          <cell r="D103">
            <v>73.147000000000006</v>
          </cell>
        </row>
        <row r="104">
          <cell r="A104" t="str">
            <v>26 RUE JEAN MARIE PAIGNON</v>
          </cell>
          <cell r="B104">
            <v>86.152499999999989</v>
          </cell>
          <cell r="C104" t="str">
            <v>3 RUE DE LA CHALOTAIS</v>
          </cell>
          <cell r="D104">
            <v>43.819599999999994</v>
          </cell>
        </row>
        <row r="105">
          <cell r="A105" t="str">
            <v>29 RUE DE LA MONTAGNE</v>
          </cell>
          <cell r="B105">
            <v>129.26</v>
          </cell>
          <cell r="C105" t="str">
            <v>3 rue de la Motte Fablet</v>
          </cell>
          <cell r="D105">
            <v>18.549699999999998</v>
          </cell>
        </row>
        <row r="106">
          <cell r="A106" t="str">
            <v>3 ALLEE DU MOULIN</v>
          </cell>
          <cell r="B106">
            <v>73.147000000000006</v>
          </cell>
          <cell r="C106" t="str">
            <v>3 RUE DE LA PRAIRIE</v>
          </cell>
          <cell r="D106">
            <v>31.232499999999998</v>
          </cell>
        </row>
        <row r="107">
          <cell r="A107" t="str">
            <v>3 RUE DE LA CHALOTAIS</v>
          </cell>
          <cell r="B107">
            <v>40.9071</v>
          </cell>
          <cell r="C107" t="str">
            <v>3 RUE DE SIAM</v>
          </cell>
          <cell r="D107">
            <v>20.085999999999999</v>
          </cell>
        </row>
        <row r="108">
          <cell r="A108" t="str">
            <v>3 rue de la Motte Fablet</v>
          </cell>
          <cell r="B108">
            <v>14.677199999999999</v>
          </cell>
          <cell r="C108" t="str">
            <v>3 RUE DU PUITS AUX BRAIES</v>
          </cell>
          <cell r="D108">
            <v>60.354999999999997</v>
          </cell>
        </row>
        <row r="109">
          <cell r="A109" t="str">
            <v>3 RUE DE LA PRAIRIE</v>
          </cell>
          <cell r="B109">
            <v>36.037499999999994</v>
          </cell>
          <cell r="C109" t="str">
            <v>3 RUE GOUIN BEAUCHENE</v>
          </cell>
          <cell r="D109">
            <v>20.085999999999999</v>
          </cell>
        </row>
        <row r="110">
          <cell r="A110" t="str">
            <v>3 RUE DE SIAM</v>
          </cell>
          <cell r="B110">
            <v>24.043199999999999</v>
          </cell>
          <cell r="C110" t="str">
            <v>3 SQUARE DE SETUBAL</v>
          </cell>
          <cell r="D110">
            <v>874.51</v>
          </cell>
        </row>
        <row r="111">
          <cell r="A111" t="str">
            <v>3 RUE DU PUITS AUX BRAIES</v>
          </cell>
          <cell r="B111">
            <v>53.147499999999994</v>
          </cell>
          <cell r="C111" t="str">
            <v>30 A 38 RESIDENCE DU TREGOR</v>
          </cell>
          <cell r="D111">
            <v>134.54</v>
          </cell>
        </row>
        <row r="112">
          <cell r="A112" t="str">
            <v>3 RUE GOUIN BEAUCHENE</v>
          </cell>
          <cell r="B112">
            <v>20.085999999999999</v>
          </cell>
          <cell r="C112" t="str">
            <v>30.32 Trente</v>
          </cell>
          <cell r="D112">
            <v>52.086199999999998</v>
          </cell>
        </row>
        <row r="113">
          <cell r="A113" t="str">
            <v>3 SQUARE DE SETUBAL</v>
          </cell>
          <cell r="B113">
            <v>884.11999999999989</v>
          </cell>
          <cell r="C113" t="str">
            <v>30-32 SAINT HELIER</v>
          </cell>
          <cell r="D113">
            <v>73.905000000000001</v>
          </cell>
        </row>
        <row r="114">
          <cell r="A114" t="str">
            <v>30 A 38 RESIDENCE DU TREGOR</v>
          </cell>
          <cell r="B114">
            <v>168.17499999999998</v>
          </cell>
          <cell r="C114" t="str">
            <v>31 CHEMIN DE LA GARENNE DE PAN</v>
          </cell>
          <cell r="D114">
            <v>19.22</v>
          </cell>
        </row>
        <row r="115">
          <cell r="A115" t="str">
            <v>30.32 Trente</v>
          </cell>
          <cell r="B115">
            <v>40.073699999999995</v>
          </cell>
          <cell r="C115" t="str">
            <v>31 GUILLOUX</v>
          </cell>
          <cell r="D115">
            <v>43.819599999999994</v>
          </cell>
        </row>
        <row r="116">
          <cell r="A116" t="str">
            <v>30-32 SAINT HELIER</v>
          </cell>
          <cell r="B116">
            <v>73.905000000000001</v>
          </cell>
          <cell r="C116" t="str">
            <v>32-34 RUE DU MUGUET</v>
          </cell>
          <cell r="D116">
            <v>79.700099999999992</v>
          </cell>
        </row>
        <row r="117">
          <cell r="A117" t="str">
            <v>31 CHEMIN DE LA GARENNE DE PAN</v>
          </cell>
          <cell r="B117">
            <v>24.024999999999999</v>
          </cell>
          <cell r="C117" t="str">
            <v>33 QUAI TROUIN</v>
          </cell>
          <cell r="D117">
            <v>64.556299999999993</v>
          </cell>
        </row>
        <row r="118">
          <cell r="A118" t="str">
            <v>31 GUILLOUX</v>
          </cell>
          <cell r="B118">
            <v>43.819599999999994</v>
          </cell>
          <cell r="C118" t="str">
            <v>34 BOULEVARD GOUAZON</v>
          </cell>
          <cell r="D118">
            <v>87.603999999999999</v>
          </cell>
        </row>
        <row r="119">
          <cell r="A119" t="str">
            <v>32-34 RUE DU MUGUET</v>
          </cell>
          <cell r="B119">
            <v>62.464999999999996</v>
          </cell>
          <cell r="C119" t="str">
            <v>3-5-7-9 RUE D'IROISE</v>
          </cell>
          <cell r="D119">
            <v>62.464999999999996</v>
          </cell>
        </row>
        <row r="120">
          <cell r="A120" t="str">
            <v>33 QUAI TROUIN</v>
          </cell>
          <cell r="B120">
            <v>58.531999999999996</v>
          </cell>
          <cell r="C120" t="str">
            <v>4 PLACE CROIX DU FIEF</v>
          </cell>
          <cell r="D120">
            <v>46.6053</v>
          </cell>
        </row>
        <row r="121">
          <cell r="A121" t="str">
            <v>34 BOULEVARD GOUAZON</v>
          </cell>
          <cell r="B121">
            <v>93.876000000000005</v>
          </cell>
          <cell r="C121" t="str">
            <v>4 RUE DE LA CHAILLEUX</v>
          </cell>
          <cell r="D121">
            <v>24.986000000000001</v>
          </cell>
        </row>
        <row r="122">
          <cell r="A122" t="str">
            <v>3-5-7-9 RUE D'IROISE</v>
          </cell>
          <cell r="B122">
            <v>62.464999999999996</v>
          </cell>
          <cell r="C122" t="str">
            <v>4 RUE LEON RICOTTIER</v>
          </cell>
          <cell r="D122">
            <v>50.982499999999995</v>
          </cell>
        </row>
        <row r="123">
          <cell r="A123" t="str">
            <v>4 PLACE CROIX DU FIEF</v>
          </cell>
          <cell r="B123">
            <v>52.659599999999998</v>
          </cell>
          <cell r="C123" t="str">
            <v>4 RUE ST FRANCOIS</v>
          </cell>
          <cell r="D123">
            <v>20.085999999999999</v>
          </cell>
        </row>
        <row r="124">
          <cell r="A124" t="str">
            <v>4 RUE DE LA CHAILLEUX</v>
          </cell>
          <cell r="B124">
            <v>24.986000000000001</v>
          </cell>
          <cell r="C124" t="str">
            <v>4,6 et 8 Avenue Louis Aragon</v>
          </cell>
          <cell r="D124">
            <v>166.54129999999998</v>
          </cell>
        </row>
        <row r="125">
          <cell r="A125" t="str">
            <v>4 RUE LEON RICOTTIER</v>
          </cell>
          <cell r="B125">
            <v>49.683699999999995</v>
          </cell>
          <cell r="C125" t="str">
            <v>4,6 et 8 avenue Pierre Mendès France</v>
          </cell>
          <cell r="D125">
            <v>156.16249999999999</v>
          </cell>
        </row>
        <row r="126">
          <cell r="A126" t="str">
            <v>4 RUE ST FRANCOIS</v>
          </cell>
          <cell r="B126">
            <v>20.085999999999999</v>
          </cell>
          <cell r="C126" t="str">
            <v>44 AVENUE PAUL GAUGUIN</v>
          </cell>
          <cell r="D126">
            <v>99.851299999999995</v>
          </cell>
        </row>
        <row r="127">
          <cell r="A127" t="str">
            <v>4,6 et 8 Avenue Louis Aragon</v>
          </cell>
          <cell r="B127">
            <v>166.54129999999998</v>
          </cell>
          <cell r="C127" t="str">
            <v>4-6 RUE ANDRE MALRAUX - 47 RUE NEMOURS</v>
          </cell>
          <cell r="D127">
            <v>491.20849999999996</v>
          </cell>
        </row>
        <row r="128">
          <cell r="A128" t="str">
            <v>4,6 et 8 avenue Pierre Mendès France</v>
          </cell>
          <cell r="B128">
            <v>156.16249999999999</v>
          </cell>
          <cell r="C128" t="str">
            <v>4-6-8 R DE LA CHALOTAIS - 54-56 R DE BELLE EPINE</v>
          </cell>
          <cell r="D128">
            <v>125.9358</v>
          </cell>
        </row>
        <row r="129">
          <cell r="A129" t="str">
            <v>44 AVENUE PAUL GAUGUIN</v>
          </cell>
          <cell r="B129">
            <v>98.756299999999996</v>
          </cell>
          <cell r="C129" t="str">
            <v>47 rue Ferdinand de Lesseps A, B, C, D, E, F et G</v>
          </cell>
          <cell r="D129">
            <v>180.1875</v>
          </cell>
        </row>
        <row r="130">
          <cell r="A130" t="str">
            <v>4-6 RUE ANDRE MALRAUX - 47 RUE NEMOURS</v>
          </cell>
          <cell r="B130">
            <v>427.48129999999992</v>
          </cell>
          <cell r="C130" t="str">
            <v>48 MAIL LEON BLUM</v>
          </cell>
          <cell r="D130">
            <v>96.619</v>
          </cell>
        </row>
        <row r="131">
          <cell r="A131" t="str">
            <v>4-6-8 R DE LA CHALOTAIS - 54-56 R DE BELLE EPINE</v>
          </cell>
          <cell r="B131">
            <v>72.843800000000002</v>
          </cell>
          <cell r="C131" t="str">
            <v>5 et 7 avenue Louis Aragon</v>
          </cell>
          <cell r="D131">
            <v>72.843800000000002</v>
          </cell>
        </row>
        <row r="132">
          <cell r="A132" t="str">
            <v>47 rue Ferdinand de Lesseps A, B, C, D, E, F et G</v>
          </cell>
          <cell r="B132">
            <v>240.25</v>
          </cell>
          <cell r="C132" t="str">
            <v>5 PLACE DE LA POISSONNERIE</v>
          </cell>
          <cell r="D132">
            <v>57.713499999999996</v>
          </cell>
        </row>
        <row r="133">
          <cell r="A133" t="str">
            <v>48 MAIL LEON BLUM</v>
          </cell>
          <cell r="B133">
            <v>66.163699999999992</v>
          </cell>
          <cell r="C133" t="str">
            <v>5 RUE DE LA PLAGE</v>
          </cell>
          <cell r="D133">
            <v>44.017099999999999</v>
          </cell>
        </row>
        <row r="134">
          <cell r="A134" t="str">
            <v>5 et 7 avenue Louis Aragon</v>
          </cell>
          <cell r="B134">
            <v>72.843800000000002</v>
          </cell>
          <cell r="C134" t="str">
            <v>5 RUE DE L'INDRE</v>
          </cell>
          <cell r="D134">
            <v>62.464999999999996</v>
          </cell>
        </row>
        <row r="135">
          <cell r="A135" t="str">
            <v>5 PLACE DE LA POISSONNERIE</v>
          </cell>
          <cell r="B135">
            <v>63.287300000000002</v>
          </cell>
          <cell r="C135" t="str">
            <v>5 RUE DU COLLEGE</v>
          </cell>
          <cell r="D135">
            <v>77.046899999999994</v>
          </cell>
        </row>
        <row r="136">
          <cell r="A136" t="str">
            <v>5 RUE DE LA PLAGE</v>
          </cell>
          <cell r="B136">
            <v>68.350200000000001</v>
          </cell>
          <cell r="C136" t="str">
            <v>5 RUE PIERRE BROSSOLETTE</v>
          </cell>
          <cell r="D136">
            <v>73.089399999999998</v>
          </cell>
        </row>
        <row r="137">
          <cell r="A137" t="str">
            <v>5 RUE DE L'INDRE</v>
          </cell>
          <cell r="B137">
            <v>62.464999999999996</v>
          </cell>
          <cell r="C137" t="str">
            <v>5 RUE VILLE PEPIN</v>
          </cell>
          <cell r="D137">
            <v>12.843399999999999</v>
          </cell>
        </row>
        <row r="138">
          <cell r="A138" t="str">
            <v>5 RUE DU COLLEGE</v>
          </cell>
          <cell r="B138">
            <v>76.881299999999996</v>
          </cell>
          <cell r="C138" t="str">
            <v>50 CHAUSSEE DU SILLON</v>
          </cell>
          <cell r="D138">
            <v>10.042999999999999</v>
          </cell>
        </row>
        <row r="139">
          <cell r="A139" t="str">
            <v>5 RUE PIERRE BROSSOLETTE</v>
          </cell>
          <cell r="B139">
            <v>31.3325</v>
          </cell>
          <cell r="C139" t="str">
            <v>50 RUE VILLE PEPIN</v>
          </cell>
          <cell r="D139">
            <v>25.534799999999997</v>
          </cell>
        </row>
        <row r="140">
          <cell r="A140" t="str">
            <v>5 RUE VILLE PEPIN</v>
          </cell>
          <cell r="B140">
            <v>14.366599999999998</v>
          </cell>
          <cell r="C140" t="str">
            <v>531- 9 POMERANIE</v>
          </cell>
          <cell r="D140">
            <v>62.464999999999996</v>
          </cell>
        </row>
        <row r="141">
          <cell r="A141" t="str">
            <v>50 CHAUSSEE DU SILLON</v>
          </cell>
          <cell r="B141">
            <v>16.764599999999998</v>
          </cell>
          <cell r="C141" t="str">
            <v>5-7-9 RUE HENRI QUEFFELEC</v>
          </cell>
          <cell r="D141">
            <v>127.47230000000002</v>
          </cell>
        </row>
        <row r="142">
          <cell r="A142" t="str">
            <v>50 RUE VILLE PEPIN</v>
          </cell>
          <cell r="B142">
            <v>26.603499999999997</v>
          </cell>
          <cell r="C142" t="str">
            <v>6 AVENUE ANDRE BONNIN</v>
          </cell>
          <cell r="D142">
            <v>31.232499999999998</v>
          </cell>
        </row>
        <row r="143">
          <cell r="A143" t="str">
            <v>531- 9 POMERANIE</v>
          </cell>
          <cell r="B143">
            <v>62.464999999999996</v>
          </cell>
          <cell r="C143" t="str">
            <v>6 CHAUSSEE DU SILLON</v>
          </cell>
          <cell r="D143">
            <v>174.9562</v>
          </cell>
        </row>
        <row r="144">
          <cell r="A144" t="str">
            <v>5-7-9 RUE HENRI QUEFFELEC</v>
          </cell>
          <cell r="B144">
            <v>105.694</v>
          </cell>
          <cell r="C144" t="str">
            <v>6 COUR DE LA HOUSSAYE</v>
          </cell>
          <cell r="D144">
            <v>15.452499999999999</v>
          </cell>
        </row>
        <row r="145">
          <cell r="A145" t="str">
            <v>6 AVENUE ANDRE BONNIN</v>
          </cell>
          <cell r="B145">
            <v>36.772500000000001</v>
          </cell>
          <cell r="C145" t="str">
            <v>6 RUE DU POUILLEUR</v>
          </cell>
          <cell r="D145">
            <v>10.042999999999999</v>
          </cell>
        </row>
        <row r="146">
          <cell r="A146" t="str">
            <v>6 CHAUSSEE DU SILLON</v>
          </cell>
          <cell r="B146">
            <v>172.51589999999999</v>
          </cell>
          <cell r="C146" t="str">
            <v>6 RUE PIERRE CERTAIN</v>
          </cell>
          <cell r="D146">
            <v>20.085999999999999</v>
          </cell>
        </row>
        <row r="147">
          <cell r="A147" t="str">
            <v>6 COUR DE LA HOUSSAYE</v>
          </cell>
          <cell r="B147">
            <v>17.8325</v>
          </cell>
          <cell r="C147" t="str">
            <v>6 SQUARE PAUL GAUGUIN</v>
          </cell>
          <cell r="D147">
            <v>150.2054</v>
          </cell>
        </row>
        <row r="148">
          <cell r="A148" t="str">
            <v>6 RUE DU POUILLEUR</v>
          </cell>
          <cell r="B148">
            <v>22.465999999999998</v>
          </cell>
          <cell r="C148" t="str">
            <v>6, Rue Roger Nimier</v>
          </cell>
          <cell r="D148">
            <v>32.001300000000001</v>
          </cell>
        </row>
        <row r="149">
          <cell r="A149" t="str">
            <v>6 RUE PIERRE CERTAIN</v>
          </cell>
          <cell r="B149">
            <v>22.465999999999998</v>
          </cell>
          <cell r="C149" t="str">
            <v>6/8 Rue du Coteaux Nantes</v>
          </cell>
          <cell r="D149">
            <v>72.843800000000002</v>
          </cell>
        </row>
        <row r="150">
          <cell r="A150" t="str">
            <v>6 SQUARE PAUL GAUGUIN</v>
          </cell>
          <cell r="B150">
            <v>173.47540000000001</v>
          </cell>
          <cell r="C150" t="str">
            <v>6000€ IMMO</v>
          </cell>
          <cell r="D150">
            <v>11.243699999999999</v>
          </cell>
        </row>
        <row r="151">
          <cell r="A151" t="str">
            <v>6, Rue Roger Nimier</v>
          </cell>
          <cell r="B151">
            <v>41.6113</v>
          </cell>
          <cell r="C151" t="str">
            <v>66 MAIL LA BESNERAIE/15-17-19 BD DU GRAND BOIS</v>
          </cell>
          <cell r="D151">
            <v>249.85999999999999</v>
          </cell>
        </row>
        <row r="152">
          <cell r="A152" t="str">
            <v>6/8 Rue du Coteaux Nantes</v>
          </cell>
          <cell r="B152">
            <v>72.843800000000002</v>
          </cell>
          <cell r="C152" t="str">
            <v>6-8 RUE CONSTANT MEREL</v>
          </cell>
          <cell r="D152">
            <v>152.41120000000001</v>
          </cell>
        </row>
        <row r="153">
          <cell r="A153" t="str">
            <v>6000€ IMMO</v>
          </cell>
          <cell r="B153">
            <v>30.463699999999996</v>
          </cell>
          <cell r="C153" t="str">
            <v>6-8 RUE DE LA MESANGE BLEUE</v>
          </cell>
          <cell r="D153">
            <v>160.97899999999998</v>
          </cell>
        </row>
        <row r="154">
          <cell r="A154" t="str">
            <v>66 MAIL LA BESNERAIE/15-17-19 BD DU GRAND BOIS</v>
          </cell>
          <cell r="B154">
            <v>249.85999999999999</v>
          </cell>
          <cell r="C154" t="str">
            <v>69 BOULEVARD DE L'EUROPE</v>
          </cell>
          <cell r="D154">
            <v>200.42660000000001</v>
          </cell>
        </row>
        <row r="155">
          <cell r="A155" t="str">
            <v>6-8 RUE CONSTANT MEREL</v>
          </cell>
          <cell r="B155">
            <v>115.32</v>
          </cell>
          <cell r="C155" t="str">
            <v>69 RUE GEORGES CLEMENCEAU</v>
          </cell>
          <cell r="D155">
            <v>20.085999999999999</v>
          </cell>
        </row>
        <row r="156">
          <cell r="A156" t="str">
            <v>6-8 RUE DE LA MESANGE BLEUE</v>
          </cell>
          <cell r="B156">
            <v>172.26769999999999</v>
          </cell>
          <cell r="C156" t="str">
            <v>7 av Pierre Mendès France - 4 Rue Jean Paul Sartre</v>
          </cell>
          <cell r="D156">
            <v>124.92999999999999</v>
          </cell>
        </row>
        <row r="157">
          <cell r="A157" t="str">
            <v>69 BOULEVARD DE L'EUROPE</v>
          </cell>
          <cell r="B157">
            <v>83.318699999999993</v>
          </cell>
          <cell r="C157" t="str">
            <v>7 POMERANIE</v>
          </cell>
          <cell r="D157">
            <v>62.464999999999996</v>
          </cell>
        </row>
        <row r="158">
          <cell r="A158" t="str">
            <v>69 RUE GEORGES CLEMENCEAU</v>
          </cell>
          <cell r="B158">
            <v>22.465999999999998</v>
          </cell>
          <cell r="C158" t="str">
            <v>7 RUE DE LA MARE</v>
          </cell>
          <cell r="D158">
            <v>44.878699999999995</v>
          </cell>
        </row>
        <row r="159">
          <cell r="A159" t="str">
            <v>7 av Pierre Mendès France - 4 Rue Jean Paul Sartre</v>
          </cell>
          <cell r="B159">
            <v>182.58999999999997</v>
          </cell>
          <cell r="C159" t="str">
            <v>7 RUE GODARD</v>
          </cell>
          <cell r="D159">
            <v>36.890499999999996</v>
          </cell>
        </row>
        <row r="160">
          <cell r="A160" t="str">
            <v>7 POMERANIE</v>
          </cell>
          <cell r="B160">
            <v>62.464999999999996</v>
          </cell>
          <cell r="C160" t="str">
            <v>7.8.9 TERRE NEUVE</v>
          </cell>
          <cell r="D160">
            <v>456.47499999999997</v>
          </cell>
        </row>
        <row r="161">
          <cell r="A161" t="str">
            <v>7 RUE DE LA MARE</v>
          </cell>
          <cell r="B161">
            <v>45.839699999999993</v>
          </cell>
          <cell r="C161" t="str">
            <v>72 AVENUE DU GENERAL DE GAULLE</v>
          </cell>
          <cell r="D161">
            <v>39.444500000000005</v>
          </cell>
        </row>
        <row r="162">
          <cell r="A162" t="str">
            <v>7 RUE GODARD</v>
          </cell>
          <cell r="B162">
            <v>44.269999999999996</v>
          </cell>
          <cell r="C162" t="str">
            <v>74 BOULEVARD HEBERT</v>
          </cell>
          <cell r="D162">
            <v>67.767099999999999</v>
          </cell>
        </row>
        <row r="163">
          <cell r="A163" t="str">
            <v>7.8.9 TERRE NEUVE</v>
          </cell>
          <cell r="B163">
            <v>480.69749999999999</v>
          </cell>
          <cell r="C163" t="str">
            <v>78-78BIS-80-82-84-84BIS BLD EMILE COMBES</v>
          </cell>
          <cell r="D163">
            <v>334.56550000000004</v>
          </cell>
        </row>
        <row r="164">
          <cell r="A164" t="str">
            <v>72 AVENUE DU GENERAL DE GAULLE</v>
          </cell>
          <cell r="B164">
            <v>19.22</v>
          </cell>
          <cell r="C164" t="str">
            <v>7-9 RUE DES MARAICHERS</v>
          </cell>
          <cell r="D164">
            <v>212.38619999999997</v>
          </cell>
        </row>
        <row r="165">
          <cell r="A165" t="str">
            <v>74 BOULEVARD HEBERT</v>
          </cell>
          <cell r="B165">
            <v>77.113499999999988</v>
          </cell>
          <cell r="C165" t="str">
            <v>8 ALLEE DES FRENES</v>
          </cell>
          <cell r="D165">
            <v>20.853699999999996</v>
          </cell>
        </row>
        <row r="166">
          <cell r="A166" t="str">
            <v>78-78BIS-80-82-84-84BIS BLD EMILE COMBES</v>
          </cell>
          <cell r="B166">
            <v>334.56550000000004</v>
          </cell>
          <cell r="C166" t="str">
            <v>8 POMERANIE</v>
          </cell>
          <cell r="D166">
            <v>62.464999999999996</v>
          </cell>
        </row>
        <row r="167">
          <cell r="A167" t="str">
            <v>7-9 RUE DES MARAICHERS</v>
          </cell>
          <cell r="B167">
            <v>151.45419999999999</v>
          </cell>
          <cell r="C167" t="str">
            <v>8 RUE DES PETITS MARAIS</v>
          </cell>
          <cell r="D167">
            <v>52.086199999999998</v>
          </cell>
        </row>
        <row r="168">
          <cell r="A168" t="str">
            <v>8 ALLEE DES FRENES</v>
          </cell>
          <cell r="B168">
            <v>20.853699999999996</v>
          </cell>
          <cell r="C168" t="str">
            <v>8 RUE PIERRE CERTAIN</v>
          </cell>
          <cell r="D168">
            <v>6.4701999999999993</v>
          </cell>
        </row>
        <row r="169">
          <cell r="A169" t="str">
            <v>8 PLACE DES FRERES LAMENNAIS</v>
          </cell>
          <cell r="B169">
            <v>9.91</v>
          </cell>
          <cell r="C169" t="str">
            <v>86-88-90-92-94 SQUARE DORE</v>
          </cell>
          <cell r="D169">
            <v>291.47129999999999</v>
          </cell>
        </row>
        <row r="170">
          <cell r="A170" t="str">
            <v>8 POMERANIE</v>
          </cell>
          <cell r="B170">
            <v>62.464999999999996</v>
          </cell>
          <cell r="C170" t="str">
            <v>87 BOULEVARD CLEMENCEAU</v>
          </cell>
          <cell r="D170">
            <v>83.318699999999993</v>
          </cell>
        </row>
        <row r="171">
          <cell r="A171" t="str">
            <v>8 RUE DES PETITS MARAIS</v>
          </cell>
          <cell r="B171">
            <v>52.086199999999998</v>
          </cell>
          <cell r="C171" t="str">
            <v>9 BOULEVARD CHATEAUBRIAND</v>
          </cell>
          <cell r="D171">
            <v>9.6549999999999994</v>
          </cell>
        </row>
        <row r="172">
          <cell r="A172" t="str">
            <v>8 RUE PIERRE CERTAIN</v>
          </cell>
          <cell r="B172">
            <v>6.4701999999999993</v>
          </cell>
          <cell r="C172" t="str">
            <v>9 RUE DE NEMOURS</v>
          </cell>
          <cell r="D172">
            <v>41.784500000000001</v>
          </cell>
        </row>
        <row r="173">
          <cell r="A173" t="str">
            <v>86-88-90-92-94 SQUARE DORE</v>
          </cell>
          <cell r="B173">
            <v>291.47129999999999</v>
          </cell>
          <cell r="C173" t="str">
            <v>9 RUE DU LUCET</v>
          </cell>
          <cell r="D173">
            <v>52.395400000000002</v>
          </cell>
        </row>
        <row r="174">
          <cell r="A174" t="str">
            <v>87 BOULEVARD CLEMENCEAU</v>
          </cell>
          <cell r="B174">
            <v>83.318699999999993</v>
          </cell>
          <cell r="C174" t="str">
            <v>9 RUE ORLEANS</v>
          </cell>
          <cell r="D174">
            <v>20.9405</v>
          </cell>
        </row>
        <row r="175">
          <cell r="A175" t="str">
            <v>9 BOULEVARD CHATEAUBRIAND</v>
          </cell>
          <cell r="B175">
            <v>9.61</v>
          </cell>
          <cell r="C175" t="str">
            <v>9 SQUARE DE BELLE ILE</v>
          </cell>
          <cell r="D175">
            <v>215.7355</v>
          </cell>
        </row>
        <row r="176">
          <cell r="A176" t="str">
            <v>9 RUE DE NEMOURS</v>
          </cell>
          <cell r="B176">
            <v>41.784500000000001</v>
          </cell>
          <cell r="C176" t="str">
            <v>9-11-13 RUE DES MELLIERS</v>
          </cell>
          <cell r="D176">
            <v>20.9405</v>
          </cell>
        </row>
        <row r="177">
          <cell r="A177" t="str">
            <v>9 RUE DU LUCET</v>
          </cell>
          <cell r="B177">
            <v>57.906499999999994</v>
          </cell>
          <cell r="C177" t="str">
            <v>93 RUE D'ANTRAIN</v>
          </cell>
          <cell r="D177">
            <v>84.548100000000005</v>
          </cell>
        </row>
        <row r="178">
          <cell r="A178" t="str">
            <v>9 RUE ORLEANS</v>
          </cell>
          <cell r="B178">
            <v>20.9405</v>
          </cell>
          <cell r="C178" t="str">
            <v>98 BOULEVARD CARNOT</v>
          </cell>
          <cell r="D178">
            <v>20.853699999999996</v>
          </cell>
        </row>
        <row r="179">
          <cell r="A179" t="str">
            <v>9 SQUARE DE BELLE ILE</v>
          </cell>
          <cell r="B179">
            <v>124.92999999999999</v>
          </cell>
          <cell r="C179" t="str">
            <v>A. BOUCHARD</v>
          </cell>
          <cell r="D179">
            <v>31.232499999999998</v>
          </cell>
        </row>
        <row r="180">
          <cell r="A180" t="str">
            <v>9-11-13 RUE DES MELLIERS</v>
          </cell>
          <cell r="B180">
            <v>20.9405</v>
          </cell>
          <cell r="C180" t="str">
            <v>A.T.I.</v>
          </cell>
          <cell r="D180">
            <v>120.71</v>
          </cell>
        </row>
        <row r="181">
          <cell r="A181" t="str">
            <v>93 RUE D'ANTRAIN</v>
          </cell>
          <cell r="B181">
            <v>41.6113</v>
          </cell>
          <cell r="C181" t="str">
            <v>A2C OUEST</v>
          </cell>
          <cell r="D181">
            <v>38.44</v>
          </cell>
        </row>
        <row r="182">
          <cell r="A182" t="str">
            <v>98 BOULEVARD CARNOT</v>
          </cell>
          <cell r="B182">
            <v>20.853699999999996</v>
          </cell>
          <cell r="C182" t="str">
            <v>AASGARD</v>
          </cell>
          <cell r="D182">
            <v>62.464999999999996</v>
          </cell>
        </row>
        <row r="183">
          <cell r="A183" t="str">
            <v>A. BOUCHARD</v>
          </cell>
          <cell r="B183">
            <v>31.232499999999998</v>
          </cell>
          <cell r="C183" t="str">
            <v>ABACA SALOME PARQUETS</v>
          </cell>
          <cell r="D183">
            <v>85.226100000000002</v>
          </cell>
        </row>
        <row r="184">
          <cell r="A184" t="str">
            <v>A.T.I.</v>
          </cell>
          <cell r="B184">
            <v>120.57499999999999</v>
          </cell>
          <cell r="C184" t="str">
            <v>ABH</v>
          </cell>
          <cell r="D184">
            <v>41.6113</v>
          </cell>
        </row>
        <row r="185">
          <cell r="A185" t="str">
            <v>A2C OUEST</v>
          </cell>
          <cell r="B185">
            <v>19.22</v>
          </cell>
          <cell r="C185" t="str">
            <v>ACADOMIA  ST BRIEUC</v>
          </cell>
          <cell r="D185">
            <v>41.784500000000001</v>
          </cell>
        </row>
        <row r="186">
          <cell r="A186" t="str">
            <v>AASGARD</v>
          </cell>
          <cell r="B186">
            <v>62.464999999999996</v>
          </cell>
          <cell r="C186" t="str">
            <v>ACADOMIA BREST</v>
          </cell>
          <cell r="D186">
            <v>41.6113</v>
          </cell>
        </row>
        <row r="187">
          <cell r="A187" t="str">
            <v>ABACA SALOME PARQUETS</v>
          </cell>
          <cell r="B187">
            <v>43.448599999999999</v>
          </cell>
          <cell r="C187" t="str">
            <v>ACADOMIA Lorient</v>
          </cell>
          <cell r="D187">
            <v>20.853699999999996</v>
          </cell>
        </row>
        <row r="188">
          <cell r="A188" t="str">
            <v>ABH</v>
          </cell>
          <cell r="B188">
            <v>41.6113</v>
          </cell>
          <cell r="C188" t="str">
            <v>ACADOMIA RENNES</v>
          </cell>
          <cell r="D188">
            <v>52.086199999999998</v>
          </cell>
        </row>
        <row r="189">
          <cell r="A189" t="str">
            <v>ACADOMIA  ST BRIEUC</v>
          </cell>
          <cell r="B189">
            <v>32.134500000000003</v>
          </cell>
          <cell r="C189" t="str">
            <v>ACADOMIA Vannes</v>
          </cell>
          <cell r="D189">
            <v>21.38</v>
          </cell>
        </row>
        <row r="190">
          <cell r="A190" t="str">
            <v>ACADOMIA BREST</v>
          </cell>
          <cell r="B190">
            <v>41.6113</v>
          </cell>
          <cell r="C190" t="str">
            <v>ACE INGENIERIE</v>
          </cell>
          <cell r="D190">
            <v>125.83</v>
          </cell>
        </row>
        <row r="191">
          <cell r="A191" t="str">
            <v>ACADOMIA Lorient</v>
          </cell>
          <cell r="B191">
            <v>20.853699999999996</v>
          </cell>
          <cell r="C191" t="str">
            <v>ACREAT WEB TECHNOLOGIES</v>
          </cell>
          <cell r="D191">
            <v>20.853699999999996</v>
          </cell>
        </row>
        <row r="192">
          <cell r="A192" t="str">
            <v>ACADOMIA RENNES</v>
          </cell>
          <cell r="B192">
            <v>52.086199999999998</v>
          </cell>
          <cell r="C192" t="str">
            <v>ACTEMIUM</v>
          </cell>
          <cell r="D192">
            <v>364.41120000000001</v>
          </cell>
        </row>
        <row r="193">
          <cell r="A193" t="str">
            <v>ACADOMIA Vannes</v>
          </cell>
          <cell r="B193">
            <v>22.769699999999997</v>
          </cell>
          <cell r="C193" t="str">
            <v>ACTIA SODIELEC</v>
          </cell>
          <cell r="D193">
            <v>707.97769999999991</v>
          </cell>
        </row>
        <row r="194">
          <cell r="A194" t="str">
            <v>ACE INGENIERIE</v>
          </cell>
          <cell r="B194">
            <v>145.22999999999999</v>
          </cell>
          <cell r="C194" t="str">
            <v>AD EXPERT AUTO DES MAILLETS</v>
          </cell>
          <cell r="D194">
            <v>187.39499999999998</v>
          </cell>
        </row>
        <row r="195">
          <cell r="A195" t="str">
            <v>ACREAT WEB TECHNOLOGIES</v>
          </cell>
          <cell r="B195">
            <v>20.853699999999996</v>
          </cell>
          <cell r="C195" t="str">
            <v>AD56</v>
          </cell>
          <cell r="D195">
            <v>312.32499999999999</v>
          </cell>
        </row>
        <row r="196">
          <cell r="A196" t="str">
            <v>ACTEMIUM</v>
          </cell>
          <cell r="B196">
            <v>364.41120000000001</v>
          </cell>
          <cell r="C196" t="str">
            <v>ADEXIUM</v>
          </cell>
          <cell r="D196">
            <v>249.85999999999999</v>
          </cell>
        </row>
        <row r="197">
          <cell r="A197" t="str">
            <v>ACTIA SODIELEC</v>
          </cell>
          <cell r="B197">
            <v>663.149</v>
          </cell>
          <cell r="C197" t="str">
            <v>ADI 44</v>
          </cell>
          <cell r="D197">
            <v>41.6113</v>
          </cell>
        </row>
        <row r="198">
          <cell r="A198" t="str">
            <v>AD EXPERT AUTO DES MAILLETS</v>
          </cell>
          <cell r="B198">
            <v>129.73499999999999</v>
          </cell>
          <cell r="C198" t="str">
            <v>ADIE LORIENT</v>
          </cell>
          <cell r="D198">
            <v>20.853699999999996</v>
          </cell>
        </row>
        <row r="199">
          <cell r="A199" t="str">
            <v>AD56</v>
          </cell>
          <cell r="B199">
            <v>312.32499999999999</v>
          </cell>
          <cell r="C199" t="str">
            <v>ADIE SARTHE</v>
          </cell>
          <cell r="D199">
            <v>41.6113</v>
          </cell>
        </row>
        <row r="200">
          <cell r="A200" t="str">
            <v>ADEXIUM</v>
          </cell>
          <cell r="B200">
            <v>249.85999999999999</v>
          </cell>
          <cell r="C200" t="str">
            <v>ADIE ST MALO</v>
          </cell>
          <cell r="D200">
            <v>31.232499999999998</v>
          </cell>
        </row>
        <row r="201">
          <cell r="A201" t="str">
            <v>ADI 44</v>
          </cell>
          <cell r="B201">
            <v>41.6113</v>
          </cell>
          <cell r="C201" t="str">
            <v>ADIE-Vannes</v>
          </cell>
          <cell r="D201">
            <v>38.44</v>
          </cell>
        </row>
        <row r="202">
          <cell r="A202" t="str">
            <v>ADIE LORIENT</v>
          </cell>
          <cell r="B202">
            <v>20.853699999999996</v>
          </cell>
          <cell r="C202" t="str">
            <v>ADIPH 35</v>
          </cell>
          <cell r="D202">
            <v>291.47129999999999</v>
          </cell>
        </row>
        <row r="203">
          <cell r="A203" t="str">
            <v>ADIE SARTHE</v>
          </cell>
          <cell r="B203">
            <v>41.6113</v>
          </cell>
          <cell r="C203" t="str">
            <v>ADMR Vertou</v>
          </cell>
          <cell r="D203">
            <v>81.685000000000002</v>
          </cell>
        </row>
        <row r="204">
          <cell r="A204" t="str">
            <v>ADIE ST MALO</v>
          </cell>
          <cell r="B204">
            <v>31.262499999999999</v>
          </cell>
          <cell r="C204" t="str">
            <v>ADVENTEN</v>
          </cell>
          <cell r="D204">
            <v>62.464999999999996</v>
          </cell>
        </row>
        <row r="205">
          <cell r="A205" t="str">
            <v>ADIE-Vannes</v>
          </cell>
          <cell r="B205">
            <v>38.44</v>
          </cell>
          <cell r="C205" t="str">
            <v>AEPUC</v>
          </cell>
          <cell r="D205">
            <v>52.086199999999998</v>
          </cell>
        </row>
        <row r="206">
          <cell r="A206" t="str">
            <v>ADIPH 35</v>
          </cell>
          <cell r="B206">
            <v>291.47129999999999</v>
          </cell>
          <cell r="C206" t="str">
            <v>AERETECH</v>
          </cell>
          <cell r="D206">
            <v>125.45</v>
          </cell>
        </row>
        <row r="207">
          <cell r="A207" t="str">
            <v>ADMR Vertou</v>
          </cell>
          <cell r="B207">
            <v>219.39629999999997</v>
          </cell>
          <cell r="C207" t="str">
            <v>AETIA INFORMATIQUE</v>
          </cell>
          <cell r="D207">
            <v>19.22</v>
          </cell>
        </row>
        <row r="208">
          <cell r="A208" t="str">
            <v>ADREA MUTI</v>
          </cell>
          <cell r="B208">
            <v>19.22</v>
          </cell>
          <cell r="C208" t="str">
            <v>AGAFI</v>
          </cell>
          <cell r="D208">
            <v>84.087499999999991</v>
          </cell>
        </row>
        <row r="209">
          <cell r="A209" t="str">
            <v>ADVENTEN</v>
          </cell>
          <cell r="B209">
            <v>62.464999999999996</v>
          </cell>
          <cell r="C209" t="str">
            <v>AGEFOS PME</v>
          </cell>
          <cell r="D209">
            <v>367.82400000000001</v>
          </cell>
        </row>
        <row r="210">
          <cell r="A210" t="str">
            <v>AEPUC</v>
          </cell>
          <cell r="B210">
            <v>52.086199999999998</v>
          </cell>
          <cell r="C210" t="str">
            <v>AGENCE BOTTIERE</v>
          </cell>
          <cell r="D210">
            <v>624.65</v>
          </cell>
        </row>
        <row r="211">
          <cell r="A211" t="str">
            <v>AERETECH</v>
          </cell>
          <cell r="B211">
            <v>104.5095</v>
          </cell>
          <cell r="C211" t="str">
            <v>AGENCE BOTTIERE ANNEXE PORT BOYER</v>
          </cell>
          <cell r="D211">
            <v>83.318699999999993</v>
          </cell>
        </row>
        <row r="212">
          <cell r="A212" t="str">
            <v>AETIA INFORMATIQUE</v>
          </cell>
          <cell r="B212">
            <v>19.22</v>
          </cell>
          <cell r="C212" t="str">
            <v>AGENCE BOTTIERE ANNEXE SOUILLARDERIE</v>
          </cell>
          <cell r="D212">
            <v>83.318699999999993</v>
          </cell>
        </row>
        <row r="213">
          <cell r="A213" t="str">
            <v>AGAFI</v>
          </cell>
          <cell r="B213">
            <v>102.18380000000001</v>
          </cell>
          <cell r="C213" t="str">
            <v>Agence Brest</v>
          </cell>
          <cell r="D213">
            <v>19.22</v>
          </cell>
        </row>
        <row r="214">
          <cell r="A214" t="str">
            <v>AGEFOS PME</v>
          </cell>
          <cell r="B214">
            <v>360.14400000000001</v>
          </cell>
          <cell r="C214" t="str">
            <v>AGENCE CARTIER</v>
          </cell>
          <cell r="D214">
            <v>627.25</v>
          </cell>
        </row>
        <row r="215">
          <cell r="A215" t="str">
            <v>AGENCE BOTTIERE</v>
          </cell>
          <cell r="B215">
            <v>624.65</v>
          </cell>
          <cell r="C215" t="str">
            <v>AGENCE COMMUNIQUES</v>
          </cell>
          <cell r="D215">
            <v>124.92999999999999</v>
          </cell>
        </row>
        <row r="216">
          <cell r="A216" t="str">
            <v>AGENCE BOTTIERE ANNEXE PORT BOYER</v>
          </cell>
          <cell r="B216">
            <v>41.6113</v>
          </cell>
          <cell r="C216" t="str">
            <v>AGENCE DE L'EAU DELEGATION ARMOR FINISTERE</v>
          </cell>
          <cell r="D216">
            <v>485.11279999999994</v>
          </cell>
        </row>
        <row r="217">
          <cell r="A217" t="str">
            <v>AGENCE BOTTIERE ANNEXE SOUILLARDERIE</v>
          </cell>
          <cell r="B217">
            <v>83.318699999999993</v>
          </cell>
          <cell r="C217" t="str">
            <v>Agence de Lorient</v>
          </cell>
          <cell r="D217">
            <v>19.22</v>
          </cell>
        </row>
        <row r="218">
          <cell r="A218" t="str">
            <v>Agence Brest</v>
          </cell>
          <cell r="B218">
            <v>62.944999999999993</v>
          </cell>
          <cell r="C218" t="str">
            <v>AGENCE DURABLE</v>
          </cell>
          <cell r="D218">
            <v>20.853699999999996</v>
          </cell>
        </row>
        <row r="219">
          <cell r="A219" t="str">
            <v>AGENCE CARTIER</v>
          </cell>
          <cell r="B219">
            <v>627.25</v>
          </cell>
          <cell r="C219" t="str">
            <v>AGENCE GOUDY</v>
          </cell>
          <cell r="D219">
            <v>316.875</v>
          </cell>
        </row>
        <row r="220">
          <cell r="A220" t="str">
            <v>AGENCE COMMUNIQUES</v>
          </cell>
          <cell r="B220">
            <v>124.92999999999999</v>
          </cell>
          <cell r="C220" t="str">
            <v>AGENCE JAMET ANNEXE FER A CHEVAL</v>
          </cell>
          <cell r="D220">
            <v>83.318699999999993</v>
          </cell>
        </row>
        <row r="221">
          <cell r="A221" t="str">
            <v>AGENCE DE L'EAU DELEGATION ARMOR FINISTERE</v>
          </cell>
          <cell r="B221">
            <v>485.11279999999994</v>
          </cell>
          <cell r="C221" t="str">
            <v>AGENCE JAMET ANNEXE GAUTRON</v>
          </cell>
          <cell r="D221">
            <v>624.65</v>
          </cell>
        </row>
        <row r="222">
          <cell r="A222" t="str">
            <v>Agence de Lorient</v>
          </cell>
          <cell r="B222">
            <v>16.035</v>
          </cell>
          <cell r="C222" t="str">
            <v>Agence Rennes</v>
          </cell>
          <cell r="D222">
            <v>1943.1247999999996</v>
          </cell>
        </row>
        <row r="223">
          <cell r="A223" t="str">
            <v>Agence de Vannes</v>
          </cell>
          <cell r="B223">
            <v>21.38</v>
          </cell>
          <cell r="C223" t="str">
            <v>AGENCE WATTEAU</v>
          </cell>
          <cell r="D223">
            <v>624.65</v>
          </cell>
        </row>
        <row r="224">
          <cell r="A224" t="str">
            <v>AGENCE DURABLE</v>
          </cell>
          <cell r="B224">
            <v>20.853699999999996</v>
          </cell>
          <cell r="C224" t="str">
            <v>AGESCO 35</v>
          </cell>
          <cell r="D224">
            <v>210.19900000000001</v>
          </cell>
        </row>
        <row r="225">
          <cell r="A225" t="str">
            <v>AGENCE FEYDER</v>
          </cell>
          <cell r="B225">
            <v>172.98</v>
          </cell>
          <cell r="C225" t="str">
            <v>AGF ASSURANCE</v>
          </cell>
          <cell r="D225">
            <v>32.001300000000001</v>
          </cell>
        </row>
        <row r="226">
          <cell r="A226" t="str">
            <v>AGENCE GOUDY</v>
          </cell>
          <cell r="B226">
            <v>316.875</v>
          </cell>
          <cell r="C226" t="str">
            <v>AGO PRENIUM OCCASIONS SAS</v>
          </cell>
          <cell r="D226">
            <v>125.45</v>
          </cell>
        </row>
        <row r="227">
          <cell r="A227" t="str">
            <v>AGENCE JAMET ANNEXE FER A CHEVAL</v>
          </cell>
          <cell r="B227">
            <v>83.318699999999993</v>
          </cell>
          <cell r="C227" t="str">
            <v>AGORA</v>
          </cell>
          <cell r="D227">
            <v>195.26169999999999</v>
          </cell>
        </row>
        <row r="228">
          <cell r="A228" t="str">
            <v>AGENCE JAMET ANNEXE GAUTRON</v>
          </cell>
          <cell r="B228">
            <v>624.65</v>
          </cell>
          <cell r="C228" t="str">
            <v>AIRELEC</v>
          </cell>
          <cell r="D228">
            <v>42.000999999999998</v>
          </cell>
        </row>
        <row r="229">
          <cell r="A229" t="str">
            <v>Agence Rennes</v>
          </cell>
          <cell r="B229">
            <v>1995.0122999999999</v>
          </cell>
          <cell r="C229" t="str">
            <v>AIRMAR</v>
          </cell>
          <cell r="D229">
            <v>21.689999999999998</v>
          </cell>
        </row>
        <row r="230">
          <cell r="A230" t="str">
            <v>AGENCE WATTEAU</v>
          </cell>
          <cell r="B230">
            <v>624.65</v>
          </cell>
          <cell r="C230" t="str">
            <v>AJP 22 SARL</v>
          </cell>
          <cell r="D230">
            <v>52.573999999999998</v>
          </cell>
        </row>
        <row r="231">
          <cell r="A231" t="str">
            <v>AGESCO 35</v>
          </cell>
          <cell r="B231">
            <v>216.60099999999997</v>
          </cell>
          <cell r="C231" t="str">
            <v>AJP 35 Xerox</v>
          </cell>
          <cell r="D231">
            <v>232.34249999999997</v>
          </cell>
        </row>
        <row r="232">
          <cell r="A232" t="str">
            <v>AGF ASSURANCE</v>
          </cell>
          <cell r="B232">
            <v>41.6113</v>
          </cell>
          <cell r="C232" t="str">
            <v>ALIZEE INFORMATIQUE</v>
          </cell>
          <cell r="D232">
            <v>145.78369999999998</v>
          </cell>
        </row>
        <row r="233">
          <cell r="A233" t="str">
            <v>AGO PRENIUM OCCASIONS SAS</v>
          </cell>
          <cell r="B233">
            <v>125.45</v>
          </cell>
          <cell r="C233" t="str">
            <v>ALLIADIS BRETAGNE</v>
          </cell>
          <cell r="D233">
            <v>63.05</v>
          </cell>
        </row>
        <row r="234">
          <cell r="A234" t="str">
            <v>AGORA</v>
          </cell>
          <cell r="B234">
            <v>124.92999999999999</v>
          </cell>
          <cell r="C234" t="str">
            <v>ALOADES - Bâtiment A</v>
          </cell>
          <cell r="D234">
            <v>62.464999999999996</v>
          </cell>
        </row>
        <row r="235">
          <cell r="A235" t="str">
            <v>AIRELEC</v>
          </cell>
          <cell r="B235">
            <v>38.799999999999997</v>
          </cell>
          <cell r="C235" t="str">
            <v>ALOADES Bâtiment B</v>
          </cell>
          <cell r="D235">
            <v>62.464999999999996</v>
          </cell>
        </row>
        <row r="236">
          <cell r="A236" t="str">
            <v>AIRMAR</v>
          </cell>
          <cell r="B236">
            <v>0</v>
          </cell>
          <cell r="C236" t="str">
            <v>ALPHA METAL</v>
          </cell>
          <cell r="D236">
            <v>124.92999999999999</v>
          </cell>
        </row>
        <row r="237">
          <cell r="A237" t="str">
            <v>AJP 22 SARL</v>
          </cell>
          <cell r="B237">
            <v>52.573999999999998</v>
          </cell>
          <cell r="C237" t="str">
            <v>ALPHA USINAGE</v>
          </cell>
          <cell r="D237">
            <v>91.294999999999987</v>
          </cell>
        </row>
        <row r="238">
          <cell r="A238" t="str">
            <v>AJP 35 Xerox</v>
          </cell>
          <cell r="B238">
            <v>253.5</v>
          </cell>
          <cell r="C238" t="str">
            <v>ALPHONSE GUERIN</v>
          </cell>
          <cell r="D238">
            <v>21.157499999999999</v>
          </cell>
        </row>
        <row r="239">
          <cell r="A239" t="str">
            <v>ALIZEE INFORMATIQUE</v>
          </cell>
          <cell r="B239">
            <v>145.78369999999998</v>
          </cell>
          <cell r="C239" t="str">
            <v>ALU RENNAIS</v>
          </cell>
          <cell r="D239">
            <v>208.24870000000001</v>
          </cell>
        </row>
        <row r="240">
          <cell r="A240" t="str">
            <v>ALLIADIS BRETAGNE</v>
          </cell>
          <cell r="B240">
            <v>72.614999999999995</v>
          </cell>
          <cell r="C240" t="str">
            <v>AMC</v>
          </cell>
          <cell r="D240">
            <v>84.532499999999999</v>
          </cell>
        </row>
        <row r="241">
          <cell r="A241" t="str">
            <v>ALOADES - Bâtiment A</v>
          </cell>
          <cell r="B241">
            <v>62.464999999999996</v>
          </cell>
          <cell r="C241" t="str">
            <v>AMISEP FORMATION</v>
          </cell>
          <cell r="D241">
            <v>91.294999999999987</v>
          </cell>
        </row>
        <row r="242">
          <cell r="A242" t="str">
            <v>ALOADES Bâtiment B</v>
          </cell>
          <cell r="B242">
            <v>62.464999999999996</v>
          </cell>
          <cell r="C242" t="str">
            <v>AMS Evènement</v>
          </cell>
          <cell r="D242">
            <v>20.853699999999996</v>
          </cell>
        </row>
        <row r="243">
          <cell r="A243" t="str">
            <v>ALPHA METAL</v>
          </cell>
          <cell r="B243">
            <v>124.92999999999999</v>
          </cell>
          <cell r="C243" t="str">
            <v>ANALYSE ET ACTION</v>
          </cell>
          <cell r="D243">
            <v>41.707399999999993</v>
          </cell>
        </row>
        <row r="244">
          <cell r="A244" t="str">
            <v>ALPHA USINAGE</v>
          </cell>
          <cell r="B244">
            <v>120.125</v>
          </cell>
          <cell r="C244" t="str">
            <v>ANFIDIS</v>
          </cell>
          <cell r="D244">
            <v>20.853699999999996</v>
          </cell>
        </row>
        <row r="245">
          <cell r="A245" t="str">
            <v>ALPHONSE GUERIN</v>
          </cell>
          <cell r="B245">
            <v>21.157499999999999</v>
          </cell>
          <cell r="C245" t="str">
            <v>ANNE DE BRETAGNE</v>
          </cell>
          <cell r="D245">
            <v>64.122500000000002</v>
          </cell>
        </row>
        <row r="246">
          <cell r="A246" t="str">
            <v>ALU RENNAIS</v>
          </cell>
          <cell r="B246">
            <v>216.22499999999999</v>
          </cell>
          <cell r="C246" t="str">
            <v>ANTARGAZ</v>
          </cell>
          <cell r="D246">
            <v>984.21169999999995</v>
          </cell>
        </row>
        <row r="247">
          <cell r="A247" t="str">
            <v>AMC</v>
          </cell>
          <cell r="B247">
            <v>65.032499999999999</v>
          </cell>
          <cell r="C247" t="str">
            <v>APC INGENIERIE</v>
          </cell>
          <cell r="D247">
            <v>83.318699999999993</v>
          </cell>
        </row>
        <row r="248">
          <cell r="A248" t="str">
            <v>AMISEP FORMATION</v>
          </cell>
          <cell r="B248">
            <v>60.0625</v>
          </cell>
          <cell r="C248" t="str">
            <v>APPAMH</v>
          </cell>
          <cell r="D248">
            <v>1168.1174000000001</v>
          </cell>
        </row>
        <row r="249">
          <cell r="A249" t="str">
            <v>AMS Evènement</v>
          </cell>
          <cell r="B249">
            <v>20.853699999999996</v>
          </cell>
          <cell r="C249" t="str">
            <v>Appartements Ragon (Rased)</v>
          </cell>
          <cell r="D249">
            <v>83.318699999999993</v>
          </cell>
        </row>
        <row r="250">
          <cell r="A250" t="str">
            <v>ANALYSE ET ACTION</v>
          </cell>
          <cell r="B250">
            <v>41.707399999999993</v>
          </cell>
          <cell r="C250" t="str">
            <v>APX INTEGRATION</v>
          </cell>
          <cell r="D250">
            <v>83.318699999999993</v>
          </cell>
        </row>
        <row r="251">
          <cell r="A251" t="str">
            <v>ANFIDIS</v>
          </cell>
          <cell r="B251">
            <v>20.853699999999996</v>
          </cell>
          <cell r="C251" t="str">
            <v>AQUASERVICE</v>
          </cell>
          <cell r="D251">
            <v>72.843800000000002</v>
          </cell>
        </row>
        <row r="252">
          <cell r="A252" t="str">
            <v>ANNE DE BRETAGNE</v>
          </cell>
          <cell r="B252">
            <v>63.739999999999995</v>
          </cell>
          <cell r="C252" t="str">
            <v>ARAMIS - copro</v>
          </cell>
          <cell r="D252">
            <v>192.65569999999994</v>
          </cell>
        </row>
        <row r="253">
          <cell r="A253" t="str">
            <v>ANTARGAZ</v>
          </cell>
          <cell r="B253">
            <v>772.79169999999999</v>
          </cell>
          <cell r="C253" t="str">
            <v>ARES</v>
          </cell>
          <cell r="D253">
            <v>966.57749999999987</v>
          </cell>
        </row>
        <row r="254">
          <cell r="A254" t="str">
            <v>APC INGENIERIE</v>
          </cell>
          <cell r="B254">
            <v>83.318699999999993</v>
          </cell>
          <cell r="C254" t="str">
            <v>ARGOS SECURITE</v>
          </cell>
          <cell r="D254">
            <v>41.6113</v>
          </cell>
        </row>
        <row r="255">
          <cell r="A255" t="str">
            <v>APPAMH</v>
          </cell>
          <cell r="B255">
            <v>1166.0773999999999</v>
          </cell>
          <cell r="C255" t="str">
            <v>ARIA INGENIERIE</v>
          </cell>
          <cell r="D255">
            <v>192.2</v>
          </cell>
        </row>
        <row r="256">
          <cell r="A256" t="str">
            <v>Appartements Ragon (Rased)</v>
          </cell>
          <cell r="B256">
            <v>83.318699999999993</v>
          </cell>
          <cell r="C256" t="str">
            <v>ARMA PREFA</v>
          </cell>
          <cell r="D256">
            <v>364.41120000000001</v>
          </cell>
        </row>
        <row r="257">
          <cell r="A257" t="str">
            <v>APROLIS</v>
          </cell>
          <cell r="B257">
            <v>57.66</v>
          </cell>
          <cell r="C257" t="str">
            <v>ARMEN SANTE</v>
          </cell>
          <cell r="D257">
            <v>283.33449999999999</v>
          </cell>
        </row>
        <row r="258">
          <cell r="A258" t="str">
            <v>APX INTEGRATION</v>
          </cell>
          <cell r="B258">
            <v>83.318699999999993</v>
          </cell>
          <cell r="C258" t="str">
            <v>ARMOR LUX DINARD</v>
          </cell>
          <cell r="D258">
            <v>624.65</v>
          </cell>
        </row>
        <row r="259">
          <cell r="A259" t="str">
            <v>AQUASERVICE</v>
          </cell>
          <cell r="B259">
            <v>72.843800000000002</v>
          </cell>
          <cell r="C259" t="str">
            <v>ARMOR LUX GRANVILLE</v>
          </cell>
          <cell r="D259">
            <v>156.16249999999999</v>
          </cell>
        </row>
        <row r="260">
          <cell r="A260" t="str">
            <v>ARAMIS - copro</v>
          </cell>
          <cell r="B260">
            <v>173.51009999999997</v>
          </cell>
          <cell r="C260" t="str">
            <v>ARMOR LUX PONTORSON</v>
          </cell>
          <cell r="D260">
            <v>249.85999999999999</v>
          </cell>
        </row>
        <row r="261">
          <cell r="A261" t="str">
            <v>ARES</v>
          </cell>
          <cell r="B261">
            <v>1018.5600000000001</v>
          </cell>
          <cell r="C261" t="str">
            <v>ARMORLUX</v>
          </cell>
          <cell r="D261">
            <v>356.11450000000002</v>
          </cell>
        </row>
        <row r="262">
          <cell r="A262" t="str">
            <v>ARGOS SECURITE</v>
          </cell>
          <cell r="B262">
            <v>41.6113</v>
          </cell>
          <cell r="C262" t="str">
            <v>ARMORLUX ST GREGOIRE</v>
          </cell>
          <cell r="D262">
            <v>282.26249999999999</v>
          </cell>
        </row>
        <row r="263">
          <cell r="A263" t="str">
            <v>ARIA INGENIERIE</v>
          </cell>
          <cell r="B263">
            <v>201.81</v>
          </cell>
          <cell r="C263" t="str">
            <v>ARROW ELECTRONIQUE</v>
          </cell>
          <cell r="D263">
            <v>187.39499999999998</v>
          </cell>
        </row>
        <row r="264">
          <cell r="A264" t="str">
            <v>ARMA PREFA</v>
          </cell>
          <cell r="B264">
            <v>313.95870000000002</v>
          </cell>
          <cell r="C264" t="str">
            <v>ARS METALLUM</v>
          </cell>
          <cell r="D264">
            <v>63.895000000000003</v>
          </cell>
        </row>
        <row r="265">
          <cell r="A265" t="str">
            <v>ARMEN SANTE</v>
          </cell>
          <cell r="B265">
            <v>292.68450000000001</v>
          </cell>
          <cell r="C265" t="str">
            <v>Association de Moyens KLESIA</v>
          </cell>
          <cell r="D265">
            <v>887.48879999999997</v>
          </cell>
        </row>
        <row r="266">
          <cell r="A266" t="str">
            <v>ARMOR LUX DINARD</v>
          </cell>
          <cell r="B266">
            <v>612.63749999999993</v>
          </cell>
          <cell r="C266" t="str">
            <v>ASTELLIA</v>
          </cell>
          <cell r="D266">
            <v>1985.1066000000001</v>
          </cell>
        </row>
        <row r="267">
          <cell r="A267" t="str">
            <v>ARMOR LUX GRANVILLE</v>
          </cell>
          <cell r="B267">
            <v>144.14999999999998</v>
          </cell>
          <cell r="C267" t="str">
            <v>ASTELLIA VAL PLAZA</v>
          </cell>
          <cell r="D267">
            <v>838.86879999999996</v>
          </cell>
        </row>
        <row r="268">
          <cell r="A268" t="str">
            <v>ARMOR LUX PONTORSON</v>
          </cell>
          <cell r="B268">
            <v>249.85999999999999</v>
          </cell>
          <cell r="C268" t="str">
            <v>ASTONE SOLUTION</v>
          </cell>
          <cell r="D268">
            <v>21.909399999999994</v>
          </cell>
        </row>
        <row r="269">
          <cell r="A269" t="str">
            <v>ARMORLUX</v>
          </cell>
          <cell r="B269">
            <v>272.81549999999999</v>
          </cell>
          <cell r="C269" t="str">
            <v>ASTURIENNE</v>
          </cell>
          <cell r="D269">
            <v>109.96299999999999</v>
          </cell>
        </row>
        <row r="270">
          <cell r="A270" t="str">
            <v>ARMORLUX ST GREGOIRE</v>
          </cell>
          <cell r="B270">
            <v>282.26249999999999</v>
          </cell>
          <cell r="C270" t="str">
            <v>ATBE</v>
          </cell>
          <cell r="D270">
            <v>128.67000000000002</v>
          </cell>
        </row>
        <row r="271">
          <cell r="A271" t="str">
            <v>ARROW ELECTRONIQUE</v>
          </cell>
          <cell r="B271">
            <v>187.39499999999998</v>
          </cell>
          <cell r="C271" t="str">
            <v>ATELIER</v>
          </cell>
          <cell r="D271">
            <v>147.77449999999999</v>
          </cell>
        </row>
        <row r="272">
          <cell r="A272" t="str">
            <v>ARS METALLUM</v>
          </cell>
          <cell r="B272">
            <v>63.895000000000003</v>
          </cell>
          <cell r="C272" t="str">
            <v>ATELIER 41</v>
          </cell>
          <cell r="D272">
            <v>249.85999999999999</v>
          </cell>
        </row>
        <row r="273">
          <cell r="A273" t="str">
            <v>ASC PHONE SYSTEM</v>
          </cell>
          <cell r="B273">
            <v>57.66</v>
          </cell>
          <cell r="C273" t="str">
            <v>ATELIER NORMAND</v>
          </cell>
          <cell r="D273">
            <v>188.17500000000001</v>
          </cell>
        </row>
        <row r="274">
          <cell r="A274" t="str">
            <v>Association de Moyens KLESIA</v>
          </cell>
          <cell r="B274">
            <v>872.71379999999999</v>
          </cell>
          <cell r="C274" t="str">
            <v>Ateliers des 3 mondes</v>
          </cell>
          <cell r="D274">
            <v>19.22</v>
          </cell>
        </row>
        <row r="275">
          <cell r="A275" t="str">
            <v>ASTELLIA</v>
          </cell>
          <cell r="B275">
            <v>2020.5452999999998</v>
          </cell>
          <cell r="C275" t="str">
            <v>ATELIERS MOYENS GENERAUX</v>
          </cell>
          <cell r="D275">
            <v>312.32499999999999</v>
          </cell>
        </row>
        <row r="276">
          <cell r="A276" t="str">
            <v>ASTELLIA VAL PLAZA</v>
          </cell>
          <cell r="B276">
            <v>810.45879999999988</v>
          </cell>
          <cell r="C276" t="str">
            <v>ATGS</v>
          </cell>
          <cell r="D276">
            <v>52.086199999999998</v>
          </cell>
        </row>
        <row r="277">
          <cell r="A277" t="str">
            <v>ASTONE SOLUTION</v>
          </cell>
          <cell r="B277">
            <v>21.756399999999999</v>
          </cell>
          <cell r="C277" t="str">
            <v>ATH</v>
          </cell>
          <cell r="D277">
            <v>336.34999999999997</v>
          </cell>
        </row>
        <row r="278">
          <cell r="A278" t="str">
            <v>ASTURIENNE</v>
          </cell>
          <cell r="B278">
            <v>100.303</v>
          </cell>
          <cell r="C278" t="str">
            <v>ATLANTIC CLIMATISATION &amp;</v>
          </cell>
          <cell r="D278">
            <v>124.92999999999999</v>
          </cell>
        </row>
        <row r="279">
          <cell r="A279" t="str">
            <v>ATBE</v>
          </cell>
          <cell r="B279">
            <v>127.42</v>
          </cell>
          <cell r="C279" t="str">
            <v>ATLANTIC NATURE</v>
          </cell>
          <cell r="D279">
            <v>374.78999999999996</v>
          </cell>
        </row>
        <row r="280">
          <cell r="A280" t="str">
            <v>ATELIER</v>
          </cell>
          <cell r="B280">
            <v>167.2345</v>
          </cell>
          <cell r="C280" t="str">
            <v>ATLAS</v>
          </cell>
          <cell r="D280">
            <v>923.47769999999991</v>
          </cell>
        </row>
        <row r="281">
          <cell r="A281" t="str">
            <v>ATELIER 41</v>
          </cell>
          <cell r="B281">
            <v>249.85999999999999</v>
          </cell>
          <cell r="C281" t="str">
            <v>ATLAS CAUDAN</v>
          </cell>
          <cell r="D281">
            <v>749.57999999999993</v>
          </cell>
        </row>
        <row r="282">
          <cell r="A282" t="str">
            <v>ATELIER NORMAND</v>
          </cell>
          <cell r="B282">
            <v>106.15</v>
          </cell>
          <cell r="C282" t="str">
            <v>ATLAS -MONCE EN BELIN</v>
          </cell>
          <cell r="D282">
            <v>728.72629999999992</v>
          </cell>
        </row>
        <row r="283">
          <cell r="A283" t="str">
            <v>Ateliers des 3 mondes</v>
          </cell>
          <cell r="B283">
            <v>19.22</v>
          </cell>
          <cell r="C283" t="str">
            <v>ATLAS-Orvault</v>
          </cell>
          <cell r="D283">
            <v>679.553</v>
          </cell>
        </row>
        <row r="284">
          <cell r="A284" t="str">
            <v>ATELIERS MOYENS GENERAUX</v>
          </cell>
          <cell r="B284">
            <v>312.32499999999999</v>
          </cell>
          <cell r="C284" t="str">
            <v>AUDI OCEAN AUTOMOBILE REZE</v>
          </cell>
          <cell r="D284">
            <v>333.17869999999999</v>
          </cell>
        </row>
        <row r="285">
          <cell r="A285" t="str">
            <v>ATGS</v>
          </cell>
          <cell r="B285">
            <v>52.086199999999998</v>
          </cell>
          <cell r="C285" t="str">
            <v>AUTOCRUISE</v>
          </cell>
          <cell r="D285">
            <v>1105.1499999999999</v>
          </cell>
        </row>
        <row r="286">
          <cell r="A286" t="str">
            <v>ATH</v>
          </cell>
          <cell r="B286">
            <v>369.98499999999996</v>
          </cell>
          <cell r="C286" t="str">
            <v>AVEL VOR</v>
          </cell>
          <cell r="D286">
            <v>62.464999999999996</v>
          </cell>
        </row>
        <row r="287">
          <cell r="A287" t="str">
            <v>ATLANTIC CLIMATISATION &amp;</v>
          </cell>
          <cell r="B287">
            <v>124.92999999999999</v>
          </cell>
          <cell r="C287" t="str">
            <v>AVENIR MICRO DISTRIBUTION</v>
          </cell>
          <cell r="D287">
            <v>52.303000000000004</v>
          </cell>
        </row>
        <row r="288">
          <cell r="A288" t="str">
            <v>ATLANTIC NATURE</v>
          </cell>
          <cell r="B288">
            <v>374.78999999999996</v>
          </cell>
          <cell r="C288" t="str">
            <v>AVENIR NETTOYAGE</v>
          </cell>
          <cell r="D288">
            <v>14417.305400000001</v>
          </cell>
        </row>
        <row r="289">
          <cell r="A289" t="str">
            <v>ATLAS</v>
          </cell>
          <cell r="B289">
            <v>904.67269999999996</v>
          </cell>
          <cell r="C289" t="str">
            <v>AVENUE D'ORIENT</v>
          </cell>
          <cell r="D289">
            <v>263.12</v>
          </cell>
        </row>
        <row r="290">
          <cell r="A290" t="str">
            <v>ATLAS CAUDAN</v>
          </cell>
          <cell r="B290">
            <v>749.57999999999993</v>
          </cell>
          <cell r="C290" t="str">
            <v>AXA ASSURANCES</v>
          </cell>
          <cell r="D290">
            <v>83.318699999999993</v>
          </cell>
        </row>
        <row r="291">
          <cell r="A291" t="str">
            <v>ATLAS -MONCE EN BELIN</v>
          </cell>
          <cell r="B291">
            <v>728.72629999999992</v>
          </cell>
          <cell r="C291" t="str">
            <v>AXA COURTAGE TRANSPORTS TERRESTRES</v>
          </cell>
          <cell r="D291">
            <v>208.24870000000001</v>
          </cell>
        </row>
        <row r="292">
          <cell r="A292" t="str">
            <v>ATLAS-Orvault</v>
          </cell>
          <cell r="B292">
            <v>675.85050000000001</v>
          </cell>
          <cell r="C292" t="str">
            <v>AXIANS</v>
          </cell>
          <cell r="D292">
            <v>502.45</v>
          </cell>
        </row>
        <row r="293">
          <cell r="A293" t="str">
            <v>AUDI OCEAN AUTOMOBILE REZE</v>
          </cell>
          <cell r="B293">
            <v>291.47129999999999</v>
          </cell>
          <cell r="C293" t="str">
            <v>B.G.M-1 rue Portes Mordelaises</v>
          </cell>
          <cell r="D293">
            <v>22.729599999999998</v>
          </cell>
        </row>
        <row r="294">
          <cell r="A294" t="str">
            <v>AUTOCRUISE</v>
          </cell>
          <cell r="B294">
            <v>1215.665</v>
          </cell>
          <cell r="C294" t="str">
            <v>B.G.M-16 rue Alain Gerbault</v>
          </cell>
          <cell r="D294">
            <v>22.3978</v>
          </cell>
        </row>
        <row r="295">
          <cell r="A295" t="str">
            <v>AVEL VOR</v>
          </cell>
          <cell r="B295">
            <v>62.464999999999996</v>
          </cell>
          <cell r="C295" t="str">
            <v>B.G.M-6/8 rue Chicogné</v>
          </cell>
          <cell r="D295">
            <v>18.549699999999998</v>
          </cell>
        </row>
        <row r="296">
          <cell r="A296" t="str">
            <v>AVENIR MICRO DISTRIBUTION</v>
          </cell>
          <cell r="B296">
            <v>52.303000000000004</v>
          </cell>
          <cell r="C296" t="str">
            <v>BA FINANCES CONSEILS</v>
          </cell>
          <cell r="D296">
            <v>20.9405</v>
          </cell>
        </row>
        <row r="297">
          <cell r="A297" t="str">
            <v>AVENIR NETTOYAGE</v>
          </cell>
          <cell r="B297">
            <v>14607.8519</v>
          </cell>
          <cell r="C297" t="str">
            <v>BALYSAN</v>
          </cell>
          <cell r="D297">
            <v>187.39499999999998</v>
          </cell>
        </row>
        <row r="298">
          <cell r="A298" t="str">
            <v>AVENUE D'ORIENT</v>
          </cell>
          <cell r="B298">
            <v>306.08</v>
          </cell>
          <cell r="C298" t="str">
            <v>BANKASSUR</v>
          </cell>
          <cell r="D298">
            <v>166.54129999999998</v>
          </cell>
        </row>
        <row r="299">
          <cell r="A299" t="str">
            <v>AXA ASSURANCES</v>
          </cell>
          <cell r="B299">
            <v>86.49</v>
          </cell>
          <cell r="C299" t="str">
            <v>BANQUE DE BRETAGNE</v>
          </cell>
          <cell r="D299">
            <v>41.784500000000001</v>
          </cell>
        </row>
        <row r="300">
          <cell r="A300" t="str">
            <v>AXA COURTAGE TRANSPORTS TERRESTRES</v>
          </cell>
          <cell r="B300">
            <v>208.24870000000001</v>
          </cell>
          <cell r="C300" t="str">
            <v>BAR TABAC PMU</v>
          </cell>
          <cell r="D300">
            <v>5.4488000000000003</v>
          </cell>
        </row>
        <row r="301">
          <cell r="A301" t="str">
            <v>AXIANS</v>
          </cell>
          <cell r="B301">
            <v>530.67499999999995</v>
          </cell>
          <cell r="C301" t="str">
            <v>BASE DE VIE POLE CULTUREL ST MALO</v>
          </cell>
          <cell r="D301">
            <v>130.72</v>
          </cell>
        </row>
        <row r="302">
          <cell r="A302" t="str">
            <v>B.G.M-1 rue Portes Mordelaises</v>
          </cell>
          <cell r="B302">
            <v>14.677199999999999</v>
          </cell>
          <cell r="C302" t="str">
            <v>BASE DE VIE ST HELIER</v>
          </cell>
          <cell r="D302">
            <v>249.85999999999999</v>
          </cell>
        </row>
        <row r="303">
          <cell r="A303" t="str">
            <v>B.G.M-16 rue Alain Gerbault</v>
          </cell>
          <cell r="B303">
            <v>29.569199999999999</v>
          </cell>
          <cell r="C303" t="str">
            <v>BATI CONSEIL IMMOBILIER</v>
          </cell>
          <cell r="D303">
            <v>41.6113</v>
          </cell>
        </row>
        <row r="304">
          <cell r="A304" t="str">
            <v>B.G.M-6/8 rue Chicogné</v>
          </cell>
          <cell r="B304">
            <v>14.677199999999999</v>
          </cell>
          <cell r="C304" t="str">
            <v>BATIMENT CFA BRETAGNE</v>
          </cell>
          <cell r="D304">
            <v>61.084500000000006</v>
          </cell>
        </row>
        <row r="305">
          <cell r="A305" t="str">
            <v>BA FINANCES CONSEILS</v>
          </cell>
          <cell r="B305">
            <v>20.9405</v>
          </cell>
          <cell r="C305" t="str">
            <v>BAZAR AVENUE</v>
          </cell>
          <cell r="D305">
            <v>178.845</v>
          </cell>
        </row>
        <row r="306">
          <cell r="A306" t="str">
            <v>BALYSAN</v>
          </cell>
          <cell r="B306">
            <v>187.39499999999998</v>
          </cell>
          <cell r="C306" t="str">
            <v>BBA</v>
          </cell>
          <cell r="D306">
            <v>84.532499999999999</v>
          </cell>
        </row>
        <row r="307">
          <cell r="A307" t="str">
            <v>BANKASSUR</v>
          </cell>
          <cell r="B307">
            <v>142.5163</v>
          </cell>
          <cell r="C307" t="str">
            <v>BCA Gouesnou</v>
          </cell>
          <cell r="D307">
            <v>9.61</v>
          </cell>
        </row>
        <row r="308">
          <cell r="A308" t="str">
            <v>BANQUE DE BRETAGNE</v>
          </cell>
          <cell r="B308">
            <v>41.744500000000002</v>
          </cell>
          <cell r="C308" t="str">
            <v>BCA Vannes</v>
          </cell>
          <cell r="D308">
            <v>9.61</v>
          </cell>
        </row>
        <row r="309">
          <cell r="A309" t="str">
            <v>BAR TABAC PMU</v>
          </cell>
          <cell r="B309">
            <v>6.5175000000000001</v>
          </cell>
          <cell r="C309" t="str">
            <v xml:space="preserve">BCG </v>
          </cell>
          <cell r="D309">
            <v>31.232499999999998</v>
          </cell>
        </row>
        <row r="310">
          <cell r="A310" t="str">
            <v>BASE DE VIE POLE CULTUREL ST MALO</v>
          </cell>
          <cell r="B310">
            <v>126.88000000000001</v>
          </cell>
          <cell r="C310" t="str">
            <v>BE2TF</v>
          </cell>
          <cell r="D310">
            <v>41.6113</v>
          </cell>
        </row>
        <row r="311">
          <cell r="A311" t="str">
            <v>BASE DE VIE ST HELIER</v>
          </cell>
          <cell r="B311">
            <v>259.46999999999997</v>
          </cell>
          <cell r="C311" t="str">
            <v>BEAUMANOIR</v>
          </cell>
          <cell r="D311">
            <v>42.217500000000001</v>
          </cell>
        </row>
        <row r="312">
          <cell r="A312" t="str">
            <v>BATI CONSEIL IMMOBILIER</v>
          </cell>
          <cell r="B312">
            <v>41.6113</v>
          </cell>
          <cell r="C312" t="str">
            <v>BELEM - Service répurgation</v>
          </cell>
          <cell r="D312">
            <v>48.501300000000001</v>
          </cell>
        </row>
        <row r="313">
          <cell r="A313" t="str">
            <v>BATIMENT CFA BRETAGNE</v>
          </cell>
          <cell r="B313">
            <v>41.784500000000001</v>
          </cell>
          <cell r="C313" t="str">
            <v>BELLEVUE KINE</v>
          </cell>
          <cell r="D313">
            <v>210.19900000000001</v>
          </cell>
        </row>
        <row r="314">
          <cell r="A314" t="str">
            <v>BAZAR AVENUE</v>
          </cell>
          <cell r="B314">
            <v>203.7825</v>
          </cell>
          <cell r="C314" t="str">
            <v>BENTLY NEVADA</v>
          </cell>
          <cell r="D314">
            <v>728.72629999999992</v>
          </cell>
        </row>
        <row r="315">
          <cell r="A315" t="str">
            <v>BBA</v>
          </cell>
          <cell r="B315">
            <v>84.532499999999999</v>
          </cell>
          <cell r="C315" t="str">
            <v>BERLITZ</v>
          </cell>
          <cell r="D315">
            <v>166.54129999999998</v>
          </cell>
        </row>
        <row r="316">
          <cell r="A316" t="str">
            <v>BCA Gouesnou</v>
          </cell>
          <cell r="B316">
            <v>83.318699999999993</v>
          </cell>
          <cell r="C316" t="str">
            <v>BERTO TRANSPORT</v>
          </cell>
          <cell r="D316">
            <v>232.34249999999997</v>
          </cell>
        </row>
        <row r="317">
          <cell r="A317" t="str">
            <v>BCA Saint Brieuc</v>
          </cell>
          <cell r="B317">
            <v>84.09899999999999</v>
          </cell>
          <cell r="C317" t="str">
            <v>BHD ST NAZAIRE</v>
          </cell>
          <cell r="D317">
            <v>41.6113</v>
          </cell>
        </row>
        <row r="318">
          <cell r="A318" t="str">
            <v>BCA Vannes</v>
          </cell>
          <cell r="B318">
            <v>83.318699999999993</v>
          </cell>
          <cell r="C318" t="str">
            <v>Bibliothèque La Noëlle</v>
          </cell>
          <cell r="D318">
            <v>375.5856</v>
          </cell>
        </row>
        <row r="319">
          <cell r="A319" t="str">
            <v xml:space="preserve">BCG </v>
          </cell>
          <cell r="B319">
            <v>31.232499999999998</v>
          </cell>
          <cell r="C319" t="str">
            <v>BIJOUTERIE SWAROSKI</v>
          </cell>
          <cell r="D319">
            <v>41.6113</v>
          </cell>
        </row>
        <row r="320">
          <cell r="A320" t="str">
            <v>BE2TF</v>
          </cell>
          <cell r="B320">
            <v>41.6113</v>
          </cell>
          <cell r="C320" t="str">
            <v>BILL MAT</v>
          </cell>
          <cell r="D320">
            <v>105.5925</v>
          </cell>
        </row>
        <row r="321">
          <cell r="A321" t="str">
            <v>BEAUMANOIR</v>
          </cell>
          <cell r="B321">
            <v>93.705299999999994</v>
          </cell>
          <cell r="C321" t="str">
            <v>BIOLOR Guidel</v>
          </cell>
          <cell r="D321">
            <v>294.20099999999996</v>
          </cell>
        </row>
        <row r="322">
          <cell r="A322" t="str">
            <v>BELEM - Service répurgation</v>
          </cell>
          <cell r="B322">
            <v>36.284099999999995</v>
          </cell>
          <cell r="C322" t="str">
            <v>BIOLOR Lanester</v>
          </cell>
          <cell r="D322">
            <v>378.29999999999995</v>
          </cell>
        </row>
        <row r="323">
          <cell r="A323" t="str">
            <v>BELLEVUE KINE</v>
          </cell>
          <cell r="B323">
            <v>210.10899999999998</v>
          </cell>
          <cell r="C323" t="str">
            <v>BIOLOR Lorient</v>
          </cell>
          <cell r="D323">
            <v>1380.08</v>
          </cell>
        </row>
        <row r="324">
          <cell r="A324" t="str">
            <v>BENTLY NEVADA</v>
          </cell>
          <cell r="B324">
            <v>728.72629999999992</v>
          </cell>
          <cell r="C324" t="str">
            <v>BIOLOR Lorient Esperey</v>
          </cell>
          <cell r="D324">
            <v>378.29999999999995</v>
          </cell>
        </row>
        <row r="325">
          <cell r="A325" t="str">
            <v>BERLITZ</v>
          </cell>
          <cell r="B325">
            <v>166.54129999999998</v>
          </cell>
          <cell r="C325" t="str">
            <v>BIOLOR Ploemeur</v>
          </cell>
          <cell r="D325">
            <v>378.29999999999995</v>
          </cell>
        </row>
        <row r="326">
          <cell r="A326" t="str">
            <v>BERTO TRANSPORT</v>
          </cell>
          <cell r="B326">
            <v>232.34249999999997</v>
          </cell>
          <cell r="C326" t="str">
            <v>BIOLOR Plouay</v>
          </cell>
          <cell r="D326">
            <v>292.68450000000001</v>
          </cell>
        </row>
        <row r="327">
          <cell r="A327" t="str">
            <v>BHD ST NAZAIRE</v>
          </cell>
          <cell r="B327">
            <v>28.83</v>
          </cell>
          <cell r="C327" t="str">
            <v>BLUE HÔTEL</v>
          </cell>
          <cell r="D327">
            <v>1538.7531999999999</v>
          </cell>
        </row>
        <row r="328">
          <cell r="A328" t="str">
            <v>Bibliothèque La Noëlle</v>
          </cell>
          <cell r="B328">
            <v>374.7056</v>
          </cell>
          <cell r="C328" t="str">
            <v>BLUE KANGO LE MANS</v>
          </cell>
          <cell r="D328">
            <v>10.3788</v>
          </cell>
        </row>
        <row r="329">
          <cell r="A329" t="str">
            <v>BIJOUTERIE SWAROSKI</v>
          </cell>
          <cell r="B329">
            <v>41.6113</v>
          </cell>
          <cell r="C329" t="str">
            <v>BLUE KANGO RENNES</v>
          </cell>
          <cell r="D329">
            <v>38.44</v>
          </cell>
        </row>
        <row r="330">
          <cell r="A330" t="str">
            <v>BILL MAT</v>
          </cell>
          <cell r="B330">
            <v>100.4375</v>
          </cell>
          <cell r="C330" t="str">
            <v>BO CONCEPT RENNES</v>
          </cell>
          <cell r="D330">
            <v>124.92999999999999</v>
          </cell>
        </row>
        <row r="331">
          <cell r="A331" t="str">
            <v>BIOLOR Guidel</v>
          </cell>
          <cell r="B331">
            <v>274.80099999999999</v>
          </cell>
          <cell r="C331" t="str">
            <v>BOTHEREL</v>
          </cell>
          <cell r="D331">
            <v>31.232499999999998</v>
          </cell>
        </row>
        <row r="332">
          <cell r="A332" t="str">
            <v>BIOLOR Lanester</v>
          </cell>
          <cell r="B332">
            <v>378.29999999999995</v>
          </cell>
          <cell r="C332" t="str">
            <v>BOURGEOIS PUBLICITE</v>
          </cell>
          <cell r="D332">
            <v>63.05</v>
          </cell>
        </row>
        <row r="333">
          <cell r="A333" t="str">
            <v>BIOLOR Lorient</v>
          </cell>
          <cell r="B333">
            <v>1423.55</v>
          </cell>
          <cell r="C333" t="str">
            <v>BOURGOIN NOTAIRES</v>
          </cell>
          <cell r="D333">
            <v>374.78999999999996</v>
          </cell>
        </row>
        <row r="334">
          <cell r="A334" t="str">
            <v>BIOLOR Lorient Esperey</v>
          </cell>
          <cell r="B334">
            <v>348.67500000000001</v>
          </cell>
          <cell r="C334" t="str">
            <v>BOUVIER SECURITE INCENDIE</v>
          </cell>
          <cell r="D334">
            <v>62.464999999999996</v>
          </cell>
        </row>
        <row r="335">
          <cell r="A335" t="str">
            <v>BIOLOR Ploemeur</v>
          </cell>
          <cell r="B335">
            <v>349.2</v>
          </cell>
          <cell r="C335" t="str">
            <v>BOUYER MANUTENTION</v>
          </cell>
          <cell r="D335">
            <v>89.085300000000004</v>
          </cell>
        </row>
        <row r="336">
          <cell r="A336" t="str">
            <v>BIOLOR Plouay</v>
          </cell>
          <cell r="B336">
            <v>292.68450000000001</v>
          </cell>
          <cell r="C336" t="str">
            <v>BOXER PASSION</v>
          </cell>
          <cell r="D336">
            <v>167.58449999999999</v>
          </cell>
        </row>
        <row r="337">
          <cell r="A337" t="str">
            <v>BLUE HÔTEL</v>
          </cell>
          <cell r="B337">
            <v>1192.6970999999999</v>
          </cell>
          <cell r="C337" t="str">
            <v>BP'ART - Emergence MKG</v>
          </cell>
          <cell r="D337">
            <v>62.664999999999999</v>
          </cell>
        </row>
        <row r="338">
          <cell r="A338" t="str">
            <v>BLUE KANGO LE MANS</v>
          </cell>
          <cell r="B338">
            <v>10.3788</v>
          </cell>
          <cell r="C338" t="str">
            <v>BPL GLOBAL EMEA</v>
          </cell>
          <cell r="D338">
            <v>104.07629999999999</v>
          </cell>
        </row>
        <row r="339">
          <cell r="A339" t="str">
            <v>BLUE KANGO RENNES</v>
          </cell>
          <cell r="B339">
            <v>48.05</v>
          </cell>
          <cell r="C339" t="str">
            <v>BPO - Agence Bollée</v>
          </cell>
          <cell r="D339">
            <v>264.02999999999997</v>
          </cell>
        </row>
        <row r="340">
          <cell r="A340" t="str">
            <v>BO CONCEPT RENNES</v>
          </cell>
          <cell r="B340">
            <v>124.92999999999999</v>
          </cell>
          <cell r="C340" t="str">
            <v>BPO - Montgermont 5</v>
          </cell>
          <cell r="D340">
            <v>610.33449999999993</v>
          </cell>
        </row>
        <row r="341">
          <cell r="A341" t="str">
            <v>BOCAGE HOMME</v>
          </cell>
          <cell r="B341">
            <v>28.83</v>
          </cell>
          <cell r="C341" t="str">
            <v>BPO Allonnes</v>
          </cell>
          <cell r="D341">
            <v>208.24870000000001</v>
          </cell>
        </row>
        <row r="342">
          <cell r="A342" t="str">
            <v>BOTHEREL</v>
          </cell>
          <cell r="B342">
            <v>31.232499999999998</v>
          </cell>
          <cell r="C342" t="str">
            <v>BPO Bruz</v>
          </cell>
          <cell r="D342">
            <v>210.19900000000001</v>
          </cell>
        </row>
        <row r="343">
          <cell r="A343" t="str">
            <v>BOULAY-VASSEUR</v>
          </cell>
          <cell r="B343">
            <v>0</v>
          </cell>
          <cell r="C343" t="str">
            <v>BPO Cesson Sévigné Bourgchevreuil</v>
          </cell>
          <cell r="D343">
            <v>193.82</v>
          </cell>
        </row>
        <row r="344">
          <cell r="A344" t="str">
            <v>BOURGEOIS PUBLICITE</v>
          </cell>
          <cell r="B344">
            <v>58.11</v>
          </cell>
          <cell r="C344" t="str">
            <v>BPO CHATELAUDREN</v>
          </cell>
          <cell r="D344">
            <v>209.11550000000003</v>
          </cell>
        </row>
        <row r="345">
          <cell r="A345" t="str">
            <v>BOURGOIN NOTAIRES</v>
          </cell>
          <cell r="B345">
            <v>374.78999999999996</v>
          </cell>
          <cell r="C345" t="str">
            <v>BPO ERQUY</v>
          </cell>
          <cell r="D345">
            <v>209.11550000000003</v>
          </cell>
        </row>
        <row r="346">
          <cell r="A346" t="str">
            <v>BOUVIER SECURITE INCENDIE</v>
          </cell>
          <cell r="B346">
            <v>62.464999999999996</v>
          </cell>
          <cell r="C346" t="str">
            <v>BPO GUINGAMP</v>
          </cell>
          <cell r="D346">
            <v>335.33750000000003</v>
          </cell>
        </row>
        <row r="347">
          <cell r="A347" t="str">
            <v>BOUYER MANUTENTION</v>
          </cell>
          <cell r="B347">
            <v>108.9075</v>
          </cell>
          <cell r="C347" t="str">
            <v>BPO LAMBALLE</v>
          </cell>
          <cell r="D347">
            <v>208.24870000000001</v>
          </cell>
        </row>
        <row r="348">
          <cell r="A348" t="str">
            <v>BOXER PASSION</v>
          </cell>
          <cell r="B348">
            <v>188.81649999999999</v>
          </cell>
          <cell r="C348" t="str">
            <v>BPO LANNION</v>
          </cell>
          <cell r="D348">
            <v>313.625</v>
          </cell>
        </row>
        <row r="349">
          <cell r="A349" t="str">
            <v>BP'ART - Emergence MKG</v>
          </cell>
          <cell r="B349">
            <v>62.725000000000001</v>
          </cell>
          <cell r="C349" t="str">
            <v>BPO LE MANS CENTRE</v>
          </cell>
          <cell r="D349">
            <v>1082.7586999999999</v>
          </cell>
        </row>
        <row r="350">
          <cell r="A350" t="str">
            <v>BPL GLOBAL EMEA</v>
          </cell>
          <cell r="B350">
            <v>104.07629999999999</v>
          </cell>
          <cell r="C350" t="str">
            <v>BPO LOUDEAC</v>
          </cell>
          <cell r="D350">
            <v>352.12850000000003</v>
          </cell>
        </row>
        <row r="351">
          <cell r="A351" t="str">
            <v>BPO - Agence Bollée</v>
          </cell>
          <cell r="B351">
            <v>263.33</v>
          </cell>
          <cell r="C351" t="str">
            <v>BPO- Monnaie</v>
          </cell>
          <cell r="D351">
            <v>624.65</v>
          </cell>
        </row>
        <row r="352">
          <cell r="A352" t="str">
            <v>BPO - Montgermont 5</v>
          </cell>
          <cell r="B352">
            <v>672.31200000000001</v>
          </cell>
          <cell r="C352" t="str">
            <v>BPO Montgermont</v>
          </cell>
          <cell r="D352">
            <v>2954.1139999999996</v>
          </cell>
        </row>
        <row r="353">
          <cell r="A353" t="str">
            <v>BPO Allonnes</v>
          </cell>
          <cell r="B353">
            <v>208.24870000000001</v>
          </cell>
          <cell r="C353" t="str">
            <v>BPO PERROS GUIRREC</v>
          </cell>
          <cell r="D353">
            <v>192.2</v>
          </cell>
        </row>
        <row r="354">
          <cell r="A354" t="str">
            <v>BPO Bruz</v>
          </cell>
          <cell r="B354">
            <v>210.19900000000001</v>
          </cell>
          <cell r="C354" t="str">
            <v>BPO Rennes La Poterie</v>
          </cell>
          <cell r="D354">
            <v>198.6387</v>
          </cell>
        </row>
        <row r="355">
          <cell r="A355" t="str">
            <v>BPO Cesson Sévigné Bourgchevreuil</v>
          </cell>
          <cell r="B355">
            <v>189.4787</v>
          </cell>
          <cell r="C355" t="str">
            <v>BPO Rennes Longchamps</v>
          </cell>
          <cell r="D355">
            <v>172.98</v>
          </cell>
        </row>
        <row r="356">
          <cell r="A356" t="str">
            <v>BPO CHATELAUDREN</v>
          </cell>
          <cell r="B356">
            <v>208.95550000000003</v>
          </cell>
          <cell r="C356" t="str">
            <v>BPO Rennes Tronjolly</v>
          </cell>
          <cell r="D356">
            <v>365.92800000000005</v>
          </cell>
        </row>
        <row r="357">
          <cell r="A357" t="str">
            <v>BPO ERQUY</v>
          </cell>
          <cell r="B357">
            <v>209.11550000000003</v>
          </cell>
          <cell r="C357" t="str">
            <v>BPO ROSTRENEN</v>
          </cell>
          <cell r="D357">
            <v>278.113</v>
          </cell>
        </row>
        <row r="358">
          <cell r="A358" t="str">
            <v>BPO GUINGAMP</v>
          </cell>
          <cell r="B358">
            <v>335.33750000000003</v>
          </cell>
          <cell r="C358" t="str">
            <v>BPO Saint Grégoire-Grand Quartier</v>
          </cell>
          <cell r="D358">
            <v>230.64</v>
          </cell>
        </row>
        <row r="359">
          <cell r="A359" t="str">
            <v>BPO LAMBALLE</v>
          </cell>
          <cell r="B359">
            <v>208.24870000000001</v>
          </cell>
          <cell r="C359" t="str">
            <v>BPO Saint Malo</v>
          </cell>
          <cell r="D359">
            <v>208.24870000000001</v>
          </cell>
        </row>
        <row r="360">
          <cell r="A360" t="str">
            <v>BPO LANNION</v>
          </cell>
          <cell r="B360">
            <v>313.625</v>
          </cell>
          <cell r="C360" t="str">
            <v>BPO TREGUIER</v>
          </cell>
          <cell r="D360">
            <v>209.11550000000003</v>
          </cell>
        </row>
        <row r="361">
          <cell r="A361" t="str">
            <v>BPO LE MANS CENTRE</v>
          </cell>
          <cell r="B361">
            <v>1041.9161999999999</v>
          </cell>
          <cell r="C361" t="str">
            <v>BPO-Chasse royale</v>
          </cell>
          <cell r="D361">
            <v>257.12549999999999</v>
          </cell>
        </row>
        <row r="362">
          <cell r="A362" t="str">
            <v>BPO LOUDEAC</v>
          </cell>
          <cell r="B362">
            <v>352.12850000000003</v>
          </cell>
          <cell r="C362" t="str">
            <v>BPO-Ecommoy</v>
          </cell>
          <cell r="D362">
            <v>234.16249999999999</v>
          </cell>
        </row>
        <row r="363">
          <cell r="A363" t="str">
            <v>BPO- Monnaie</v>
          </cell>
          <cell r="B363">
            <v>624.65</v>
          </cell>
          <cell r="C363" t="str">
            <v>BPO-Le Mans Sud</v>
          </cell>
          <cell r="D363">
            <v>208.24870000000001</v>
          </cell>
        </row>
        <row r="364">
          <cell r="A364" t="str">
            <v>BPO Montgermont</v>
          </cell>
          <cell r="B364">
            <v>3015.9714999999997</v>
          </cell>
          <cell r="C364" t="str">
            <v>BPO-Le Ribay</v>
          </cell>
          <cell r="D364">
            <v>208.24870000000001</v>
          </cell>
        </row>
        <row r="365">
          <cell r="A365" t="str">
            <v>BPO PERROS GUIRREC</v>
          </cell>
          <cell r="B365">
            <v>211.42</v>
          </cell>
          <cell r="C365" t="str">
            <v>BPO-Les Maillets</v>
          </cell>
          <cell r="D365">
            <v>249.85999999999999</v>
          </cell>
        </row>
        <row r="366">
          <cell r="A366" t="str">
            <v>BPO Rennes La Poterie</v>
          </cell>
          <cell r="B366">
            <v>198.6387</v>
          </cell>
          <cell r="C366" t="str">
            <v>BPO-Pontlieue</v>
          </cell>
          <cell r="D366">
            <v>299.5437</v>
          </cell>
        </row>
        <row r="367">
          <cell r="A367" t="str">
            <v>BPO Rennes Longchamps</v>
          </cell>
          <cell r="B367">
            <v>211.42</v>
          </cell>
          <cell r="C367" t="str">
            <v>BRASSERIE LA PAIX</v>
          </cell>
          <cell r="D367">
            <v>403.62</v>
          </cell>
        </row>
        <row r="368">
          <cell r="A368" t="str">
            <v>BPO Rennes Tronjolly</v>
          </cell>
          <cell r="B368">
            <v>365.57800000000003</v>
          </cell>
          <cell r="C368" t="str">
            <v>BREMAT Le Rheu</v>
          </cell>
          <cell r="D368">
            <v>115.32</v>
          </cell>
        </row>
        <row r="369">
          <cell r="A369" t="str">
            <v>BPO ROSTRENEN</v>
          </cell>
          <cell r="B369">
            <v>278.113</v>
          </cell>
          <cell r="C369" t="str">
            <v>BREMAT Location</v>
          </cell>
          <cell r="D369">
            <v>416.49740000000003</v>
          </cell>
        </row>
        <row r="370">
          <cell r="A370" t="str">
            <v>BPO Saint Grégoire-Grand Quartier</v>
          </cell>
          <cell r="B370">
            <v>249.85999999999999</v>
          </cell>
          <cell r="C370" t="str">
            <v>BREST'AIM - Direction Générale</v>
          </cell>
          <cell r="D370">
            <v>448.36500000000001</v>
          </cell>
        </row>
        <row r="371">
          <cell r="A371" t="str">
            <v>BPO Saint Malo</v>
          </cell>
          <cell r="B371">
            <v>208.24870000000001</v>
          </cell>
          <cell r="C371" t="str">
            <v>BRETAGNE MATERIAUX-Erquy</v>
          </cell>
          <cell r="D371">
            <v>209.11550000000003</v>
          </cell>
        </row>
        <row r="372">
          <cell r="A372" t="str">
            <v>BPO TREGUIER</v>
          </cell>
          <cell r="B372">
            <v>209.11550000000003</v>
          </cell>
          <cell r="C372" t="str">
            <v>BRETAGNE RECUPERATION AUTO</v>
          </cell>
          <cell r="D372">
            <v>83.318699999999993</v>
          </cell>
        </row>
        <row r="373">
          <cell r="A373" t="str">
            <v>BPO-Chasse royale</v>
          </cell>
          <cell r="B373">
            <v>271.84050000000002</v>
          </cell>
          <cell r="C373" t="str">
            <v>BRICO DEPOT - Plouigneau</v>
          </cell>
          <cell r="D373">
            <v>1125.1227999999999</v>
          </cell>
        </row>
        <row r="374">
          <cell r="A374" t="str">
            <v>BPO-Ecommoy</v>
          </cell>
          <cell r="B374">
            <v>287.64510000000001</v>
          </cell>
          <cell r="C374" t="str">
            <v>BRICO DEPOT Allonnes</v>
          </cell>
          <cell r="D374">
            <v>1733.44</v>
          </cell>
        </row>
        <row r="375">
          <cell r="A375" t="str">
            <v>BPO-Le Mans Sud</v>
          </cell>
          <cell r="B375">
            <v>208.24870000000001</v>
          </cell>
          <cell r="C375" t="str">
            <v>BRICO DEPOT Brest</v>
          </cell>
          <cell r="D375">
            <v>1568.2403999999997</v>
          </cell>
        </row>
        <row r="376">
          <cell r="A376" t="str">
            <v>BPO-Le Ribay</v>
          </cell>
          <cell r="B376">
            <v>208.24870000000001</v>
          </cell>
          <cell r="C376" t="str">
            <v>BRICO DEPOT Cesson</v>
          </cell>
          <cell r="D376">
            <v>1594.71</v>
          </cell>
        </row>
        <row r="377">
          <cell r="A377" t="str">
            <v>BPO-Les Maillets</v>
          </cell>
          <cell r="B377">
            <v>254.66499999999999</v>
          </cell>
          <cell r="C377" t="str">
            <v>BRICO DEPOT Plérin</v>
          </cell>
          <cell r="D377">
            <v>1531.9456999999998</v>
          </cell>
        </row>
        <row r="378">
          <cell r="A378" t="str">
            <v>BPO-Pontlieue</v>
          </cell>
          <cell r="B378">
            <v>301.94619999999998</v>
          </cell>
          <cell r="C378" t="str">
            <v>BRICO DEPOT PLOUER SUR RANCE</v>
          </cell>
          <cell r="D378">
            <v>1075.0374999999999</v>
          </cell>
        </row>
        <row r="379">
          <cell r="A379" t="str">
            <v>BRASSERIE LA PAIX</v>
          </cell>
          <cell r="B379">
            <v>434.85249999999996</v>
          </cell>
          <cell r="C379" t="str">
            <v>BRICO DEPOT ST GREGOIRE</v>
          </cell>
          <cell r="D379">
            <v>1033.6074999999998</v>
          </cell>
        </row>
        <row r="380">
          <cell r="A380" t="str">
            <v>BREMAT Le Rheu</v>
          </cell>
          <cell r="B380">
            <v>124.92999999999999</v>
          </cell>
          <cell r="C380" t="str">
            <v>BRICO DEPOT-Lorient</v>
          </cell>
          <cell r="D380">
            <v>1231.4663</v>
          </cell>
        </row>
        <row r="381">
          <cell r="A381" t="str">
            <v>BREMAT Location</v>
          </cell>
          <cell r="B381">
            <v>416.49740000000003</v>
          </cell>
          <cell r="C381" t="str">
            <v>BRICORAMA</v>
          </cell>
          <cell r="D381">
            <v>343.5575</v>
          </cell>
        </row>
        <row r="382">
          <cell r="A382" t="str">
            <v>BREST'AIM - Direction Générale</v>
          </cell>
          <cell r="B382">
            <v>470.4375</v>
          </cell>
          <cell r="C382" t="str">
            <v>BRIT HOTEL</v>
          </cell>
          <cell r="D382">
            <v>2100.8407999999999</v>
          </cell>
        </row>
        <row r="383">
          <cell r="A383" t="str">
            <v>BRETAGNE MATERIAUX-Erquy</v>
          </cell>
          <cell r="B383">
            <v>209.11550000000003</v>
          </cell>
          <cell r="C383" t="str">
            <v>BRIZANTE</v>
          </cell>
          <cell r="D383">
            <v>78.417599999999993</v>
          </cell>
        </row>
        <row r="384">
          <cell r="A384" t="str">
            <v>BRETAGNE RECUPERATION AUTO</v>
          </cell>
          <cell r="B384">
            <v>83.318699999999993</v>
          </cell>
          <cell r="C384" t="str">
            <v>BROCELIANDE</v>
          </cell>
          <cell r="D384">
            <v>83.318699999999993</v>
          </cell>
        </row>
        <row r="385">
          <cell r="A385" t="str">
            <v>BRICO DEPOT - Plouigneau</v>
          </cell>
          <cell r="B385">
            <v>1124.3699999999999</v>
          </cell>
          <cell r="C385" t="str">
            <v>BROSSETTE BTI</v>
          </cell>
          <cell r="D385">
            <v>48.05</v>
          </cell>
        </row>
        <row r="386">
          <cell r="A386" t="str">
            <v>BRICO DEPOT Allonnes</v>
          </cell>
          <cell r="B386">
            <v>1731.72</v>
          </cell>
          <cell r="C386" t="str">
            <v>BROSSETTE TC</v>
          </cell>
          <cell r="D386">
            <v>111.065</v>
          </cell>
        </row>
        <row r="387">
          <cell r="A387" t="str">
            <v>BRICO DEPOT Brest</v>
          </cell>
          <cell r="B387">
            <v>1569.7603999999997</v>
          </cell>
          <cell r="C387" t="str">
            <v>BROSSETTE-Breillou</v>
          </cell>
          <cell r="D387">
            <v>288.29999999999995</v>
          </cell>
        </row>
        <row r="388">
          <cell r="A388" t="str">
            <v>BRICO DEPOT Cesson</v>
          </cell>
          <cell r="B388">
            <v>1580.0099999999998</v>
          </cell>
          <cell r="C388" t="str">
            <v>BRULERIE D'ALRE</v>
          </cell>
          <cell r="D388">
            <v>156.16249999999999</v>
          </cell>
        </row>
        <row r="389">
          <cell r="A389" t="str">
            <v>BRICO DEPOT Plérin</v>
          </cell>
          <cell r="B389">
            <v>1505.8069999999998</v>
          </cell>
          <cell r="C389" t="str">
            <v>BTCI</v>
          </cell>
          <cell r="D389">
            <v>62.464999999999996</v>
          </cell>
        </row>
        <row r="390">
          <cell r="A390" t="str">
            <v>BRICO DEPOT PLOUER SUR RANCE</v>
          </cell>
          <cell r="B390">
            <v>1177.575</v>
          </cell>
          <cell r="C390" t="str">
            <v>BTZ</v>
          </cell>
          <cell r="D390">
            <v>41.6113</v>
          </cell>
        </row>
        <row r="391">
          <cell r="A391" t="str">
            <v>BRICO DEPOT ST GREGOIRE</v>
          </cell>
          <cell r="B391">
            <v>1025.5899999999999</v>
          </cell>
          <cell r="C391" t="str">
            <v>BUNGALOW  BAT. A QUILLE HOPITAL ST MALO</v>
          </cell>
          <cell r="D391">
            <v>40.268999999999998</v>
          </cell>
        </row>
        <row r="392">
          <cell r="A392" t="str">
            <v>BRICO DEPOT-Lorient</v>
          </cell>
          <cell r="B392">
            <v>1269.8863000000001</v>
          </cell>
          <cell r="C392" t="str">
            <v>BUNGALOW CANON</v>
          </cell>
          <cell r="D392">
            <v>28.83</v>
          </cell>
        </row>
        <row r="393">
          <cell r="A393" t="str">
            <v>BRICORAMA</v>
          </cell>
          <cell r="B393">
            <v>343.5575</v>
          </cell>
          <cell r="C393" t="str">
            <v>BUNGALOW SOTRAVAL</v>
          </cell>
          <cell r="D393">
            <v>54.949999999999996</v>
          </cell>
        </row>
        <row r="394">
          <cell r="A394" t="str">
            <v>BRIT HOTEL</v>
          </cell>
          <cell r="B394">
            <v>1985.3355999999999</v>
          </cell>
          <cell r="C394" t="str">
            <v>BUNGALOWS BASE DE VIE RENNES</v>
          </cell>
          <cell r="D394">
            <v>62.464999999999996</v>
          </cell>
        </row>
        <row r="395">
          <cell r="A395" t="str">
            <v>BRIZANTE</v>
          </cell>
          <cell r="B395">
            <v>48.05</v>
          </cell>
          <cell r="C395" t="str">
            <v>BUNGALOWS CHU PONTCHAILLOU</v>
          </cell>
          <cell r="D395">
            <v>92.063800000000001</v>
          </cell>
        </row>
        <row r="396">
          <cell r="A396" t="str">
            <v>BROCELIANDE</v>
          </cell>
          <cell r="B396">
            <v>83.318699999999993</v>
          </cell>
          <cell r="C396" t="str">
            <v>BUREAU VERITAS-Montoir de bretagne</v>
          </cell>
          <cell r="D396">
            <v>124.92999999999999</v>
          </cell>
        </row>
        <row r="397">
          <cell r="A397" t="str">
            <v>BROSSETTE BTI</v>
          </cell>
          <cell r="B397">
            <v>52.854999999999997</v>
          </cell>
          <cell r="C397" t="str">
            <v>BUT</v>
          </cell>
          <cell r="D397">
            <v>1014</v>
          </cell>
        </row>
        <row r="398">
          <cell r="A398" t="str">
            <v>BROSSETTE TC</v>
          </cell>
          <cell r="B398">
            <v>137.69139999999999</v>
          </cell>
          <cell r="C398" t="str">
            <v>BVI</v>
          </cell>
          <cell r="D398">
            <v>468.48749999999995</v>
          </cell>
        </row>
        <row r="399">
          <cell r="A399" t="str">
            <v>BROSSETTE-Breillou</v>
          </cell>
          <cell r="B399">
            <v>317.13</v>
          </cell>
          <cell r="C399" t="str">
            <v>CABINET CHATEAUBRIAND</v>
          </cell>
          <cell r="D399">
            <v>41.6113</v>
          </cell>
        </row>
        <row r="400">
          <cell r="A400" t="str">
            <v>BRULERIE D'ALRE</v>
          </cell>
          <cell r="B400">
            <v>156.16249999999999</v>
          </cell>
          <cell r="C400" t="str">
            <v>Cabinet Dentaire Jouan Berrehare</v>
          </cell>
          <cell r="D400">
            <v>188.46749999999997</v>
          </cell>
        </row>
        <row r="401">
          <cell r="A401" t="str">
            <v>BTCI</v>
          </cell>
          <cell r="B401">
            <v>62.464999999999996</v>
          </cell>
          <cell r="C401" t="str">
            <v>CABINET D'ORTHOPHONIE</v>
          </cell>
          <cell r="D401">
            <v>41.6113</v>
          </cell>
        </row>
        <row r="402">
          <cell r="A402" t="str">
            <v>BTZ</v>
          </cell>
          <cell r="B402">
            <v>41.6113</v>
          </cell>
          <cell r="C402" t="str">
            <v>CABINET DR ARCHAMBAULT</v>
          </cell>
          <cell r="D402">
            <v>52.086199999999998</v>
          </cell>
        </row>
        <row r="403">
          <cell r="A403" t="str">
            <v>BUNGALOW  BAT. A QUILLE HOPITAL ST MALO</v>
          </cell>
          <cell r="B403">
            <v>125.42499999999998</v>
          </cell>
          <cell r="C403" t="str">
            <v>CABINET DREAN</v>
          </cell>
          <cell r="D403">
            <v>60.831299999999999</v>
          </cell>
        </row>
        <row r="404">
          <cell r="A404" t="str">
            <v>BUNGALOW CANON</v>
          </cell>
          <cell r="B404">
            <v>21.622499999999999</v>
          </cell>
          <cell r="C404" t="str">
            <v>CABINET DU DOCTEUR PLOUHINEC</v>
          </cell>
          <cell r="D404">
            <v>52.573999999999998</v>
          </cell>
        </row>
        <row r="405">
          <cell r="A405" t="str">
            <v>BUNGALOW SOTRAVAL</v>
          </cell>
          <cell r="B405">
            <v>47.4</v>
          </cell>
          <cell r="C405" t="str">
            <v>CABINET HAMEL - L'ELOGE DU PARC</v>
          </cell>
          <cell r="D405">
            <v>131.56</v>
          </cell>
        </row>
        <row r="406">
          <cell r="A406" t="str">
            <v>BUNGALOWS BASE DE VIE RENNES</v>
          </cell>
          <cell r="B406">
            <v>89.661299999999997</v>
          </cell>
          <cell r="C406" t="str">
            <v>CABINET HAMEL-LES FABLES</v>
          </cell>
          <cell r="D406">
            <v>93.269900000000007</v>
          </cell>
        </row>
        <row r="407">
          <cell r="A407" t="str">
            <v>BUNGALOWS CHU PONTCHAILLOU</v>
          </cell>
          <cell r="B407">
            <v>96.868799999999993</v>
          </cell>
          <cell r="C407" t="str">
            <v>CABINET HAMEL-Résidence Plein Sud (bât A)</v>
          </cell>
          <cell r="D407">
            <v>8.9373000000000005</v>
          </cell>
        </row>
        <row r="408">
          <cell r="A408" t="str">
            <v>BUREAU VERITAS-Montoir de bretagne</v>
          </cell>
          <cell r="B408">
            <v>144.14999999999998</v>
          </cell>
          <cell r="C408" t="str">
            <v>CABINET HAMEL-Villa Isabella</v>
          </cell>
          <cell r="D408">
            <v>19.8505</v>
          </cell>
        </row>
        <row r="409">
          <cell r="A409" t="str">
            <v>BUT</v>
          </cell>
          <cell r="B409">
            <v>1014</v>
          </cell>
          <cell r="C409" t="str">
            <v>CABINET HAMEL-Villa Paloma</v>
          </cell>
          <cell r="D409">
            <v>8.9373000000000005</v>
          </cell>
        </row>
        <row r="410">
          <cell r="A410" t="str">
            <v>BVI</v>
          </cell>
          <cell r="B410">
            <v>468.48749999999995</v>
          </cell>
          <cell r="C410" t="str">
            <v>CABINET HAMEL-VILLA PALOMA BAT B</v>
          </cell>
          <cell r="D410">
            <v>8.9373000000000005</v>
          </cell>
        </row>
        <row r="411">
          <cell r="A411" t="str">
            <v>CABINET CHATEAUBRIAND</v>
          </cell>
          <cell r="B411">
            <v>41.6113</v>
          </cell>
          <cell r="C411" t="str">
            <v>CABINET HAMEL-VILLA PALOMA BAT C</v>
          </cell>
          <cell r="D411">
            <v>8.9373000000000005</v>
          </cell>
        </row>
        <row r="412">
          <cell r="A412" t="str">
            <v>Cabinet Dentaire Jouan Berrehare</v>
          </cell>
          <cell r="B412">
            <v>188.18749999999997</v>
          </cell>
          <cell r="C412" t="str">
            <v>Cabinet Infirmier</v>
          </cell>
          <cell r="D412">
            <v>0</v>
          </cell>
        </row>
        <row r="413">
          <cell r="A413" t="str">
            <v>CABINET D'ORTHOPHONIE</v>
          </cell>
          <cell r="B413">
            <v>41.6113</v>
          </cell>
          <cell r="C413" t="str">
            <v>CABINET INFIRMIER CAUDAN</v>
          </cell>
          <cell r="D413">
            <v>41.6113</v>
          </cell>
        </row>
        <row r="414">
          <cell r="A414" t="str">
            <v>CABINET DR ARCHAMBAULT</v>
          </cell>
          <cell r="B414">
            <v>71.30619999999999</v>
          </cell>
          <cell r="C414" t="str">
            <v>CABINET INFIRMIER Pont Scorff</v>
          </cell>
          <cell r="D414">
            <v>41.6113</v>
          </cell>
        </row>
        <row r="415">
          <cell r="A415" t="str">
            <v>CABINET DREAN</v>
          </cell>
          <cell r="B415">
            <v>65.636299999999991</v>
          </cell>
          <cell r="C415" t="str">
            <v>CABINET LECOMTE - L'OREE DU PARC</v>
          </cell>
          <cell r="D415">
            <v>99.618300000000005</v>
          </cell>
        </row>
        <row r="416">
          <cell r="A416" t="str">
            <v>CABINET DU DOCTEUR PLOUHINEC</v>
          </cell>
          <cell r="B416">
            <v>52.573999999999998</v>
          </cell>
          <cell r="C416" t="str">
            <v>CABINET LECOMTE-19 avenue Louis Barthou</v>
          </cell>
          <cell r="D416">
            <v>23.262699999999999</v>
          </cell>
        </row>
        <row r="417">
          <cell r="A417" t="str">
            <v>CABINET HAMEL - L'ELOGE DU PARC</v>
          </cell>
          <cell r="B417">
            <v>145.61499999999998</v>
          </cell>
          <cell r="C417" t="str">
            <v>CABINET LECOMTE-20 rue Vasselot</v>
          </cell>
          <cell r="D417">
            <v>22.442399999999999</v>
          </cell>
        </row>
        <row r="418">
          <cell r="A418" t="str">
            <v>CABINET HAMEL - VILLA MACERIA</v>
          </cell>
          <cell r="B418">
            <v>72.02</v>
          </cell>
          <cell r="C418" t="str">
            <v>CABINET LECOMTE-30 rue Sainte Melaine</v>
          </cell>
          <cell r="D418">
            <v>40.03</v>
          </cell>
        </row>
        <row r="419">
          <cell r="A419" t="str">
            <v>CABINET HAMEL-LES FABLES</v>
          </cell>
          <cell r="B419">
            <v>86.0916</v>
          </cell>
          <cell r="C419" t="str">
            <v>CABINET LECOMTE-5 rue du Docteur Roux</v>
          </cell>
          <cell r="D419">
            <v>13.8879</v>
          </cell>
        </row>
        <row r="420">
          <cell r="A420" t="str">
            <v>CABINET HAMEL-Résidence Plein Sud (bât A)</v>
          </cell>
          <cell r="B420">
            <v>9.7060999999999993</v>
          </cell>
          <cell r="C420" t="str">
            <v>CABINET LECOMTE-7 rue Paul Bert</v>
          </cell>
          <cell r="D420">
            <v>15.545399999999999</v>
          </cell>
        </row>
        <row r="421">
          <cell r="A421" t="str">
            <v>CABINET HAMEL-Villa Isabella</v>
          </cell>
          <cell r="B421">
            <v>44.401200000000003</v>
          </cell>
          <cell r="C421" t="str">
            <v>CABINET LECOMTE-7/11 rue St Melaine</v>
          </cell>
          <cell r="D421">
            <v>40.03</v>
          </cell>
        </row>
        <row r="422">
          <cell r="A422" t="str">
            <v>CABINET HAMEL-Villa Paloma</v>
          </cell>
          <cell r="B422">
            <v>9.7060999999999993</v>
          </cell>
          <cell r="C422" t="str">
            <v>CABINET LECOMTE-8 avenue Louis Barthou</v>
          </cell>
          <cell r="D422">
            <v>8.6369000000000007</v>
          </cell>
        </row>
        <row r="423">
          <cell r="A423" t="str">
            <v>CABINET HAMEL-VILLA PALOMA BAT B</v>
          </cell>
          <cell r="B423">
            <v>9.7060999999999993</v>
          </cell>
          <cell r="C423" t="str">
            <v>CABINET MARTIN - Isly</v>
          </cell>
          <cell r="D423">
            <v>105.5925</v>
          </cell>
        </row>
        <row r="424">
          <cell r="A424" t="str">
            <v>CABINET HAMEL-VILLA PALOMA BAT C</v>
          </cell>
          <cell r="B424">
            <v>9.7060999999999993</v>
          </cell>
          <cell r="C424" t="str">
            <v>CABINET MARTIN - Maréchal Joffre</v>
          </cell>
          <cell r="D424">
            <v>42.217500000000001</v>
          </cell>
        </row>
        <row r="425">
          <cell r="A425" t="str">
            <v>Cabinet Infirmier</v>
          </cell>
          <cell r="B425">
            <v>19.22</v>
          </cell>
          <cell r="C425" t="str">
            <v>CABINET SEVESTRE SIZARET</v>
          </cell>
          <cell r="D425">
            <v>62.464999999999996</v>
          </cell>
        </row>
        <row r="426">
          <cell r="A426" t="str">
            <v>CABINET INFIRMIER CAUDAN</v>
          </cell>
          <cell r="B426">
            <v>41.6113</v>
          </cell>
          <cell r="C426" t="str">
            <v>CABINET WENTS ET ASSOCIES</v>
          </cell>
          <cell r="D426">
            <v>59.293699999999994</v>
          </cell>
        </row>
        <row r="427">
          <cell r="A427" t="str">
            <v>CABINET INFIRMIER Pont Scorff</v>
          </cell>
          <cell r="B427">
            <v>41.6113</v>
          </cell>
          <cell r="C427" t="str">
            <v>CACHE CACHE</v>
          </cell>
          <cell r="D427">
            <v>311.58749999999998</v>
          </cell>
        </row>
        <row r="428">
          <cell r="A428" t="str">
            <v>CABINET LECOMTE - L'OREE DU PARC</v>
          </cell>
          <cell r="B428">
            <v>99.618300000000005</v>
          </cell>
          <cell r="C428" t="str">
            <v>CAFETERIA IUT</v>
          </cell>
          <cell r="D428">
            <v>208.24870000000001</v>
          </cell>
        </row>
        <row r="429">
          <cell r="A429" t="str">
            <v>CABINET LECOMTE-19 avenue Louis Barthou</v>
          </cell>
          <cell r="B429">
            <v>14.677199999999999</v>
          </cell>
          <cell r="C429" t="str">
            <v>CAMIF CHANTEPIE</v>
          </cell>
          <cell r="D429">
            <v>124.92999999999999</v>
          </cell>
        </row>
        <row r="430">
          <cell r="A430" t="str">
            <v>CABINET LECOMTE-20 rue Vasselot</v>
          </cell>
          <cell r="B430">
            <v>14.677199999999999</v>
          </cell>
          <cell r="C430" t="str">
            <v>CAMILLE FOURNET</v>
          </cell>
          <cell r="D430">
            <v>249.85999999999999</v>
          </cell>
        </row>
        <row r="431">
          <cell r="A431" t="str">
            <v>CABINET LECOMTE-30 rue Sainte Melaine</v>
          </cell>
          <cell r="B431">
            <v>14.677199999999999</v>
          </cell>
          <cell r="C431" t="str">
            <v>CAMPUS SPORT DINARD</v>
          </cell>
          <cell r="D431">
            <v>3305.6247999999996</v>
          </cell>
        </row>
        <row r="432">
          <cell r="A432" t="str">
            <v>CABINET LECOMTE-5 rue du Docteur Roux</v>
          </cell>
          <cell r="B432">
            <v>11.025600000000001</v>
          </cell>
          <cell r="C432" t="str">
            <v>CANAL 28</v>
          </cell>
          <cell r="D432">
            <v>239.4812</v>
          </cell>
        </row>
        <row r="433">
          <cell r="A433" t="str">
            <v>CABINET LECOMTE-7 rue Paul Bert</v>
          </cell>
          <cell r="B433">
            <v>14.677199999999999</v>
          </cell>
          <cell r="C433" t="str">
            <v>CAP CODE RENNES</v>
          </cell>
          <cell r="D433">
            <v>254.66499999999999</v>
          </cell>
        </row>
        <row r="434">
          <cell r="A434" t="str">
            <v>CABINET LECOMTE-7/11 rue St Melaine</v>
          </cell>
          <cell r="B434">
            <v>14.677199999999999</v>
          </cell>
          <cell r="C434" t="str">
            <v>CAPELEC</v>
          </cell>
          <cell r="D434">
            <v>382.86240000000004</v>
          </cell>
        </row>
        <row r="435">
          <cell r="A435" t="str">
            <v>CABINET LECOMTE-8 avenue Louis Barthou</v>
          </cell>
          <cell r="B435">
            <v>14.677199999999999</v>
          </cell>
          <cell r="C435" t="str">
            <v>CAPITAINE HOUAT</v>
          </cell>
          <cell r="D435">
            <v>662.61349999999993</v>
          </cell>
        </row>
        <row r="436">
          <cell r="A436" t="str">
            <v>CABINET MARTIN - Isly</v>
          </cell>
          <cell r="B436">
            <v>105.5925</v>
          </cell>
          <cell r="C436" t="str">
            <v>CARGLASS centre Brest</v>
          </cell>
          <cell r="D436">
            <v>83.665500000000009</v>
          </cell>
        </row>
        <row r="437">
          <cell r="A437" t="str">
            <v>CABINET MARTIN - Maréchal Joffre</v>
          </cell>
          <cell r="B437">
            <v>42.217500000000001</v>
          </cell>
          <cell r="C437" t="str">
            <v>CARGLASS Centre Cherboug (Tourlaville)</v>
          </cell>
          <cell r="D437">
            <v>83.665500000000009</v>
          </cell>
        </row>
        <row r="438">
          <cell r="A438" t="str">
            <v>CABINET SEVESTRE SIZARET</v>
          </cell>
          <cell r="B438">
            <v>61.024999999999991</v>
          </cell>
          <cell r="C438" t="str">
            <v>CARGLASS Centre Eurobus Ouest, Rennes</v>
          </cell>
          <cell r="D438">
            <v>42.563900000000004</v>
          </cell>
        </row>
        <row r="439">
          <cell r="A439" t="str">
            <v>CABINET WENTS ET ASSOCIES</v>
          </cell>
          <cell r="B439">
            <v>68.903700000000001</v>
          </cell>
          <cell r="C439" t="str">
            <v>CARGLASS centre Lorient</v>
          </cell>
          <cell r="D439">
            <v>83.318699999999993</v>
          </cell>
        </row>
        <row r="440">
          <cell r="A440" t="str">
            <v>CACHE CACHE</v>
          </cell>
          <cell r="B440">
            <v>429.54749999999996</v>
          </cell>
          <cell r="C440" t="str">
            <v>CARGLASS Centre Rennes</v>
          </cell>
          <cell r="D440">
            <v>83.318699999999993</v>
          </cell>
        </row>
        <row r="441">
          <cell r="A441" t="str">
            <v>CADILLAC PLASTIC</v>
          </cell>
          <cell r="B441">
            <v>67.27</v>
          </cell>
          <cell r="C441" t="str">
            <v>CARGLASS Centre Saint Malo</v>
          </cell>
          <cell r="D441">
            <v>83.585499999999996</v>
          </cell>
        </row>
        <row r="442">
          <cell r="A442" t="str">
            <v>CAFETERIA IUT</v>
          </cell>
          <cell r="B442">
            <v>179.4187</v>
          </cell>
          <cell r="C442" t="str">
            <v>CARGLASS Centre St Brieuc</v>
          </cell>
          <cell r="D442">
            <v>84.009</v>
          </cell>
        </row>
        <row r="443">
          <cell r="A443" t="str">
            <v>CAMIF CHANTEPIE</v>
          </cell>
          <cell r="B443">
            <v>124.92999999999999</v>
          </cell>
          <cell r="C443" t="str">
            <v>CARGLASS Centre Vannes</v>
          </cell>
          <cell r="D443">
            <v>84.398699999999991</v>
          </cell>
        </row>
        <row r="444">
          <cell r="A444" t="str">
            <v>CAMILLE FOURNET</v>
          </cell>
          <cell r="B444">
            <v>232.58</v>
          </cell>
          <cell r="C444" t="str">
            <v>CARGLASS centre Vezin Le Coquet</v>
          </cell>
          <cell r="D444">
            <v>83.318699999999993</v>
          </cell>
        </row>
        <row r="445">
          <cell r="A445" t="str">
            <v>CAMPUS DES LICES</v>
          </cell>
          <cell r="B445">
            <v>223.44050000000004</v>
          </cell>
          <cell r="C445" t="str">
            <v>CARGLASS Saint Lô</v>
          </cell>
          <cell r="D445">
            <v>83.318699999999993</v>
          </cell>
        </row>
        <row r="446">
          <cell r="A446" t="str">
            <v>CAMPUS SPORT DINARD</v>
          </cell>
          <cell r="B446">
            <v>3278.4622999999997</v>
          </cell>
          <cell r="C446" t="str">
            <v>CARRE D'AS KERFRAVAL</v>
          </cell>
          <cell r="D446">
            <v>41.6113</v>
          </cell>
        </row>
        <row r="447">
          <cell r="A447" t="str">
            <v>CANAL 28</v>
          </cell>
          <cell r="B447">
            <v>239.4812</v>
          </cell>
          <cell r="C447" t="str">
            <v>CARROSSERIE DEMEULE</v>
          </cell>
          <cell r="D447">
            <v>124.92999999999999</v>
          </cell>
        </row>
        <row r="448">
          <cell r="A448" t="str">
            <v>CAP CODE RENNES</v>
          </cell>
          <cell r="B448">
            <v>312.32499999999999</v>
          </cell>
          <cell r="C448" t="str">
            <v>CARTEL MATIC</v>
          </cell>
          <cell r="D448">
            <v>41.6113</v>
          </cell>
        </row>
        <row r="449">
          <cell r="A449" t="str">
            <v>CAPELEC</v>
          </cell>
          <cell r="B449">
            <v>416.49740000000003</v>
          </cell>
          <cell r="C449" t="str">
            <v>CARTONNERIES DES PAYS DE LA LOIRE</v>
          </cell>
          <cell r="D449">
            <v>166.54129999999998</v>
          </cell>
        </row>
        <row r="450">
          <cell r="A450" t="str">
            <v>CAPITAINE HOUAT</v>
          </cell>
          <cell r="B450">
            <v>612.25099999999998</v>
          </cell>
          <cell r="C450" t="str">
            <v>CASA VOLTA  APPT TEMOIN</v>
          </cell>
          <cell r="D450">
            <v>173.74879999999996</v>
          </cell>
        </row>
        <row r="451">
          <cell r="A451" t="str">
            <v>CARGLASS centre Brest</v>
          </cell>
          <cell r="B451">
            <v>83.625500000000002</v>
          </cell>
          <cell r="C451" t="str">
            <v>CASINO DU PORT CROUESTY</v>
          </cell>
          <cell r="D451">
            <v>887.16</v>
          </cell>
        </row>
        <row r="452">
          <cell r="A452" t="str">
            <v>CARGLASS Centre Cherboug (Tourlaville)</v>
          </cell>
          <cell r="B452">
            <v>83.665500000000009</v>
          </cell>
          <cell r="C452" t="str">
            <v>CASTEL LAENNEC</v>
          </cell>
          <cell r="D452">
            <v>1497.5906</v>
          </cell>
        </row>
        <row r="453">
          <cell r="A453" t="str">
            <v>CARGLASS Centre Eurobus Ouest, Rennes</v>
          </cell>
          <cell r="B453">
            <v>42.563900000000004</v>
          </cell>
          <cell r="C453" t="str">
            <v>CCAS DOL DE BRETAGNE</v>
          </cell>
          <cell r="D453">
            <v>521.69370000000004</v>
          </cell>
        </row>
        <row r="454">
          <cell r="A454" t="str">
            <v>CARGLASS centre Lorient</v>
          </cell>
          <cell r="B454">
            <v>83.318699999999993</v>
          </cell>
          <cell r="C454" t="str">
            <v>CCAS TERRITOIRES BRETAGNE</v>
          </cell>
          <cell r="D454">
            <v>676.73619999999994</v>
          </cell>
        </row>
        <row r="455">
          <cell r="A455" t="str">
            <v>CARGLASS Centre Rennes</v>
          </cell>
          <cell r="B455">
            <v>83.318699999999993</v>
          </cell>
          <cell r="C455" t="str">
            <v>CCIT SAINT MALO lot n°9 Sanitaires</v>
          </cell>
          <cell r="D455">
            <v>41.784500000000001</v>
          </cell>
        </row>
        <row r="456">
          <cell r="A456" t="str">
            <v>CARGLASS Centre Saint Malo</v>
          </cell>
          <cell r="B456">
            <v>64.365499999999997</v>
          </cell>
          <cell r="C456" t="str">
            <v>CE ADECCO</v>
          </cell>
          <cell r="D456">
            <v>41.6113</v>
          </cell>
        </row>
        <row r="457">
          <cell r="A457" t="str">
            <v>CARGLASS Centre St Brieuc</v>
          </cell>
          <cell r="B457">
            <v>103.31899999999999</v>
          </cell>
          <cell r="C457" t="str">
            <v>CECAB</v>
          </cell>
          <cell r="D457">
            <v>1548.4503</v>
          </cell>
        </row>
        <row r="458">
          <cell r="A458" t="str">
            <v>CARGLASS Centre Vannes</v>
          </cell>
          <cell r="B458">
            <v>83.318699999999993</v>
          </cell>
          <cell r="C458" t="str">
            <v>CEDEO - Salle d'exposition</v>
          </cell>
          <cell r="D458">
            <v>694.39499999999998</v>
          </cell>
        </row>
        <row r="459">
          <cell r="A459" t="str">
            <v>CARGLASS centre Vezin Le Coquet</v>
          </cell>
          <cell r="B459">
            <v>83.318699999999993</v>
          </cell>
          <cell r="C459" t="str">
            <v>CEDEO - Zone commerciale</v>
          </cell>
          <cell r="D459">
            <v>229.00629999999998</v>
          </cell>
        </row>
        <row r="460">
          <cell r="A460" t="str">
            <v>CARGLASS Saint Lô</v>
          </cell>
          <cell r="B460">
            <v>83.318699999999993</v>
          </cell>
          <cell r="C460" t="str">
            <v>CEDRICOM MANAGEMENT</v>
          </cell>
          <cell r="D460">
            <v>420.30099999999993</v>
          </cell>
        </row>
        <row r="461">
          <cell r="A461" t="str">
            <v>CARRE D'AS KERFRAVAL</v>
          </cell>
          <cell r="B461">
            <v>41.6113</v>
          </cell>
          <cell r="C461" t="str">
            <v>CEFIGES 1er étage</v>
          </cell>
          <cell r="D461">
            <v>135.30879999999999</v>
          </cell>
        </row>
        <row r="462">
          <cell r="A462" t="str">
            <v>CARROSSERIE DEMEULE</v>
          </cell>
          <cell r="B462">
            <v>124.92999999999999</v>
          </cell>
          <cell r="C462" t="str">
            <v>CEFIGES 2ème étage</v>
          </cell>
          <cell r="D462">
            <v>251.49369999999999</v>
          </cell>
        </row>
        <row r="463">
          <cell r="A463" t="str">
            <v>CARTEL MATIC</v>
          </cell>
          <cell r="B463">
            <v>41.6113</v>
          </cell>
          <cell r="C463" t="str">
            <v>CEFRAS</v>
          </cell>
          <cell r="D463">
            <v>569.1549</v>
          </cell>
        </row>
        <row r="464">
          <cell r="A464" t="str">
            <v>CARTONNERIES DES PAYS DE LA LOIRE</v>
          </cell>
          <cell r="B464">
            <v>166.54129999999998</v>
          </cell>
          <cell r="C464" t="str">
            <v>CEFRAS Saint Nazaire</v>
          </cell>
          <cell r="D464">
            <v>83.318699999999993</v>
          </cell>
        </row>
        <row r="465">
          <cell r="A465" t="str">
            <v>CASA VOLTA  APPT TEMOIN</v>
          </cell>
          <cell r="B465">
            <v>229.00629999999998</v>
          </cell>
          <cell r="C465" t="str">
            <v>CEGELEC - Agence de Brest</v>
          </cell>
          <cell r="D465">
            <v>469.57069999999999</v>
          </cell>
        </row>
        <row r="466">
          <cell r="A466" t="str">
            <v>CASINO DU PORT CROUESTY</v>
          </cell>
          <cell r="B466">
            <v>876.21</v>
          </cell>
          <cell r="C466" t="str">
            <v>CEGELEC - Agence de Guidel</v>
          </cell>
          <cell r="D466">
            <v>83.318699999999993</v>
          </cell>
        </row>
        <row r="467">
          <cell r="A467" t="str">
            <v>CASTEL LAENNEC</v>
          </cell>
          <cell r="B467">
            <v>1565.5523000000001</v>
          </cell>
          <cell r="C467" t="str">
            <v>CEGELEC - Agence de Lannion</v>
          </cell>
          <cell r="D467">
            <v>312.32499999999999</v>
          </cell>
        </row>
        <row r="468">
          <cell r="A468" t="str">
            <v>CCAS DOL DE BRETAGNE</v>
          </cell>
          <cell r="B468">
            <v>507.03870000000001</v>
          </cell>
          <cell r="C468" t="str">
            <v>CEGELEC - Agence de Plérin</v>
          </cell>
          <cell r="D468">
            <v>187.39499999999998</v>
          </cell>
        </row>
        <row r="469">
          <cell r="A469" t="str">
            <v>CCAS TERRITOIRES BRETAGNE</v>
          </cell>
          <cell r="B469">
            <v>725.69449999999995</v>
          </cell>
          <cell r="C469" t="str">
            <v>CEGELEC - Agence de Theix</v>
          </cell>
          <cell r="D469">
            <v>92.682299999999998</v>
          </cell>
        </row>
        <row r="470">
          <cell r="A470" t="str">
            <v>CCIT SAINT MALO lot n°9 Sanitaires</v>
          </cell>
          <cell r="B470">
            <v>32.134500000000003</v>
          </cell>
          <cell r="C470" t="str">
            <v>CEGELEC Bonchamp Les Laval</v>
          </cell>
          <cell r="D470">
            <v>124.92999999999999</v>
          </cell>
        </row>
        <row r="471">
          <cell r="A471" t="str">
            <v>CCM HTE FUTAIE ST MALO</v>
          </cell>
          <cell r="B471">
            <v>86.49</v>
          </cell>
          <cell r="C471" t="str">
            <v>CEMWEST</v>
          </cell>
          <cell r="D471">
            <v>104.1724</v>
          </cell>
        </row>
        <row r="472">
          <cell r="A472" t="str">
            <v>CE ADECCO</v>
          </cell>
          <cell r="B472">
            <v>41.6113</v>
          </cell>
          <cell r="C472" t="str">
            <v>Centre Commercial Beausoleil</v>
          </cell>
          <cell r="D472">
            <v>167.32499999999999</v>
          </cell>
        </row>
        <row r="473">
          <cell r="A473" t="str">
            <v>CECAB</v>
          </cell>
          <cell r="B473">
            <v>1596.6803</v>
          </cell>
          <cell r="C473" t="str">
            <v>CENTRE DE RADIOLOGIE-MAMMOGRAPHIE/ECHO</v>
          </cell>
          <cell r="D473">
            <v>489.83629999999999</v>
          </cell>
        </row>
        <row r="474">
          <cell r="A474" t="str">
            <v>CEDEO - Salle d'exposition</v>
          </cell>
          <cell r="B474">
            <v>888.99749999999995</v>
          </cell>
          <cell r="C474" t="str">
            <v>Centre Informatique VULCAIN</v>
          </cell>
          <cell r="D474">
            <v>31.6875</v>
          </cell>
        </row>
        <row r="475">
          <cell r="A475" t="str">
            <v>CEDEO - Zone commerciale</v>
          </cell>
          <cell r="B475">
            <v>40.842500000000001</v>
          </cell>
          <cell r="C475" t="str">
            <v>Centre Médical</v>
          </cell>
          <cell r="D475">
            <v>385.16879999999998</v>
          </cell>
        </row>
        <row r="476">
          <cell r="A476" t="str">
            <v>CEDRICOM MANAGEMENT</v>
          </cell>
          <cell r="B476">
            <v>420.30099999999993</v>
          </cell>
          <cell r="C476" t="str">
            <v>CENTRE MEDICAL MEDIPOLE</v>
          </cell>
          <cell r="D476">
            <v>336.34999999999997</v>
          </cell>
        </row>
        <row r="477">
          <cell r="A477" t="str">
            <v>CEFIGES 1er étage</v>
          </cell>
          <cell r="B477">
            <v>135.81879999999998</v>
          </cell>
          <cell r="C477" t="str">
            <v>CENTRE NAUTIQUE DE LORIENT</v>
          </cell>
          <cell r="D477">
            <v>41.6113</v>
          </cell>
        </row>
        <row r="478">
          <cell r="A478" t="str">
            <v>CEFIGES 2ème étage</v>
          </cell>
          <cell r="B478">
            <v>270.71370000000002</v>
          </cell>
          <cell r="C478" t="str">
            <v>Centre Socio Culturel du Chemin Bleu</v>
          </cell>
          <cell r="D478">
            <v>583.94870000000003</v>
          </cell>
        </row>
        <row r="479">
          <cell r="A479" t="str">
            <v>CEFRAS</v>
          </cell>
          <cell r="B479">
            <v>573.35989999999993</v>
          </cell>
          <cell r="C479" t="str">
            <v>Centre Socio Culturel Ragon</v>
          </cell>
          <cell r="D479">
            <v>655.88249999999994</v>
          </cell>
        </row>
        <row r="480">
          <cell r="A480" t="str">
            <v>CEFRAS Saint Nazaire</v>
          </cell>
          <cell r="B480">
            <v>67.27</v>
          </cell>
          <cell r="C480" t="str">
            <v>CENTRE SPORTIF LA BRASSERIE</v>
          </cell>
          <cell r="D480">
            <v>940.15699999999993</v>
          </cell>
        </row>
        <row r="481">
          <cell r="A481" t="str">
            <v>CEGELEC - Agence de Brest</v>
          </cell>
          <cell r="B481">
            <v>457.58820000000003</v>
          </cell>
          <cell r="C481" t="str">
            <v>Centre Technique des Trois Moulins</v>
          </cell>
          <cell r="D481">
            <v>139.81440000000001</v>
          </cell>
        </row>
        <row r="482">
          <cell r="A482" t="str">
            <v>CEGELEC - Agence de Guidel</v>
          </cell>
          <cell r="B482">
            <v>73.708699999999993</v>
          </cell>
          <cell r="C482" t="str">
            <v>Centre Technique Espaces Verts : Jaguère</v>
          </cell>
          <cell r="D482">
            <v>85.773099999999999</v>
          </cell>
        </row>
        <row r="483">
          <cell r="A483" t="str">
            <v>CEGELEC - Agence de Lannion</v>
          </cell>
          <cell r="B483">
            <v>293.10499999999996</v>
          </cell>
          <cell r="C483" t="str">
            <v>Centre Technique Espaces Verts : Serres municipale</v>
          </cell>
          <cell r="D483">
            <v>86.093099999999993</v>
          </cell>
        </row>
        <row r="484">
          <cell r="A484" t="str">
            <v>CEGELEC - Agence de Plérin</v>
          </cell>
          <cell r="B484">
            <v>187.39499999999998</v>
          </cell>
          <cell r="C484" t="str">
            <v>Centre Technique Municipal</v>
          </cell>
          <cell r="D484">
            <v>322.245</v>
          </cell>
        </row>
        <row r="485">
          <cell r="A485" t="str">
            <v>CEGELEC - Agence de Theix</v>
          </cell>
          <cell r="B485">
            <v>92.682299999999998</v>
          </cell>
          <cell r="C485" t="str">
            <v>CENTURY 21 -St Hélier- Rennes</v>
          </cell>
          <cell r="D485">
            <v>41.6113</v>
          </cell>
        </row>
        <row r="486">
          <cell r="A486" t="str">
            <v>CEGELEC Bonchamp Les Laval</v>
          </cell>
          <cell r="B486">
            <v>124.92999999999999</v>
          </cell>
          <cell r="C486" t="str">
            <v>CER</v>
          </cell>
          <cell r="D486">
            <v>209.11550000000003</v>
          </cell>
        </row>
        <row r="487">
          <cell r="A487" t="str">
            <v>CEMWEST</v>
          </cell>
          <cell r="B487">
            <v>104.1724</v>
          </cell>
          <cell r="C487" t="str">
            <v>CERAP RENNES</v>
          </cell>
          <cell r="D487">
            <v>145.78369999999998</v>
          </cell>
        </row>
        <row r="488">
          <cell r="A488" t="str">
            <v>Centre Commercial Beausoleil</v>
          </cell>
          <cell r="B488">
            <v>189.14999999999998</v>
          </cell>
          <cell r="C488" t="str">
            <v>CERCLE CULINAIRE</v>
          </cell>
          <cell r="D488">
            <v>988.13739999999996</v>
          </cell>
        </row>
        <row r="489">
          <cell r="A489" t="str">
            <v>CENTRE DE RADIOLOGIE-MAMMOGRAPHIE/ECHO</v>
          </cell>
          <cell r="B489">
            <v>1105.7791999999999</v>
          </cell>
          <cell r="C489" t="str">
            <v>CERTIPAQ</v>
          </cell>
          <cell r="D489">
            <v>26.043099999999999</v>
          </cell>
        </row>
        <row r="490">
          <cell r="A490" t="str">
            <v>Centre Informatique VULCAIN</v>
          </cell>
          <cell r="B490">
            <v>31.6875</v>
          </cell>
          <cell r="C490" t="str">
            <v>CESBRON</v>
          </cell>
          <cell r="D490">
            <v>168.96749999999997</v>
          </cell>
        </row>
        <row r="491">
          <cell r="A491" t="str">
            <v>Centre Médical</v>
          </cell>
          <cell r="B491">
            <v>385.16879999999998</v>
          </cell>
          <cell r="C491" t="str">
            <v>CEWE COLOR</v>
          </cell>
          <cell r="D491">
            <v>636.78989999999999</v>
          </cell>
        </row>
        <row r="492">
          <cell r="A492" t="str">
            <v>CENTRE MEDICAL MEDIPOLE</v>
          </cell>
          <cell r="B492">
            <v>317.13</v>
          </cell>
          <cell r="C492" t="str">
            <v>CFA</v>
          </cell>
          <cell r="D492">
            <v>624.65</v>
          </cell>
        </row>
        <row r="493">
          <cell r="A493" t="str">
            <v>CENTRE NAUTIQUE DE LORIENT</v>
          </cell>
          <cell r="B493">
            <v>61.911299999999997</v>
          </cell>
          <cell r="C493" t="str">
            <v>CFA DU BATIMENT</v>
          </cell>
          <cell r="D493">
            <v>229.00629999999998</v>
          </cell>
        </row>
        <row r="494">
          <cell r="A494" t="str">
            <v>Centre Socio Culturel du Chemin Bleu</v>
          </cell>
          <cell r="B494">
            <v>583.94870000000003</v>
          </cell>
          <cell r="C494" t="str">
            <v>CGE DISTRIBUTION-Agence</v>
          </cell>
          <cell r="D494">
            <v>85.226100000000002</v>
          </cell>
        </row>
        <row r="495">
          <cell r="A495" t="str">
            <v>Centre Socio Culturel Ragon</v>
          </cell>
          <cell r="B495">
            <v>588.61249999999995</v>
          </cell>
          <cell r="C495" t="str">
            <v>CGE DISTRIBUTION-Direction Régionale</v>
          </cell>
          <cell r="D495">
            <v>127.79</v>
          </cell>
        </row>
        <row r="496">
          <cell r="A496" t="str">
            <v>CENTRE SPORTIF LA BRASSERIE</v>
          </cell>
          <cell r="B496">
            <v>928.99579999999992</v>
          </cell>
          <cell r="C496" t="str">
            <v>CHAM</v>
          </cell>
          <cell r="D496">
            <v>169.64699999999999</v>
          </cell>
        </row>
        <row r="497">
          <cell r="A497" t="str">
            <v>Centre Technique des Trois Moulins</v>
          </cell>
          <cell r="B497">
            <v>138.8544</v>
          </cell>
          <cell r="C497" t="str">
            <v>CHAMBRE D'AGRICULTURE</v>
          </cell>
          <cell r="D497">
            <v>4414.793099999999</v>
          </cell>
        </row>
        <row r="498">
          <cell r="A498" t="str">
            <v>Centre Technique Espaces Verts : Jaguère</v>
          </cell>
          <cell r="B498">
            <v>85.773099999999999</v>
          </cell>
          <cell r="C498" t="str">
            <v>CHANTIER BPO SIEGE SOCIAL</v>
          </cell>
          <cell r="D498">
            <v>333.17869999999999</v>
          </cell>
        </row>
        <row r="499">
          <cell r="A499" t="str">
            <v>Centre Technique Espaces Verts : Serres municipale</v>
          </cell>
          <cell r="B499">
            <v>85.453099999999992</v>
          </cell>
          <cell r="C499" t="str">
            <v>CHANTIER DE L'ESTUAIRE</v>
          </cell>
          <cell r="D499">
            <v>83.318699999999993</v>
          </cell>
        </row>
        <row r="500">
          <cell r="A500" t="str">
            <v>Centre Technique Municipal</v>
          </cell>
          <cell r="B500">
            <v>320.80499999999995</v>
          </cell>
          <cell r="C500" t="str">
            <v>CHANTIER DIVERS 35</v>
          </cell>
          <cell r="D500">
            <v>6639.6181000000006</v>
          </cell>
        </row>
        <row r="501">
          <cell r="A501" t="str">
            <v>CENTURY 21 -St Hélier- Rennes</v>
          </cell>
          <cell r="B501">
            <v>41.6113</v>
          </cell>
          <cell r="C501" t="str">
            <v>CHANTIER NAVAL DE LA VILLE AUDRAIN</v>
          </cell>
          <cell r="D501">
            <v>80.441000000000003</v>
          </cell>
        </row>
        <row r="502">
          <cell r="A502" t="str">
            <v>CER</v>
          </cell>
          <cell r="B502">
            <v>209.11550000000003</v>
          </cell>
          <cell r="C502" t="str">
            <v>CHANTIERS BLOT Augusto</v>
          </cell>
          <cell r="D502">
            <v>418.66049999999996</v>
          </cell>
        </row>
        <row r="503">
          <cell r="A503" t="str">
            <v>CERAP RENNES</v>
          </cell>
          <cell r="B503">
            <v>113.39999999999999</v>
          </cell>
          <cell r="C503" t="str">
            <v>CHANTIERS INGENIERIE</v>
          </cell>
          <cell r="D503">
            <v>124.92999999999999</v>
          </cell>
        </row>
        <row r="504">
          <cell r="A504" t="str">
            <v>CERCLE CULINAIRE</v>
          </cell>
          <cell r="B504">
            <v>920.27839999999992</v>
          </cell>
          <cell r="C504" t="str">
            <v>CHAPITRE.COM</v>
          </cell>
          <cell r="D504">
            <v>374.78999999999996</v>
          </cell>
        </row>
        <row r="505">
          <cell r="A505" t="str">
            <v>CERTIPAQ</v>
          </cell>
          <cell r="B505">
            <v>26.043099999999999</v>
          </cell>
          <cell r="C505" t="str">
            <v>CHAPLAIN</v>
          </cell>
          <cell r="D505">
            <v>1825.2536000000002</v>
          </cell>
        </row>
        <row r="506">
          <cell r="A506" t="str">
            <v>CESBRON</v>
          </cell>
          <cell r="B506">
            <v>149.4675</v>
          </cell>
          <cell r="C506" t="str">
            <v>CHATEAU DE LA MOTTE BEAUMANOIR</v>
          </cell>
          <cell r="D506">
            <v>0</v>
          </cell>
        </row>
        <row r="507">
          <cell r="A507" t="str">
            <v>CEWE COLOR</v>
          </cell>
          <cell r="B507">
            <v>636.78989999999999</v>
          </cell>
          <cell r="C507" t="str">
            <v>CHRONODRIVE VANNES</v>
          </cell>
          <cell r="D507">
            <v>41.6113</v>
          </cell>
        </row>
        <row r="508">
          <cell r="A508" t="str">
            <v>CFA</v>
          </cell>
          <cell r="B508">
            <v>624.65</v>
          </cell>
          <cell r="C508" t="str">
            <v>CHRONOPOST</v>
          </cell>
          <cell r="D508">
            <v>231.6523</v>
          </cell>
        </row>
        <row r="509">
          <cell r="A509" t="str">
            <v>CFA DU BATIMENT</v>
          </cell>
          <cell r="B509">
            <v>229.00629999999998</v>
          </cell>
          <cell r="C509" t="str">
            <v>CIB Siège</v>
          </cell>
          <cell r="D509">
            <v>260.23879999999997</v>
          </cell>
        </row>
        <row r="510">
          <cell r="A510" t="str">
            <v>CGE DISTRIBUTION-Agence</v>
          </cell>
          <cell r="B510">
            <v>85.226100000000002</v>
          </cell>
          <cell r="C510" t="str">
            <v>CIB SYNDIC BRUZ</v>
          </cell>
          <cell r="D510">
            <v>93.697499999999991</v>
          </cell>
        </row>
        <row r="511">
          <cell r="A511" t="str">
            <v>CGE DISTRIBUTION-Direction Régionale</v>
          </cell>
          <cell r="B511">
            <v>127.79</v>
          </cell>
          <cell r="C511" t="str">
            <v>CIBLEX</v>
          </cell>
          <cell r="D511">
            <v>208.24870000000001</v>
          </cell>
        </row>
        <row r="512">
          <cell r="A512" t="str">
            <v>CHAM</v>
          </cell>
          <cell r="B512">
            <v>158.89109999999999</v>
          </cell>
          <cell r="C512" t="str">
            <v>CIBLEX-RENNES</v>
          </cell>
          <cell r="D512">
            <v>209.11550000000003</v>
          </cell>
        </row>
        <row r="513">
          <cell r="A513" t="str">
            <v>CHAMBRE D'AGRICULTURE</v>
          </cell>
          <cell r="B513">
            <v>4276.0572999999995</v>
          </cell>
          <cell r="C513" t="str">
            <v>CIDEX</v>
          </cell>
          <cell r="D513">
            <v>62.464999999999996</v>
          </cell>
        </row>
        <row r="514">
          <cell r="A514" t="str">
            <v>CHANTIER BPO SIEGE SOCIAL</v>
          </cell>
          <cell r="B514">
            <v>333.17869999999999</v>
          </cell>
          <cell r="C514" t="str">
            <v>CIDF</v>
          </cell>
          <cell r="D514">
            <v>63.05</v>
          </cell>
        </row>
        <row r="515">
          <cell r="A515" t="str">
            <v>CHANTIER DE L'ESTUAIRE</v>
          </cell>
          <cell r="B515">
            <v>83.318699999999993</v>
          </cell>
          <cell r="C515" t="str">
            <v>CINEMA LA SALAMANDRE</v>
          </cell>
          <cell r="D515">
            <v>249.85999999999999</v>
          </cell>
        </row>
        <row r="516">
          <cell r="A516" t="str">
            <v>CHANTIER DIVERS 35</v>
          </cell>
          <cell r="B516">
            <v>5244.9823999999999</v>
          </cell>
          <cell r="C516" t="str">
            <v>CINEVILLE - Lorient</v>
          </cell>
          <cell r="D516">
            <v>2922.3900000000003</v>
          </cell>
        </row>
        <row r="517">
          <cell r="A517" t="str">
            <v>CHANTIER NAVAL DE LA VILLE AUDRAIN</v>
          </cell>
          <cell r="B517">
            <v>80.441000000000003</v>
          </cell>
          <cell r="C517" t="str">
            <v>CINEVILLE COLOMBIER</v>
          </cell>
          <cell r="D517">
            <v>1746.7750000000001</v>
          </cell>
        </row>
        <row r="518">
          <cell r="A518" t="str">
            <v>CHANTIERS BLOT Augusto</v>
          </cell>
          <cell r="B518">
            <v>442.36049999999994</v>
          </cell>
          <cell r="C518" t="str">
            <v>CITEOS</v>
          </cell>
          <cell r="D518">
            <v>187.815</v>
          </cell>
        </row>
        <row r="519">
          <cell r="A519" t="str">
            <v>CHANTIERS INGENIERIE</v>
          </cell>
          <cell r="B519">
            <v>124.92999999999999</v>
          </cell>
          <cell r="C519" t="str">
            <v>CITROEN - St Grégoire</v>
          </cell>
          <cell r="D519">
            <v>729.08899999999994</v>
          </cell>
        </row>
        <row r="520">
          <cell r="A520" t="str">
            <v>CHAPITRE.COM</v>
          </cell>
          <cell r="B520">
            <v>360.375</v>
          </cell>
          <cell r="C520" t="str">
            <v>CITROEN Chantepie</v>
          </cell>
          <cell r="D520">
            <v>1403.06</v>
          </cell>
        </row>
        <row r="521">
          <cell r="A521" t="str">
            <v>CHAPLAIN</v>
          </cell>
          <cell r="B521">
            <v>1816.5836000000004</v>
          </cell>
          <cell r="C521" t="str">
            <v>CLAIR LOGIS</v>
          </cell>
          <cell r="D521">
            <v>41.6113</v>
          </cell>
        </row>
        <row r="522">
          <cell r="A522" t="str">
            <v>CHATEAU DE LA MOTTE BEAUMANOIR</v>
          </cell>
          <cell r="B522">
            <v>0</v>
          </cell>
          <cell r="C522" t="str">
            <v>CLM CEGEDIM LOGICIELS MEDICAUX</v>
          </cell>
          <cell r="D522">
            <v>20.958999999999996</v>
          </cell>
        </row>
        <row r="523">
          <cell r="A523" t="str">
            <v>CHRONODRIVE VANNES</v>
          </cell>
          <cell r="B523">
            <v>41.6113</v>
          </cell>
          <cell r="C523" t="str">
            <v>CLOS DES NOYERS</v>
          </cell>
          <cell r="D523">
            <v>124.92999999999999</v>
          </cell>
        </row>
        <row r="524">
          <cell r="A524" t="str">
            <v>CHRONOPOST</v>
          </cell>
          <cell r="B524">
            <v>231.6523</v>
          </cell>
          <cell r="C524" t="str">
            <v>Clos du Pontic</v>
          </cell>
          <cell r="D524">
            <v>1467.105</v>
          </cell>
        </row>
        <row r="525">
          <cell r="A525" t="str">
            <v>CIB Siège</v>
          </cell>
          <cell r="B525">
            <v>260.23879999999997</v>
          </cell>
          <cell r="C525" t="str">
            <v>CLSH PARC PRAUD</v>
          </cell>
          <cell r="D525">
            <v>364.41120000000001</v>
          </cell>
        </row>
        <row r="526">
          <cell r="A526" t="str">
            <v>CIB SYNDIC BRUZ</v>
          </cell>
          <cell r="B526">
            <v>93.697499999999991</v>
          </cell>
          <cell r="C526" t="str">
            <v>CLUB CAMPUS</v>
          </cell>
          <cell r="D526">
            <v>291.47129999999999</v>
          </cell>
        </row>
        <row r="527">
          <cell r="A527" t="str">
            <v>CIBLEX</v>
          </cell>
          <cell r="B527">
            <v>208.24870000000001</v>
          </cell>
          <cell r="C527" t="str">
            <v>CLUB LEO LAGRANGE AVIRON</v>
          </cell>
          <cell r="D527">
            <v>83.318699999999993</v>
          </cell>
        </row>
        <row r="528">
          <cell r="A528" t="str">
            <v>CIBLEX-RENNES</v>
          </cell>
          <cell r="B528">
            <v>209.11550000000003</v>
          </cell>
          <cell r="C528" t="str">
            <v>CMB ANTRAIN</v>
          </cell>
          <cell r="D528">
            <v>166.54129999999998</v>
          </cell>
        </row>
        <row r="529">
          <cell r="A529" t="str">
            <v>CIDEX</v>
          </cell>
          <cell r="B529">
            <v>62.464999999999996</v>
          </cell>
          <cell r="C529" t="str">
            <v>CMB BEDEE</v>
          </cell>
          <cell r="D529">
            <v>166.54129999999998</v>
          </cell>
        </row>
        <row r="530">
          <cell r="A530" t="str">
            <v>CIDF</v>
          </cell>
          <cell r="B530">
            <v>55.774999999999999</v>
          </cell>
          <cell r="C530" t="str">
            <v>CMB BELLEVUE ST MALO</v>
          </cell>
          <cell r="D530">
            <v>198.6387</v>
          </cell>
        </row>
        <row r="531">
          <cell r="A531" t="str">
            <v>CINEMA LA SALAMANDRE</v>
          </cell>
          <cell r="B531">
            <v>512.23500000000001</v>
          </cell>
          <cell r="C531" t="str">
            <v>CMB COMBOURG</v>
          </cell>
          <cell r="D531">
            <v>291.47129999999999</v>
          </cell>
        </row>
        <row r="532">
          <cell r="A532" t="str">
            <v>CINEVILLE - Lorient</v>
          </cell>
          <cell r="B532">
            <v>3011.5963000000002</v>
          </cell>
          <cell r="C532" t="str">
            <v>CMB DINARD</v>
          </cell>
          <cell r="D532">
            <v>207.44450000000001</v>
          </cell>
        </row>
        <row r="533">
          <cell r="A533" t="str">
            <v>CINEVILLE COLOMBIER</v>
          </cell>
          <cell r="B533">
            <v>1840.84</v>
          </cell>
          <cell r="C533" t="str">
            <v>CMB DOL</v>
          </cell>
          <cell r="D533">
            <v>291.47129999999999</v>
          </cell>
        </row>
        <row r="534">
          <cell r="A534" t="str">
            <v>CITEOS</v>
          </cell>
          <cell r="B534">
            <v>189.495</v>
          </cell>
          <cell r="C534" t="str">
            <v>CMB GEVEZE</v>
          </cell>
          <cell r="D534">
            <v>208.24870000000001</v>
          </cell>
        </row>
        <row r="535">
          <cell r="A535" t="str">
            <v>CITROEN - St Grégoire</v>
          </cell>
          <cell r="B535">
            <v>692.12899999999991</v>
          </cell>
          <cell r="C535" t="str">
            <v>CMB MELESSE</v>
          </cell>
          <cell r="D535">
            <v>209.11550000000003</v>
          </cell>
        </row>
        <row r="536">
          <cell r="A536" t="str">
            <v>CITROEN Chantepie</v>
          </cell>
          <cell r="B536">
            <v>1403.06</v>
          </cell>
          <cell r="C536" t="str">
            <v>CMB MINIAC MORVAN</v>
          </cell>
          <cell r="D536">
            <v>281.09249999999997</v>
          </cell>
        </row>
        <row r="537">
          <cell r="A537" t="str">
            <v>CLAIR LOGIS</v>
          </cell>
          <cell r="B537">
            <v>36.8063</v>
          </cell>
          <cell r="C537" t="str">
            <v>CMB MONTAUBAN</v>
          </cell>
          <cell r="D537">
            <v>219.3004</v>
          </cell>
        </row>
        <row r="538">
          <cell r="A538" t="str">
            <v>CLM CEGEDIM LOGICIELS MEDICAUX</v>
          </cell>
          <cell r="B538">
            <v>21.048999999999999</v>
          </cell>
          <cell r="C538" t="str">
            <v>CMB MONTFORT</v>
          </cell>
          <cell r="D538">
            <v>445.31549999999999</v>
          </cell>
        </row>
        <row r="539">
          <cell r="A539" t="str">
            <v>CLOS DES NOYERS</v>
          </cell>
          <cell r="B539">
            <v>109.94999999999999</v>
          </cell>
          <cell r="C539" t="str">
            <v>CMB PARAME</v>
          </cell>
          <cell r="D539">
            <v>208.24870000000001</v>
          </cell>
        </row>
        <row r="540">
          <cell r="A540" t="str">
            <v>Clos du Pontic</v>
          </cell>
          <cell r="B540">
            <v>1183.5401999999999</v>
          </cell>
          <cell r="C540" t="str">
            <v>CMB PLEURTUIT</v>
          </cell>
          <cell r="D540">
            <v>208.24870000000001</v>
          </cell>
        </row>
        <row r="541">
          <cell r="A541" t="str">
            <v>CLSH PARC PRAUD</v>
          </cell>
          <cell r="B541">
            <v>364.41120000000001</v>
          </cell>
          <cell r="C541" t="str">
            <v>CMB ROMILLE</v>
          </cell>
          <cell r="D541">
            <v>208.24870000000001</v>
          </cell>
        </row>
        <row r="542">
          <cell r="A542" t="str">
            <v>CLUB CAMPUS</v>
          </cell>
          <cell r="B542">
            <v>291.47129999999999</v>
          </cell>
          <cell r="C542" t="str">
            <v>CMB Rue Verrerie FOUGERES</v>
          </cell>
          <cell r="D542">
            <v>208.24870000000001</v>
          </cell>
        </row>
        <row r="543">
          <cell r="A543" t="str">
            <v>CLUB LEO LAGRANGE AVIRON</v>
          </cell>
          <cell r="B543">
            <v>83.318699999999993</v>
          </cell>
          <cell r="C543" t="str">
            <v>CMB ST AUBIN D'AUBIGNE</v>
          </cell>
          <cell r="D543">
            <v>313.44499999999999</v>
          </cell>
        </row>
        <row r="544">
          <cell r="A544" t="str">
            <v>CMB ANTRAIN</v>
          </cell>
          <cell r="B544">
            <v>156.93129999999996</v>
          </cell>
          <cell r="C544" t="str">
            <v>CMB ST AUBIN DU CORMIER</v>
          </cell>
          <cell r="D544">
            <v>374.78999999999996</v>
          </cell>
        </row>
        <row r="545">
          <cell r="A545" t="str">
            <v>CMB BEDEE</v>
          </cell>
          <cell r="B545">
            <v>137.71129999999999</v>
          </cell>
          <cell r="C545" t="str">
            <v>CMB ST BRICE EN COGLES</v>
          </cell>
          <cell r="D545">
            <v>324.08999999999997</v>
          </cell>
        </row>
        <row r="546">
          <cell r="A546" t="str">
            <v>CMB BELLEVUE ST MALO</v>
          </cell>
          <cell r="B546">
            <v>208.24870000000001</v>
          </cell>
          <cell r="C546" t="str">
            <v>CMB ST JOUAN</v>
          </cell>
          <cell r="D546">
            <v>208.24870000000001</v>
          </cell>
        </row>
        <row r="547">
          <cell r="A547" t="str">
            <v>CMB COMBOURG</v>
          </cell>
          <cell r="B547">
            <v>278.01729999999998</v>
          </cell>
          <cell r="C547" t="str">
            <v>CMB ST MELOIR DES ONDES</v>
          </cell>
          <cell r="D547">
            <v>166.54129999999998</v>
          </cell>
        </row>
        <row r="548">
          <cell r="A548" t="str">
            <v>CMB DINARD</v>
          </cell>
          <cell r="B548">
            <v>219.8381</v>
          </cell>
          <cell r="C548" t="str">
            <v>CMB ST SERVAN</v>
          </cell>
          <cell r="D548">
            <v>209.11550000000003</v>
          </cell>
        </row>
        <row r="549">
          <cell r="A549" t="str">
            <v>CMB DOL</v>
          </cell>
          <cell r="B549">
            <v>277.05629999999996</v>
          </cell>
          <cell r="C549" t="str">
            <v>CMB TALARD ST MALO</v>
          </cell>
          <cell r="D549">
            <v>260.23879999999997</v>
          </cell>
        </row>
        <row r="550">
          <cell r="A550" t="str">
            <v>CMB GEVEZE</v>
          </cell>
          <cell r="B550">
            <v>208.24870000000001</v>
          </cell>
          <cell r="C550" t="str">
            <v>CMER Logistique</v>
          </cell>
          <cell r="D550">
            <v>1238.46</v>
          </cell>
        </row>
        <row r="551">
          <cell r="A551" t="str">
            <v>CMB LE CEZEMBRE ST MALO</v>
          </cell>
          <cell r="B551">
            <v>124.92999999999999</v>
          </cell>
          <cell r="C551" t="str">
            <v>CNAMS</v>
          </cell>
          <cell r="D551">
            <v>41.6113</v>
          </cell>
        </row>
        <row r="552">
          <cell r="A552" t="str">
            <v>CMB MELESSE</v>
          </cell>
          <cell r="B552">
            <v>209.11550000000003</v>
          </cell>
          <cell r="C552" t="str">
            <v>CNAMTS RENNES</v>
          </cell>
          <cell r="D552">
            <v>728.82240000000002</v>
          </cell>
        </row>
        <row r="553">
          <cell r="A553" t="str">
            <v>CMB MINIAC MORVAN</v>
          </cell>
          <cell r="B553">
            <v>281.09249999999997</v>
          </cell>
          <cell r="C553" t="str">
            <v>COBRENORD</v>
          </cell>
          <cell r="D553">
            <v>83.318699999999993</v>
          </cell>
        </row>
        <row r="554">
          <cell r="A554" t="str">
            <v>CMB MONTAUBAN</v>
          </cell>
          <cell r="B554">
            <v>222.64</v>
          </cell>
          <cell r="C554" t="str">
            <v>COCTEAU</v>
          </cell>
          <cell r="D554">
            <v>147.149</v>
          </cell>
        </row>
        <row r="555">
          <cell r="A555" t="str">
            <v>CMB MONTFORT</v>
          </cell>
          <cell r="B555">
            <v>459.17550000000006</v>
          </cell>
          <cell r="C555" t="str">
            <v>COFELY INEO</v>
          </cell>
          <cell r="D555">
            <v>88.813999999999993</v>
          </cell>
        </row>
        <row r="556">
          <cell r="A556" t="str">
            <v>CMB PARAME</v>
          </cell>
          <cell r="B556">
            <v>208.24870000000001</v>
          </cell>
          <cell r="C556" t="str">
            <v>COMBUSTIBLES DE L'OUEST</v>
          </cell>
          <cell r="D556">
            <v>83.318699999999993</v>
          </cell>
        </row>
        <row r="557">
          <cell r="A557" t="str">
            <v>CMB PLEURTUIT</v>
          </cell>
          <cell r="B557">
            <v>198.6387</v>
          </cell>
          <cell r="C557" t="str">
            <v>COMPAGNIE DES EAUX ET DE L'OZONE</v>
          </cell>
          <cell r="D557">
            <v>315.25</v>
          </cell>
        </row>
        <row r="558">
          <cell r="A558" t="str">
            <v>CMB ROMILLE</v>
          </cell>
          <cell r="B558">
            <v>208.24870000000001</v>
          </cell>
          <cell r="C558" t="str">
            <v>COMPAGNIE DES EAUX-Lanmeur</v>
          </cell>
          <cell r="D558">
            <v>165.9</v>
          </cell>
        </row>
        <row r="559">
          <cell r="A559" t="str">
            <v>CMB Rue Verrerie FOUGERES</v>
          </cell>
          <cell r="B559">
            <v>198.6387</v>
          </cell>
          <cell r="C559" t="str">
            <v>COMPAGNIE DES EAUX-Morlaix</v>
          </cell>
          <cell r="D559">
            <v>101.09369999999998</v>
          </cell>
        </row>
        <row r="560">
          <cell r="A560" t="str">
            <v>CMB ST AUBIN D'AUBIGNE</v>
          </cell>
          <cell r="B560">
            <v>313.625</v>
          </cell>
          <cell r="C560" t="str">
            <v>COMPTOIR BREST</v>
          </cell>
          <cell r="D560">
            <v>312.32499999999999</v>
          </cell>
        </row>
        <row r="561">
          <cell r="A561" t="str">
            <v>CMB ST AUBIN DU CORMIER</v>
          </cell>
          <cell r="B561">
            <v>353.16749999999996</v>
          </cell>
          <cell r="C561" t="str">
            <v>COMPTOIR ELECTRIQUE FRANCAIS</v>
          </cell>
          <cell r="D561">
            <v>38.44</v>
          </cell>
        </row>
        <row r="562">
          <cell r="A562" t="str">
            <v>CMB ST BRICE EN COGLES</v>
          </cell>
          <cell r="B562">
            <v>101.58500000000001</v>
          </cell>
          <cell r="C562" t="str">
            <v>COMPTOIR LANNION</v>
          </cell>
          <cell r="D562">
            <v>354.71629999999999</v>
          </cell>
        </row>
        <row r="563">
          <cell r="A563" t="str">
            <v>CMB ST JOUAN</v>
          </cell>
          <cell r="B563">
            <v>201.81</v>
          </cell>
          <cell r="C563" t="str">
            <v>COMPTOIR MORLAIX</v>
          </cell>
          <cell r="D563">
            <v>353.93629999999996</v>
          </cell>
        </row>
        <row r="564">
          <cell r="A564" t="str">
            <v>CMB ST MELOIR DES ONDES</v>
          </cell>
          <cell r="B564">
            <v>166.54129999999998</v>
          </cell>
          <cell r="C564" t="str">
            <v>COMPTOIR PLERIN</v>
          </cell>
          <cell r="D564">
            <v>160.1987</v>
          </cell>
        </row>
        <row r="565">
          <cell r="A565" t="str">
            <v>CMB ST SERVAN</v>
          </cell>
          <cell r="B565">
            <v>199.46550000000002</v>
          </cell>
          <cell r="C565" t="str">
            <v>COMPTOIR PONTIVY</v>
          </cell>
          <cell r="D565">
            <v>83.318699999999993</v>
          </cell>
        </row>
        <row r="566">
          <cell r="A566" t="str">
            <v>CMB TALARD ST MALO</v>
          </cell>
          <cell r="B566">
            <v>96.1</v>
          </cell>
          <cell r="C566" t="str">
            <v>COMPTOIR QUEVEN MAGASIN</v>
          </cell>
          <cell r="D566">
            <v>755.4085</v>
          </cell>
        </row>
        <row r="567">
          <cell r="A567" t="str">
            <v>CMER Logistique</v>
          </cell>
          <cell r="B567">
            <v>1267.5</v>
          </cell>
          <cell r="C567" t="str">
            <v>COMPTOIR QUEVEN SIEGE</v>
          </cell>
          <cell r="D567">
            <v>291.56739999999996</v>
          </cell>
        </row>
        <row r="568">
          <cell r="A568" t="str">
            <v>CNAMS</v>
          </cell>
          <cell r="B568">
            <v>41.6113</v>
          </cell>
          <cell r="C568" t="str">
            <v>COMPTOIR QUIMPERLE</v>
          </cell>
          <cell r="D568">
            <v>83.665500000000009</v>
          </cell>
        </row>
        <row r="569">
          <cell r="A569" t="str">
            <v>CNAMTS RENNES</v>
          </cell>
          <cell r="B569">
            <v>739.96999999999991</v>
          </cell>
          <cell r="C569" t="str">
            <v>Comptoir Seigneurie Gauthier</v>
          </cell>
          <cell r="D569">
            <v>180.18389999999999</v>
          </cell>
        </row>
        <row r="570">
          <cell r="A570" t="str">
            <v>COBRENORD</v>
          </cell>
          <cell r="B570">
            <v>83.318699999999993</v>
          </cell>
          <cell r="C570" t="str">
            <v>COMPTOIR ST BRIEUC</v>
          </cell>
          <cell r="D570">
            <v>125.33</v>
          </cell>
        </row>
        <row r="571">
          <cell r="A571" t="str">
            <v>COCTEAU</v>
          </cell>
          <cell r="B571">
            <v>147.149</v>
          </cell>
          <cell r="C571" t="str">
            <v>COMPTOIR VANNES</v>
          </cell>
          <cell r="D571">
            <v>629.41</v>
          </cell>
        </row>
        <row r="572">
          <cell r="A572" t="str">
            <v>COFELY INEO</v>
          </cell>
          <cell r="B572">
            <v>84.09899999999999</v>
          </cell>
          <cell r="C572" t="str">
            <v>CONFORT D'ARMORIQUE</v>
          </cell>
          <cell r="D572">
            <v>104.07629999999999</v>
          </cell>
        </row>
        <row r="573">
          <cell r="A573" t="str">
            <v>COMBUSTIBLES DE L'OUEST</v>
          </cell>
          <cell r="B573">
            <v>83.318699999999993</v>
          </cell>
          <cell r="C573" t="str">
            <v>CONNEXION</v>
          </cell>
          <cell r="D573">
            <v>312.32499999999999</v>
          </cell>
        </row>
        <row r="574">
          <cell r="A574" t="str">
            <v>COMPAGNIE DES EAUX ET DE L'OZONE</v>
          </cell>
          <cell r="B574">
            <v>315.25</v>
          </cell>
          <cell r="C574" t="str">
            <v>CONSEIL REGIONAL - BREST</v>
          </cell>
          <cell r="D574">
            <v>313.625</v>
          </cell>
        </row>
        <row r="575">
          <cell r="A575" t="str">
            <v>COMPAGNIE DES EAUX-Lanmeur</v>
          </cell>
          <cell r="B575">
            <v>148.125</v>
          </cell>
          <cell r="C575" t="str">
            <v>CONSEIL REGIONAL - LORIENT</v>
          </cell>
          <cell r="D575">
            <v>624.65</v>
          </cell>
        </row>
        <row r="576">
          <cell r="A576" t="str">
            <v>COMPAGNIE DES EAUX-Morlaix</v>
          </cell>
          <cell r="B576">
            <v>101.09369999999998</v>
          </cell>
          <cell r="C576" t="str">
            <v>CONSEIL REGIONAL - PORT DE BREST</v>
          </cell>
          <cell r="D576">
            <v>572.5637999999999</v>
          </cell>
        </row>
        <row r="577">
          <cell r="A577" t="str">
            <v>COMPTOIR BREST</v>
          </cell>
          <cell r="B577">
            <v>312.32499999999999</v>
          </cell>
          <cell r="C577" t="str">
            <v>CONSEIL REGIONAL - ST BRIEUC</v>
          </cell>
          <cell r="D577">
            <v>398.10419999999999</v>
          </cell>
        </row>
        <row r="578">
          <cell r="A578" t="str">
            <v>COMPTOIR ELECTRIQUE FRANCAIS</v>
          </cell>
          <cell r="B578">
            <v>38.44</v>
          </cell>
          <cell r="C578" t="str">
            <v>CONSEIL REGIONAL - VANNES</v>
          </cell>
          <cell r="D578">
            <v>416.40129999999994</v>
          </cell>
        </row>
        <row r="579">
          <cell r="A579" t="str">
            <v>COMPTOIR LANNION</v>
          </cell>
          <cell r="B579">
            <v>354.71629999999999</v>
          </cell>
          <cell r="C579" t="str">
            <v>CONSEIL REGIONAL- St Malo</v>
          </cell>
          <cell r="D579">
            <v>572.5637999999999</v>
          </cell>
        </row>
        <row r="580">
          <cell r="A580" t="str">
            <v>COMPTOIR MORLAIX</v>
          </cell>
          <cell r="B580">
            <v>353.93629999999996</v>
          </cell>
          <cell r="C580" t="str">
            <v>COOP.MARITIME DES PECHEURS &amp; OSTREICULTEURS</v>
          </cell>
          <cell r="D580">
            <v>145.78369999999998</v>
          </cell>
        </row>
        <row r="581">
          <cell r="A581" t="str">
            <v>COMPTOIR PLERIN</v>
          </cell>
          <cell r="B581">
            <v>216.22499999999999</v>
          </cell>
          <cell r="C581" t="str">
            <v>COPRO DU CENTRE DU TENENIO</v>
          </cell>
          <cell r="D581">
            <v>270.61759999999992</v>
          </cell>
        </row>
        <row r="582">
          <cell r="A582" t="str">
            <v>COMPTOIR PONTIVY</v>
          </cell>
          <cell r="B582">
            <v>86.49</v>
          </cell>
          <cell r="C582" t="str">
            <v>Copro EXCELSIOR 3</v>
          </cell>
          <cell r="D582">
            <v>55.260599999999997</v>
          </cell>
        </row>
        <row r="583">
          <cell r="A583" t="str">
            <v>COMPTOIR QUEVEN MAGASIN</v>
          </cell>
          <cell r="B583">
            <v>762.06600000000003</v>
          </cell>
          <cell r="C583" t="str">
            <v>Copro HENRI II</v>
          </cell>
          <cell r="D583">
            <v>208.24870000000001</v>
          </cell>
        </row>
        <row r="584">
          <cell r="A584" t="str">
            <v>COMPTOIR QUEVEN SIEGE</v>
          </cell>
          <cell r="B584">
            <v>283.495</v>
          </cell>
          <cell r="C584" t="str">
            <v>Copro Jacques CARTIER</v>
          </cell>
          <cell r="D584">
            <v>182.95600000000002</v>
          </cell>
        </row>
        <row r="585">
          <cell r="A585" t="str">
            <v>COMPTOIR QUIMPERLE</v>
          </cell>
          <cell r="B585">
            <v>58.9</v>
          </cell>
          <cell r="C585" t="str">
            <v>Copro Jankowski</v>
          </cell>
          <cell r="D585">
            <v>15.664299999999997</v>
          </cell>
        </row>
        <row r="586">
          <cell r="A586" t="str">
            <v>Comptoir Seigneurie Gauthier</v>
          </cell>
          <cell r="B586">
            <v>180.18389999999999</v>
          </cell>
          <cell r="C586" t="str">
            <v>Copro Le Claudel</v>
          </cell>
          <cell r="D586">
            <v>31.936</v>
          </cell>
        </row>
        <row r="587">
          <cell r="A587" t="str">
            <v>COMPTOIR ST BRIEUC</v>
          </cell>
          <cell r="B587">
            <v>125.45</v>
          </cell>
          <cell r="C587" t="str">
            <v>Copro Le Parthenon</v>
          </cell>
          <cell r="D587">
            <v>141.2105</v>
          </cell>
        </row>
        <row r="588">
          <cell r="A588" t="str">
            <v>COMPTOIR VANNES</v>
          </cell>
          <cell r="B588">
            <v>610.12</v>
          </cell>
          <cell r="C588" t="str">
            <v>Copro L'EKLUSERIE</v>
          </cell>
          <cell r="D588">
            <v>253.5</v>
          </cell>
        </row>
        <row r="589">
          <cell r="A589" t="str">
            <v>CONFORT D'ARMORIQUE</v>
          </cell>
          <cell r="B589">
            <v>80.051299999999998</v>
          </cell>
          <cell r="C589" t="str">
            <v>Copro Villa MAEZ  B</v>
          </cell>
          <cell r="D589">
            <v>41.784500000000001</v>
          </cell>
        </row>
        <row r="590">
          <cell r="A590" t="str">
            <v>CONNEXION</v>
          </cell>
          <cell r="B590">
            <v>312.32499999999999</v>
          </cell>
          <cell r="C590" t="str">
            <v>Copro Villa MAEZ A</v>
          </cell>
          <cell r="D590">
            <v>62.725000000000001</v>
          </cell>
        </row>
        <row r="591">
          <cell r="A591" t="str">
            <v>CONSEIL REGIONAL - BREST</v>
          </cell>
          <cell r="B591">
            <v>299.09000000000003</v>
          </cell>
          <cell r="C591" t="str">
            <v>Copropriété 23 rue du général Guillaudot</v>
          </cell>
          <cell r="D591">
            <v>43.819599999999994</v>
          </cell>
        </row>
        <row r="592">
          <cell r="A592" t="str">
            <v>CONSEIL REGIONAL - LORIENT</v>
          </cell>
          <cell r="B592">
            <v>634.26</v>
          </cell>
          <cell r="C592" t="str">
            <v>Copropriété au 4 rue de Vincennes</v>
          </cell>
          <cell r="D592">
            <v>11.365499999999999</v>
          </cell>
        </row>
        <row r="593">
          <cell r="A593" t="str">
            <v>CONSEIL REGIONAL - PORT DE BREST</v>
          </cell>
          <cell r="B593">
            <v>572.5637999999999</v>
          </cell>
          <cell r="C593" t="str">
            <v>CORA</v>
          </cell>
          <cell r="D593">
            <v>7110.3477999999996</v>
          </cell>
        </row>
        <row r="594">
          <cell r="A594" t="str">
            <v>CONSEIL REGIONAL - ST BRIEUC</v>
          </cell>
          <cell r="B594">
            <v>417.24420000000003</v>
          </cell>
          <cell r="C594" t="str">
            <v>CORAIL</v>
          </cell>
          <cell r="D594">
            <v>233.96940000000001</v>
          </cell>
        </row>
        <row r="595">
          <cell r="A595" t="str">
            <v>CONSEIL REGIONAL - VANNES</v>
          </cell>
          <cell r="B595">
            <v>413.21629999999999</v>
          </cell>
          <cell r="C595" t="str">
            <v>COREVA</v>
          </cell>
          <cell r="D595">
            <v>211.28250000000003</v>
          </cell>
        </row>
        <row r="596">
          <cell r="A596" t="str">
            <v>CONSEIL REGIONAL- St Malo</v>
          </cell>
          <cell r="B596">
            <v>572.5637999999999</v>
          </cell>
          <cell r="C596" t="str">
            <v>CORNILLE Gilbert</v>
          </cell>
          <cell r="D596">
            <v>18.162899999999997</v>
          </cell>
        </row>
        <row r="597">
          <cell r="A597" t="str">
            <v>COOP.MARITIME DES PECHEURS &amp; OSTREICULTEURS</v>
          </cell>
          <cell r="B597">
            <v>145.78369999999998</v>
          </cell>
          <cell r="C597" t="str">
            <v>CORPS NUDS FAB</v>
          </cell>
          <cell r="D597">
            <v>74.959999999999994</v>
          </cell>
        </row>
        <row r="598">
          <cell r="A598" t="str">
            <v>COPRO DU CENTRE DU TENENIO</v>
          </cell>
          <cell r="B598">
            <v>270.61759999999992</v>
          </cell>
          <cell r="C598" t="str">
            <v>COTE BREST</v>
          </cell>
          <cell r="D598">
            <v>21.048999999999999</v>
          </cell>
        </row>
        <row r="599">
          <cell r="A599" t="str">
            <v>Copro EXCELSIOR 3</v>
          </cell>
          <cell r="B599">
            <v>52.527999999999999</v>
          </cell>
          <cell r="C599" t="str">
            <v>COTE D'ALGER</v>
          </cell>
          <cell r="D599">
            <v>41.784500000000001</v>
          </cell>
        </row>
        <row r="600">
          <cell r="A600" t="str">
            <v>Copro HENRI II</v>
          </cell>
          <cell r="B600">
            <v>208.24870000000001</v>
          </cell>
          <cell r="C600" t="str">
            <v>COURS ST LOUIS</v>
          </cell>
          <cell r="D600">
            <v>230.63479999999998</v>
          </cell>
        </row>
        <row r="601">
          <cell r="A601" t="str">
            <v>Copro Jacques CARTIER</v>
          </cell>
          <cell r="B601">
            <v>187.41569999999999</v>
          </cell>
          <cell r="C601" t="str">
            <v>CRECHE FLORA TRISTAN</v>
          </cell>
          <cell r="D601">
            <v>668.01499999999999</v>
          </cell>
        </row>
        <row r="602">
          <cell r="A602" t="str">
            <v>Copro Jankowski</v>
          </cell>
          <cell r="B602">
            <v>15.664299999999997</v>
          </cell>
          <cell r="C602" t="str">
            <v>CRECI MANAGEMENT</v>
          </cell>
          <cell r="D602">
            <v>124.92999999999999</v>
          </cell>
        </row>
        <row r="603">
          <cell r="A603" t="str">
            <v>Copro Le Claudel</v>
          </cell>
          <cell r="B603">
            <v>20.063499999999998</v>
          </cell>
          <cell r="C603" t="str">
            <v>CREDIT MARITIME</v>
          </cell>
          <cell r="D603">
            <v>157.71769999999998</v>
          </cell>
        </row>
        <row r="604">
          <cell r="A604" t="str">
            <v>Copro Le Parthenon</v>
          </cell>
          <cell r="B604">
            <v>145.63650000000001</v>
          </cell>
          <cell r="C604" t="str">
            <v>CREDIT MARITIME BRETAGNE-NORMANDIE</v>
          </cell>
          <cell r="D604">
            <v>131.56</v>
          </cell>
        </row>
        <row r="605">
          <cell r="A605" t="str">
            <v>Copro L'EKLUSERIE</v>
          </cell>
          <cell r="B605">
            <v>253.5</v>
          </cell>
          <cell r="C605" t="str">
            <v>CROUS</v>
          </cell>
          <cell r="D605">
            <v>1023.4649999999999</v>
          </cell>
        </row>
        <row r="606">
          <cell r="A606" t="str">
            <v>Copro Villa MAEZ  B</v>
          </cell>
          <cell r="B606">
            <v>41.744500000000002</v>
          </cell>
          <cell r="C606" t="str">
            <v>CTM KEOLIS</v>
          </cell>
          <cell r="D606">
            <v>80.239999999999995</v>
          </cell>
        </row>
        <row r="607">
          <cell r="A607" t="str">
            <v>Copro Villa MAEZ A</v>
          </cell>
          <cell r="B607">
            <v>62.664999999999999</v>
          </cell>
          <cell r="C607" t="str">
            <v>CVPA</v>
          </cell>
          <cell r="D607">
            <v>427.64499999999998</v>
          </cell>
        </row>
        <row r="608">
          <cell r="A608" t="str">
            <v>Copropriété 23 rue du général Guillaudot</v>
          </cell>
          <cell r="B608">
            <v>43.309599999999996</v>
          </cell>
          <cell r="C608" t="str">
            <v>CYPELLA</v>
          </cell>
          <cell r="D608">
            <v>94.087500000000006</v>
          </cell>
        </row>
        <row r="609">
          <cell r="A609" t="str">
            <v>COPROPRIETE ALPHONSE MILON</v>
          </cell>
          <cell r="B609">
            <v>49.890900000000002</v>
          </cell>
          <cell r="C609" t="str">
            <v>DAC</v>
          </cell>
          <cell r="D609">
            <v>83.318699999999993</v>
          </cell>
        </row>
        <row r="610">
          <cell r="A610" t="str">
            <v>Copropriété au 4 rue de Vincennes</v>
          </cell>
          <cell r="B610">
            <v>14.677199999999999</v>
          </cell>
          <cell r="C610" t="str">
            <v>DANIELLOU Loïc</v>
          </cell>
          <cell r="D610">
            <v>26.662499999999998</v>
          </cell>
        </row>
        <row r="611">
          <cell r="A611" t="str">
            <v>CORA</v>
          </cell>
          <cell r="B611">
            <v>7130.8494000000001</v>
          </cell>
          <cell r="C611" t="str">
            <v>DARTY LORIENT</v>
          </cell>
          <cell r="D611">
            <v>461.61869999999993</v>
          </cell>
        </row>
        <row r="612">
          <cell r="A612" t="str">
            <v>CORAIL</v>
          </cell>
          <cell r="B612">
            <v>214.82070000000002</v>
          </cell>
          <cell r="C612" t="str">
            <v>DDE - Site de Josselin</v>
          </cell>
          <cell r="D612">
            <v>124.92999999999999</v>
          </cell>
        </row>
        <row r="613">
          <cell r="A613" t="str">
            <v>COREVA</v>
          </cell>
          <cell r="B613">
            <v>211.28250000000003</v>
          </cell>
          <cell r="C613" t="str">
            <v>DDE - Site de Malestroit</v>
          </cell>
          <cell r="D613">
            <v>41.6113</v>
          </cell>
        </row>
        <row r="614">
          <cell r="A614" t="str">
            <v>CORNILLE Gilbert</v>
          </cell>
          <cell r="B614">
            <v>16.913599999999999</v>
          </cell>
          <cell r="C614" t="str">
            <v>DDE - Site d'Hennebont</v>
          </cell>
          <cell r="D614">
            <v>83.318699999999993</v>
          </cell>
        </row>
        <row r="615">
          <cell r="A615" t="str">
            <v>CORPS NUDS FAB</v>
          </cell>
          <cell r="B615">
            <v>96.1</v>
          </cell>
          <cell r="C615" t="str">
            <v>DDE Malestroit</v>
          </cell>
          <cell r="D615">
            <v>416.40129999999994</v>
          </cell>
        </row>
        <row r="616">
          <cell r="A616" t="str">
            <v>COTE BREST</v>
          </cell>
          <cell r="B616">
            <v>21.048999999999999</v>
          </cell>
          <cell r="C616" t="str">
            <v>DDE Site de Pontivy</v>
          </cell>
          <cell r="D616">
            <v>249.85999999999999</v>
          </cell>
        </row>
        <row r="617">
          <cell r="A617" t="str">
            <v>COTE D'ALGER</v>
          </cell>
          <cell r="B617">
            <v>41.784500000000001</v>
          </cell>
          <cell r="C617" t="str">
            <v>DE MAULNY Espaces Entreprises</v>
          </cell>
          <cell r="D617">
            <v>520.57370000000003</v>
          </cell>
        </row>
        <row r="618">
          <cell r="A618" t="str">
            <v>COURS ST LOUIS</v>
          </cell>
          <cell r="B618">
            <v>223.24419999999998</v>
          </cell>
          <cell r="C618" t="str">
            <v>DECATHLON-Betton</v>
          </cell>
          <cell r="D618">
            <v>2642.8136</v>
          </cell>
        </row>
        <row r="619">
          <cell r="A619" t="str">
            <v>CRECHE FLORA TRISTAN</v>
          </cell>
          <cell r="B619">
            <v>691.64499999999998</v>
          </cell>
          <cell r="C619" t="str">
            <v>DECATHLON-Morlaix</v>
          </cell>
          <cell r="D619">
            <v>1226.0437999999999</v>
          </cell>
        </row>
        <row r="620">
          <cell r="A620" t="str">
            <v>CRECI MANAGEMENT</v>
          </cell>
          <cell r="B620">
            <v>124.92999999999999</v>
          </cell>
          <cell r="C620" t="str">
            <v>DECATHLON-St Jouan des Guerêts</v>
          </cell>
          <cell r="D620">
            <v>679.92259999999987</v>
          </cell>
        </row>
        <row r="621">
          <cell r="A621" t="str">
            <v>CREDIT MARITIME</v>
          </cell>
          <cell r="B621">
            <v>167.14769999999999</v>
          </cell>
          <cell r="C621" t="str">
            <v>DECOFLAMME</v>
          </cell>
          <cell r="D621">
            <v>41.6113</v>
          </cell>
        </row>
        <row r="622">
          <cell r="A622" t="str">
            <v>CREDIT MARITIME BRETAGNE-NORMANDIE</v>
          </cell>
          <cell r="B622">
            <v>129.01</v>
          </cell>
          <cell r="C622" t="str">
            <v>DECOUPE DU MAINE</v>
          </cell>
          <cell r="D622">
            <v>72.843800000000002</v>
          </cell>
        </row>
        <row r="623">
          <cell r="A623" t="str">
            <v>CROUS</v>
          </cell>
          <cell r="B623">
            <v>1035.4775</v>
          </cell>
          <cell r="C623" t="str">
            <v>DEGANO</v>
          </cell>
          <cell r="D623">
            <v>144.01249999999999</v>
          </cell>
        </row>
        <row r="624">
          <cell r="A624" t="str">
            <v>CTM KEOLIS</v>
          </cell>
          <cell r="B624">
            <v>62.464999999999996</v>
          </cell>
          <cell r="C624" t="str">
            <v>DELEGATION</v>
          </cell>
          <cell r="D624">
            <v>336.26499999999999</v>
          </cell>
        </row>
        <row r="625">
          <cell r="A625" t="str">
            <v>CVPA</v>
          </cell>
          <cell r="B625">
            <v>389.20499999999998</v>
          </cell>
          <cell r="C625" t="str">
            <v>DEMATHIEU ET BARD</v>
          </cell>
          <cell r="D625">
            <v>416.40129999999994</v>
          </cell>
        </row>
        <row r="626">
          <cell r="A626" t="str">
            <v>CYPELLA</v>
          </cell>
          <cell r="B626">
            <v>94.087500000000006</v>
          </cell>
          <cell r="C626" t="str">
            <v>DENTAL Armor</v>
          </cell>
          <cell r="D626">
            <v>83.2226</v>
          </cell>
        </row>
        <row r="627">
          <cell r="A627" t="str">
            <v>DAC</v>
          </cell>
          <cell r="B627">
            <v>83.318699999999993</v>
          </cell>
          <cell r="C627" t="str">
            <v>DESHAYES ET COBUS</v>
          </cell>
          <cell r="D627">
            <v>29.742799999999999</v>
          </cell>
        </row>
        <row r="628">
          <cell r="A628" t="str">
            <v>DANIELLOU Loïc</v>
          </cell>
          <cell r="B628">
            <v>26.662499999999998</v>
          </cell>
          <cell r="C628" t="str">
            <v>DFC²</v>
          </cell>
          <cell r="D628">
            <v>38.44</v>
          </cell>
        </row>
        <row r="629">
          <cell r="A629" t="str">
            <v>DARTY LORIENT</v>
          </cell>
          <cell r="B629">
            <v>461.61869999999993</v>
          </cell>
          <cell r="C629" t="str">
            <v>DHL</v>
          </cell>
          <cell r="D629">
            <v>125.45</v>
          </cell>
        </row>
        <row r="630">
          <cell r="A630" t="str">
            <v>DDE - Site de Josselin</v>
          </cell>
          <cell r="B630">
            <v>124.92999999999999</v>
          </cell>
          <cell r="C630" t="str">
            <v>DIAZO SARL</v>
          </cell>
          <cell r="D630">
            <v>115.33</v>
          </cell>
        </row>
        <row r="631">
          <cell r="A631" t="str">
            <v>DDE - Site de Malestroit</v>
          </cell>
          <cell r="B631">
            <v>41.6113</v>
          </cell>
          <cell r="C631" t="str">
            <v>DIDEROT</v>
          </cell>
          <cell r="D631">
            <v>127.30500000000001</v>
          </cell>
        </row>
        <row r="632">
          <cell r="A632" t="str">
            <v>DDE - Site d'Hennebont</v>
          </cell>
          <cell r="B632">
            <v>83.318699999999993</v>
          </cell>
          <cell r="C632" t="str">
            <v>DIOT BRETAGNE</v>
          </cell>
          <cell r="D632">
            <v>103.139</v>
          </cell>
        </row>
        <row r="633">
          <cell r="A633" t="str">
            <v>DDE Malestroit</v>
          </cell>
          <cell r="B633">
            <v>416.40129999999994</v>
          </cell>
          <cell r="C633" t="str">
            <v>DIOT GESTION</v>
          </cell>
          <cell r="D633">
            <v>180.964</v>
          </cell>
        </row>
        <row r="634">
          <cell r="A634" t="str">
            <v>DDE Site de Pontivy</v>
          </cell>
          <cell r="B634">
            <v>249.85999999999999</v>
          </cell>
          <cell r="C634" t="str">
            <v>DIRECTE DE BRETAGNE</v>
          </cell>
          <cell r="D634">
            <v>148.98500000000001</v>
          </cell>
        </row>
        <row r="635">
          <cell r="A635" t="str">
            <v>DE MAULNY Espaces Entreprises</v>
          </cell>
          <cell r="B635">
            <v>520.57370000000003</v>
          </cell>
          <cell r="C635" t="str">
            <v>DIRECTION DELEGUEE MER-ESPACES PUBLICS</v>
          </cell>
          <cell r="D635">
            <v>250.9</v>
          </cell>
        </row>
        <row r="636">
          <cell r="A636" t="str">
            <v>DECATHLON-Betton</v>
          </cell>
          <cell r="B636">
            <v>3597.846199999999</v>
          </cell>
          <cell r="C636" t="str">
            <v>DIRECTION DEPARTEMENTALE DE LA COHESION SOCIALE</v>
          </cell>
          <cell r="D636">
            <v>307.52</v>
          </cell>
        </row>
        <row r="637">
          <cell r="A637" t="str">
            <v>DECATHLON-Morlaix</v>
          </cell>
          <cell r="B637">
            <v>1233.1551999999999</v>
          </cell>
          <cell r="C637" t="str">
            <v>Direction du Patrimoine et de l'Archéologie</v>
          </cell>
          <cell r="D637">
            <v>383.85949999999997</v>
          </cell>
        </row>
        <row r="638">
          <cell r="A638" t="str">
            <v>DECATHLON-St Jouan des Guerêts</v>
          </cell>
          <cell r="B638">
            <v>821.70009999999991</v>
          </cell>
          <cell r="C638" t="str">
            <v>DISPANO</v>
          </cell>
          <cell r="D638">
            <v>624.65</v>
          </cell>
        </row>
        <row r="639">
          <cell r="A639" t="str">
            <v>DECOFLAMME</v>
          </cell>
          <cell r="B639">
            <v>41.6113</v>
          </cell>
          <cell r="C639" t="str">
            <v>DLE</v>
          </cell>
          <cell r="D639">
            <v>51.221299999999999</v>
          </cell>
        </row>
        <row r="640">
          <cell r="A640" t="str">
            <v>DECOUPE DU MAINE</v>
          </cell>
          <cell r="B640">
            <v>83.318699999999993</v>
          </cell>
          <cell r="C640" t="str">
            <v>DLJ AGENCE ST MALO</v>
          </cell>
          <cell r="D640">
            <v>9.61</v>
          </cell>
        </row>
        <row r="641">
          <cell r="A641" t="str">
            <v>DEGANO</v>
          </cell>
          <cell r="B641">
            <v>124.72250000000001</v>
          </cell>
          <cell r="C641" t="str">
            <v>DLJ GESTION-14/16 Industrie&amp;49/51 Duguay Trouin</v>
          </cell>
          <cell r="D641">
            <v>269.29989999999998</v>
          </cell>
        </row>
        <row r="642">
          <cell r="A642" t="str">
            <v>DELEGATION</v>
          </cell>
          <cell r="B642">
            <v>27.7</v>
          </cell>
          <cell r="C642" t="str">
            <v>DLJ GESTION-PORT MALO</v>
          </cell>
          <cell r="D642">
            <v>346.50409999999999</v>
          </cell>
        </row>
        <row r="643">
          <cell r="A643" t="str">
            <v>DEMATHIEU ET BARD</v>
          </cell>
          <cell r="B643">
            <v>416.40129999999994</v>
          </cell>
          <cell r="C643" t="str">
            <v>DLJ GESTION-SQUARE ACADIE</v>
          </cell>
          <cell r="D643">
            <v>117.8595</v>
          </cell>
        </row>
        <row r="644">
          <cell r="A644" t="str">
            <v>DENTAL Armor</v>
          </cell>
          <cell r="B644">
            <v>83.2226</v>
          </cell>
          <cell r="C644" t="str">
            <v>DMO BRETAGNE</v>
          </cell>
          <cell r="D644">
            <v>687.78269999999998</v>
          </cell>
        </row>
        <row r="645">
          <cell r="A645" t="str">
            <v>DESHAYES ET COBUS</v>
          </cell>
          <cell r="B645">
            <v>19.075699999999998</v>
          </cell>
          <cell r="C645" t="str">
            <v>Domaine de Cissé Blossac - Golf, Resort &amp; Spa</v>
          </cell>
          <cell r="D645">
            <v>3419.8630000000003</v>
          </cell>
        </row>
        <row r="646">
          <cell r="A646" t="str">
            <v>DFC²</v>
          </cell>
          <cell r="B646">
            <v>33.634999999999998</v>
          </cell>
          <cell r="C646" t="str">
            <v>DORANGE-LE ROUILLE</v>
          </cell>
          <cell r="D646">
            <v>104.07629999999999</v>
          </cell>
        </row>
        <row r="647">
          <cell r="A647" t="str">
            <v>DHL</v>
          </cell>
          <cell r="B647">
            <v>110.97500000000001</v>
          </cell>
          <cell r="C647" t="str">
            <v>DOUCIRE DIFFUSION</v>
          </cell>
          <cell r="D647">
            <v>145.6876</v>
          </cell>
        </row>
        <row r="648">
          <cell r="A648" t="str">
            <v>DIAZO SARL</v>
          </cell>
          <cell r="B648">
            <v>112.44999999999999</v>
          </cell>
          <cell r="C648" t="str">
            <v>DTZ</v>
          </cell>
          <cell r="D648">
            <v>62.464999999999996</v>
          </cell>
        </row>
        <row r="649">
          <cell r="A649" t="str">
            <v>DIDEROT</v>
          </cell>
          <cell r="B649">
            <v>126.75</v>
          </cell>
          <cell r="C649" t="str">
            <v>DUCROS EXPRESS</v>
          </cell>
          <cell r="D649">
            <v>249.43749999999997</v>
          </cell>
        </row>
        <row r="650">
          <cell r="A650" t="str">
            <v>DIOT BRETAGNE</v>
          </cell>
          <cell r="B650">
            <v>84.09899999999999</v>
          </cell>
          <cell r="C650" t="str">
            <v>DUGUAY TROUIN</v>
          </cell>
          <cell r="D650">
            <v>439.67699999999996</v>
          </cell>
        </row>
        <row r="651">
          <cell r="A651" t="str">
            <v>DIOT GESTION</v>
          </cell>
          <cell r="B651">
            <v>84.09899999999999</v>
          </cell>
          <cell r="C651" t="str">
            <v>DUGUAY TROUIN St Malo</v>
          </cell>
          <cell r="D651">
            <v>63.946100000000001</v>
          </cell>
        </row>
        <row r="652">
          <cell r="A652" t="str">
            <v>DIRECTE DE BRETAGNE</v>
          </cell>
          <cell r="B652">
            <v>156.2825</v>
          </cell>
          <cell r="C652" t="str">
            <v>DUGUESCLIN</v>
          </cell>
          <cell r="D652">
            <v>74.400900000000007</v>
          </cell>
        </row>
        <row r="653">
          <cell r="A653" t="str">
            <v>DIRECTION DELEGUEE MER-ESPACES PUBLICS</v>
          </cell>
          <cell r="B653">
            <v>250.9</v>
          </cell>
          <cell r="C653" t="str">
            <v>DUPOUY Auguste</v>
          </cell>
          <cell r="D653">
            <v>188.30819999999997</v>
          </cell>
        </row>
        <row r="654">
          <cell r="A654" t="str">
            <v>DIRECTION DEPARTEMENTALE DE LA COHESION SOCIALE</v>
          </cell>
          <cell r="B654">
            <v>309.92249999999996</v>
          </cell>
          <cell r="C654" t="str">
            <v>DUVAL METALU</v>
          </cell>
          <cell r="D654">
            <v>572.5637999999999</v>
          </cell>
        </row>
        <row r="655">
          <cell r="A655" t="str">
            <v>Direction du Patrimoine et de l'Archéologie</v>
          </cell>
          <cell r="B655">
            <v>418.1345</v>
          </cell>
          <cell r="C655" t="str">
            <v>DXM - Galerie Commerciale Grand Quartier</v>
          </cell>
          <cell r="D655">
            <v>52.086199999999998</v>
          </cell>
        </row>
        <row r="656">
          <cell r="A656" t="str">
            <v>DISPANO</v>
          </cell>
          <cell r="B656">
            <v>629.45499999999993</v>
          </cell>
          <cell r="C656" t="str">
            <v>ECOLE LE COZIC</v>
          </cell>
          <cell r="D656">
            <v>959.36999999999989</v>
          </cell>
        </row>
        <row r="657">
          <cell r="A657" t="str">
            <v>DLE</v>
          </cell>
          <cell r="B657">
            <v>51.221299999999999</v>
          </cell>
          <cell r="C657" t="str">
            <v>ECOLE MATERNELLE JULES FERRY</v>
          </cell>
          <cell r="D657">
            <v>468.48749999999995</v>
          </cell>
        </row>
        <row r="658">
          <cell r="A658" t="str">
            <v>DLJ AGENCE ST MALO</v>
          </cell>
          <cell r="B658">
            <v>9.61</v>
          </cell>
          <cell r="C658" t="str">
            <v>Ecole Nationale de Police de Saint-Malo</v>
          </cell>
          <cell r="D658">
            <v>4516.0104000000001</v>
          </cell>
        </row>
        <row r="659">
          <cell r="A659" t="str">
            <v>DLJ GESTION-14/16 Industrie&amp;49/51 Duguay Trouin</v>
          </cell>
          <cell r="B659">
            <v>243.15939999999998</v>
          </cell>
          <cell r="C659" t="str">
            <v>ECOTAIS</v>
          </cell>
          <cell r="D659">
            <v>884.88879999999995</v>
          </cell>
        </row>
        <row r="660">
          <cell r="A660" t="str">
            <v>DLJ GESTION-PORT MALO</v>
          </cell>
          <cell r="B660">
            <v>372.98149999999998</v>
          </cell>
          <cell r="C660" t="str">
            <v>ECOTAIS-TURBAN</v>
          </cell>
          <cell r="D660">
            <v>41.6113</v>
          </cell>
        </row>
        <row r="661">
          <cell r="A661" t="str">
            <v>DLJ GESTION-SQUARE ACADIE</v>
          </cell>
          <cell r="B661">
            <v>143.14449999999999</v>
          </cell>
          <cell r="C661" t="str">
            <v>ED TRANS 44</v>
          </cell>
          <cell r="D661">
            <v>41.6113</v>
          </cell>
        </row>
        <row r="662">
          <cell r="A662" t="str">
            <v>DMO BRETAGNE</v>
          </cell>
          <cell r="B662">
            <v>716.6312999999999</v>
          </cell>
          <cell r="C662" t="str">
            <v>EDH</v>
          </cell>
          <cell r="D662">
            <v>41.6113</v>
          </cell>
        </row>
        <row r="663">
          <cell r="A663" t="str">
            <v>Domaine de Cissé Blossac - Golf, Resort &amp; Spa</v>
          </cell>
          <cell r="B663">
            <v>5167.6005000000005</v>
          </cell>
          <cell r="C663" t="str">
            <v>EES ASSURANCES</v>
          </cell>
          <cell r="D663">
            <v>15.664299999999997</v>
          </cell>
        </row>
        <row r="664">
          <cell r="A664" t="str">
            <v>DORANGE-LE ROUILLE</v>
          </cell>
          <cell r="B664">
            <v>104.07629999999999</v>
          </cell>
          <cell r="C664" t="str">
            <v>EES ASSURANCES COMMERCIAL</v>
          </cell>
          <cell r="D664">
            <v>83.318699999999993</v>
          </cell>
        </row>
        <row r="665">
          <cell r="A665" t="str">
            <v>DOUCIRE DIFFUSION</v>
          </cell>
          <cell r="B665">
            <v>145.6876</v>
          </cell>
          <cell r="C665" t="str">
            <v>EGEDIS</v>
          </cell>
          <cell r="D665">
            <v>83.318699999999993</v>
          </cell>
        </row>
        <row r="666">
          <cell r="A666" t="str">
            <v>DTZ</v>
          </cell>
          <cell r="B666">
            <v>62.464999999999996</v>
          </cell>
          <cell r="C666" t="str">
            <v>EKA</v>
          </cell>
          <cell r="D666">
            <v>20.853699999999996</v>
          </cell>
        </row>
        <row r="667">
          <cell r="A667" t="str">
            <v>DUCROS EXPRESS</v>
          </cell>
          <cell r="B667">
            <v>252.2</v>
          </cell>
          <cell r="C667" t="str">
            <v>EL CAP - Centre d'Escalade</v>
          </cell>
          <cell r="D667">
            <v>374.78999999999996</v>
          </cell>
        </row>
        <row r="668">
          <cell r="A668" t="str">
            <v>DUGUAY TROUIN</v>
          </cell>
          <cell r="B668">
            <v>546.37540000000001</v>
          </cell>
          <cell r="C668" t="str">
            <v>EMAT BREST</v>
          </cell>
          <cell r="D668">
            <v>83.318699999999993</v>
          </cell>
        </row>
        <row r="669">
          <cell r="A669" t="str">
            <v>DUGUAY TROUIN St Malo</v>
          </cell>
          <cell r="B669">
            <v>75.495200000000011</v>
          </cell>
          <cell r="C669" t="str">
            <v>EMERAUDE VOYAGES MAUGER</v>
          </cell>
          <cell r="D669">
            <v>52.086199999999998</v>
          </cell>
        </row>
        <row r="670">
          <cell r="A670" t="str">
            <v>DUGUESCLIN</v>
          </cell>
          <cell r="B670">
            <v>76.773100000000014</v>
          </cell>
          <cell r="C670" t="str">
            <v>EML LONCLE</v>
          </cell>
          <cell r="D670">
            <v>261.50599999999997</v>
          </cell>
        </row>
        <row r="671">
          <cell r="A671" t="str">
            <v>DUPOUY Auguste</v>
          </cell>
          <cell r="B671">
            <v>168.10099999999997</v>
          </cell>
          <cell r="C671" t="str">
            <v>Ensemble Immobilier 3 Soleils</v>
          </cell>
          <cell r="D671">
            <v>3308.9439999999995</v>
          </cell>
        </row>
        <row r="672">
          <cell r="A672" t="str">
            <v>DUVAL METALU</v>
          </cell>
          <cell r="B672">
            <v>484.53620000000001</v>
          </cell>
          <cell r="C672" t="str">
            <v>ENTRE DEUX PORTS</v>
          </cell>
          <cell r="D672">
            <v>145.90469999999999</v>
          </cell>
        </row>
        <row r="673">
          <cell r="A673" t="str">
            <v>DXM - Galerie Commerciale Grand Quartier</v>
          </cell>
          <cell r="B673">
            <v>48.05</v>
          </cell>
          <cell r="C673" t="str">
            <v>ENTREPOT LOCAL TECHNIQUE</v>
          </cell>
          <cell r="D673">
            <v>124.92999999999999</v>
          </cell>
        </row>
        <row r="674">
          <cell r="A674" t="str">
            <v>ECOLE LE COZIC</v>
          </cell>
          <cell r="B674">
            <v>868.98</v>
          </cell>
          <cell r="C674" t="str">
            <v>EOLE GENERATION</v>
          </cell>
          <cell r="D674">
            <v>428.65300000000002</v>
          </cell>
        </row>
        <row r="675">
          <cell r="A675" t="str">
            <v>ECOLE MATERNELLE JULES FERRY</v>
          </cell>
          <cell r="B675">
            <v>468.48749999999995</v>
          </cell>
          <cell r="C675" t="str">
            <v>EPI CONDORCET</v>
          </cell>
          <cell r="D675">
            <v>1114.0085999999999</v>
          </cell>
        </row>
        <row r="676">
          <cell r="A676" t="str">
            <v>Ecole Nationale de Police de Saint-Malo</v>
          </cell>
          <cell r="B676">
            <v>4770.6743000000006</v>
          </cell>
          <cell r="C676" t="str">
            <v>ERM Concept</v>
          </cell>
          <cell r="D676">
            <v>166.63739999999999</v>
          </cell>
        </row>
        <row r="677">
          <cell r="A677" t="str">
            <v>ECOTAIS</v>
          </cell>
          <cell r="B677">
            <v>884.88879999999995</v>
          </cell>
          <cell r="C677" t="str">
            <v>ESPACE PANORAMA</v>
          </cell>
          <cell r="D677">
            <v>83.318699999999993</v>
          </cell>
        </row>
        <row r="678">
          <cell r="A678" t="str">
            <v>ECOTAIS-TURBAN</v>
          </cell>
          <cell r="B678">
            <v>41.6113</v>
          </cell>
          <cell r="C678" t="str">
            <v>ESPACE VILAINE CESSON SEVIGNE</v>
          </cell>
          <cell r="D678">
            <v>172.98</v>
          </cell>
        </row>
        <row r="679">
          <cell r="A679" t="str">
            <v>ED TRANS 44</v>
          </cell>
          <cell r="B679">
            <v>41.6113</v>
          </cell>
          <cell r="C679" t="str">
            <v>ETABLISSEMENT FRANCAIS DU SANG</v>
          </cell>
          <cell r="D679">
            <v>333.08259999999996</v>
          </cell>
        </row>
        <row r="680">
          <cell r="A680" t="str">
            <v>EDH</v>
          </cell>
          <cell r="B680">
            <v>41.6113</v>
          </cell>
          <cell r="C680" t="str">
            <v>ETIAM</v>
          </cell>
          <cell r="D680">
            <v>259.46999999999997</v>
          </cell>
        </row>
        <row r="681">
          <cell r="A681" t="str">
            <v>EDIXIA</v>
          </cell>
          <cell r="B681">
            <v>734.79250000000002</v>
          </cell>
          <cell r="C681" t="str">
            <v>ETIENNE</v>
          </cell>
          <cell r="D681">
            <v>41.6113</v>
          </cell>
        </row>
        <row r="682">
          <cell r="A682" t="str">
            <v>EES ASSURANCES</v>
          </cell>
          <cell r="B682">
            <v>15.664299999999997</v>
          </cell>
          <cell r="C682" t="str">
            <v>Etude Notariale</v>
          </cell>
          <cell r="D682">
            <v>60.831299999999999</v>
          </cell>
        </row>
        <row r="683">
          <cell r="A683" t="str">
            <v>EES ASSURANCES COMMERCIAL</v>
          </cell>
          <cell r="B683">
            <v>83.318699999999993</v>
          </cell>
          <cell r="C683" t="str">
            <v>EUROLEV</v>
          </cell>
          <cell r="D683">
            <v>42.217500000000001</v>
          </cell>
        </row>
        <row r="684">
          <cell r="A684" t="str">
            <v>EGEDIS</v>
          </cell>
          <cell r="B684">
            <v>83.318699999999993</v>
          </cell>
          <cell r="C684" t="str">
            <v>EUROPCAR  Oyon</v>
          </cell>
          <cell r="D684">
            <v>41.6113</v>
          </cell>
        </row>
        <row r="685">
          <cell r="A685" t="str">
            <v>EKA</v>
          </cell>
          <cell r="B685">
            <v>19.22</v>
          </cell>
          <cell r="C685" t="str">
            <v>EUROPCAR Foucault</v>
          </cell>
          <cell r="D685">
            <v>124.92999999999999</v>
          </cell>
        </row>
        <row r="686">
          <cell r="A686" t="str">
            <v>EL CAP - Centre d'Escalade</v>
          </cell>
          <cell r="B686">
            <v>379.59499999999997</v>
          </cell>
          <cell r="C686" t="str">
            <v>EUROPCAR-Morlaix</v>
          </cell>
          <cell r="D686">
            <v>41.6113</v>
          </cell>
        </row>
        <row r="687">
          <cell r="A687" t="str">
            <v>EMAT BREST</v>
          </cell>
          <cell r="B687">
            <v>76.88</v>
          </cell>
          <cell r="C687" t="str">
            <v>EVENISSE</v>
          </cell>
          <cell r="D687">
            <v>187.39499999999998</v>
          </cell>
        </row>
        <row r="688">
          <cell r="A688" t="str">
            <v>EMERAUDE VOYAGES MAUGER</v>
          </cell>
          <cell r="B688">
            <v>52.086199999999998</v>
          </cell>
          <cell r="C688" t="str">
            <v>EVOLIS AVOCATS</v>
          </cell>
          <cell r="D688">
            <v>166.54129999999998</v>
          </cell>
        </row>
        <row r="689">
          <cell r="A689" t="str">
            <v>EML LONCLE</v>
          </cell>
          <cell r="B689">
            <v>266.15349999999995</v>
          </cell>
          <cell r="C689" t="str">
            <v>EXAPAQ OUEST</v>
          </cell>
          <cell r="D689">
            <v>360.26859999999999</v>
          </cell>
        </row>
        <row r="690">
          <cell r="A690" t="str">
            <v>Ensemble Immobilier 3 Soleils</v>
          </cell>
          <cell r="B690">
            <v>3308.944</v>
          </cell>
          <cell r="C690" t="str">
            <v>FABLET</v>
          </cell>
          <cell r="D690">
            <v>73.905000000000001</v>
          </cell>
        </row>
        <row r="691">
          <cell r="A691" t="str">
            <v>ENTRE DEUX PORTS</v>
          </cell>
          <cell r="B691">
            <v>167.11949999999999</v>
          </cell>
          <cell r="C691" t="str">
            <v>FACULTE DE DROIT</v>
          </cell>
          <cell r="D691">
            <v>5188.8512999999994</v>
          </cell>
        </row>
        <row r="692">
          <cell r="A692" t="str">
            <v>ENTREPOT LOCAL TECHNIQUE</v>
          </cell>
          <cell r="B692">
            <v>43.244999999999997</v>
          </cell>
          <cell r="C692" t="str">
            <v>FAUCHE BRETAGNE</v>
          </cell>
          <cell r="D692">
            <v>190.54640000000001</v>
          </cell>
        </row>
        <row r="693">
          <cell r="A693" t="str">
            <v>EOLE GENERATION</v>
          </cell>
          <cell r="B693">
            <v>428.65300000000002</v>
          </cell>
          <cell r="C693" t="str">
            <v>FC ST ERBLON</v>
          </cell>
          <cell r="D693">
            <v>21.526399999999999</v>
          </cell>
        </row>
        <row r="694">
          <cell r="A694" t="str">
            <v>EPI CONDORCET</v>
          </cell>
          <cell r="B694">
            <v>1119.2407999999998</v>
          </cell>
          <cell r="C694" t="str">
            <v>FDC MOM'ARTRE</v>
          </cell>
          <cell r="D694">
            <v>83.318699999999993</v>
          </cell>
        </row>
        <row r="695">
          <cell r="A695" t="str">
            <v>ERM Concept</v>
          </cell>
          <cell r="B695">
            <v>166.63739999999999</v>
          </cell>
          <cell r="C695" t="str">
            <v>FEDERAL SERVICE</v>
          </cell>
          <cell r="D695">
            <v>1709.8036</v>
          </cell>
        </row>
        <row r="696">
          <cell r="A696" t="str">
            <v>ESPACE PANORAMA</v>
          </cell>
          <cell r="B696">
            <v>83.318699999999993</v>
          </cell>
          <cell r="C696" t="str">
            <v>FEDERAL SERVICE - Bât Junon</v>
          </cell>
          <cell r="D696">
            <v>9.75</v>
          </cell>
        </row>
        <row r="697">
          <cell r="A697" t="str">
            <v>ESPACE VILAINE CESSON SEVIGNE</v>
          </cell>
          <cell r="B697">
            <v>187.39499999999998</v>
          </cell>
          <cell r="C697" t="str">
            <v>FEDERATION DES TRAVAUX PUBLICS</v>
          </cell>
          <cell r="D697">
            <v>188.17500000000001</v>
          </cell>
        </row>
        <row r="698">
          <cell r="A698" t="str">
            <v>ETABLISSEMENT FRANCAIS DU SANG</v>
          </cell>
          <cell r="B698">
            <v>333.08259999999996</v>
          </cell>
          <cell r="C698" t="str">
            <v>FEDERATION DU BATIMENT</v>
          </cell>
          <cell r="D698">
            <v>250.9</v>
          </cell>
        </row>
        <row r="699">
          <cell r="A699" t="str">
            <v>ETIAM</v>
          </cell>
          <cell r="B699">
            <v>333.17869999999999</v>
          </cell>
          <cell r="C699" t="str">
            <v>FLAUBERT</v>
          </cell>
          <cell r="D699">
            <v>77.456599999999995</v>
          </cell>
        </row>
        <row r="700">
          <cell r="A700" t="str">
            <v>ETIENNE</v>
          </cell>
          <cell r="B700">
            <v>41.6113</v>
          </cell>
          <cell r="C700" t="str">
            <v>FLAVOCEAN</v>
          </cell>
          <cell r="D700">
            <v>105.5925</v>
          </cell>
        </row>
        <row r="701">
          <cell r="A701" t="str">
            <v>Etude Notariale</v>
          </cell>
          <cell r="B701">
            <v>62.451300000000003</v>
          </cell>
          <cell r="C701" t="str">
            <v>FLUNCH</v>
          </cell>
          <cell r="D701">
            <v>1487.9899</v>
          </cell>
        </row>
        <row r="702">
          <cell r="A702" t="str">
            <v>EUROLEV</v>
          </cell>
          <cell r="B702">
            <v>42.217500000000001</v>
          </cell>
          <cell r="C702" t="str">
            <v>FLY- Rennes</v>
          </cell>
          <cell r="D702">
            <v>1203.3886</v>
          </cell>
        </row>
        <row r="703">
          <cell r="A703" t="str">
            <v>EUROPCAR  Oyon</v>
          </cell>
          <cell r="B703">
            <v>41.6113</v>
          </cell>
          <cell r="C703" t="str">
            <v>FM INGENIERIE</v>
          </cell>
          <cell r="D703">
            <v>126.1</v>
          </cell>
        </row>
        <row r="704">
          <cell r="A704" t="str">
            <v>EUROPCAR Foucault</v>
          </cell>
          <cell r="B704">
            <v>120.125</v>
          </cell>
          <cell r="C704" t="str">
            <v>FONCIA</v>
          </cell>
          <cell r="D704">
            <v>31.6875</v>
          </cell>
        </row>
        <row r="705">
          <cell r="A705" t="str">
            <v>EUROPCAR-Morlaix</v>
          </cell>
          <cell r="B705">
            <v>41.6113</v>
          </cell>
          <cell r="C705" t="str">
            <v>FONCIA ARMOR - Villa Campus</v>
          </cell>
          <cell r="D705">
            <v>94.4435</v>
          </cell>
        </row>
        <row r="706">
          <cell r="A706" t="str">
            <v>EVENISSE</v>
          </cell>
          <cell r="B706">
            <v>187.39499999999998</v>
          </cell>
          <cell r="C706" t="str">
            <v>FONCIA ARMOR IMMO.8 J.Jaurès/2 St Germain</v>
          </cell>
          <cell r="D706">
            <v>18.165299999999998</v>
          </cell>
        </row>
        <row r="707">
          <cell r="A707" t="str">
            <v>EVOLIS AVOCATS</v>
          </cell>
          <cell r="B707">
            <v>166.54129999999998</v>
          </cell>
          <cell r="C707" t="str">
            <v>FONCIA ARMOR IMMOB.-13 rue d'Antrain</v>
          </cell>
          <cell r="D707">
            <v>36.137</v>
          </cell>
        </row>
        <row r="708">
          <cell r="A708" t="str">
            <v>EXAPAQ OUEST</v>
          </cell>
          <cell r="B708">
            <v>380.51749999999998</v>
          </cell>
          <cell r="C708" t="str">
            <v>FONCIA ARMOR IMMOB.-17 rue des Carmélites</v>
          </cell>
          <cell r="D708">
            <v>13.023</v>
          </cell>
        </row>
        <row r="709">
          <cell r="A709" t="str">
            <v>FABLET</v>
          </cell>
          <cell r="B709">
            <v>73.905000000000001</v>
          </cell>
          <cell r="C709" t="str">
            <v>FONCIA ARMOR IMMOB.-22 rue de la Monnaie</v>
          </cell>
          <cell r="D709">
            <v>18.165299999999998</v>
          </cell>
        </row>
        <row r="710">
          <cell r="A710" t="str">
            <v>FACULTE DE DROIT</v>
          </cell>
          <cell r="B710">
            <v>2937.8162999999995</v>
          </cell>
          <cell r="C710" t="str">
            <v>FONCIA ARMOR-40 RUE SAINT BRIEUC</v>
          </cell>
          <cell r="D710">
            <v>50.833600000000004</v>
          </cell>
        </row>
        <row r="711">
          <cell r="A711" t="str">
            <v>FAUCHE BRETAGNE</v>
          </cell>
          <cell r="B711">
            <v>192.01639999999998</v>
          </cell>
          <cell r="C711" t="str">
            <v>Foncière Lelièvre -8 rue Martenot</v>
          </cell>
          <cell r="D711">
            <v>40.414400000000001</v>
          </cell>
        </row>
        <row r="712">
          <cell r="A712" t="str">
            <v>FC ST ERBLON</v>
          </cell>
          <cell r="B712">
            <v>21.526399999999999</v>
          </cell>
          <cell r="C712" t="str">
            <v>FONDASOL Brest</v>
          </cell>
          <cell r="D712">
            <v>41.784500000000001</v>
          </cell>
        </row>
        <row r="713">
          <cell r="A713" t="str">
            <v>FDC MOM'ARTRE</v>
          </cell>
          <cell r="B713">
            <v>83.318699999999993</v>
          </cell>
          <cell r="C713" t="str">
            <v>FORESTIERE</v>
          </cell>
          <cell r="D713">
            <v>41.6113</v>
          </cell>
        </row>
        <row r="714">
          <cell r="A714" t="str">
            <v>FEDERAL SERVICE</v>
          </cell>
          <cell r="B714">
            <v>1704.9836</v>
          </cell>
          <cell r="C714" t="str">
            <v>formation</v>
          </cell>
          <cell r="D714">
            <v>7761.3199999999988</v>
          </cell>
        </row>
        <row r="715">
          <cell r="A715" t="str">
            <v>FEDERAL SERVICE - Bât Junon</v>
          </cell>
          <cell r="B715">
            <v>9.75</v>
          </cell>
          <cell r="C715" t="str">
            <v>FORMULE GOLF</v>
          </cell>
          <cell r="D715">
            <v>324.95</v>
          </cell>
        </row>
        <row r="716">
          <cell r="A716" t="str">
            <v>FEDERATION DES TRAVAUX PUBLICS</v>
          </cell>
          <cell r="B716">
            <v>188.17500000000001</v>
          </cell>
          <cell r="C716" t="str">
            <v>FORUM DU LIVRE</v>
          </cell>
          <cell r="D716">
            <v>1092.2424999999998</v>
          </cell>
        </row>
        <row r="717">
          <cell r="A717" t="str">
            <v>FEDERATION DU BATIMENT</v>
          </cell>
          <cell r="B717">
            <v>250.9</v>
          </cell>
          <cell r="C717" t="str">
            <v>FRAIKIN FRANCE</v>
          </cell>
          <cell r="D717">
            <v>124.92999999999999</v>
          </cell>
        </row>
        <row r="718">
          <cell r="A718" t="str">
            <v>FLAUBERT</v>
          </cell>
          <cell r="B718">
            <v>86.878299999999996</v>
          </cell>
          <cell r="C718" t="str">
            <v>FRANCE LOISIRS</v>
          </cell>
          <cell r="D718">
            <v>42.000999999999998</v>
          </cell>
        </row>
        <row r="719">
          <cell r="A719" t="str">
            <v>FLAVOCEAN</v>
          </cell>
          <cell r="B719">
            <v>105.5925</v>
          </cell>
          <cell r="C719" t="str">
            <v>FRANGEUL</v>
          </cell>
          <cell r="D719">
            <v>21.048999999999999</v>
          </cell>
        </row>
        <row r="720">
          <cell r="A720" t="str">
            <v>FLUNCH</v>
          </cell>
          <cell r="B720">
            <v>1423.5411999999999</v>
          </cell>
          <cell r="C720" t="str">
            <v>FRIGO 7</v>
          </cell>
          <cell r="D720">
            <v>83.318699999999993</v>
          </cell>
        </row>
        <row r="721">
          <cell r="A721" t="str">
            <v>FLY- Rennes</v>
          </cell>
          <cell r="B721">
            <v>1779.0328999999999</v>
          </cell>
          <cell r="C721" t="str">
            <v>Galerie marchande Les Longchamps</v>
          </cell>
          <cell r="D721">
            <v>1550.4490000000001</v>
          </cell>
        </row>
        <row r="722">
          <cell r="A722" t="str">
            <v>FM INGENIERIE</v>
          </cell>
          <cell r="B722">
            <v>123.08499999999999</v>
          </cell>
          <cell r="C722" t="str">
            <v>GAM VERT</v>
          </cell>
          <cell r="D722">
            <v>93.697499999999991</v>
          </cell>
        </row>
        <row r="723">
          <cell r="A723" t="str">
            <v>FONCIA</v>
          </cell>
          <cell r="B723">
            <v>31.6875</v>
          </cell>
          <cell r="C723" t="str">
            <v>GAN ASSURANCES</v>
          </cell>
          <cell r="D723">
            <v>0</v>
          </cell>
        </row>
        <row r="724">
          <cell r="A724" t="str">
            <v>FONCIA ARMOR - Villa Campus</v>
          </cell>
          <cell r="B724">
            <v>98.885400000000004</v>
          </cell>
          <cell r="C724" t="str">
            <v>GAN ASSURANCES-Morlaix</v>
          </cell>
          <cell r="D724">
            <v>62.464999999999996</v>
          </cell>
        </row>
        <row r="725">
          <cell r="A725" t="str">
            <v>FONCIA ARMOR IMMO.8 J.Jaurès/2 St Germain</v>
          </cell>
          <cell r="B725">
            <v>14.677199999999999</v>
          </cell>
          <cell r="C725" t="str">
            <v>GARAGE DU SAOSNOIS</v>
          </cell>
          <cell r="D725">
            <v>83.318699999999993</v>
          </cell>
        </row>
        <row r="726">
          <cell r="A726" t="str">
            <v>FONCIA ARMOR IMMOB.-13 rue d'Antrain</v>
          </cell>
          <cell r="B726">
            <v>14.677199999999999</v>
          </cell>
          <cell r="C726" t="str">
            <v>GARAGE FORD</v>
          </cell>
          <cell r="D726">
            <v>249.85999999999999</v>
          </cell>
        </row>
        <row r="727">
          <cell r="A727" t="str">
            <v>FONCIA ARMOR IMMOB.-17 rue des Carmélites</v>
          </cell>
          <cell r="B727">
            <v>14.677199999999999</v>
          </cell>
          <cell r="C727" t="str">
            <v>GARAGE PEUGEOT GEMY</v>
          </cell>
          <cell r="D727">
            <v>355.57799999999997</v>
          </cell>
        </row>
        <row r="728">
          <cell r="A728" t="str">
            <v>FONCIA ARMOR IMMOB.-22 rue de la Monnaie</v>
          </cell>
          <cell r="B728">
            <v>14.677199999999999</v>
          </cell>
          <cell r="C728" t="str">
            <v>GARE MARITIME DE LORIENT</v>
          </cell>
          <cell r="D728">
            <v>1079.4912999999999</v>
          </cell>
        </row>
        <row r="729">
          <cell r="A729" t="str">
            <v>FONCIA ARMOR-40 RUE SAINT BRIEUC</v>
          </cell>
          <cell r="B729">
            <v>122.31100000000001</v>
          </cell>
          <cell r="C729" t="str">
            <v>GARE MARITIME Quiberon</v>
          </cell>
          <cell r="D729">
            <v>788.02</v>
          </cell>
        </row>
        <row r="730">
          <cell r="A730" t="str">
            <v>Foncière Lelièvre -8 rue Martenot</v>
          </cell>
          <cell r="B730">
            <v>14.677199999999999</v>
          </cell>
          <cell r="C730" t="str">
            <v>GARE ROUTIERE</v>
          </cell>
          <cell r="D730">
            <v>1209.3224</v>
          </cell>
        </row>
        <row r="731">
          <cell r="A731" t="str">
            <v>FONDASOL Brest</v>
          </cell>
          <cell r="B731">
            <v>41.744500000000002</v>
          </cell>
          <cell r="C731" t="str">
            <v>GASTON BARDET</v>
          </cell>
          <cell r="D731">
            <v>117.30000000000001</v>
          </cell>
        </row>
        <row r="732">
          <cell r="A732" t="str">
            <v>FORESTIERE</v>
          </cell>
          <cell r="B732">
            <v>41.6113</v>
          </cell>
          <cell r="C732" t="str">
            <v>GAUMONT</v>
          </cell>
          <cell r="D732">
            <v>5714.2630000000008</v>
          </cell>
        </row>
        <row r="733">
          <cell r="A733" t="str">
            <v>FORGET TINARD</v>
          </cell>
          <cell r="B733">
            <v>83.318699999999993</v>
          </cell>
          <cell r="C733" t="str">
            <v>GAZECHIM</v>
          </cell>
          <cell r="D733">
            <v>124.92999999999999</v>
          </cell>
        </row>
        <row r="734">
          <cell r="A734" t="str">
            <v>formation</v>
          </cell>
          <cell r="B734">
            <v>910.94499999999994</v>
          </cell>
          <cell r="C734" t="str">
            <v>GEFCO</v>
          </cell>
          <cell r="D734">
            <v>1845.1546000000001</v>
          </cell>
        </row>
        <row r="735">
          <cell r="A735" t="str">
            <v>FORMULE GOLF</v>
          </cell>
          <cell r="B735">
            <v>382.44</v>
          </cell>
          <cell r="C735" t="str">
            <v>GEFCO RENNES LTA</v>
          </cell>
          <cell r="D735">
            <v>126.1</v>
          </cell>
        </row>
        <row r="736">
          <cell r="A736" t="str">
            <v>FORUM DU LIVRE</v>
          </cell>
          <cell r="B736">
            <v>1199.3824999999999</v>
          </cell>
          <cell r="C736" t="str">
            <v>GEMINI PARK</v>
          </cell>
          <cell r="D736">
            <v>41.910999999999994</v>
          </cell>
        </row>
        <row r="737">
          <cell r="A737" t="str">
            <v>FRAIKIN FRANCE</v>
          </cell>
          <cell r="B737">
            <v>124.92999999999999</v>
          </cell>
          <cell r="C737" t="str">
            <v>GEMO INTERIM RENNES</v>
          </cell>
          <cell r="D737">
            <v>42.217500000000001</v>
          </cell>
        </row>
        <row r="738">
          <cell r="A738" t="str">
            <v>FRANCE ARNO - BOCAGE FEMME</v>
          </cell>
          <cell r="B738">
            <v>28.83</v>
          </cell>
          <cell r="C738" t="str">
            <v>GENERAL MARGUERITE</v>
          </cell>
          <cell r="D738">
            <v>42.000999999999998</v>
          </cell>
        </row>
        <row r="739">
          <cell r="A739" t="str">
            <v>FRANCE LOISIRS</v>
          </cell>
          <cell r="B739">
            <v>41.910999999999994</v>
          </cell>
          <cell r="C739" t="str">
            <v>GENERIX</v>
          </cell>
          <cell r="D739">
            <v>145.78369999999998</v>
          </cell>
        </row>
        <row r="740">
          <cell r="A740" t="str">
            <v>FRANGEUL</v>
          </cell>
          <cell r="B740">
            <v>19.399999999999999</v>
          </cell>
          <cell r="C740" t="str">
            <v>GEOSIS</v>
          </cell>
          <cell r="D740">
            <v>115.32</v>
          </cell>
        </row>
        <row r="741">
          <cell r="A741" t="str">
            <v>FRIGO 7</v>
          </cell>
          <cell r="B741">
            <v>83.318699999999993</v>
          </cell>
          <cell r="C741" t="str">
            <v>GER TV</v>
          </cell>
          <cell r="D741">
            <v>9.6999999999999993</v>
          </cell>
        </row>
        <row r="742">
          <cell r="A742" t="str">
            <v>Galerie marchande Les Longchamps</v>
          </cell>
          <cell r="B742">
            <v>1513.5414999999998</v>
          </cell>
          <cell r="C742" t="str">
            <v>GERANCIA SAS-HELIOPOLIS</v>
          </cell>
          <cell r="D742">
            <v>41.857699999999994</v>
          </cell>
        </row>
        <row r="743">
          <cell r="A743" t="str">
            <v>GAM VERT</v>
          </cell>
          <cell r="B743">
            <v>84.087499999999991</v>
          </cell>
          <cell r="C743" t="str">
            <v>GERINTER DINAN</v>
          </cell>
          <cell r="D743">
            <v>38.44</v>
          </cell>
        </row>
        <row r="744">
          <cell r="A744" t="str">
            <v>GAN ASSURANCES</v>
          </cell>
          <cell r="B744">
            <v>38.44</v>
          </cell>
          <cell r="C744" t="str">
            <v>GERINTER GUINGAMP</v>
          </cell>
          <cell r="D744">
            <v>32.001300000000001</v>
          </cell>
        </row>
        <row r="745">
          <cell r="A745" t="str">
            <v>GAN ASSURANCES-Morlaix</v>
          </cell>
          <cell r="B745">
            <v>62.464999999999996</v>
          </cell>
          <cell r="C745" t="str">
            <v>GERINTER LAMBALLE</v>
          </cell>
          <cell r="D745">
            <v>41.6113</v>
          </cell>
        </row>
        <row r="746">
          <cell r="A746" t="str">
            <v>GARAGE DU SAOSNOIS</v>
          </cell>
          <cell r="B746">
            <v>83.318699999999993</v>
          </cell>
          <cell r="C746" t="str">
            <v>GERINTER ST MALO</v>
          </cell>
          <cell r="D746">
            <v>38.512499999999996</v>
          </cell>
        </row>
        <row r="747">
          <cell r="A747" t="str">
            <v>GARAGE FORD</v>
          </cell>
          <cell r="B747">
            <v>250.14</v>
          </cell>
          <cell r="C747" t="str">
            <v>GERINTER VANNES</v>
          </cell>
          <cell r="D747">
            <v>41.784500000000001</v>
          </cell>
        </row>
        <row r="748">
          <cell r="A748" t="str">
            <v>GARAGE PEUGEOT GEMY</v>
          </cell>
          <cell r="B748">
            <v>355.428</v>
          </cell>
          <cell r="C748" t="str">
            <v>GIBOIRE</v>
          </cell>
          <cell r="D748">
            <v>1387.0691999999999</v>
          </cell>
        </row>
        <row r="749">
          <cell r="A749" t="str">
            <v>GARE MARITIME DE LORIENT</v>
          </cell>
          <cell r="B749">
            <v>1031.4413</v>
          </cell>
          <cell r="C749" t="str">
            <v>GIBOIRE - agence Betton</v>
          </cell>
          <cell r="D749">
            <v>42.000999999999998</v>
          </cell>
        </row>
        <row r="750">
          <cell r="A750" t="str">
            <v>GARE MARITIME Quiberon</v>
          </cell>
          <cell r="B750">
            <v>809.64249999999993</v>
          </cell>
          <cell r="C750" t="str">
            <v>GIBOIRE - Agence Bruz</v>
          </cell>
          <cell r="D750">
            <v>42.000999999999998</v>
          </cell>
        </row>
        <row r="751">
          <cell r="A751" t="str">
            <v>GARE ROUTIERE</v>
          </cell>
          <cell r="B751">
            <v>1209.3224</v>
          </cell>
          <cell r="C751" t="str">
            <v>GIBOIRE - Agence Guichen</v>
          </cell>
          <cell r="D751">
            <v>41.784500000000001</v>
          </cell>
        </row>
        <row r="752">
          <cell r="A752" t="str">
            <v>GASTON BARDET</v>
          </cell>
          <cell r="B752">
            <v>233.11500000000001</v>
          </cell>
          <cell r="C752" t="str">
            <v>GIBOIRE - Agence Pacé</v>
          </cell>
          <cell r="D752">
            <v>38.44</v>
          </cell>
        </row>
        <row r="753">
          <cell r="A753" t="str">
            <v>GAUMONT</v>
          </cell>
          <cell r="B753">
            <v>5920.5991999999997</v>
          </cell>
          <cell r="C753" t="str">
            <v>GIBOIRE Agence Cesson-Sévigné</v>
          </cell>
          <cell r="D753">
            <v>41.6113</v>
          </cell>
        </row>
        <row r="754">
          <cell r="A754" t="str">
            <v>GAZECHIM</v>
          </cell>
          <cell r="B754">
            <v>100.905</v>
          </cell>
          <cell r="C754" t="str">
            <v>GILLET ET ASSOCIES</v>
          </cell>
          <cell r="D754">
            <v>19.22</v>
          </cell>
        </row>
        <row r="755">
          <cell r="A755" t="str">
            <v>GEFCO</v>
          </cell>
          <cell r="B755">
            <v>1946.9595999999997</v>
          </cell>
          <cell r="C755" t="str">
            <v>GITANA</v>
          </cell>
          <cell r="D755">
            <v>124.92999999999999</v>
          </cell>
        </row>
        <row r="756">
          <cell r="A756" t="str">
            <v>GEFCO RENNES LTA</v>
          </cell>
          <cell r="B756">
            <v>111.55</v>
          </cell>
          <cell r="C756" t="str">
            <v>GLS</v>
          </cell>
          <cell r="D756">
            <v>261.322</v>
          </cell>
        </row>
        <row r="757">
          <cell r="A757" t="str">
            <v>GEMINI PARK</v>
          </cell>
          <cell r="B757">
            <v>43.604999999999997</v>
          </cell>
          <cell r="C757" t="str">
            <v>GODARD ETABLISSEMENT</v>
          </cell>
          <cell r="D757">
            <v>41.6113</v>
          </cell>
        </row>
        <row r="758">
          <cell r="A758" t="str">
            <v>GEMO INTERIM RENNES</v>
          </cell>
          <cell r="B758">
            <v>42.217500000000001</v>
          </cell>
          <cell r="C758" t="str">
            <v>GOOGLE FRANCE</v>
          </cell>
          <cell r="D758">
            <v>306.22559999999999</v>
          </cell>
        </row>
        <row r="759">
          <cell r="A759" t="str">
            <v>GENERAL MARGUERITE</v>
          </cell>
          <cell r="B759">
            <v>42.000999999999998</v>
          </cell>
          <cell r="C759" t="str">
            <v>GRETA CENTRE DE FORMATION</v>
          </cell>
          <cell r="D759">
            <v>416.40129999999994</v>
          </cell>
        </row>
        <row r="760">
          <cell r="A760" t="str">
            <v>GENERIX</v>
          </cell>
          <cell r="B760">
            <v>145.78369999999998</v>
          </cell>
          <cell r="C760" t="str">
            <v>GRETA COETLOGON</v>
          </cell>
          <cell r="D760">
            <v>707.96870000000001</v>
          </cell>
        </row>
        <row r="761">
          <cell r="A761" t="str">
            <v>GEOSIS</v>
          </cell>
          <cell r="B761">
            <v>138.16</v>
          </cell>
          <cell r="C761" t="str">
            <v>GRETA FOUGERES</v>
          </cell>
          <cell r="D761">
            <v>499.71999999999997</v>
          </cell>
        </row>
        <row r="762">
          <cell r="A762" t="str">
            <v>GER TV</v>
          </cell>
          <cell r="B762">
            <v>9.6999999999999993</v>
          </cell>
          <cell r="C762" t="str">
            <v>GRETA HAUTES OURMES</v>
          </cell>
          <cell r="D762">
            <v>499.71999999999997</v>
          </cell>
        </row>
        <row r="763">
          <cell r="A763" t="str">
            <v>GERANCIA SAS-HELIOPOLIS</v>
          </cell>
          <cell r="B763">
            <v>37.052699999999994</v>
          </cell>
          <cell r="C763" t="str">
            <v>GRETA SERVICE GENERAL ET COMMERCIAL</v>
          </cell>
          <cell r="D763">
            <v>166.54129999999998</v>
          </cell>
        </row>
        <row r="764">
          <cell r="A764" t="str">
            <v>GERINTER DINAN</v>
          </cell>
          <cell r="B764">
            <v>38.44</v>
          </cell>
          <cell r="C764" t="str">
            <v>GRINHARD FRERES</v>
          </cell>
          <cell r="D764">
            <v>28.733899999999995</v>
          </cell>
        </row>
        <row r="765">
          <cell r="A765" t="str">
            <v>GERINTER GUINGAMP</v>
          </cell>
          <cell r="B765">
            <v>41.6113</v>
          </cell>
          <cell r="C765" t="str">
            <v>GROUPE 1095</v>
          </cell>
          <cell r="D765">
            <v>52.303000000000004</v>
          </cell>
        </row>
        <row r="766">
          <cell r="A766" t="str">
            <v>GERINTER LAMBALLE</v>
          </cell>
          <cell r="B766">
            <v>41.6113</v>
          </cell>
          <cell r="C766" t="str">
            <v>GROUPE 12</v>
          </cell>
          <cell r="D766">
            <v>208.24870000000001</v>
          </cell>
        </row>
        <row r="767">
          <cell r="A767" t="str">
            <v>GERINTER ST MALO</v>
          </cell>
          <cell r="B767">
            <v>26.514399999999998</v>
          </cell>
          <cell r="C767" t="str">
            <v>GROUPE 1216   RUE L. ETIENNE RENNES</v>
          </cell>
          <cell r="D767">
            <v>83.665500000000009</v>
          </cell>
        </row>
        <row r="768">
          <cell r="A768" t="str">
            <v>GERINTER VANNES</v>
          </cell>
          <cell r="B768">
            <v>32.134500000000003</v>
          </cell>
          <cell r="C768" t="str">
            <v>GROUPE 1265 ST JACQUES</v>
          </cell>
          <cell r="D768">
            <v>416.40129999999994</v>
          </cell>
        </row>
        <row r="769">
          <cell r="A769" t="str">
            <v>GIBOIRE</v>
          </cell>
          <cell r="B769">
            <v>1319.2091999999998</v>
          </cell>
          <cell r="C769" t="str">
            <v>GROUPE 14 A_C</v>
          </cell>
          <cell r="D769">
            <v>416.40129999999994</v>
          </cell>
        </row>
        <row r="770">
          <cell r="A770" t="str">
            <v>GIBOIRE - agence Betton</v>
          </cell>
          <cell r="B770">
            <v>42.000999999999998</v>
          </cell>
          <cell r="C770" t="str">
            <v>GROUPE 15</v>
          </cell>
          <cell r="D770">
            <v>918.60599999999999</v>
          </cell>
        </row>
        <row r="771">
          <cell r="A771" t="str">
            <v>GIBOIRE - Agence Bruz</v>
          </cell>
          <cell r="B771">
            <v>42.000999999999998</v>
          </cell>
          <cell r="C771" t="str">
            <v>GROUPE 16</v>
          </cell>
          <cell r="D771">
            <v>53.82</v>
          </cell>
        </row>
        <row r="772">
          <cell r="A772" t="str">
            <v>GIBOIRE - Agence Guichen</v>
          </cell>
          <cell r="B772">
            <v>41.784500000000001</v>
          </cell>
          <cell r="C772" t="str">
            <v>GROUPE 18.4</v>
          </cell>
          <cell r="D772">
            <v>590.72</v>
          </cell>
        </row>
        <row r="773">
          <cell r="A773" t="str">
            <v>GIBOIRE - Agence Pacé</v>
          </cell>
          <cell r="B773">
            <v>38.44</v>
          </cell>
          <cell r="C773" t="str">
            <v>GROUPE 22 D_E_F_G</v>
          </cell>
          <cell r="D773">
            <v>134.54</v>
          </cell>
        </row>
        <row r="774">
          <cell r="A774" t="str">
            <v>GIBOIRE Agence Cesson-Sévigné</v>
          </cell>
          <cell r="B774">
            <v>41.6113</v>
          </cell>
          <cell r="C774" t="str">
            <v>GROUPE 22 H_I_J_K_L_M</v>
          </cell>
          <cell r="D774">
            <v>1311.1849999999999</v>
          </cell>
        </row>
        <row r="775">
          <cell r="A775" t="str">
            <v>GILLET ET ASSOCIES</v>
          </cell>
          <cell r="B775">
            <v>14.414999999999999</v>
          </cell>
          <cell r="C775" t="str">
            <v>GROUPE 22 N_O_P_Q</v>
          </cell>
          <cell r="D775">
            <v>84.087499999999991</v>
          </cell>
        </row>
        <row r="776">
          <cell r="A776" t="str">
            <v>GITANA</v>
          </cell>
          <cell r="B776">
            <v>96.1</v>
          </cell>
          <cell r="C776" t="str">
            <v>GROUPE 28 LANDREL</v>
          </cell>
          <cell r="D776">
            <v>999.43999999999994</v>
          </cell>
        </row>
        <row r="777">
          <cell r="A777" t="str">
            <v>GLS</v>
          </cell>
          <cell r="B777">
            <v>261.322</v>
          </cell>
          <cell r="C777" t="str">
            <v>GROUPE 28 TORIGNE</v>
          </cell>
          <cell r="D777">
            <v>733.53129999999999</v>
          </cell>
        </row>
        <row r="778">
          <cell r="A778" t="str">
            <v>GODARD ETABLISSEMENT</v>
          </cell>
          <cell r="B778">
            <v>41.6113</v>
          </cell>
          <cell r="C778" t="str">
            <v>GROUPE 297</v>
          </cell>
          <cell r="D778">
            <v>354.9</v>
          </cell>
        </row>
        <row r="779">
          <cell r="A779" t="str">
            <v>GOOGLE FRANCE</v>
          </cell>
          <cell r="B779">
            <v>304.08359999999999</v>
          </cell>
          <cell r="C779" t="str">
            <v>GROUPE 415</v>
          </cell>
          <cell r="D779">
            <v>201.15099999999998</v>
          </cell>
        </row>
        <row r="780">
          <cell r="A780" t="str">
            <v>GR 1173</v>
          </cell>
          <cell r="B780">
            <v>28.83</v>
          </cell>
          <cell r="C780" t="str">
            <v>GROUPE 524</v>
          </cell>
          <cell r="D780">
            <v>300.84249999999997</v>
          </cell>
        </row>
        <row r="781">
          <cell r="A781" t="str">
            <v>GRETA CENTRE DE FORMATION</v>
          </cell>
          <cell r="B781">
            <v>410.64129999999994</v>
          </cell>
          <cell r="C781" t="str">
            <v>GROUPE 541</v>
          </cell>
          <cell r="D781">
            <v>91.294999999999987</v>
          </cell>
        </row>
        <row r="782">
          <cell r="A782" t="str">
            <v>GRETA COETLOGON</v>
          </cell>
          <cell r="B782">
            <v>687.11500000000001</v>
          </cell>
          <cell r="C782" t="str">
            <v>GROUPE 574</v>
          </cell>
          <cell r="D782">
            <v>102.58819999999999</v>
          </cell>
        </row>
        <row r="783">
          <cell r="A783" t="str">
            <v>GRETA FOUGERES</v>
          </cell>
          <cell r="B783">
            <v>499.71999999999997</v>
          </cell>
          <cell r="C783" t="str">
            <v>GROUPE 745 - ACIGNE</v>
          </cell>
          <cell r="D783">
            <v>76.88</v>
          </cell>
        </row>
        <row r="784">
          <cell r="A784" t="str">
            <v>GRETA HAUTES OURMES</v>
          </cell>
          <cell r="B784">
            <v>418.03499999999997</v>
          </cell>
          <cell r="C784" t="str">
            <v>GROUPE 75 - ACIGNE</v>
          </cell>
          <cell r="D784">
            <v>134.54</v>
          </cell>
        </row>
        <row r="785">
          <cell r="A785" t="str">
            <v>GRETA SERVICE GENERAL ET COMMERCIAL</v>
          </cell>
          <cell r="B785">
            <v>147.32129999999998</v>
          </cell>
          <cell r="C785" t="str">
            <v>Groupe 80-Chalotais</v>
          </cell>
          <cell r="D785">
            <v>57.66</v>
          </cell>
        </row>
        <row r="786">
          <cell r="A786" t="str">
            <v>GRINHARD FRERES</v>
          </cell>
          <cell r="B786">
            <v>28.733900000000002</v>
          </cell>
          <cell r="C786" t="str">
            <v>GROUPE 9</v>
          </cell>
          <cell r="D786">
            <v>134.30119999999999</v>
          </cell>
        </row>
        <row r="787">
          <cell r="A787" t="str">
            <v>GROUPE 1095</v>
          </cell>
          <cell r="B787">
            <v>52.253</v>
          </cell>
          <cell r="C787" t="str">
            <v>GROUPE 94 - ACIGNE</v>
          </cell>
          <cell r="D787">
            <v>112.14869999999999</v>
          </cell>
        </row>
        <row r="788">
          <cell r="A788" t="str">
            <v>GROUPE 1150</v>
          </cell>
          <cell r="B788">
            <v>55.222499999999997</v>
          </cell>
          <cell r="C788" t="str">
            <v>GROUPE GCA</v>
          </cell>
          <cell r="D788">
            <v>486.47499999999997</v>
          </cell>
        </row>
        <row r="789">
          <cell r="A789" t="str">
            <v>GROUPE 12</v>
          </cell>
          <cell r="B789">
            <v>265.90870000000001</v>
          </cell>
          <cell r="C789" t="str">
            <v>GROUPE GRAS SAVOYE</v>
          </cell>
          <cell r="D789">
            <v>83.318699999999993</v>
          </cell>
        </row>
        <row r="790">
          <cell r="A790" t="str">
            <v>GROUPE 1216   RUE L. ETIENNE RENNES</v>
          </cell>
          <cell r="B790">
            <v>83.665500000000009</v>
          </cell>
          <cell r="C790" t="str">
            <v>GROUPE HEPPNER</v>
          </cell>
          <cell r="D790">
            <v>628.42499999999995</v>
          </cell>
        </row>
        <row r="791">
          <cell r="A791" t="str">
            <v>GROUPE 1265 ST JACQUES</v>
          </cell>
          <cell r="B791">
            <v>416.40129999999994</v>
          </cell>
          <cell r="C791" t="str">
            <v>GROUPE LAUNAY NANTES</v>
          </cell>
          <cell r="D791">
            <v>124.92999999999999</v>
          </cell>
        </row>
        <row r="792">
          <cell r="A792" t="str">
            <v>GROUPE 14 A_C</v>
          </cell>
          <cell r="B792">
            <v>416.40129999999994</v>
          </cell>
          <cell r="C792" t="str">
            <v>GROUPE PARTNAIRE</v>
          </cell>
          <cell r="D792">
            <v>42.000999999999998</v>
          </cell>
        </row>
        <row r="793">
          <cell r="A793" t="str">
            <v>GROUPE 15</v>
          </cell>
          <cell r="B793">
            <v>797.63</v>
          </cell>
          <cell r="C793" t="str">
            <v>GT LOCATION</v>
          </cell>
          <cell r="D793">
            <v>218.6275</v>
          </cell>
        </row>
        <row r="794">
          <cell r="A794" t="str">
            <v>GROUPE 16</v>
          </cell>
          <cell r="B794">
            <v>32.001300000000001</v>
          </cell>
          <cell r="C794" t="str">
            <v>GT LOCATION LE FAOUET</v>
          </cell>
          <cell r="D794">
            <v>334.56550000000004</v>
          </cell>
        </row>
        <row r="795">
          <cell r="A795" t="str">
            <v>GROUPE 18.4</v>
          </cell>
          <cell r="B795">
            <v>57.675000000000004</v>
          </cell>
          <cell r="C795" t="str">
            <v>GUARDIAN</v>
          </cell>
          <cell r="D795">
            <v>41.910999999999994</v>
          </cell>
        </row>
        <row r="796">
          <cell r="A796" t="str">
            <v>GROUPE 18N</v>
          </cell>
          <cell r="B796">
            <v>28.83</v>
          </cell>
          <cell r="C796" t="str">
            <v>GUITTON MENUISERIE</v>
          </cell>
          <cell r="D796">
            <v>293.20949999999999</v>
          </cell>
        </row>
        <row r="797">
          <cell r="A797" t="str">
            <v>GROUPE 22 D_E_F_G</v>
          </cell>
          <cell r="B797">
            <v>501.89020000000005</v>
          </cell>
          <cell r="C797" t="str">
            <v>GUYOT</v>
          </cell>
          <cell r="D797">
            <v>27.292399999999997</v>
          </cell>
        </row>
        <row r="798">
          <cell r="A798" t="str">
            <v>GROUPE 22 H_I_J_K_L_M</v>
          </cell>
          <cell r="B798">
            <v>251.58979999999997</v>
          </cell>
          <cell r="C798" t="str">
            <v>GYMNASE DE BASSE INDRE</v>
          </cell>
          <cell r="D798">
            <v>99.97</v>
          </cell>
        </row>
        <row r="799">
          <cell r="A799" t="str">
            <v>GROUPE 22 N_O_P_Q</v>
          </cell>
          <cell r="B799">
            <v>347.59370000000001</v>
          </cell>
          <cell r="C799" t="str">
            <v>GYMNASE DE HAUTE INDRE</v>
          </cell>
          <cell r="D799">
            <v>85.685000000000002</v>
          </cell>
        </row>
        <row r="800">
          <cell r="A800" t="str">
            <v>GROUPE 28 LANDREL</v>
          </cell>
          <cell r="B800">
            <v>999.43999999999994</v>
          </cell>
          <cell r="C800" t="str">
            <v>HABITAT Plus</v>
          </cell>
          <cell r="D800">
            <v>83.318699999999993</v>
          </cell>
        </row>
        <row r="801">
          <cell r="A801" t="str">
            <v>GROUPE 28 TORIGNE</v>
          </cell>
          <cell r="B801">
            <v>800.80129999999997</v>
          </cell>
          <cell r="C801" t="str">
            <v>HAGER</v>
          </cell>
          <cell r="D801">
            <v>187.39499999999998</v>
          </cell>
        </row>
        <row r="802">
          <cell r="A802" t="str">
            <v>GROUPE 297</v>
          </cell>
          <cell r="B802">
            <v>352.548</v>
          </cell>
          <cell r="C802" t="str">
            <v>HALTE GARDERIE BELLEVUE</v>
          </cell>
          <cell r="D802">
            <v>276.96019999999999</v>
          </cell>
        </row>
        <row r="803">
          <cell r="A803" t="str">
            <v>GROUPE 415</v>
          </cell>
          <cell r="B803">
            <v>213.97729999999999</v>
          </cell>
          <cell r="C803" t="str">
            <v>HALTE GARDERIE KERANGOFF</v>
          </cell>
          <cell r="D803">
            <v>260.23879999999997</v>
          </cell>
        </row>
        <row r="804">
          <cell r="A804" t="str">
            <v>GROUPE 524</v>
          </cell>
          <cell r="B804">
            <v>309.15370000000001</v>
          </cell>
          <cell r="C804" t="str">
            <v>HALTE GARDERIE KEREDERN</v>
          </cell>
          <cell r="D804">
            <v>312.70010000000002</v>
          </cell>
        </row>
        <row r="805">
          <cell r="A805" t="str">
            <v>GROUPE 541</v>
          </cell>
          <cell r="B805">
            <v>98.502499999999998</v>
          </cell>
          <cell r="C805" t="str">
            <v>HALTE GARDERIE KEROURIEN</v>
          </cell>
          <cell r="D805">
            <v>217.8587</v>
          </cell>
        </row>
        <row r="806">
          <cell r="A806" t="str">
            <v>GROUPE 574</v>
          </cell>
          <cell r="B806">
            <v>101.2894</v>
          </cell>
          <cell r="C806" t="str">
            <v>HALTE GARDERIE PEN AR CREAC'H</v>
          </cell>
          <cell r="D806">
            <v>296.77760000000001</v>
          </cell>
        </row>
        <row r="807">
          <cell r="A807" t="str">
            <v>GROUPE 745 - ACIGNE</v>
          </cell>
          <cell r="B807">
            <v>96.1</v>
          </cell>
          <cell r="C807" t="str">
            <v>HANDAS CORNOUAILLE</v>
          </cell>
          <cell r="D807">
            <v>2117.1361999999999</v>
          </cell>
        </row>
        <row r="808">
          <cell r="A808" t="str">
            <v>GROUPE 75 - ACIGNE</v>
          </cell>
          <cell r="B808">
            <v>168.17499999999998</v>
          </cell>
          <cell r="C808" t="str">
            <v>HAUT CHAMP</v>
          </cell>
          <cell r="D808">
            <v>83.318699999999993</v>
          </cell>
        </row>
        <row r="809">
          <cell r="A809" t="str">
            <v>GROUPE 792 - victore Janton</v>
          </cell>
          <cell r="B809">
            <v>37.875</v>
          </cell>
          <cell r="C809" t="str">
            <v>HEMMERSBACH</v>
          </cell>
          <cell r="D809">
            <v>59.954999999999998</v>
          </cell>
        </row>
        <row r="810">
          <cell r="A810" t="str">
            <v>Groupe 80-Chalotais</v>
          </cell>
          <cell r="B810">
            <v>9.61</v>
          </cell>
          <cell r="C810" t="str">
            <v>HENRI HOCHET - 57 BD DE ROCHEBONNE</v>
          </cell>
          <cell r="D810">
            <v>7.4356999999999998</v>
          </cell>
        </row>
        <row r="811">
          <cell r="A811" t="str">
            <v>GROUPE 9</v>
          </cell>
          <cell r="B811">
            <v>163.46609999999998</v>
          </cell>
          <cell r="C811" t="str">
            <v>HERBORATUM</v>
          </cell>
          <cell r="D811">
            <v>126.1</v>
          </cell>
        </row>
        <row r="812">
          <cell r="A812" t="str">
            <v>GROUPE 94 - ACIGNE</v>
          </cell>
          <cell r="B812">
            <v>138.5762</v>
          </cell>
          <cell r="C812" t="str">
            <v>HERMINE</v>
          </cell>
          <cell r="D812">
            <v>21.960399999999996</v>
          </cell>
        </row>
        <row r="813">
          <cell r="A813" t="str">
            <v>GROUPE GCA</v>
          </cell>
          <cell r="B813">
            <v>481.29999999999995</v>
          </cell>
          <cell r="C813" t="str">
            <v>HEURES A RETROUVER 35</v>
          </cell>
          <cell r="D813">
            <v>1960.3493000000001</v>
          </cell>
        </row>
        <row r="814">
          <cell r="A814" t="str">
            <v>GROUPE GRAS SAVOYE</v>
          </cell>
          <cell r="B814">
            <v>83.318699999999993</v>
          </cell>
          <cell r="C814" t="str">
            <v>HEURES A RETROUVER 36</v>
          </cell>
          <cell r="D814">
            <v>344.62899999999996</v>
          </cell>
        </row>
        <row r="815">
          <cell r="A815" t="str">
            <v>GROUPE HEPPNER</v>
          </cell>
          <cell r="B815">
            <v>614.41499999999996</v>
          </cell>
          <cell r="C815" t="str">
            <v>HEURES A RETROUVER 72</v>
          </cell>
          <cell r="D815">
            <v>0</v>
          </cell>
        </row>
        <row r="816">
          <cell r="A816" t="str">
            <v>GROUPE LAUNAY NANTES</v>
          </cell>
          <cell r="B816">
            <v>110.57499999999999</v>
          </cell>
          <cell r="C816" t="str">
            <v>HIPRA ST HERBLAIN</v>
          </cell>
          <cell r="D816">
            <v>20.853699999999996</v>
          </cell>
        </row>
        <row r="817">
          <cell r="A817" t="str">
            <v>GROUPE PARTNAIRE</v>
          </cell>
          <cell r="B817">
            <v>41.910999999999994</v>
          </cell>
          <cell r="C817" t="str">
            <v>HOME DIFFUSION</v>
          </cell>
          <cell r="D817">
            <v>166.54129999999998</v>
          </cell>
        </row>
        <row r="818">
          <cell r="A818" t="str">
            <v>GT LOCATION</v>
          </cell>
          <cell r="B818">
            <v>187.39499999999998</v>
          </cell>
          <cell r="C818" t="str">
            <v>HOPITAL DE ST MALO / SERVICE SCINTIGRAPHIE</v>
          </cell>
          <cell r="D818">
            <v>164.05</v>
          </cell>
        </row>
        <row r="819">
          <cell r="A819" t="str">
            <v>GT LOCATION LE FAOUET</v>
          </cell>
          <cell r="B819">
            <v>310.44050000000004</v>
          </cell>
          <cell r="C819" t="str">
            <v>HPS</v>
          </cell>
          <cell r="D819">
            <v>83.318699999999993</v>
          </cell>
        </row>
        <row r="820">
          <cell r="A820" t="str">
            <v>GUARDIAN</v>
          </cell>
          <cell r="B820">
            <v>42.000999999999998</v>
          </cell>
          <cell r="C820" t="str">
            <v>HUTTEPAIN BOUIX</v>
          </cell>
          <cell r="D820">
            <v>166.54129999999998</v>
          </cell>
        </row>
        <row r="821">
          <cell r="A821" t="str">
            <v>GUITTON MENUISERIE</v>
          </cell>
          <cell r="B821">
            <v>258.90949999999998</v>
          </cell>
          <cell r="C821" t="str">
            <v>HYPER U</v>
          </cell>
          <cell r="D821">
            <v>4052.8122999999996</v>
          </cell>
        </row>
        <row r="822">
          <cell r="A822" t="str">
            <v>GUYOT</v>
          </cell>
          <cell r="B822">
            <v>27.292399999999997</v>
          </cell>
          <cell r="C822" t="str">
            <v>HYPER U-Yffiniac</v>
          </cell>
          <cell r="D822">
            <v>3499.48</v>
          </cell>
        </row>
        <row r="823">
          <cell r="A823" t="str">
            <v>GYMNASE DE BASSE INDRE</v>
          </cell>
          <cell r="B823">
            <v>121.69629999999999</v>
          </cell>
          <cell r="C823" t="str">
            <v>ICARE MORLAIX</v>
          </cell>
          <cell r="D823">
            <v>1610.0580000000002</v>
          </cell>
        </row>
        <row r="824">
          <cell r="A824" t="str">
            <v>GYMNASE DE HAUTE INDRE</v>
          </cell>
          <cell r="B824">
            <v>52.086199999999998</v>
          </cell>
          <cell r="C824" t="str">
            <v>IDLP CONSEIL CESSON SEVIGNE</v>
          </cell>
          <cell r="D824">
            <v>9.61</v>
          </cell>
        </row>
        <row r="825">
          <cell r="A825" t="str">
            <v>HABITAT Plus</v>
          </cell>
          <cell r="B825">
            <v>83.318699999999993</v>
          </cell>
          <cell r="C825" t="str">
            <v>IFSO</v>
          </cell>
          <cell r="D825">
            <v>282.26249999999999</v>
          </cell>
        </row>
        <row r="826">
          <cell r="A826" t="str">
            <v>HAGER</v>
          </cell>
          <cell r="B826">
            <v>187.39499999999998</v>
          </cell>
          <cell r="C826" t="str">
            <v>IFSO LE MANS</v>
          </cell>
          <cell r="D826">
            <v>153.76</v>
          </cell>
        </row>
        <row r="827">
          <cell r="A827" t="str">
            <v>HALTE GARDERIE BELLEVUE</v>
          </cell>
          <cell r="B827">
            <v>276.96019999999999</v>
          </cell>
          <cell r="C827" t="str">
            <v>IFTIM ENTREPRISES</v>
          </cell>
          <cell r="D827">
            <v>261.755</v>
          </cell>
        </row>
        <row r="828">
          <cell r="A828" t="str">
            <v>HALTE GARDERIE KERANGOFF</v>
          </cell>
          <cell r="B828">
            <v>248.22629999999998</v>
          </cell>
          <cell r="C828" t="str">
            <v>IGR / CFJM</v>
          </cell>
          <cell r="D828">
            <v>2610.5562999999997</v>
          </cell>
        </row>
        <row r="829">
          <cell r="A829" t="str">
            <v>HALTE GARDERIE KEREDERN</v>
          </cell>
          <cell r="B829">
            <v>301.60129999999998</v>
          </cell>
          <cell r="C829" t="str">
            <v>ILE AUX MOINES - 2 CEZEMBRE</v>
          </cell>
          <cell r="D829">
            <v>225.47319999999999</v>
          </cell>
        </row>
        <row r="830">
          <cell r="A830" t="str">
            <v>HALTE GARDERIE KEROURIEN</v>
          </cell>
          <cell r="B830">
            <v>185.76129999999998</v>
          </cell>
          <cell r="C830" t="str">
            <v>IMPRIMERIE DU RIMON</v>
          </cell>
          <cell r="D830">
            <v>416.40129999999994</v>
          </cell>
        </row>
        <row r="831">
          <cell r="A831" t="str">
            <v>HALTE GARDERIE PEN AR CREAC'H</v>
          </cell>
          <cell r="B831">
            <v>294.94279999999998</v>
          </cell>
          <cell r="C831" t="str">
            <v>IMPRIMERIE DU ROUDOUR</v>
          </cell>
          <cell r="D831">
            <v>28.83</v>
          </cell>
        </row>
        <row r="832">
          <cell r="A832" t="str">
            <v>HANDAS CORNOUAILLE</v>
          </cell>
          <cell r="B832">
            <v>2013.8837000000001</v>
          </cell>
          <cell r="C832" t="str">
            <v>IN SITU</v>
          </cell>
          <cell r="D832">
            <v>145.78369999999998</v>
          </cell>
        </row>
        <row r="833">
          <cell r="A833" t="str">
            <v>HAUT CHAMP</v>
          </cell>
          <cell r="B833">
            <v>83.318699999999993</v>
          </cell>
          <cell r="C833" t="str">
            <v>INDIVISION PERE MERSENE</v>
          </cell>
          <cell r="D833">
            <v>20.853699999999996</v>
          </cell>
        </row>
        <row r="834">
          <cell r="A834" t="str">
            <v>HEMMERSBACH</v>
          </cell>
          <cell r="B834">
            <v>58.424999999999997</v>
          </cell>
          <cell r="C834" t="str">
            <v>IPAG RENNES</v>
          </cell>
          <cell r="D834">
            <v>731.7595</v>
          </cell>
        </row>
        <row r="835">
          <cell r="A835" t="str">
            <v>HENRI HOCHET - 57 BD DE ROCHEBONNE</v>
          </cell>
          <cell r="B835">
            <v>7.4356999999999998</v>
          </cell>
          <cell r="C835" t="str">
            <v>IPL BRETAGNE</v>
          </cell>
          <cell r="D835">
            <v>682.20099999999991</v>
          </cell>
        </row>
        <row r="836">
          <cell r="A836" t="str">
            <v>HERBORATUM</v>
          </cell>
          <cell r="B836">
            <v>130.24</v>
          </cell>
          <cell r="C836" t="str">
            <v>IRS</v>
          </cell>
          <cell r="D836">
            <v>144.04</v>
          </cell>
        </row>
        <row r="837">
          <cell r="A837" t="str">
            <v>HERMINE</v>
          </cell>
          <cell r="B837">
            <v>21.960399999999996</v>
          </cell>
          <cell r="C837" t="str">
            <v>ISEN</v>
          </cell>
          <cell r="D837">
            <v>21.960399999999996</v>
          </cell>
        </row>
        <row r="838">
          <cell r="A838" t="str">
            <v>HEURES A RETROUVER 35</v>
          </cell>
          <cell r="B838">
            <v>730.7319</v>
          </cell>
          <cell r="C838" t="str">
            <v>ISMANS</v>
          </cell>
          <cell r="D838">
            <v>823.19259999999997</v>
          </cell>
        </row>
        <row r="839">
          <cell r="A839" t="str">
            <v>HEURES A RETROUVER 36</v>
          </cell>
          <cell r="B839">
            <v>38.151699999999998</v>
          </cell>
          <cell r="C839" t="str">
            <v>ISO 44</v>
          </cell>
          <cell r="D839">
            <v>83.665500000000009</v>
          </cell>
        </row>
        <row r="840">
          <cell r="A840" t="str">
            <v>HEURES A RETROUVER 56</v>
          </cell>
          <cell r="B840">
            <v>0</v>
          </cell>
          <cell r="C840" t="str">
            <v>IUT ST BRIEUC</v>
          </cell>
          <cell r="D840">
            <v>2113.2677999999996</v>
          </cell>
        </row>
        <row r="841">
          <cell r="A841" t="str">
            <v>HEURES A RETROUVER 72</v>
          </cell>
          <cell r="B841">
            <v>0</v>
          </cell>
          <cell r="C841" t="str">
            <v>JARDINS DE LEGEARD</v>
          </cell>
          <cell r="D841">
            <v>83.318699999999993</v>
          </cell>
        </row>
        <row r="842">
          <cell r="A842" t="str">
            <v>HIPRA ST HERBLAIN</v>
          </cell>
          <cell r="B842">
            <v>20.853699999999996</v>
          </cell>
          <cell r="C842" t="str">
            <v>JULES SIMON</v>
          </cell>
          <cell r="D842">
            <v>42.217500000000001</v>
          </cell>
        </row>
        <row r="843">
          <cell r="A843" t="str">
            <v>HOME DIFFUSION</v>
          </cell>
          <cell r="B843">
            <v>148.0675</v>
          </cell>
          <cell r="C843" t="str">
            <v>KAE COSMETIQUE</v>
          </cell>
          <cell r="D843">
            <v>48.05</v>
          </cell>
        </row>
        <row r="844">
          <cell r="A844" t="str">
            <v>HOPITAL DE ST MALO / SERVICE SCINTIGRAPHIE</v>
          </cell>
          <cell r="B844">
            <v>202.53000000000003</v>
          </cell>
          <cell r="C844" t="str">
            <v>KDI Nozal</v>
          </cell>
          <cell r="D844">
            <v>249.85999999999999</v>
          </cell>
        </row>
        <row r="845">
          <cell r="A845" t="str">
            <v>HPS</v>
          </cell>
          <cell r="B845">
            <v>83.318699999999993</v>
          </cell>
          <cell r="C845" t="str">
            <v>KDI ROUENEL</v>
          </cell>
          <cell r="D845">
            <v>124.92999999999999</v>
          </cell>
        </row>
        <row r="846">
          <cell r="A846" t="str">
            <v>HUTTEPAIN BOUIX</v>
          </cell>
          <cell r="B846">
            <v>166.54129999999998</v>
          </cell>
          <cell r="C846" t="str">
            <v>KER AMYS</v>
          </cell>
          <cell r="D846">
            <v>168.96749999999997</v>
          </cell>
        </row>
        <row r="847">
          <cell r="A847" t="str">
            <v>HYPER U</v>
          </cell>
          <cell r="B847">
            <v>1699.2510000000002</v>
          </cell>
          <cell r="C847" t="str">
            <v>KERALIGUEN</v>
          </cell>
          <cell r="D847">
            <v>223.24029999999999</v>
          </cell>
        </row>
        <row r="848">
          <cell r="A848" t="str">
            <v>HYPER U-Yffiniac</v>
          </cell>
          <cell r="B848">
            <v>3512.4549999999999</v>
          </cell>
          <cell r="C848" t="str">
            <v>KERANGAL</v>
          </cell>
          <cell r="D848">
            <v>31.232499999999998</v>
          </cell>
        </row>
        <row r="849">
          <cell r="A849" t="str">
            <v>ICARE MORLAIX</v>
          </cell>
          <cell r="B849">
            <v>1620.4280000000001</v>
          </cell>
          <cell r="C849" t="str">
            <v>KERBOR</v>
          </cell>
          <cell r="D849">
            <v>57.66</v>
          </cell>
        </row>
        <row r="850">
          <cell r="A850" t="str">
            <v>IDLP CONSEIL CESSON SEVIGNE</v>
          </cell>
          <cell r="B850">
            <v>9.61</v>
          </cell>
          <cell r="C850" t="str">
            <v>KERMARREC SIEGE</v>
          </cell>
          <cell r="D850">
            <v>530.95249999999999</v>
          </cell>
        </row>
        <row r="851">
          <cell r="A851" t="str">
            <v>IFSO</v>
          </cell>
          <cell r="B851">
            <v>281.72249999999997</v>
          </cell>
          <cell r="C851" t="str">
            <v>KIABI CHANTEPIE</v>
          </cell>
          <cell r="D851">
            <v>624.65</v>
          </cell>
        </row>
        <row r="852">
          <cell r="A852" t="str">
            <v>IFSO LE MANS</v>
          </cell>
          <cell r="B852">
            <v>280.73</v>
          </cell>
          <cell r="C852" t="str">
            <v>KIABI RUAUDIN</v>
          </cell>
          <cell r="D852">
            <v>624.65</v>
          </cell>
        </row>
        <row r="853">
          <cell r="A853" t="str">
            <v>IFTIM ENTREPRISES</v>
          </cell>
          <cell r="B853">
            <v>261.755</v>
          </cell>
          <cell r="C853" t="str">
            <v>KIABI ST MALO</v>
          </cell>
          <cell r="D853">
            <v>374.78999999999996</v>
          </cell>
        </row>
        <row r="854">
          <cell r="A854" t="str">
            <v>IGR / CFJM</v>
          </cell>
          <cell r="B854">
            <v>2489.8912999999998</v>
          </cell>
          <cell r="C854" t="str">
            <v>KING JOUET - Lorient</v>
          </cell>
          <cell r="D854">
            <v>124.98999999999998</v>
          </cell>
        </row>
        <row r="855">
          <cell r="A855" t="str">
            <v>ILE AUX MOINES - 2 CEZEMBRE</v>
          </cell>
          <cell r="B855">
            <v>83.318699999999993</v>
          </cell>
          <cell r="C855" t="str">
            <v>KNOWESIA</v>
          </cell>
          <cell r="D855">
            <v>41.6113</v>
          </cell>
        </row>
        <row r="856">
          <cell r="A856" t="str">
            <v>IMPRIMERIE DU RIMON</v>
          </cell>
          <cell r="B856">
            <v>422.84</v>
          </cell>
          <cell r="C856" t="str">
            <v>KRYS</v>
          </cell>
          <cell r="D856">
            <v>249.85999999999999</v>
          </cell>
        </row>
        <row r="857">
          <cell r="A857" t="str">
            <v>IMPRIMERIE DU ROUDOUR</v>
          </cell>
          <cell r="B857">
            <v>28.83</v>
          </cell>
          <cell r="C857" t="str">
            <v>L.M.S</v>
          </cell>
          <cell r="D857">
            <v>62.464999999999996</v>
          </cell>
        </row>
        <row r="858">
          <cell r="A858" t="str">
            <v>IN ET FI</v>
          </cell>
          <cell r="B858">
            <v>21.622499999999999</v>
          </cell>
          <cell r="C858" t="str">
            <v>L2P AUDIT</v>
          </cell>
          <cell r="D858">
            <v>104.07629999999999</v>
          </cell>
        </row>
        <row r="859">
          <cell r="A859" t="str">
            <v>IN SITU</v>
          </cell>
          <cell r="B859">
            <v>145.78369999999998</v>
          </cell>
          <cell r="C859" t="str">
            <v>LA BAIE</v>
          </cell>
          <cell r="D859">
            <v>123.18999999999998</v>
          </cell>
        </row>
        <row r="860">
          <cell r="A860" t="str">
            <v>INDIVISION PERE MERSENE</v>
          </cell>
          <cell r="B860">
            <v>21.363699999999998</v>
          </cell>
          <cell r="C860" t="str">
            <v>LA BERTAUDIERE</v>
          </cell>
          <cell r="D860">
            <v>48.824599999999997</v>
          </cell>
        </row>
        <row r="861">
          <cell r="A861" t="str">
            <v>INITIAL - CAP MOTORS</v>
          </cell>
          <cell r="B861">
            <v>64.098699999999994</v>
          </cell>
          <cell r="C861" t="str">
            <v>LA BERTHAUDERIE</v>
          </cell>
          <cell r="D861">
            <v>333.17869999999999</v>
          </cell>
        </row>
        <row r="862">
          <cell r="A862" t="str">
            <v>IPAG RENNES</v>
          </cell>
          <cell r="B862">
            <v>731.7595</v>
          </cell>
          <cell r="C862" t="str">
            <v>LA BLATTERIE</v>
          </cell>
          <cell r="D862">
            <v>29.742799999999999</v>
          </cell>
        </row>
        <row r="863">
          <cell r="A863" t="str">
            <v>IPL BRETAGNE</v>
          </cell>
          <cell r="B863">
            <v>682.20099999999991</v>
          </cell>
          <cell r="C863" t="str">
            <v>LA BOUVARDIERE</v>
          </cell>
          <cell r="D863">
            <v>144.14999999999998</v>
          </cell>
        </row>
        <row r="864">
          <cell r="A864" t="str">
            <v>IRS</v>
          </cell>
          <cell r="B864">
            <v>144.04</v>
          </cell>
          <cell r="C864" t="str">
            <v>LA CONTERIE</v>
          </cell>
          <cell r="D864">
            <v>52.303000000000004</v>
          </cell>
        </row>
        <row r="865">
          <cell r="A865" t="str">
            <v>ISEN</v>
          </cell>
          <cell r="B865">
            <v>20.239999999999998</v>
          </cell>
          <cell r="C865" t="str">
            <v>LA COURROUZE</v>
          </cell>
          <cell r="D865">
            <v>19.22</v>
          </cell>
        </row>
        <row r="866">
          <cell r="A866" t="str">
            <v>ISMANS</v>
          </cell>
          <cell r="B866">
            <v>818.38759999999991</v>
          </cell>
          <cell r="C866" t="str">
            <v>La Croix Rouge</v>
          </cell>
          <cell r="D866">
            <v>1241.3237000000001</v>
          </cell>
        </row>
        <row r="867">
          <cell r="A867" t="str">
            <v>ISO 44</v>
          </cell>
          <cell r="B867">
            <v>83.665500000000009</v>
          </cell>
          <cell r="C867" t="str">
            <v>LA HAIE D'HONNEUR</v>
          </cell>
          <cell r="D867">
            <v>165.77249999999998</v>
          </cell>
        </row>
        <row r="868">
          <cell r="A868" t="str">
            <v>IUT ST BRIEUC</v>
          </cell>
          <cell r="B868">
            <v>2302.7532999999999</v>
          </cell>
          <cell r="C868" t="str">
            <v>LA HARDIERE 2 (HO 5194)</v>
          </cell>
          <cell r="D868">
            <v>83.318699999999993</v>
          </cell>
        </row>
        <row r="869">
          <cell r="A869" t="str">
            <v>JARDINS DE LEGEARD</v>
          </cell>
          <cell r="B869">
            <v>75.6387</v>
          </cell>
          <cell r="C869" t="str">
            <v>LA MARIONNAIS</v>
          </cell>
          <cell r="D869">
            <v>21.048999999999999</v>
          </cell>
        </row>
        <row r="870">
          <cell r="A870" t="str">
            <v>JULES SIMON</v>
          </cell>
          <cell r="B870">
            <v>42.217500000000001</v>
          </cell>
          <cell r="C870" t="str">
            <v>LA PASSERELLE</v>
          </cell>
          <cell r="D870">
            <v>416.40129999999994</v>
          </cell>
        </row>
        <row r="871">
          <cell r="A871" t="str">
            <v>KAE COSMETIQUE</v>
          </cell>
          <cell r="B871">
            <v>52.086199999999998</v>
          </cell>
          <cell r="C871" t="str">
            <v>LA PILATE</v>
          </cell>
          <cell r="D871">
            <v>65.78</v>
          </cell>
        </row>
        <row r="872">
          <cell r="A872" t="str">
            <v>KDI Nozal</v>
          </cell>
          <cell r="B872">
            <v>249.85999999999999</v>
          </cell>
          <cell r="C872" t="str">
            <v>LA PLAGE</v>
          </cell>
          <cell r="D872">
            <v>192.99360000000001</v>
          </cell>
        </row>
        <row r="873">
          <cell r="A873" t="str">
            <v>KDI ROUENEL</v>
          </cell>
          <cell r="B873">
            <v>124.92999999999999</v>
          </cell>
          <cell r="C873" t="str">
            <v>LA POSTE ST BRIEUC</v>
          </cell>
          <cell r="D873">
            <v>104.40950000000001</v>
          </cell>
        </row>
        <row r="874">
          <cell r="A874" t="str">
            <v>KER AMYS</v>
          </cell>
          <cell r="B874">
            <v>168.96749999999997</v>
          </cell>
          <cell r="C874" t="str">
            <v>LA POUPARDERIE</v>
          </cell>
          <cell r="D874">
            <v>49.257000000000005</v>
          </cell>
        </row>
        <row r="875">
          <cell r="A875" t="str">
            <v>KERALIGUEN</v>
          </cell>
          <cell r="B875">
            <v>223.24029999999999</v>
          </cell>
          <cell r="C875" t="str">
            <v>LA RIVIERE</v>
          </cell>
          <cell r="D875">
            <v>124.92999999999999</v>
          </cell>
        </row>
        <row r="876">
          <cell r="A876" t="str">
            <v>KERANGAL</v>
          </cell>
          <cell r="B876">
            <v>31.232499999999998</v>
          </cell>
          <cell r="C876" t="str">
            <v>LA TIMONERIE</v>
          </cell>
          <cell r="D876">
            <v>58.812700000000007</v>
          </cell>
        </row>
        <row r="877">
          <cell r="A877" t="str">
            <v>KERBOR</v>
          </cell>
          <cell r="B877">
            <v>57.66</v>
          </cell>
          <cell r="C877" t="str">
            <v>LABO ABDI</v>
          </cell>
          <cell r="D877">
            <v>213.01610000000002</v>
          </cell>
        </row>
        <row r="878">
          <cell r="A878" t="str">
            <v>KERMARREC SIEGE</v>
          </cell>
          <cell r="B878">
            <v>530.95249999999999</v>
          </cell>
          <cell r="C878" t="str">
            <v>LABORATOIRE LA MONTAGNE</v>
          </cell>
          <cell r="D878">
            <v>249.85999999999999</v>
          </cell>
        </row>
        <row r="879">
          <cell r="A879" t="str">
            <v>KIABI CHANTEPIE</v>
          </cell>
          <cell r="B879">
            <v>615.04</v>
          </cell>
          <cell r="C879" t="str">
            <v>LABORATOIRE MACHECOUL</v>
          </cell>
          <cell r="D879">
            <v>249.85999999999999</v>
          </cell>
        </row>
        <row r="880">
          <cell r="A880" t="str">
            <v>KIABI RUAUDIN</v>
          </cell>
          <cell r="B880">
            <v>624.65</v>
          </cell>
          <cell r="C880" t="str">
            <v>LABORATOIRE PL EGLISE BOUGUENAIS</v>
          </cell>
          <cell r="D880">
            <v>259.46999999999997</v>
          </cell>
        </row>
        <row r="881">
          <cell r="A881" t="str">
            <v>KIABI ST MALO</v>
          </cell>
          <cell r="B881">
            <v>57.66</v>
          </cell>
          <cell r="C881" t="str">
            <v>LABORATOIRE PLCE MARCHE BOUAYE</v>
          </cell>
          <cell r="D881">
            <v>209.11550000000003</v>
          </cell>
        </row>
        <row r="882">
          <cell r="A882" t="str">
            <v>KING JOUET - Lorient</v>
          </cell>
          <cell r="B882">
            <v>124.92999999999999</v>
          </cell>
          <cell r="C882" t="str">
            <v>LABORATOIRES FUJIFILM</v>
          </cell>
          <cell r="D882">
            <v>917.66959999999995</v>
          </cell>
        </row>
        <row r="883">
          <cell r="A883" t="str">
            <v>KNOWESIA</v>
          </cell>
          <cell r="B883">
            <v>41.6113</v>
          </cell>
          <cell r="C883" t="str">
            <v>LANCELOT</v>
          </cell>
          <cell r="D883">
            <v>81.398699999999991</v>
          </cell>
        </row>
        <row r="884">
          <cell r="A884" t="str">
            <v>KRYS</v>
          </cell>
          <cell r="B884">
            <v>249.85999999999999</v>
          </cell>
          <cell r="C884" t="str">
            <v>LANNION BPE</v>
          </cell>
          <cell r="D884">
            <v>153.76</v>
          </cell>
        </row>
        <row r="885">
          <cell r="A885" t="str">
            <v>L.M.S</v>
          </cell>
          <cell r="B885">
            <v>62.464999999999996</v>
          </cell>
          <cell r="C885" t="str">
            <v>LAVAGE CONTAINERS</v>
          </cell>
          <cell r="D885">
            <v>519.40009999999995</v>
          </cell>
        </row>
        <row r="886">
          <cell r="A886" t="str">
            <v>L2P AUDIT</v>
          </cell>
          <cell r="B886">
            <v>104.07629999999999</v>
          </cell>
          <cell r="C886" t="str">
            <v>LAVOISIER</v>
          </cell>
          <cell r="D886">
            <v>406.39519999999999</v>
          </cell>
        </row>
        <row r="887">
          <cell r="A887" t="str">
            <v>LA BAIE</v>
          </cell>
          <cell r="B887">
            <v>125.864</v>
          </cell>
          <cell r="C887" t="str">
            <v>LE BEAULIEU</v>
          </cell>
          <cell r="D887">
            <v>107.6229</v>
          </cell>
        </row>
        <row r="888">
          <cell r="A888" t="str">
            <v>LA BERTAUDIERE</v>
          </cell>
          <cell r="B888">
            <v>55.167199999999994</v>
          </cell>
          <cell r="C888" t="str">
            <v>LE BROCELIANDE</v>
          </cell>
          <cell r="D888">
            <v>124.92999999999999</v>
          </cell>
        </row>
        <row r="889">
          <cell r="A889" t="str">
            <v>LA BERTHAUDERIE</v>
          </cell>
          <cell r="B889">
            <v>333.17869999999999</v>
          </cell>
          <cell r="C889" t="str">
            <v>LE CAFE DE SAINT MALO</v>
          </cell>
          <cell r="D889">
            <v>73.912299999999988</v>
          </cell>
        </row>
        <row r="890">
          <cell r="A890" t="str">
            <v>LA BLATTERIE</v>
          </cell>
          <cell r="B890">
            <v>26.187100000000001</v>
          </cell>
          <cell r="C890" t="str">
            <v>LE CHAMPLEIN</v>
          </cell>
          <cell r="D890">
            <v>68.3172</v>
          </cell>
        </row>
        <row r="891">
          <cell r="A891" t="str">
            <v>LA BOUVARDIERE</v>
          </cell>
          <cell r="B891">
            <v>538.16</v>
          </cell>
          <cell r="C891" t="str">
            <v>LE GREENFIELDS</v>
          </cell>
          <cell r="D891">
            <v>132.73609999999999</v>
          </cell>
        </row>
        <row r="892">
          <cell r="A892" t="str">
            <v>LA CONTERIE</v>
          </cell>
          <cell r="B892">
            <v>52.303000000000004</v>
          </cell>
          <cell r="C892" t="str">
            <v>LE GUEPIN</v>
          </cell>
          <cell r="D892">
            <v>83.318699999999993</v>
          </cell>
        </row>
        <row r="893">
          <cell r="A893" t="str">
            <v>LA COURROUZE</v>
          </cell>
          <cell r="B893">
            <v>19.22</v>
          </cell>
          <cell r="C893" t="str">
            <v>LE HELLO NORD</v>
          </cell>
          <cell r="D893">
            <v>69.383500000000012</v>
          </cell>
        </row>
        <row r="894">
          <cell r="A894" t="str">
            <v>La Croix Rouge</v>
          </cell>
          <cell r="B894">
            <v>1198.8474999999999</v>
          </cell>
          <cell r="C894" t="str">
            <v>LE HELLO SUD</v>
          </cell>
          <cell r="D894">
            <v>905.34749999999997</v>
          </cell>
        </row>
        <row r="895">
          <cell r="A895" t="str">
            <v>LA HAIE D'HONNEUR</v>
          </cell>
          <cell r="B895">
            <v>290.70249999999999</v>
          </cell>
          <cell r="C895" t="str">
            <v>LE JARDIN DES LYS-Bâtiment A</v>
          </cell>
          <cell r="D895">
            <v>61.818499999999993</v>
          </cell>
        </row>
        <row r="896">
          <cell r="A896" t="str">
            <v>LA HARDIERE 2 (HO 5194)</v>
          </cell>
          <cell r="B896">
            <v>83.318699999999993</v>
          </cell>
          <cell r="C896" t="str">
            <v>LE JARDIN DES LYS-Bâtiment B</v>
          </cell>
          <cell r="D896">
            <v>41.6113</v>
          </cell>
        </row>
        <row r="897">
          <cell r="A897" t="str">
            <v>LA MARIONNAIS</v>
          </cell>
          <cell r="B897">
            <v>21.048999999999999</v>
          </cell>
          <cell r="C897" t="str">
            <v>LE JULES VERNE</v>
          </cell>
          <cell r="D897">
            <v>100.80889999999999</v>
          </cell>
        </row>
        <row r="898">
          <cell r="A898" t="str">
            <v>LA PASSERELLE</v>
          </cell>
          <cell r="B898">
            <v>416.40129999999994</v>
          </cell>
          <cell r="C898" t="str">
            <v>LE KENNEDY</v>
          </cell>
          <cell r="D898">
            <v>126.75</v>
          </cell>
        </row>
        <row r="899">
          <cell r="A899" t="str">
            <v>LA PILATE</v>
          </cell>
          <cell r="B899">
            <v>83.089999999999989</v>
          </cell>
          <cell r="C899" t="str">
            <v>LE MAGELLAN</v>
          </cell>
          <cell r="D899">
            <v>114.83999999999999</v>
          </cell>
        </row>
        <row r="900">
          <cell r="A900" t="str">
            <v>LA PLAGE</v>
          </cell>
          <cell r="B900">
            <v>195.78140000000002</v>
          </cell>
          <cell r="C900" t="str">
            <v>LE MANS CITE DES PINS 1</v>
          </cell>
          <cell r="D900">
            <v>249.85999999999999</v>
          </cell>
        </row>
        <row r="901">
          <cell r="A901" t="str">
            <v>LA POSTE ST BRIEUC</v>
          </cell>
          <cell r="B901">
            <v>24.125</v>
          </cell>
          <cell r="C901" t="str">
            <v>LE MANS CITE DES PINS 2</v>
          </cell>
          <cell r="D901">
            <v>124.92999999999999</v>
          </cell>
        </row>
        <row r="902">
          <cell r="A902" t="str">
            <v>LA POUPARDERIE</v>
          </cell>
          <cell r="B902">
            <v>52.534999999999997</v>
          </cell>
          <cell r="C902" t="str">
            <v>LE MOLENE</v>
          </cell>
          <cell r="D902">
            <v>21.048999999999999</v>
          </cell>
        </row>
        <row r="903">
          <cell r="A903" t="str">
            <v>LA RIVIERE</v>
          </cell>
          <cell r="B903">
            <v>124.92999999999999</v>
          </cell>
          <cell r="C903" t="str">
            <v>LE MONTREAL</v>
          </cell>
          <cell r="D903">
            <v>114.55119999999999</v>
          </cell>
        </row>
        <row r="904">
          <cell r="A904" t="str">
            <v>LA TIMONERIE</v>
          </cell>
          <cell r="B904">
            <v>68.696699999999993</v>
          </cell>
          <cell r="C904" t="str">
            <v>LE NAUTICA</v>
          </cell>
          <cell r="D904">
            <v>226.38149999999999</v>
          </cell>
        </row>
        <row r="905">
          <cell r="A905" t="str">
            <v>LABO ABDI</v>
          </cell>
          <cell r="B905">
            <v>213.01610000000002</v>
          </cell>
          <cell r="C905" t="str">
            <v>LE NEWQUAY</v>
          </cell>
          <cell r="D905">
            <v>222.29599999999999</v>
          </cell>
        </row>
        <row r="906">
          <cell r="A906" t="str">
            <v>LABORATOIRE LA MONTAGNE</v>
          </cell>
          <cell r="B906">
            <v>201.81</v>
          </cell>
          <cell r="C906" t="str">
            <v>LE PARC DE BEL AIR</v>
          </cell>
          <cell r="D906">
            <v>197.75469999999999</v>
          </cell>
        </row>
        <row r="907">
          <cell r="A907" t="str">
            <v>LABORATOIRE MACHECOUL</v>
          </cell>
          <cell r="B907">
            <v>221.02999999999997</v>
          </cell>
          <cell r="C907" t="str">
            <v>LE PATIO</v>
          </cell>
          <cell r="D907">
            <v>364.41120000000001</v>
          </cell>
        </row>
        <row r="908">
          <cell r="A908" t="str">
            <v>LABORATOIRE PL EGLISE BOUGUENAIS</v>
          </cell>
          <cell r="B908">
            <v>192.2</v>
          </cell>
          <cell r="C908" t="str">
            <v>LE PAVILLON DU POULIET</v>
          </cell>
          <cell r="D908">
            <v>41.6113</v>
          </cell>
        </row>
        <row r="909">
          <cell r="A909" t="str">
            <v>LABORATOIRE PLCE MARCHE BOUAYE</v>
          </cell>
          <cell r="B909">
            <v>199.46550000000002</v>
          </cell>
          <cell r="C909" t="str">
            <v>LE PETIT FORESTIER</v>
          </cell>
          <cell r="D909">
            <v>208.85550000000001</v>
          </cell>
        </row>
        <row r="910">
          <cell r="A910" t="str">
            <v>LABORATOIRES FUJIFILM</v>
          </cell>
          <cell r="B910">
            <v>875.12959999999998</v>
          </cell>
          <cell r="C910" t="str">
            <v>LE PETIT FORESTIER Melesse</v>
          </cell>
          <cell r="D910">
            <v>42.563900000000004</v>
          </cell>
        </row>
        <row r="911">
          <cell r="A911" t="str">
            <v>LANCELOT</v>
          </cell>
          <cell r="B911">
            <v>83.318699999999993</v>
          </cell>
          <cell r="C911" t="str">
            <v>LE POUILLEUR</v>
          </cell>
          <cell r="D911">
            <v>64.4208</v>
          </cell>
        </row>
        <row r="912">
          <cell r="A912" t="str">
            <v>LANNION BPE</v>
          </cell>
          <cell r="B912">
            <v>163.37</v>
          </cell>
          <cell r="C912" t="str">
            <v>LE QUARTZ</v>
          </cell>
          <cell r="D912">
            <v>4274.7094999999999</v>
          </cell>
        </row>
        <row r="913">
          <cell r="A913" t="str">
            <v>LAVAGE CONTAINERS</v>
          </cell>
          <cell r="B913">
            <v>2345.3488000000002</v>
          </cell>
          <cell r="C913" t="str">
            <v>LE ROCHEBELLE</v>
          </cell>
          <cell r="D913">
            <v>104.71109999999999</v>
          </cell>
        </row>
        <row r="914">
          <cell r="A914" t="str">
            <v>LAVOISIER</v>
          </cell>
          <cell r="B914">
            <v>291.47129999999999</v>
          </cell>
          <cell r="C914" t="str">
            <v>LE SALONIC</v>
          </cell>
          <cell r="D914">
            <v>63.653100000000002</v>
          </cell>
        </row>
        <row r="915">
          <cell r="A915" t="str">
            <v>LE BEAULIEU</v>
          </cell>
          <cell r="B915">
            <v>122.24399999999999</v>
          </cell>
          <cell r="C915" t="str">
            <v>LE SEXTANT</v>
          </cell>
          <cell r="D915">
            <v>870.45019999999988</v>
          </cell>
        </row>
        <row r="916">
          <cell r="A916" t="str">
            <v>LE BRITANIA</v>
          </cell>
          <cell r="B916">
            <v>317.65499999999997</v>
          </cell>
          <cell r="C916" t="str">
            <v>LE TURNER 95 et 97</v>
          </cell>
          <cell r="D916">
            <v>355.69900000000001</v>
          </cell>
        </row>
        <row r="917">
          <cell r="A917" t="str">
            <v>LE BROCELIANDE</v>
          </cell>
          <cell r="B917">
            <v>124.92999999999999</v>
          </cell>
          <cell r="C917" t="str">
            <v>LE VALON</v>
          </cell>
          <cell r="D917">
            <v>76.952399999999997</v>
          </cell>
        </row>
        <row r="918">
          <cell r="A918" t="str">
            <v>LE CAFE DE SAINT MALO</v>
          </cell>
          <cell r="B918">
            <v>83.522300000000001</v>
          </cell>
          <cell r="C918" t="str">
            <v>LE VERNAIRE</v>
          </cell>
          <cell r="D918">
            <v>130.47899999999998</v>
          </cell>
        </row>
        <row r="919">
          <cell r="A919" t="str">
            <v>LE CHAMPLEIN</v>
          </cell>
          <cell r="B919">
            <v>80.460499999999996</v>
          </cell>
          <cell r="C919" t="str">
            <v>LE VIMEREU</v>
          </cell>
          <cell r="D919">
            <v>89.391799999999989</v>
          </cell>
        </row>
        <row r="920">
          <cell r="A920" t="str">
            <v>LE GREENFIELDS</v>
          </cell>
          <cell r="B920">
            <v>41.6113</v>
          </cell>
          <cell r="C920" t="str">
            <v>LE VIRGINIA</v>
          </cell>
          <cell r="D920">
            <v>14.475000000000001</v>
          </cell>
        </row>
        <row r="921">
          <cell r="A921" t="str">
            <v>LE GUEPIN</v>
          </cell>
          <cell r="B921">
            <v>83.318699999999993</v>
          </cell>
          <cell r="C921" t="str">
            <v>LE VOLTAIRE</v>
          </cell>
          <cell r="D921">
            <v>371.39869999999996</v>
          </cell>
        </row>
        <row r="922">
          <cell r="A922" t="str">
            <v>LE HELLO NORD</v>
          </cell>
          <cell r="B922">
            <v>69.383500000000012</v>
          </cell>
          <cell r="C922" t="str">
            <v>LEBAS Yann</v>
          </cell>
          <cell r="D922">
            <v>10.929600000000001</v>
          </cell>
        </row>
        <row r="923">
          <cell r="A923" t="str">
            <v>LE HELLO SUD</v>
          </cell>
          <cell r="B923">
            <v>576.59999999999991</v>
          </cell>
          <cell r="C923" t="str">
            <v>LECLERC MAGASIN</v>
          </cell>
          <cell r="D923">
            <v>18186.064099999996</v>
          </cell>
        </row>
        <row r="924">
          <cell r="A924" t="str">
            <v>LE JARDIN DES LYS-Bâtiment A</v>
          </cell>
          <cell r="B924">
            <v>63.771299999999997</v>
          </cell>
          <cell r="C924" t="str">
            <v>LECLERC Noyal S/Vilaine</v>
          </cell>
          <cell r="D924">
            <v>2371.3072999999995</v>
          </cell>
        </row>
        <row r="925">
          <cell r="A925" t="str">
            <v>LE JARDIN DES LYS-Bâtiment B</v>
          </cell>
          <cell r="B925">
            <v>41.6113</v>
          </cell>
          <cell r="C925" t="str">
            <v>LEFEUVRE SYNDIC-1 rue de Clisson</v>
          </cell>
          <cell r="D925">
            <v>35.752600000000001</v>
          </cell>
        </row>
        <row r="926">
          <cell r="A926" t="str">
            <v>LE JULES VERNE</v>
          </cell>
          <cell r="B926">
            <v>111.2285</v>
          </cell>
          <cell r="C926" t="str">
            <v>LEFEUVRE SYNDIC-21 rue de la Chalotais</v>
          </cell>
          <cell r="D926">
            <v>16.422900000000002</v>
          </cell>
        </row>
        <row r="927">
          <cell r="A927" t="str">
            <v>LE KENNEDY</v>
          </cell>
          <cell r="B927">
            <v>112.125</v>
          </cell>
          <cell r="C927" t="str">
            <v>LEFEUVRE SYNDIC-3 avenue Louis Barthou</v>
          </cell>
          <cell r="D927">
            <v>14.145300000000001</v>
          </cell>
        </row>
        <row r="928">
          <cell r="A928" t="str">
            <v>LE MAGELLAN</v>
          </cell>
          <cell r="B928">
            <v>97.378099999999989</v>
          </cell>
          <cell r="C928" t="str">
            <v>LEFEUVRE SYNDIC-55 boulevard de la TA</v>
          </cell>
          <cell r="D928">
            <v>13.8879</v>
          </cell>
        </row>
        <row r="929">
          <cell r="A929" t="str">
            <v>LE MANS CITE DES PINS 1</v>
          </cell>
          <cell r="B929">
            <v>249.85999999999999</v>
          </cell>
          <cell r="C929" t="str">
            <v>LEFEUVRE SYNDIC-6 rue de la Motte Fablais</v>
          </cell>
          <cell r="D929">
            <v>21.864699999999999</v>
          </cell>
        </row>
        <row r="930">
          <cell r="A930" t="str">
            <v>LE MANS CITE DES PINS 2</v>
          </cell>
          <cell r="B930">
            <v>124.92999999999999</v>
          </cell>
          <cell r="C930" t="str">
            <v>LEFEUVRE SYNDIC-8 RUE DE ROHAN</v>
          </cell>
          <cell r="D930">
            <v>63.143999999999991</v>
          </cell>
        </row>
        <row r="931">
          <cell r="A931" t="str">
            <v>LE MOLENE</v>
          </cell>
          <cell r="B931">
            <v>19.399999999999999</v>
          </cell>
          <cell r="C931" t="str">
            <v>LEFEUVRE SYNDIC-93 rue St Hélier</v>
          </cell>
          <cell r="D931">
            <v>39.536899999999996</v>
          </cell>
        </row>
        <row r="932">
          <cell r="A932" t="str">
            <v>LE MONTREAL</v>
          </cell>
          <cell r="B932">
            <v>114.55119999999999</v>
          </cell>
          <cell r="C932" t="str">
            <v>L'ERABLE-Rue Jean 23</v>
          </cell>
          <cell r="D932">
            <v>49.526400000000002</v>
          </cell>
        </row>
        <row r="933">
          <cell r="A933" t="str">
            <v>LE NAUTICA</v>
          </cell>
          <cell r="B933">
            <v>226.29650000000001</v>
          </cell>
          <cell r="C933" t="str">
            <v>L'ERABLE-Rue Porée</v>
          </cell>
          <cell r="D933">
            <v>42.909400000000005</v>
          </cell>
        </row>
        <row r="934">
          <cell r="A934" t="str">
            <v>LE NEWQUAY</v>
          </cell>
          <cell r="B934">
            <v>229.21429999999998</v>
          </cell>
          <cell r="C934" t="str">
            <v>LEROY MERLIN BETTON</v>
          </cell>
          <cell r="D934">
            <v>3278.549</v>
          </cell>
        </row>
        <row r="935">
          <cell r="A935" t="str">
            <v>LE PARC DE BEL AIR</v>
          </cell>
          <cell r="B935">
            <v>205.77289999999999</v>
          </cell>
          <cell r="C935" t="str">
            <v>LES ANCOLIES</v>
          </cell>
          <cell r="D935">
            <v>41.784500000000001</v>
          </cell>
        </row>
        <row r="936">
          <cell r="A936" t="str">
            <v>LE PATIO</v>
          </cell>
          <cell r="B936">
            <v>364.41120000000001</v>
          </cell>
          <cell r="C936" t="str">
            <v>LES ANDELYS</v>
          </cell>
          <cell r="D936">
            <v>238.54900000000004</v>
          </cell>
        </row>
        <row r="937">
          <cell r="A937" t="str">
            <v>LE PAVILLON DU POULIET</v>
          </cell>
          <cell r="B937">
            <v>41.6113</v>
          </cell>
          <cell r="C937" t="str">
            <v>LES BALCONS DE LA RANCE</v>
          </cell>
          <cell r="D937">
            <v>73.147000000000006</v>
          </cell>
        </row>
        <row r="938">
          <cell r="A938" t="str">
            <v>LE PETIT FORESTIER</v>
          </cell>
          <cell r="B938">
            <v>199.36550000000003</v>
          </cell>
          <cell r="C938" t="str">
            <v>LES CASTILLANES</v>
          </cell>
          <cell r="D938">
            <v>210.19900000000001</v>
          </cell>
        </row>
        <row r="939">
          <cell r="A939" t="str">
            <v>LE PETIT FORESTIER Melesse</v>
          </cell>
          <cell r="B939">
            <v>42.563900000000004</v>
          </cell>
          <cell r="C939" t="str">
            <v>LES CLIPPERS</v>
          </cell>
          <cell r="D939">
            <v>91.2346</v>
          </cell>
        </row>
        <row r="940">
          <cell r="A940" t="str">
            <v>LE POUILLEUR</v>
          </cell>
          <cell r="B940">
            <v>61.529199999999996</v>
          </cell>
          <cell r="C940" t="str">
            <v>LES CONSTRUCTIONS DU BELON VANNES</v>
          </cell>
          <cell r="D940">
            <v>34.7425</v>
          </cell>
        </row>
        <row r="941">
          <cell r="A941" t="str">
            <v>LE QUARTZ</v>
          </cell>
          <cell r="B941">
            <v>4284.4394999999995</v>
          </cell>
          <cell r="C941" t="str">
            <v>LES CONSTRUCTIONS DU BELON-Auray</v>
          </cell>
          <cell r="D941">
            <v>41.6113</v>
          </cell>
        </row>
        <row r="942">
          <cell r="A942" t="str">
            <v>LE ROCHEBELLE</v>
          </cell>
          <cell r="B942">
            <v>119.4143</v>
          </cell>
          <cell r="C942" t="str">
            <v>LES CONSTRUCTIONS DU BELON-Lorient</v>
          </cell>
          <cell r="D942">
            <v>270.71370000000002</v>
          </cell>
        </row>
        <row r="943">
          <cell r="A943" t="str">
            <v>LE SALONIC</v>
          </cell>
          <cell r="B943">
            <v>73.469300000000004</v>
          </cell>
          <cell r="C943" t="str">
            <v>LES CONSTRUCTIONS DU BELON-Quimperlé</v>
          </cell>
          <cell r="D943">
            <v>41.784500000000001</v>
          </cell>
        </row>
        <row r="944">
          <cell r="A944" t="str">
            <v>LE SEXTANT</v>
          </cell>
          <cell r="B944">
            <v>857.6952</v>
          </cell>
          <cell r="C944" t="str">
            <v>LES DANAIDES</v>
          </cell>
          <cell r="D944">
            <v>99.618300000000005</v>
          </cell>
        </row>
        <row r="945">
          <cell r="A945" t="str">
            <v>LE SURCOUF</v>
          </cell>
          <cell r="B945">
            <v>72.843800000000002</v>
          </cell>
          <cell r="C945" t="str">
            <v>LES ECLUSES</v>
          </cell>
          <cell r="D945">
            <v>65.206599999999995</v>
          </cell>
        </row>
        <row r="946">
          <cell r="A946" t="str">
            <v>LE TURNER 95 et 97</v>
          </cell>
          <cell r="B946">
            <v>355.69900000000001</v>
          </cell>
          <cell r="C946" t="str">
            <v>LES ECOLES</v>
          </cell>
          <cell r="D946">
            <v>565.25120000000004</v>
          </cell>
        </row>
        <row r="947">
          <cell r="A947" t="str">
            <v>LE VALON</v>
          </cell>
          <cell r="B947">
            <v>77.327699999999993</v>
          </cell>
          <cell r="C947" t="str">
            <v>LES ETOILES</v>
          </cell>
          <cell r="D947">
            <v>183.87070000000003</v>
          </cell>
        </row>
        <row r="948">
          <cell r="A948" t="str">
            <v>LE VERNAIRE</v>
          </cell>
          <cell r="B948">
            <v>125.717</v>
          </cell>
          <cell r="C948" t="str">
            <v>LES FORGES</v>
          </cell>
          <cell r="D948">
            <v>124.92999999999999</v>
          </cell>
        </row>
        <row r="949">
          <cell r="A949" t="str">
            <v>LE VIMEREU</v>
          </cell>
          <cell r="B949">
            <v>85.461999999999989</v>
          </cell>
          <cell r="C949" t="str">
            <v>LES JARDINS DE LA FORET</v>
          </cell>
          <cell r="D949">
            <v>239.4812</v>
          </cell>
        </row>
        <row r="950">
          <cell r="A950" t="str">
            <v>LE VIRGINIA</v>
          </cell>
          <cell r="B950">
            <v>14.475000000000001</v>
          </cell>
          <cell r="C950" t="str">
            <v>LES JARDINS DE LA MER</v>
          </cell>
          <cell r="D950">
            <v>69.135699999999986</v>
          </cell>
        </row>
        <row r="951">
          <cell r="A951" t="str">
            <v>LE VOLTAIRE</v>
          </cell>
          <cell r="B951">
            <v>371.39869999999996</v>
          </cell>
          <cell r="C951" t="str">
            <v>LES JARDINS DU PONT TOURGON (bât A)</v>
          </cell>
          <cell r="D951">
            <v>134.63</v>
          </cell>
        </row>
        <row r="952">
          <cell r="A952" t="str">
            <v>LEBAS Yann</v>
          </cell>
          <cell r="B952">
            <v>9.7151999999999994</v>
          </cell>
          <cell r="C952" t="str">
            <v>LES JASMINS</v>
          </cell>
          <cell r="D952">
            <v>124.92999999999999</v>
          </cell>
        </row>
        <row r="953">
          <cell r="A953" t="str">
            <v>LECLERC MAGASIN</v>
          </cell>
          <cell r="B953">
            <v>21198.646999999997</v>
          </cell>
          <cell r="C953" t="str">
            <v>LES LILAS A&amp; B</v>
          </cell>
          <cell r="D953">
            <v>83.318699999999993</v>
          </cell>
        </row>
        <row r="954">
          <cell r="A954" t="str">
            <v>LECLERC Noyal S/Vilaine</v>
          </cell>
          <cell r="B954">
            <v>2367.2633000000001</v>
          </cell>
          <cell r="C954" t="str">
            <v>LES LILAS C &amp; D</v>
          </cell>
          <cell r="D954">
            <v>83.318699999999993</v>
          </cell>
        </row>
        <row r="955">
          <cell r="A955" t="str">
            <v>LEFEUVRE SYNDIC-1 rue de Clisson</v>
          </cell>
          <cell r="B955">
            <v>14.677199999999999</v>
          </cell>
          <cell r="C955" t="str">
            <v>LES LOUISIANES</v>
          </cell>
          <cell r="D955">
            <v>38.479999999999997</v>
          </cell>
        </row>
        <row r="956">
          <cell r="A956" t="str">
            <v>LEFEUVRE SYNDIC-21 rue de la Chalotais</v>
          </cell>
          <cell r="B956">
            <v>14.677199999999999</v>
          </cell>
          <cell r="C956" t="str">
            <v>LES MAISONS CARDINAL</v>
          </cell>
          <cell r="D956">
            <v>41.6113</v>
          </cell>
        </row>
        <row r="957">
          <cell r="A957" t="str">
            <v>LEFEUVRE SYNDIC-3 avenue Louis Barthou</v>
          </cell>
          <cell r="B957">
            <v>14.677199999999999</v>
          </cell>
          <cell r="C957" t="str">
            <v>Les Marines de Chasles</v>
          </cell>
          <cell r="D957">
            <v>225.59439999999998</v>
          </cell>
        </row>
        <row r="958">
          <cell r="A958" t="str">
            <v>LEFEUVRE SYNDIC-55 boulevard de la TA</v>
          </cell>
          <cell r="B958">
            <v>11.025600000000001</v>
          </cell>
          <cell r="C958" t="str">
            <v>LES MARINES DU HAVRE LOT N°9</v>
          </cell>
          <cell r="D958">
            <v>73.912299999999988</v>
          </cell>
        </row>
        <row r="959">
          <cell r="A959" t="str">
            <v>LEFEUVRE SYNDIC-6 rue de la Motte Fablais</v>
          </cell>
          <cell r="B959">
            <v>14.677199999999999</v>
          </cell>
          <cell r="C959" t="str">
            <v>LES NOYALES</v>
          </cell>
          <cell r="D959">
            <v>106.9366</v>
          </cell>
        </row>
        <row r="960">
          <cell r="A960" t="str">
            <v>LEFEUVRE SYNDIC-8 RUE DE ROHAN</v>
          </cell>
          <cell r="B960">
            <v>49.710900000000002</v>
          </cell>
          <cell r="C960" t="str">
            <v>LES ORCHIDEES</v>
          </cell>
          <cell r="D960">
            <v>136.57599999999999</v>
          </cell>
        </row>
        <row r="961">
          <cell r="A961" t="str">
            <v>LEFEUVRE SYNDIC-93 rue St Hélier</v>
          </cell>
          <cell r="B961">
            <v>14.677199999999999</v>
          </cell>
          <cell r="C961" t="str">
            <v>LES PARQUETEURS DE FRANCE</v>
          </cell>
          <cell r="D961">
            <v>20.853699999999996</v>
          </cell>
        </row>
        <row r="962">
          <cell r="A962" t="str">
            <v>LEGENDRE ST MALO</v>
          </cell>
          <cell r="B962">
            <v>9.61</v>
          </cell>
          <cell r="C962" t="str">
            <v>LES RECYCLEURS BRETONS</v>
          </cell>
          <cell r="D962">
            <v>72.074999999999989</v>
          </cell>
        </row>
        <row r="963">
          <cell r="A963" t="str">
            <v>L'ERABLE-Rue Jean 23</v>
          </cell>
          <cell r="B963">
            <v>56.491199999999992</v>
          </cell>
          <cell r="C963" t="str">
            <v>LES RELAIS D'ALSACE</v>
          </cell>
          <cell r="D963">
            <v>813.67869999999994</v>
          </cell>
        </row>
        <row r="964">
          <cell r="A964" t="str">
            <v>L'ERABLE-Rue Porée</v>
          </cell>
          <cell r="B964">
            <v>49.009999999999991</v>
          </cell>
          <cell r="C964" t="str">
            <v>LES SERRES DE BELLECOUR</v>
          </cell>
          <cell r="D964">
            <v>291.47129999999999</v>
          </cell>
        </row>
        <row r="965">
          <cell r="A965" t="str">
            <v>LEROY MERLIN BETTON</v>
          </cell>
          <cell r="B965">
            <v>3154.9825000000001</v>
          </cell>
          <cell r="C965" t="str">
            <v>LES TERASSES DU ROSAIS</v>
          </cell>
          <cell r="D965">
            <v>41.230599999999995</v>
          </cell>
        </row>
        <row r="966">
          <cell r="A966" t="str">
            <v>LES ANCOLIES</v>
          </cell>
          <cell r="B966">
            <v>41.784500000000001</v>
          </cell>
          <cell r="C966" t="str">
            <v>LES TERRASSES</v>
          </cell>
          <cell r="D966">
            <v>109.12469999999999</v>
          </cell>
        </row>
        <row r="967">
          <cell r="A967" t="str">
            <v>LES ANDELYS</v>
          </cell>
          <cell r="B967">
            <v>495.61030000000005</v>
          </cell>
          <cell r="C967" t="str">
            <v>LES TERRASSES DE LA RANCE</v>
          </cell>
          <cell r="D967">
            <v>197.96449999999999</v>
          </cell>
        </row>
        <row r="968">
          <cell r="A968" t="str">
            <v>LES BALCONS DE LA RANCE</v>
          </cell>
          <cell r="B968">
            <v>73.076999999999998</v>
          </cell>
          <cell r="C968" t="str">
            <v>LES TRIGONES</v>
          </cell>
          <cell r="D968">
            <v>124.92999999999999</v>
          </cell>
        </row>
        <row r="969">
          <cell r="A969" t="str">
            <v>LES CAMELIAS</v>
          </cell>
          <cell r="B969">
            <v>19.22</v>
          </cell>
          <cell r="C969" t="str">
            <v>LESAGE</v>
          </cell>
          <cell r="D969">
            <v>43.819599999999994</v>
          </cell>
        </row>
        <row r="970">
          <cell r="A970" t="str">
            <v>LES CASTILLANES</v>
          </cell>
          <cell r="B970">
            <v>234.0737</v>
          </cell>
          <cell r="C970" t="str">
            <v>LIBRAIRIE PRIVAT</v>
          </cell>
          <cell r="D970">
            <v>374.78999999999996</v>
          </cell>
        </row>
        <row r="971">
          <cell r="A971" t="str">
            <v>LES CLIPPERS</v>
          </cell>
          <cell r="B971">
            <v>110.74909999999998</v>
          </cell>
          <cell r="C971" t="str">
            <v>LIGUE DE BRETAGNE DE BASKET BALL</v>
          </cell>
          <cell r="D971">
            <v>104.07629999999999</v>
          </cell>
        </row>
        <row r="972">
          <cell r="A972" t="str">
            <v>LES CONSTRUCTIONS DU BELON VANNES</v>
          </cell>
          <cell r="B972">
            <v>34.7425</v>
          </cell>
          <cell r="C972" t="str">
            <v>LIOTHAUD</v>
          </cell>
          <cell r="D972">
            <v>88.531300000000002</v>
          </cell>
        </row>
        <row r="973">
          <cell r="A973" t="str">
            <v>LES CONSTRUCTIONS DU BELON-Auray</v>
          </cell>
          <cell r="B973">
            <v>41.6113</v>
          </cell>
          <cell r="C973" t="str">
            <v>LMH-18 rue de la Monnaie</v>
          </cell>
          <cell r="D973">
            <v>18.165299999999998</v>
          </cell>
        </row>
        <row r="974">
          <cell r="A974" t="str">
            <v>LES CONSTRUCTIONS DU BELON-Lorient</v>
          </cell>
          <cell r="B974">
            <v>258.70120000000003</v>
          </cell>
          <cell r="C974" t="str">
            <v>LOGERIM-1 Place St Germain</v>
          </cell>
          <cell r="D974">
            <v>13.503500000000001</v>
          </cell>
        </row>
        <row r="975">
          <cell r="A975" t="str">
            <v>LES CONSTRUCTIONS DU BELON-Quimperlé</v>
          </cell>
          <cell r="B975">
            <v>41.784500000000001</v>
          </cell>
          <cell r="C975" t="str">
            <v>LOGERIM-14 rue Vasselot</v>
          </cell>
          <cell r="D975">
            <v>35.959800000000001</v>
          </cell>
        </row>
        <row r="976">
          <cell r="A976" t="str">
            <v>LES DANAIDES</v>
          </cell>
          <cell r="B976">
            <v>99.618300000000005</v>
          </cell>
          <cell r="C976" t="str">
            <v>LOGERIM-26 rue de Nemours</v>
          </cell>
          <cell r="D976">
            <v>59.110500000000002</v>
          </cell>
        </row>
        <row r="977">
          <cell r="A977" t="str">
            <v>LES ECLUSES</v>
          </cell>
          <cell r="B977">
            <v>73.942999999999998</v>
          </cell>
          <cell r="C977" t="str">
            <v>LOGERIM-7 rue de l'Horloge</v>
          </cell>
          <cell r="D977">
            <v>18.165299999999998</v>
          </cell>
        </row>
        <row r="978">
          <cell r="A978" t="str">
            <v>LES ECOLES</v>
          </cell>
          <cell r="B978">
            <v>458.1087</v>
          </cell>
          <cell r="C978" t="str">
            <v>LOGERIM-Résidence Fernand Daucé</v>
          </cell>
          <cell r="D978">
            <v>34.978200000000001</v>
          </cell>
        </row>
        <row r="979">
          <cell r="A979" t="str">
            <v>LES ETOILES</v>
          </cell>
          <cell r="B979">
            <v>167.2345</v>
          </cell>
          <cell r="C979" t="str">
            <v>L'OREE VERDE BAT A</v>
          </cell>
          <cell r="D979">
            <v>131.56</v>
          </cell>
        </row>
        <row r="980">
          <cell r="A980" t="str">
            <v>LES FORGES</v>
          </cell>
          <cell r="B980">
            <v>96.1</v>
          </cell>
          <cell r="C980" t="str">
            <v>LORY</v>
          </cell>
          <cell r="D980">
            <v>124.92999999999999</v>
          </cell>
        </row>
        <row r="981">
          <cell r="A981" t="str">
            <v>LES JARDINS DE LA FORET</v>
          </cell>
          <cell r="B981">
            <v>239.4812</v>
          </cell>
          <cell r="C981" t="str">
            <v>LTM</v>
          </cell>
          <cell r="D981">
            <v>42.1175</v>
          </cell>
        </row>
        <row r="982">
          <cell r="A982" t="str">
            <v>LES JARDINS DE LA MER</v>
          </cell>
          <cell r="B982">
            <v>82.239599999999996</v>
          </cell>
          <cell r="C982" t="str">
            <v>LTM 72</v>
          </cell>
          <cell r="D982">
            <v>83.318699999999993</v>
          </cell>
        </row>
        <row r="983">
          <cell r="A983" t="str">
            <v>LES JARDINS DU PONT TOURGON (bât A)</v>
          </cell>
          <cell r="B983">
            <v>124.92999999999999</v>
          </cell>
          <cell r="C983" t="str">
            <v>LULLY</v>
          </cell>
          <cell r="D983">
            <v>83.318699999999993</v>
          </cell>
        </row>
        <row r="984">
          <cell r="A984" t="str">
            <v>LES JASMINS</v>
          </cell>
          <cell r="B984">
            <v>107.17999999999999</v>
          </cell>
          <cell r="C984" t="str">
            <v>LYCEE NOTRE DAME DE MENIMUR</v>
          </cell>
          <cell r="D984">
            <v>3554.4535999999998</v>
          </cell>
        </row>
        <row r="985">
          <cell r="A985" t="str">
            <v>LES LILAS A&amp; B</v>
          </cell>
          <cell r="B985">
            <v>83.318699999999993</v>
          </cell>
          <cell r="C985" t="str">
            <v>MAAF Lafayette</v>
          </cell>
          <cell r="D985">
            <v>224.25639999999999</v>
          </cell>
        </row>
        <row r="986">
          <cell r="A986" t="str">
            <v>LES LILAS C &amp; D</v>
          </cell>
          <cell r="B986">
            <v>83.318699999999993</v>
          </cell>
          <cell r="C986" t="str">
            <v>MAAF-Fougères</v>
          </cell>
          <cell r="D986">
            <v>249.85999999999999</v>
          </cell>
        </row>
        <row r="987">
          <cell r="A987" t="str">
            <v>LES LOUISIANES</v>
          </cell>
          <cell r="B987">
            <v>41.784500000000001</v>
          </cell>
          <cell r="C987" t="str">
            <v>MAAF-Janvier</v>
          </cell>
          <cell r="D987">
            <v>184.99249999999998</v>
          </cell>
        </row>
        <row r="988">
          <cell r="A988" t="str">
            <v>LES MAISONS CARDINAL</v>
          </cell>
          <cell r="B988">
            <v>41.6113</v>
          </cell>
          <cell r="C988" t="str">
            <v>MAGASIN VERT-Morlaix</v>
          </cell>
          <cell r="D988">
            <v>145.6876</v>
          </cell>
        </row>
        <row r="989">
          <cell r="A989" t="str">
            <v>Les Marines de Chasles</v>
          </cell>
          <cell r="B989">
            <v>238.11529999999999</v>
          </cell>
          <cell r="C989" t="str">
            <v>MAGASIN VERT-St Martin des champs</v>
          </cell>
          <cell r="D989">
            <v>370.83240000000001</v>
          </cell>
        </row>
        <row r="990">
          <cell r="A990" t="str">
            <v>LES MARINES DU HAVRE LOT N°9</v>
          </cell>
          <cell r="B990">
            <v>83.522300000000001</v>
          </cell>
          <cell r="C990" t="str">
            <v>MAILLARD</v>
          </cell>
          <cell r="D990">
            <v>36.866300000000003</v>
          </cell>
        </row>
        <row r="991">
          <cell r="A991" t="str">
            <v>LES NOYALES</v>
          </cell>
          <cell r="B991">
            <v>106.29909999999998</v>
          </cell>
          <cell r="C991" t="str">
            <v>MAINE (HP 4137)</v>
          </cell>
          <cell r="D991">
            <v>145.78369999999998</v>
          </cell>
        </row>
        <row r="992">
          <cell r="A992" t="str">
            <v>LES ORCHIDEES</v>
          </cell>
          <cell r="B992">
            <v>138.84350000000001</v>
          </cell>
          <cell r="C992" t="str">
            <v>MAIRIE-Plougasnou</v>
          </cell>
          <cell r="D992">
            <v>362.67399999999998</v>
          </cell>
        </row>
        <row r="993">
          <cell r="A993" t="str">
            <v>LES PARQUETEURS DE FRANCE</v>
          </cell>
          <cell r="B993">
            <v>20.853699999999996</v>
          </cell>
          <cell r="C993" t="str">
            <v>MAISON D'ARRET DE SAINT-MALO</v>
          </cell>
          <cell r="D993">
            <v>146.5591</v>
          </cell>
        </row>
        <row r="994">
          <cell r="A994" t="str">
            <v>LES RECYCLEURS BRETONS</v>
          </cell>
          <cell r="B994">
            <v>62.464999999999996</v>
          </cell>
          <cell r="C994" t="str">
            <v>MAISON DES ASSOCIATIONS</v>
          </cell>
          <cell r="D994">
            <v>271.84050000000002</v>
          </cell>
        </row>
        <row r="995">
          <cell r="A995" t="str">
            <v>LES RELAIS D'ALSACE</v>
          </cell>
          <cell r="B995">
            <v>832.89869999999996</v>
          </cell>
          <cell r="C995" t="str">
            <v>MAISON DU TECHNOPOLE</v>
          </cell>
          <cell r="D995">
            <v>399.34899999999999</v>
          </cell>
        </row>
        <row r="996">
          <cell r="A996" t="str">
            <v>LES SERRES DE BELLECOUR</v>
          </cell>
          <cell r="B996">
            <v>291.47129999999999</v>
          </cell>
          <cell r="C996" t="str">
            <v>MAISON ELIAN</v>
          </cell>
          <cell r="D996">
            <v>41.6113</v>
          </cell>
        </row>
        <row r="997">
          <cell r="A997" t="str">
            <v>LES TERASSES DU ROSAIS</v>
          </cell>
          <cell r="B997">
            <v>47.235799999999998</v>
          </cell>
          <cell r="C997" t="str">
            <v>MAISON MEDICALE DENTISTES</v>
          </cell>
          <cell r="D997">
            <v>177.785</v>
          </cell>
        </row>
        <row r="998">
          <cell r="A998" t="str">
            <v>LES TERRASSES</v>
          </cell>
          <cell r="B998">
            <v>111.9952</v>
          </cell>
          <cell r="C998" t="str">
            <v>MAISON MEDICALE PARTIES COMMUNES</v>
          </cell>
          <cell r="D998">
            <v>101.6738</v>
          </cell>
        </row>
        <row r="999">
          <cell r="A999" t="str">
            <v>LES TERRASSES DE LA RANCE</v>
          </cell>
          <cell r="B999">
            <v>203.43719999999999</v>
          </cell>
          <cell r="C999" t="str">
            <v>MAISONNEES II</v>
          </cell>
          <cell r="D999">
            <v>41.6113</v>
          </cell>
        </row>
        <row r="1000">
          <cell r="A1000" t="str">
            <v>LES TRIGONES</v>
          </cell>
          <cell r="B1000">
            <v>124.92999999999999</v>
          </cell>
          <cell r="C1000" t="str">
            <v>MAISONS D'AVENIR</v>
          </cell>
          <cell r="D1000">
            <v>41.910999999999994</v>
          </cell>
        </row>
        <row r="1001">
          <cell r="A1001" t="str">
            <v>LESAGE</v>
          </cell>
          <cell r="B1001">
            <v>53.429599999999994</v>
          </cell>
          <cell r="C1001" t="str">
            <v>MAISONS DE L'AVENIR ST MALO</v>
          </cell>
          <cell r="D1001">
            <v>41.6113</v>
          </cell>
        </row>
        <row r="1002">
          <cell r="A1002" t="str">
            <v>LIBRAIRIE PRIVAT</v>
          </cell>
          <cell r="B1002">
            <v>360.375</v>
          </cell>
          <cell r="C1002" t="str">
            <v>MAISONS DE L'AVENIR-Bain de bgne</v>
          </cell>
          <cell r="D1002">
            <v>41.6113</v>
          </cell>
        </row>
        <row r="1003">
          <cell r="A1003" t="str">
            <v>LIGUE DE BRETAGNE DE BASKET BALL</v>
          </cell>
          <cell r="B1003">
            <v>104.07629999999999</v>
          </cell>
          <cell r="C1003" t="str">
            <v>MAISONS DE L'AVENIR-Lannion</v>
          </cell>
          <cell r="D1003">
            <v>83.318699999999993</v>
          </cell>
        </row>
        <row r="1004">
          <cell r="A1004" t="str">
            <v>LIOTHAUD</v>
          </cell>
          <cell r="B1004">
            <v>106.7</v>
          </cell>
          <cell r="C1004" t="str">
            <v>MAISONS FRANCOIS LEON - St Quay Perros</v>
          </cell>
          <cell r="D1004">
            <v>20.853699999999996</v>
          </cell>
        </row>
        <row r="1005">
          <cell r="A1005" t="str">
            <v>LMH-18 rue de la Monnaie</v>
          </cell>
          <cell r="B1005">
            <v>14.677199999999999</v>
          </cell>
          <cell r="C1005" t="str">
            <v>MAISONS SOCOREN</v>
          </cell>
          <cell r="D1005">
            <v>64.698999999999998</v>
          </cell>
        </row>
        <row r="1006">
          <cell r="A1006" t="str">
            <v>LOGERIM-1 Place St Germain</v>
          </cell>
          <cell r="B1006">
            <v>14.677199999999999</v>
          </cell>
          <cell r="C1006" t="str">
            <v>Maître Catherine GUILLARD</v>
          </cell>
          <cell r="D1006">
            <v>41.6113</v>
          </cell>
        </row>
        <row r="1007">
          <cell r="A1007" t="str">
            <v>LOGERIM-14 rue Vasselot</v>
          </cell>
          <cell r="B1007">
            <v>14.677199999999999</v>
          </cell>
          <cell r="C1007" t="str">
            <v>MAJ</v>
          </cell>
          <cell r="D1007">
            <v>249.85999999999999</v>
          </cell>
        </row>
        <row r="1008">
          <cell r="A1008" t="str">
            <v>LOGERIM-26 rue de Nemours</v>
          </cell>
          <cell r="B1008">
            <v>14.677199999999999</v>
          </cell>
          <cell r="C1008" t="str">
            <v>MALAGUTI</v>
          </cell>
          <cell r="D1008">
            <v>43.819599999999994</v>
          </cell>
        </row>
        <row r="1009">
          <cell r="A1009" t="str">
            <v>LOGERIM-7 rue de l'Horloge</v>
          </cell>
          <cell r="B1009">
            <v>14.677199999999999</v>
          </cell>
          <cell r="C1009" t="str">
            <v>MANE CRAPING</v>
          </cell>
          <cell r="D1009">
            <v>104.07629999999999</v>
          </cell>
        </row>
        <row r="1010">
          <cell r="A1010" t="str">
            <v>LOGERIM-Résidence Fernand Daucé</v>
          </cell>
          <cell r="B1010">
            <v>14.677199999999999</v>
          </cell>
          <cell r="C1010" t="str">
            <v>MANOIR</v>
          </cell>
          <cell r="D1010">
            <v>187.39499999999998</v>
          </cell>
        </row>
        <row r="1011">
          <cell r="A1011" t="str">
            <v>L'OREE VERDE BAT A</v>
          </cell>
          <cell r="B1011">
            <v>130.79499999999999</v>
          </cell>
          <cell r="C1011" t="str">
            <v>MAQUIS ST MARCEL</v>
          </cell>
          <cell r="D1011">
            <v>63.375</v>
          </cell>
        </row>
        <row r="1012">
          <cell r="A1012" t="str">
            <v>LORY</v>
          </cell>
          <cell r="B1012">
            <v>118.2325</v>
          </cell>
          <cell r="C1012" t="str">
            <v>MAROC 1 (HP 4142)</v>
          </cell>
          <cell r="D1012">
            <v>249.85999999999999</v>
          </cell>
        </row>
        <row r="1013">
          <cell r="A1013" t="str">
            <v>LTM</v>
          </cell>
          <cell r="B1013">
            <v>32.467500000000001</v>
          </cell>
          <cell r="C1013" t="str">
            <v>MATECO LANNION</v>
          </cell>
          <cell r="D1013">
            <v>451.66999999999996</v>
          </cell>
        </row>
        <row r="1014">
          <cell r="A1014" t="str">
            <v>LTM 72</v>
          </cell>
          <cell r="B1014">
            <v>78.5137</v>
          </cell>
          <cell r="C1014" t="str">
            <v>MATECO TREGUIER</v>
          </cell>
          <cell r="D1014">
            <v>9.61</v>
          </cell>
        </row>
        <row r="1015">
          <cell r="A1015" t="str">
            <v>LULLY</v>
          </cell>
          <cell r="B1015">
            <v>83.318699999999993</v>
          </cell>
          <cell r="C1015" t="str">
            <v>MAX SAUER</v>
          </cell>
          <cell r="D1015">
            <v>3265.3927999999996</v>
          </cell>
        </row>
        <row r="1016">
          <cell r="A1016" t="str">
            <v>LYCEE NOTRE DAME DE MENIMUR</v>
          </cell>
          <cell r="B1016">
            <v>3537.6360999999997</v>
          </cell>
          <cell r="C1016" t="str">
            <v>MBA RADIANCE</v>
          </cell>
          <cell r="D1016">
            <v>1249.2039</v>
          </cell>
        </row>
        <row r="1017">
          <cell r="A1017" t="str">
            <v>MAAF Lafayette</v>
          </cell>
          <cell r="B1017">
            <v>220.60000000000002</v>
          </cell>
          <cell r="C1017" t="str">
            <v>MEDECINE SCOLAIRE</v>
          </cell>
          <cell r="D1017">
            <v>41.6113</v>
          </cell>
        </row>
        <row r="1018">
          <cell r="A1018" t="str">
            <v>MAAF-Fougères</v>
          </cell>
          <cell r="B1018">
            <v>240.25</v>
          </cell>
          <cell r="C1018" t="str">
            <v>MEDERIC CICAS Lorient</v>
          </cell>
          <cell r="D1018">
            <v>270.71370000000002</v>
          </cell>
        </row>
        <row r="1019">
          <cell r="A1019" t="str">
            <v>MAAF-Janvier</v>
          </cell>
          <cell r="B1019">
            <v>156.16249999999999</v>
          </cell>
          <cell r="C1019" t="str">
            <v>MEDERIC DELEGATION Lorient</v>
          </cell>
          <cell r="D1019">
            <v>208.24870000000001</v>
          </cell>
        </row>
        <row r="1020">
          <cell r="A1020" t="str">
            <v>MAGASIN VERT-Morlaix</v>
          </cell>
          <cell r="B1020">
            <v>145.6876</v>
          </cell>
          <cell r="C1020" t="str">
            <v>MEDERIC Rennes</v>
          </cell>
          <cell r="D1020">
            <v>312.32499999999999</v>
          </cell>
        </row>
        <row r="1021">
          <cell r="A1021" t="str">
            <v>MAGASIN VERT-St Martin des champs</v>
          </cell>
          <cell r="B1021">
            <v>375.87239999999997</v>
          </cell>
          <cell r="C1021" t="str">
            <v>MEDERIC Vannes</v>
          </cell>
          <cell r="D1021">
            <v>83.318699999999993</v>
          </cell>
        </row>
        <row r="1022">
          <cell r="A1022" t="str">
            <v>MAILLARD</v>
          </cell>
          <cell r="B1022">
            <v>41.6113</v>
          </cell>
          <cell r="C1022" t="str">
            <v>MEDI SPORT</v>
          </cell>
          <cell r="D1022">
            <v>76.88</v>
          </cell>
        </row>
        <row r="1023">
          <cell r="A1023" t="str">
            <v>MAINE (HP 4137)</v>
          </cell>
          <cell r="B1023">
            <v>145.78369999999998</v>
          </cell>
          <cell r="C1023" t="str">
            <v>MENUISERIE CONFORT</v>
          </cell>
          <cell r="D1023">
            <v>80.441000000000003</v>
          </cell>
        </row>
        <row r="1024">
          <cell r="A1024" t="str">
            <v>MAIRIE-Plougasnou</v>
          </cell>
          <cell r="B1024">
            <v>344.899</v>
          </cell>
          <cell r="C1024" t="str">
            <v>MER ET MEDIA</v>
          </cell>
          <cell r="D1024">
            <v>41.6113</v>
          </cell>
        </row>
        <row r="1025">
          <cell r="A1025" t="str">
            <v>MAISON D'ARRET DE SAINT-MALO</v>
          </cell>
          <cell r="B1025">
            <v>132.7191</v>
          </cell>
          <cell r="C1025" t="str">
            <v>MESTRIDEN 37</v>
          </cell>
          <cell r="D1025">
            <v>20.853699999999996</v>
          </cell>
        </row>
        <row r="1026">
          <cell r="A1026" t="str">
            <v>MAISON DES ASSOCIATIONS</v>
          </cell>
          <cell r="B1026">
            <v>271.84050000000002</v>
          </cell>
          <cell r="C1026" t="str">
            <v>METZ</v>
          </cell>
          <cell r="D1026">
            <v>63.255200000000002</v>
          </cell>
        </row>
        <row r="1027">
          <cell r="A1027" t="str">
            <v>MAISON DU TECHNOPOLE</v>
          </cell>
          <cell r="B1027">
            <v>398.98899999999998</v>
          </cell>
          <cell r="C1027" t="str">
            <v>MGDIS</v>
          </cell>
          <cell r="D1027">
            <v>1043.3142</v>
          </cell>
        </row>
        <row r="1028">
          <cell r="A1028" t="str">
            <v>MAISON ELIAN</v>
          </cell>
          <cell r="B1028">
            <v>41.6113</v>
          </cell>
          <cell r="C1028" t="str">
            <v>MGEN - Eperon</v>
          </cell>
          <cell r="D1028">
            <v>364.41120000000001</v>
          </cell>
        </row>
        <row r="1029">
          <cell r="A1029" t="str">
            <v>MAISON FRANCOIS LEON - Landerneau</v>
          </cell>
          <cell r="B1029">
            <v>0</v>
          </cell>
          <cell r="C1029" t="str">
            <v>MGEN CENTRE VILLE</v>
          </cell>
          <cell r="D1029">
            <v>562.18499999999995</v>
          </cell>
        </row>
        <row r="1030">
          <cell r="A1030" t="str">
            <v>MAISON MEDICALE DENTISTES</v>
          </cell>
          <cell r="B1030">
            <v>206.61499999999998</v>
          </cell>
          <cell r="C1030" t="str">
            <v>MGEN-Section départementale de la sarthe</v>
          </cell>
          <cell r="D1030">
            <v>1363.9924999999998</v>
          </cell>
        </row>
        <row r="1031">
          <cell r="A1031" t="str">
            <v>MAISON MEDICALE PARTIES COMMUNES</v>
          </cell>
          <cell r="B1031">
            <v>104.07629999999999</v>
          </cell>
          <cell r="C1031" t="str">
            <v>MILLE CLUB LA MADELEINE</v>
          </cell>
          <cell r="D1031">
            <v>41.707399999999993</v>
          </cell>
        </row>
        <row r="1032">
          <cell r="A1032" t="str">
            <v>MAISONNEES II</v>
          </cell>
          <cell r="B1032">
            <v>41.797499999999999</v>
          </cell>
          <cell r="C1032" t="str">
            <v>MILON</v>
          </cell>
          <cell r="D1032">
            <v>83.665500000000009</v>
          </cell>
        </row>
        <row r="1033">
          <cell r="A1033" t="str">
            <v>MAISONS D'AVENIR</v>
          </cell>
          <cell r="B1033">
            <v>42.000999999999998</v>
          </cell>
          <cell r="C1033" t="str">
            <v>MIROITERIES DE L'OUEST</v>
          </cell>
          <cell r="D1033">
            <v>646.1407999999999</v>
          </cell>
        </row>
        <row r="1034">
          <cell r="A1034" t="str">
            <v>MAISONS DE L'AVENIR ST MALO</v>
          </cell>
          <cell r="B1034">
            <v>41.6113</v>
          </cell>
          <cell r="C1034" t="str">
            <v>MISSION LOCALE</v>
          </cell>
          <cell r="D1034">
            <v>661.82550000000003</v>
          </cell>
        </row>
        <row r="1035">
          <cell r="A1035" t="str">
            <v>MAISONS DE L'AVENIR-Bain de bgne</v>
          </cell>
          <cell r="B1035">
            <v>41.6113</v>
          </cell>
          <cell r="C1035" t="str">
            <v>MISSION LOCALE 35 PARCHEMINERIE</v>
          </cell>
          <cell r="D1035">
            <v>208.24870000000001</v>
          </cell>
        </row>
        <row r="1036">
          <cell r="A1036" t="str">
            <v>MAISONS DE L'AVENIR-Lannion</v>
          </cell>
          <cell r="B1036">
            <v>83.318699999999993</v>
          </cell>
          <cell r="C1036" t="str">
            <v>MISSION LOCALE BD MOUNIER RENNES</v>
          </cell>
          <cell r="D1036">
            <v>96.1</v>
          </cell>
        </row>
        <row r="1037">
          <cell r="A1037" t="str">
            <v>MAISONS FRANCOIS LEON - St Quay Perros</v>
          </cell>
          <cell r="B1037">
            <v>11.243699999999999</v>
          </cell>
          <cell r="C1037" t="str">
            <v>MITSUBISHI ELECTRIC I.T.E.</v>
          </cell>
          <cell r="D1037">
            <v>947.69999999999993</v>
          </cell>
        </row>
        <row r="1038">
          <cell r="A1038" t="str">
            <v>MAISONS SOCOREN</v>
          </cell>
          <cell r="B1038">
            <v>84.09899999999999</v>
          </cell>
          <cell r="C1038" t="str">
            <v>MMA bd Foch</v>
          </cell>
          <cell r="D1038">
            <v>41.6113</v>
          </cell>
        </row>
        <row r="1039">
          <cell r="A1039" t="str">
            <v>Maître Catherine GUILLARD</v>
          </cell>
          <cell r="B1039">
            <v>41.6113</v>
          </cell>
          <cell r="C1039" t="str">
            <v>MMA COMBOURG</v>
          </cell>
          <cell r="D1039">
            <v>83.318699999999993</v>
          </cell>
        </row>
        <row r="1040">
          <cell r="A1040" t="str">
            <v>MAJ</v>
          </cell>
          <cell r="B1040">
            <v>249.85999999999999</v>
          </cell>
          <cell r="C1040" t="str">
            <v>MMA LORIENT</v>
          </cell>
          <cell r="D1040">
            <v>52.086199999999998</v>
          </cell>
        </row>
        <row r="1041">
          <cell r="A1041" t="str">
            <v>MALAGUTI</v>
          </cell>
          <cell r="B1041">
            <v>33.699599999999997</v>
          </cell>
          <cell r="C1041" t="str">
            <v>MOBALPA LANESTER</v>
          </cell>
          <cell r="D1041">
            <v>166.54129999999998</v>
          </cell>
        </row>
        <row r="1042">
          <cell r="A1042" t="str">
            <v>MANE CRAPING</v>
          </cell>
          <cell r="B1042">
            <v>104.07629999999999</v>
          </cell>
          <cell r="C1042" t="str">
            <v>MOBALPA QUIMPERLE</v>
          </cell>
          <cell r="D1042">
            <v>104.5095</v>
          </cell>
        </row>
        <row r="1043">
          <cell r="A1043" t="str">
            <v>MANOIR</v>
          </cell>
          <cell r="B1043">
            <v>275.97809999999998</v>
          </cell>
          <cell r="C1043" t="str">
            <v>MON FINANCIER</v>
          </cell>
          <cell r="D1043">
            <v>41.6113</v>
          </cell>
        </row>
        <row r="1044">
          <cell r="A1044" t="str">
            <v>MAQUIS ST MARCEL</v>
          </cell>
          <cell r="B1044">
            <v>63.375</v>
          </cell>
          <cell r="C1044" t="str">
            <v>MONSIEUR BRICOLAGE</v>
          </cell>
          <cell r="D1044">
            <v>269.08</v>
          </cell>
        </row>
        <row r="1045">
          <cell r="A1045" t="str">
            <v>MAROC 1 (HP 4142)</v>
          </cell>
          <cell r="B1045">
            <v>249.85999999999999</v>
          </cell>
          <cell r="C1045" t="str">
            <v>MORVAN &amp; DANIEL</v>
          </cell>
          <cell r="D1045">
            <v>102.73949999999999</v>
          </cell>
        </row>
        <row r="1046">
          <cell r="A1046" t="str">
            <v>MATECO LANNION</v>
          </cell>
          <cell r="B1046">
            <v>490.10999999999996</v>
          </cell>
          <cell r="C1046" t="str">
            <v>MR BRICOLAGE</v>
          </cell>
          <cell r="D1046">
            <v>374.78999999999996</v>
          </cell>
        </row>
        <row r="1047">
          <cell r="A1047" t="str">
            <v>MATECO TREGUIER</v>
          </cell>
          <cell r="B1047">
            <v>9.61</v>
          </cell>
          <cell r="C1047" t="str">
            <v>MULSANNE MUSCULATION</v>
          </cell>
          <cell r="D1047">
            <v>62.464999999999996</v>
          </cell>
        </row>
        <row r="1048">
          <cell r="A1048" t="str">
            <v>MAX SAUER</v>
          </cell>
          <cell r="B1048">
            <v>3153.6977999999999</v>
          </cell>
          <cell r="C1048" t="str">
            <v>MULTIBURO-Améthystes</v>
          </cell>
          <cell r="D1048">
            <v>458.8775</v>
          </cell>
        </row>
        <row r="1049">
          <cell r="A1049" t="str">
            <v>MBA RADIANCE</v>
          </cell>
          <cell r="B1049">
            <v>1225.1788999999999</v>
          </cell>
          <cell r="C1049" t="str">
            <v>MULTIBURO-Carnot</v>
          </cell>
          <cell r="D1049">
            <v>922.56</v>
          </cell>
        </row>
        <row r="1050">
          <cell r="A1050" t="str">
            <v>MEDECINE SCOLAIRE</v>
          </cell>
          <cell r="B1050">
            <v>41.6113</v>
          </cell>
          <cell r="C1050" t="str">
            <v>MULTILOTS</v>
          </cell>
          <cell r="D1050">
            <v>119.14499999999998</v>
          </cell>
        </row>
        <row r="1051">
          <cell r="A1051" t="str">
            <v>MEDERIC CICAS Lorient</v>
          </cell>
          <cell r="B1051">
            <v>270.71370000000002</v>
          </cell>
          <cell r="C1051" t="str">
            <v>Multiservices 35</v>
          </cell>
          <cell r="D1051">
            <v>0</v>
          </cell>
        </row>
        <row r="1052">
          <cell r="A1052" t="str">
            <v>MEDERIC DELEGATION Lorient</v>
          </cell>
          <cell r="B1052">
            <v>198.6387</v>
          </cell>
          <cell r="C1052" t="str">
            <v>MUSEE DES BEAUX ARTS LOCAUX ANNEXES</v>
          </cell>
          <cell r="D1052">
            <v>312.32499999999999</v>
          </cell>
        </row>
        <row r="1053">
          <cell r="A1053" t="str">
            <v>MEDERIC Rennes</v>
          </cell>
          <cell r="B1053">
            <v>312.32499999999999</v>
          </cell>
          <cell r="C1053" t="str">
            <v>MUSEUM D'HISTOIRE NATURELLE</v>
          </cell>
          <cell r="D1053">
            <v>499.71999999999997</v>
          </cell>
        </row>
        <row r="1054">
          <cell r="A1054" t="str">
            <v>MEDERIC Vannes</v>
          </cell>
          <cell r="B1054">
            <v>83.318699999999993</v>
          </cell>
          <cell r="C1054" t="str">
            <v>MUTOUEST - Centre</v>
          </cell>
          <cell r="D1054">
            <v>208.83550000000002</v>
          </cell>
        </row>
        <row r="1055">
          <cell r="A1055" t="str">
            <v>MEDI SPORT</v>
          </cell>
          <cell r="B1055">
            <v>83.2226</v>
          </cell>
          <cell r="C1055" t="str">
            <v>MUTUAL LOGISTICS</v>
          </cell>
          <cell r="D1055">
            <v>1146.7536999999998</v>
          </cell>
        </row>
        <row r="1056">
          <cell r="A1056" t="str">
            <v>MENUISERIE CONFORT</v>
          </cell>
          <cell r="B1056">
            <v>89.960999999999984</v>
          </cell>
          <cell r="C1056" t="str">
            <v>MUTUELLE DES ETUDIANTS-1 Espagne</v>
          </cell>
          <cell r="D1056">
            <v>208.24870000000001</v>
          </cell>
        </row>
        <row r="1057">
          <cell r="A1057" t="str">
            <v>MER ET MEDIA</v>
          </cell>
          <cell r="B1057">
            <v>41.6113</v>
          </cell>
          <cell r="C1057" t="str">
            <v>NACARAT Agence Bretagne</v>
          </cell>
          <cell r="D1057">
            <v>41.6113</v>
          </cell>
        </row>
        <row r="1058">
          <cell r="A1058" t="str">
            <v>MESTRIDEN 37</v>
          </cell>
          <cell r="B1058">
            <v>20.853699999999996</v>
          </cell>
          <cell r="C1058" t="str">
            <v>NEOLOGY PETRA</v>
          </cell>
          <cell r="D1058">
            <v>62.725000000000001</v>
          </cell>
        </row>
        <row r="1059">
          <cell r="A1059" t="str">
            <v>METZ</v>
          </cell>
          <cell r="B1059">
            <v>91.584900000000005</v>
          </cell>
          <cell r="C1059" t="str">
            <v>NET PLUS Brest/bureaux</v>
          </cell>
          <cell r="D1059">
            <v>41.6113</v>
          </cell>
        </row>
        <row r="1060">
          <cell r="A1060" t="str">
            <v>MGDIS</v>
          </cell>
          <cell r="B1060">
            <v>1035.8067000000001</v>
          </cell>
          <cell r="C1060" t="str">
            <v>NET PLUS BUREAUX CESSON</v>
          </cell>
          <cell r="D1060">
            <v>369.85640000000001</v>
          </cell>
        </row>
        <row r="1061">
          <cell r="A1061" t="str">
            <v>MGEN - Eperon</v>
          </cell>
          <cell r="B1061">
            <v>364.41120000000001</v>
          </cell>
          <cell r="C1061" t="str">
            <v>NICET</v>
          </cell>
          <cell r="D1061">
            <v>44.216099999999997</v>
          </cell>
        </row>
        <row r="1062">
          <cell r="A1062" t="str">
            <v>MGEN CENTRE VILLE</v>
          </cell>
          <cell r="B1062">
            <v>562.18499999999995</v>
          </cell>
          <cell r="C1062" t="str">
            <v>NOTRE DAME</v>
          </cell>
          <cell r="D1062">
            <v>52.303000000000004</v>
          </cell>
        </row>
        <row r="1063">
          <cell r="A1063" t="str">
            <v>MGEN-Section départementale de la sarthe</v>
          </cell>
          <cell r="B1063">
            <v>1363.9924999999998</v>
          </cell>
          <cell r="C1063" t="str">
            <v>NOUVELLES FRONTIERES BREST</v>
          </cell>
          <cell r="D1063">
            <v>124.92999999999999</v>
          </cell>
        </row>
        <row r="1064">
          <cell r="A1064" t="str">
            <v>MILLE CLUB LA MADELEINE</v>
          </cell>
          <cell r="B1064">
            <v>41.707399999999993</v>
          </cell>
          <cell r="C1064" t="str">
            <v>nouvelles frontières tronjolly rennes</v>
          </cell>
          <cell r="D1064">
            <v>124.92999999999999</v>
          </cell>
        </row>
        <row r="1065">
          <cell r="A1065" t="str">
            <v>MILON</v>
          </cell>
          <cell r="B1065">
            <v>83.665500000000009</v>
          </cell>
          <cell r="C1065" t="str">
            <v>NOUVELLES FRONTIERES ZOLA RENNES</v>
          </cell>
          <cell r="D1065">
            <v>124.92999999999999</v>
          </cell>
        </row>
        <row r="1066">
          <cell r="A1066" t="str">
            <v>MIROITERIES DE L'OUEST</v>
          </cell>
          <cell r="B1066">
            <v>646.49080000000004</v>
          </cell>
          <cell r="C1066" t="str">
            <v>OBERTHUR F &amp; 74</v>
          </cell>
          <cell r="D1066">
            <v>458.04720000000003</v>
          </cell>
        </row>
        <row r="1067">
          <cell r="A1067" t="str">
            <v>MISSION LOCALE</v>
          </cell>
          <cell r="B1067">
            <v>679.553</v>
          </cell>
          <cell r="C1067" t="str">
            <v>OBERTHUR REPURG.</v>
          </cell>
          <cell r="D1067">
            <v>116.259</v>
          </cell>
        </row>
        <row r="1068">
          <cell r="A1068" t="str">
            <v>MISSION LOCALE 35 PARCHEMINERIE</v>
          </cell>
          <cell r="B1068">
            <v>211.42</v>
          </cell>
          <cell r="C1068" t="str">
            <v>OCDL</v>
          </cell>
          <cell r="D1068">
            <v>520.57370000000003</v>
          </cell>
        </row>
        <row r="1069">
          <cell r="A1069" t="str">
            <v>MISSION LOCALE BD MOUNIER RENNES</v>
          </cell>
          <cell r="B1069">
            <v>97.72</v>
          </cell>
          <cell r="C1069" t="str">
            <v>OCEAN AUTOMOBILE</v>
          </cell>
          <cell r="D1069">
            <v>832.89869999999996</v>
          </cell>
        </row>
        <row r="1070">
          <cell r="A1070" t="str">
            <v>MITSUBISHI ELECTRIC I.T.E.</v>
          </cell>
          <cell r="B1070">
            <v>947.69999999999993</v>
          </cell>
          <cell r="C1070" t="str">
            <v>OCEAN DEVELOPPEMENT</v>
          </cell>
          <cell r="D1070">
            <v>104.07629999999999</v>
          </cell>
        </row>
        <row r="1071">
          <cell r="A1071" t="str">
            <v>MMA bd Foch</v>
          </cell>
          <cell r="B1071">
            <v>41.6113</v>
          </cell>
          <cell r="C1071" t="str">
            <v>OCEAN TERRE BIOTECHNOLOGIE</v>
          </cell>
          <cell r="D1071">
            <v>555.72250000000008</v>
          </cell>
        </row>
        <row r="1072">
          <cell r="A1072" t="str">
            <v>MMA COMBOURG</v>
          </cell>
          <cell r="B1072">
            <v>83.318699999999993</v>
          </cell>
          <cell r="C1072" t="str">
            <v>OFFICE DEPOT</v>
          </cell>
          <cell r="D1072">
            <v>127.8625</v>
          </cell>
        </row>
        <row r="1073">
          <cell r="A1073" t="str">
            <v>MMA LORIENT</v>
          </cell>
          <cell r="B1073">
            <v>52.086199999999998</v>
          </cell>
          <cell r="C1073" t="str">
            <v>OP</v>
          </cell>
          <cell r="D1073">
            <v>144.04</v>
          </cell>
        </row>
        <row r="1074">
          <cell r="A1074" t="str">
            <v>MOBALPA LANESTER</v>
          </cell>
          <cell r="B1074">
            <v>166.54129999999998</v>
          </cell>
          <cell r="C1074" t="str">
            <v>OPTILANGUES</v>
          </cell>
          <cell r="D1074">
            <v>83.318699999999993</v>
          </cell>
        </row>
        <row r="1075">
          <cell r="A1075" t="str">
            <v>MOBALPA QUIMPERLE</v>
          </cell>
          <cell r="B1075">
            <v>104.5095</v>
          </cell>
          <cell r="C1075" t="str">
            <v>OPTION SAI RENNES</v>
          </cell>
          <cell r="D1075">
            <v>548.53879999999992</v>
          </cell>
        </row>
        <row r="1076">
          <cell r="A1076" t="str">
            <v>MON FINANCIER</v>
          </cell>
          <cell r="B1076">
            <v>38.44</v>
          </cell>
          <cell r="C1076" t="str">
            <v>ORCANIA</v>
          </cell>
          <cell r="D1076">
            <v>199.12169999999998</v>
          </cell>
        </row>
        <row r="1077">
          <cell r="A1077" t="str">
            <v>MONSIEUR BRICOLAGE</v>
          </cell>
          <cell r="B1077">
            <v>235.44499999999999</v>
          </cell>
          <cell r="C1077" t="str">
            <v>ORCAS</v>
          </cell>
          <cell r="D1077">
            <v>41.6113</v>
          </cell>
        </row>
        <row r="1078">
          <cell r="A1078" t="str">
            <v>MORVAN &amp; DANIEL</v>
          </cell>
          <cell r="B1078">
            <v>79.039500000000004</v>
          </cell>
          <cell r="C1078" t="str">
            <v>ORDRE DES EXPERTS</v>
          </cell>
          <cell r="D1078">
            <v>422.46749999999997</v>
          </cell>
        </row>
        <row r="1079">
          <cell r="A1079" t="str">
            <v>MR BRICOLAGE</v>
          </cell>
          <cell r="B1079">
            <v>341.15499999999997</v>
          </cell>
          <cell r="C1079" t="str">
            <v>OREFI</v>
          </cell>
          <cell r="D1079">
            <v>82.933499999999995</v>
          </cell>
        </row>
        <row r="1080">
          <cell r="A1080" t="str">
            <v>MS NET PLUS CESSON</v>
          </cell>
          <cell r="B1080">
            <v>30.76</v>
          </cell>
          <cell r="C1080" t="str">
            <v>OUEST AUDITION PLABENNEC</v>
          </cell>
          <cell r="D1080">
            <v>51.221299999999999</v>
          </cell>
        </row>
        <row r="1081">
          <cell r="A1081" t="str">
            <v>MSTC</v>
          </cell>
          <cell r="B1081">
            <v>180.1875</v>
          </cell>
          <cell r="C1081" t="str">
            <v>OUEST AUDITION-Brest</v>
          </cell>
          <cell r="D1081">
            <v>84.09899999999999</v>
          </cell>
        </row>
        <row r="1082">
          <cell r="A1082" t="str">
            <v>MULSANNE MUSCULATION</v>
          </cell>
          <cell r="B1082">
            <v>62.464999999999996</v>
          </cell>
          <cell r="C1082" t="str">
            <v>OUEST AUDITION-Landerneau</v>
          </cell>
          <cell r="D1082">
            <v>62.464999999999996</v>
          </cell>
        </row>
        <row r="1083">
          <cell r="A1083" t="str">
            <v>MULTIBURO-Améthystes</v>
          </cell>
          <cell r="B1083">
            <v>472.85</v>
          </cell>
          <cell r="C1083" t="str">
            <v>OUEST AUDITION-Lesneven</v>
          </cell>
          <cell r="D1083">
            <v>83.318699999999993</v>
          </cell>
        </row>
        <row r="1084">
          <cell r="A1084" t="str">
            <v>MULTIBURO-Carnot</v>
          </cell>
          <cell r="B1084">
            <v>936.97499999999991</v>
          </cell>
          <cell r="C1084" t="str">
            <v>OUEST AUDITION-Morlaix</v>
          </cell>
          <cell r="D1084">
            <v>41.707399999999993</v>
          </cell>
        </row>
        <row r="1085">
          <cell r="A1085" t="str">
            <v>MULTILOTS</v>
          </cell>
          <cell r="B1085">
            <v>130.79499999999999</v>
          </cell>
          <cell r="C1085" t="str">
            <v>OUEST AUDITION-Plouzané</v>
          </cell>
          <cell r="D1085">
            <v>63.375</v>
          </cell>
        </row>
        <row r="1086">
          <cell r="A1086" t="str">
            <v>Multiservices 35</v>
          </cell>
          <cell r="B1086">
            <v>82.95</v>
          </cell>
          <cell r="C1086" t="str">
            <v>OUEST BUREAU</v>
          </cell>
          <cell r="D1086">
            <v>20.853699999999996</v>
          </cell>
        </row>
        <row r="1087">
          <cell r="A1087" t="str">
            <v>MUSEE DES BEAUX ARTS LOCAUX ANNEXES</v>
          </cell>
          <cell r="B1087">
            <v>312.32499999999999</v>
          </cell>
          <cell r="C1087" t="str">
            <v>OUEST COMPOSITES</v>
          </cell>
          <cell r="D1087">
            <v>229.00629999999998</v>
          </cell>
        </row>
        <row r="1088">
          <cell r="A1088" t="str">
            <v>MUSEUM D'HISTOIRE NATURELLE</v>
          </cell>
          <cell r="B1088">
            <v>499.71999999999997</v>
          </cell>
          <cell r="C1088" t="str">
            <v>OUEST COORDINATION</v>
          </cell>
          <cell r="D1088">
            <v>62.464999999999996</v>
          </cell>
        </row>
        <row r="1089">
          <cell r="A1089" t="str">
            <v>MUTOUEST - Centre</v>
          </cell>
          <cell r="B1089">
            <v>209.11550000000003</v>
          </cell>
          <cell r="C1089" t="str">
            <v>OUEST UTILITAIRES VOLVO</v>
          </cell>
          <cell r="D1089">
            <v>156.8125</v>
          </cell>
        </row>
        <row r="1090">
          <cell r="A1090" t="str">
            <v>MUTUAL LOGISTICS</v>
          </cell>
          <cell r="B1090">
            <v>1121.1986999999999</v>
          </cell>
          <cell r="C1090" t="str">
            <v>OURANOS</v>
          </cell>
          <cell r="D1090">
            <v>381.34020000000004</v>
          </cell>
        </row>
        <row r="1091">
          <cell r="A1091" t="str">
            <v>MUTUELLE DES ETUDIANTS-1 Espagne</v>
          </cell>
          <cell r="B1091">
            <v>208.24870000000001</v>
          </cell>
          <cell r="C1091" t="str">
            <v>P.R.B.</v>
          </cell>
          <cell r="D1091">
            <v>126.1</v>
          </cell>
        </row>
        <row r="1092">
          <cell r="A1092" t="str">
            <v>NACARAT Agence Bretagne</v>
          </cell>
          <cell r="B1092">
            <v>41.6113</v>
          </cell>
          <cell r="C1092" t="str">
            <v>PAILLEREAU Cabinet Gynecologique</v>
          </cell>
          <cell r="D1092">
            <v>104.07629999999999</v>
          </cell>
        </row>
        <row r="1093">
          <cell r="A1093" t="str">
            <v>NEOLOGY PETRA</v>
          </cell>
          <cell r="B1093">
            <v>48.25</v>
          </cell>
          <cell r="C1093" t="str">
            <v>PARAME IMMOBILIER</v>
          </cell>
          <cell r="D1093">
            <v>29.742799999999999</v>
          </cell>
        </row>
        <row r="1094">
          <cell r="A1094" t="str">
            <v>NET PLUS Brest/bureaux</v>
          </cell>
          <cell r="B1094">
            <v>41.6113</v>
          </cell>
          <cell r="C1094" t="str">
            <v>PARC DES BOIS 3</v>
          </cell>
          <cell r="D1094">
            <v>24.024999999999999</v>
          </cell>
        </row>
        <row r="1095">
          <cell r="A1095" t="str">
            <v>NET PLUS BUREAUX CESSON</v>
          </cell>
          <cell r="B1095">
            <v>366.08920000000001</v>
          </cell>
          <cell r="C1095" t="str">
            <v>Parc des Bois 5</v>
          </cell>
          <cell r="D1095">
            <v>21.913699999999999</v>
          </cell>
        </row>
        <row r="1096">
          <cell r="A1096" t="str">
            <v>NICET</v>
          </cell>
          <cell r="B1096">
            <v>25.7041</v>
          </cell>
          <cell r="C1096" t="str">
            <v>PARC DES ETANGS</v>
          </cell>
          <cell r="D1096">
            <v>72.074999999999989</v>
          </cell>
        </row>
        <row r="1097">
          <cell r="A1097" t="str">
            <v>NOTRE DAME</v>
          </cell>
          <cell r="B1097">
            <v>52.303000000000004</v>
          </cell>
          <cell r="C1097" t="str">
            <v>PARKING COAT AR GUEVEN</v>
          </cell>
          <cell r="D1097">
            <v>113.3175</v>
          </cell>
        </row>
        <row r="1098">
          <cell r="A1098" t="str">
            <v>NOUVELLES FRONTIERES BREST</v>
          </cell>
          <cell r="B1098">
            <v>124.92999999999999</v>
          </cell>
          <cell r="C1098" t="str">
            <v>Parking souterrain rue Aragon</v>
          </cell>
          <cell r="D1098">
            <v>10.3788</v>
          </cell>
        </row>
        <row r="1099">
          <cell r="A1099" t="str">
            <v>nouvelles frontières tronjolly rennes</v>
          </cell>
          <cell r="B1099">
            <v>124.92999999999999</v>
          </cell>
          <cell r="C1099" t="str">
            <v>Parking souterrain rue Mendès France</v>
          </cell>
          <cell r="D1099">
            <v>10.3788</v>
          </cell>
        </row>
        <row r="1100">
          <cell r="A1100" t="str">
            <v>NOUVELLES FRONTIERES ZOLA RENNES</v>
          </cell>
          <cell r="B1100">
            <v>124.92999999999999</v>
          </cell>
          <cell r="C1100" t="str">
            <v>PATIO INDIGO</v>
          </cell>
          <cell r="D1100">
            <v>62.464999999999996</v>
          </cell>
        </row>
        <row r="1101">
          <cell r="A1101" t="str">
            <v>OBERTHUR F &amp; 74</v>
          </cell>
          <cell r="B1101">
            <v>391.56720000000001</v>
          </cell>
          <cell r="C1101" t="str">
            <v>PAVILLON TEMOIN DE PLOUVIEN</v>
          </cell>
          <cell r="D1101">
            <v>50.452500000000001</v>
          </cell>
        </row>
        <row r="1102">
          <cell r="A1102" t="str">
            <v>OBERTHUR REPURG.</v>
          </cell>
          <cell r="B1102">
            <v>248.64630000000002</v>
          </cell>
          <cell r="C1102" t="str">
            <v>PAYS DE LOIRE BRETAGNE INGENIERIE</v>
          </cell>
          <cell r="D1102">
            <v>72.843800000000002</v>
          </cell>
        </row>
        <row r="1103">
          <cell r="A1103" t="str">
            <v>OCDL</v>
          </cell>
          <cell r="B1103">
            <v>520.57370000000003</v>
          </cell>
          <cell r="C1103" t="str">
            <v>PENELOPE OUEST</v>
          </cell>
          <cell r="D1103">
            <v>291.47129999999999</v>
          </cell>
        </row>
        <row r="1104">
          <cell r="A1104" t="str">
            <v>OCEAN AUTOMOBILE</v>
          </cell>
          <cell r="B1104">
            <v>832.89869999999996</v>
          </cell>
          <cell r="C1104" t="str">
            <v>PEPINIERE D'ENTREPRISES</v>
          </cell>
          <cell r="D1104">
            <v>124.92999999999999</v>
          </cell>
        </row>
        <row r="1105">
          <cell r="A1105" t="str">
            <v>OCEAN DEVELOPPEMENT</v>
          </cell>
          <cell r="B1105">
            <v>104.07629999999999</v>
          </cell>
          <cell r="C1105" t="str">
            <v>PEPINIERES LE SOMMER</v>
          </cell>
          <cell r="D1105">
            <v>63.375</v>
          </cell>
        </row>
        <row r="1106">
          <cell r="A1106" t="str">
            <v>OCEAN TERRE BIOTECHNOLOGIE</v>
          </cell>
          <cell r="B1106">
            <v>524.62749999999994</v>
          </cell>
          <cell r="C1106" t="str">
            <v>PHARMA OUEST</v>
          </cell>
          <cell r="D1106">
            <v>374.78999999999996</v>
          </cell>
        </row>
        <row r="1107">
          <cell r="A1107" t="str">
            <v>OFFICE DEPOT</v>
          </cell>
          <cell r="B1107">
            <v>127.8625</v>
          </cell>
          <cell r="C1107" t="str">
            <v>PHARMACIE DU MASSACRE</v>
          </cell>
          <cell r="D1107">
            <v>41.6113</v>
          </cell>
        </row>
        <row r="1108">
          <cell r="A1108" t="str">
            <v>OP</v>
          </cell>
          <cell r="B1108">
            <v>144.04</v>
          </cell>
          <cell r="C1108" t="str">
            <v>PHARMACIE PRAT</v>
          </cell>
          <cell r="D1108">
            <v>5.9249999999999998</v>
          </cell>
        </row>
        <row r="1109">
          <cell r="A1109" t="str">
            <v>OPTILANGUES</v>
          </cell>
          <cell r="B1109">
            <v>83.318699999999993</v>
          </cell>
          <cell r="C1109" t="str">
            <v>PHONE REGIE</v>
          </cell>
          <cell r="D1109">
            <v>83.318699999999993</v>
          </cell>
        </row>
        <row r="1110">
          <cell r="A1110" t="str">
            <v>OPTION SAI RENNES</v>
          </cell>
          <cell r="B1110">
            <v>553.34379999999999</v>
          </cell>
          <cell r="C1110" t="str">
            <v>PIERRE CORNEILLE</v>
          </cell>
          <cell r="D1110">
            <v>684.47299999999996</v>
          </cell>
        </row>
        <row r="1111">
          <cell r="A1111" t="str">
            <v>ORCANIA</v>
          </cell>
          <cell r="B1111">
            <v>199.12169999999998</v>
          </cell>
          <cell r="C1111" t="str">
            <v>PIXMANIA</v>
          </cell>
          <cell r="D1111">
            <v>28.83</v>
          </cell>
        </row>
        <row r="1112">
          <cell r="A1112" t="str">
            <v>ORCAS</v>
          </cell>
          <cell r="B1112">
            <v>41.6113</v>
          </cell>
          <cell r="C1112" t="str">
            <v>PLAGE DU VAL</v>
          </cell>
          <cell r="D1112">
            <v>100.25409999999998</v>
          </cell>
        </row>
        <row r="1113">
          <cell r="A1113" t="str">
            <v>ORDRE DES EXPERTS</v>
          </cell>
          <cell r="B1113">
            <v>633.75</v>
          </cell>
          <cell r="C1113" t="str">
            <v>PLASTIMO</v>
          </cell>
          <cell r="D1113">
            <v>897.91499999999996</v>
          </cell>
        </row>
        <row r="1114">
          <cell r="A1114" t="str">
            <v>OREFI</v>
          </cell>
          <cell r="B1114">
            <v>90.140999999999991</v>
          </cell>
          <cell r="C1114" t="str">
            <v>POINT P - CHATEAUBOURG</v>
          </cell>
          <cell r="D1114">
            <v>84.84899999999999</v>
          </cell>
        </row>
        <row r="1115">
          <cell r="A1115" t="str">
            <v>OUEST AUDITION PLABENNEC</v>
          </cell>
          <cell r="B1115">
            <v>52.086199999999998</v>
          </cell>
          <cell r="C1115" t="str">
            <v>POINT P - FOUGERES</v>
          </cell>
          <cell r="D1115">
            <v>208.24870000000001</v>
          </cell>
        </row>
        <row r="1116">
          <cell r="A1116" t="str">
            <v>OUEST AUDITION-Brest</v>
          </cell>
          <cell r="B1116">
            <v>84.09899999999999</v>
          </cell>
          <cell r="C1116" t="str">
            <v>POINT P - GUICHEN</v>
          </cell>
          <cell r="D1116">
            <v>83.665500000000009</v>
          </cell>
        </row>
        <row r="1117">
          <cell r="A1117" t="str">
            <v>OUEST AUDITION-Landerneau</v>
          </cell>
          <cell r="B1117">
            <v>0</v>
          </cell>
          <cell r="C1117" t="str">
            <v>POINT P - Guingamp</v>
          </cell>
          <cell r="D1117">
            <v>401.98629999999997</v>
          </cell>
        </row>
        <row r="1118">
          <cell r="A1118" t="str">
            <v>OUEST AUDITION-Lesneven</v>
          </cell>
          <cell r="B1118">
            <v>83.318699999999993</v>
          </cell>
          <cell r="C1118" t="str">
            <v>POINT P - PLECHATEL</v>
          </cell>
          <cell r="D1118">
            <v>83.318699999999993</v>
          </cell>
        </row>
        <row r="1119">
          <cell r="A1119" t="str">
            <v>OUEST AUDITION-Morlaix</v>
          </cell>
          <cell r="B1119">
            <v>41.707399999999993</v>
          </cell>
          <cell r="C1119" t="str">
            <v>POINT P - REDON 1</v>
          </cell>
          <cell r="D1119">
            <v>250.9</v>
          </cell>
        </row>
        <row r="1120">
          <cell r="A1120" t="str">
            <v>OUEST AUDITION-Plouzané</v>
          </cell>
          <cell r="B1120">
            <v>63.164999999999999</v>
          </cell>
          <cell r="C1120" t="str">
            <v>POINT P - St Malo</v>
          </cell>
          <cell r="D1120">
            <v>486.93869999999998</v>
          </cell>
        </row>
        <row r="1121">
          <cell r="A1121" t="str">
            <v>OUEST BUREAU</v>
          </cell>
          <cell r="B1121">
            <v>20.853699999999996</v>
          </cell>
          <cell r="C1121" t="str">
            <v>POINT P AIRVAULT</v>
          </cell>
          <cell r="D1121">
            <v>218.6275</v>
          </cell>
        </row>
        <row r="1122">
          <cell r="A1122" t="str">
            <v>OUEST COMPOSITES</v>
          </cell>
          <cell r="B1122">
            <v>229.00629999999998</v>
          </cell>
          <cell r="C1122" t="str">
            <v>POINT P BEDEE</v>
          </cell>
          <cell r="D1122">
            <v>104.07629999999999</v>
          </cell>
        </row>
        <row r="1123">
          <cell r="A1123" t="str">
            <v>OUEST COORDINATION</v>
          </cell>
          <cell r="B1123">
            <v>62.464999999999996</v>
          </cell>
          <cell r="C1123" t="str">
            <v>POINT P BETON BPE</v>
          </cell>
          <cell r="D1123">
            <v>78.5137</v>
          </cell>
        </row>
        <row r="1124">
          <cell r="A1124" t="str">
            <v>OUEST UTILITAIRES VOLVO</v>
          </cell>
          <cell r="B1124">
            <v>57.900000000000006</v>
          </cell>
          <cell r="C1124" t="str">
            <v>POINT P CERIZAY</v>
          </cell>
          <cell r="D1124">
            <v>144.14999999999998</v>
          </cell>
        </row>
        <row r="1125">
          <cell r="A1125" t="str">
            <v>OURANOS</v>
          </cell>
          <cell r="B1125">
            <v>303.20300000000003</v>
          </cell>
          <cell r="C1125" t="str">
            <v>POINT P Chateaugiron</v>
          </cell>
          <cell r="D1125">
            <v>84.532499999999999</v>
          </cell>
        </row>
        <row r="1126">
          <cell r="A1126" t="str">
            <v>P.R.B.</v>
          </cell>
          <cell r="B1126">
            <v>126.1</v>
          </cell>
          <cell r="C1126" t="str">
            <v>POINT P Corseul Negoce</v>
          </cell>
          <cell r="D1126">
            <v>41.6113</v>
          </cell>
        </row>
        <row r="1127">
          <cell r="A1127" t="str">
            <v>PAILLEREAU Cabinet Gynecologique</v>
          </cell>
          <cell r="B1127">
            <v>104.07629999999999</v>
          </cell>
          <cell r="C1127" t="str">
            <v>POINT P DINARD</v>
          </cell>
          <cell r="D1127">
            <v>41.784500000000001</v>
          </cell>
        </row>
        <row r="1128">
          <cell r="A1128" t="str">
            <v>PARAME IMMOBILIER</v>
          </cell>
          <cell r="B1128">
            <v>29.742799999999999</v>
          </cell>
          <cell r="C1128" t="str">
            <v>POINT P DMO CELLULE AGRICOLE</v>
          </cell>
          <cell r="D1128">
            <v>750.1</v>
          </cell>
        </row>
        <row r="1129">
          <cell r="A1129" t="str">
            <v>PARC DES BOIS 3</v>
          </cell>
          <cell r="B1129">
            <v>31.232499999999998</v>
          </cell>
          <cell r="C1129" t="str">
            <v>POINT P -Dol</v>
          </cell>
          <cell r="D1129">
            <v>166.54129999999998</v>
          </cell>
        </row>
        <row r="1130">
          <cell r="A1130" t="str">
            <v>Parc des Bois 5</v>
          </cell>
          <cell r="B1130">
            <v>20.853699999999996</v>
          </cell>
          <cell r="C1130" t="str">
            <v>POINT P LA FLECHE</v>
          </cell>
          <cell r="D1130">
            <v>333.17869999999999</v>
          </cell>
        </row>
        <row r="1131">
          <cell r="A1131" t="str">
            <v>PARC DES ETANGS</v>
          </cell>
          <cell r="B1131">
            <v>104.07629999999999</v>
          </cell>
          <cell r="C1131" t="str">
            <v>POINT P Lannion</v>
          </cell>
          <cell r="D1131">
            <v>755.8845</v>
          </cell>
        </row>
        <row r="1132">
          <cell r="A1132" t="str">
            <v>PARKING COAT AR GUEVEN</v>
          </cell>
          <cell r="B1132">
            <v>125.45</v>
          </cell>
          <cell r="C1132" t="str">
            <v>POINT P LE MANS NORD</v>
          </cell>
          <cell r="D1132">
            <v>364.41120000000001</v>
          </cell>
        </row>
        <row r="1133">
          <cell r="A1133" t="str">
            <v>Parking souterrain rue Aragon</v>
          </cell>
          <cell r="B1133">
            <v>10.3788</v>
          </cell>
          <cell r="C1133" t="str">
            <v>POINT P LE MANS SUD</v>
          </cell>
          <cell r="D1133">
            <v>1166.8462</v>
          </cell>
        </row>
        <row r="1134">
          <cell r="A1134" t="str">
            <v>Parking souterrain rue Mendès France</v>
          </cell>
          <cell r="B1134">
            <v>10.3788</v>
          </cell>
          <cell r="C1134" t="str">
            <v>POINT P Melesse</v>
          </cell>
          <cell r="D1134">
            <v>38.519999999999996</v>
          </cell>
        </row>
        <row r="1135">
          <cell r="A1135" t="str">
            <v>PATIO INDIGO</v>
          </cell>
          <cell r="B1135">
            <v>81.965000000000003</v>
          </cell>
          <cell r="C1135" t="str">
            <v>POINT P Plouaret</v>
          </cell>
          <cell r="D1135">
            <v>170.51550000000003</v>
          </cell>
        </row>
        <row r="1136">
          <cell r="A1136" t="str">
            <v>PAVILLON TEMOIN DE PLOUVIEN</v>
          </cell>
          <cell r="B1136">
            <v>127.3325</v>
          </cell>
          <cell r="C1136" t="str">
            <v>POINT P -Rémalard</v>
          </cell>
          <cell r="D1136">
            <v>124.92999999999999</v>
          </cell>
        </row>
        <row r="1137">
          <cell r="A1137" t="str">
            <v>PAYS DE LOIRE BRETAGNE INGENIERIE</v>
          </cell>
          <cell r="B1137">
            <v>67.27</v>
          </cell>
          <cell r="C1137" t="str">
            <v>POINT P RENNES JEAN LE HO</v>
          </cell>
          <cell r="D1137">
            <v>437.255</v>
          </cell>
        </row>
        <row r="1138">
          <cell r="A1138" t="str">
            <v>PENELOPE OUEST</v>
          </cell>
          <cell r="B1138">
            <v>291.47129999999999</v>
          </cell>
          <cell r="C1138" t="str">
            <v>POINT P SABLE BPE</v>
          </cell>
          <cell r="D1138">
            <v>26.427499999999998</v>
          </cell>
        </row>
        <row r="1139">
          <cell r="A1139" t="str">
            <v>PEPINIERE D'ENTREPRISES</v>
          </cell>
          <cell r="B1139">
            <v>124.92999999999999</v>
          </cell>
          <cell r="C1139" t="str">
            <v>POINT P SABLE SUR SARTHE</v>
          </cell>
          <cell r="D1139">
            <v>227.11</v>
          </cell>
        </row>
        <row r="1140">
          <cell r="A1140" t="str">
            <v>PEPINIERES LE SOMMER</v>
          </cell>
          <cell r="B1140">
            <v>63.375</v>
          </cell>
          <cell r="C1140" t="str">
            <v>POINT P ST MALO BM NORD</v>
          </cell>
          <cell r="D1140">
            <v>635.02879999999993</v>
          </cell>
        </row>
        <row r="1141">
          <cell r="A1141" t="str">
            <v>PHARMA OUEST</v>
          </cell>
          <cell r="B1141">
            <v>374.78999999999996</v>
          </cell>
          <cell r="C1141" t="str">
            <v>POINT P TRAVAUX PUBLICS</v>
          </cell>
          <cell r="D1141">
            <v>62.725000000000001</v>
          </cell>
        </row>
        <row r="1142">
          <cell r="A1142" t="str">
            <v>PHARMACIE DU MASSACRE</v>
          </cell>
          <cell r="B1142">
            <v>41.6113</v>
          </cell>
          <cell r="C1142" t="str">
            <v>POINT P-Beton (602)</v>
          </cell>
          <cell r="D1142">
            <v>83.318699999999993</v>
          </cell>
        </row>
        <row r="1143">
          <cell r="A1143" t="str">
            <v>PHARMACIE PRAT</v>
          </cell>
          <cell r="B1143">
            <v>5.9249999999999998</v>
          </cell>
          <cell r="C1143" t="str">
            <v>POINT P-Caulnes</v>
          </cell>
          <cell r="D1143">
            <v>124.92999999999999</v>
          </cell>
        </row>
        <row r="1144">
          <cell r="A1144" t="str">
            <v>PHENIX EVOLUTION</v>
          </cell>
          <cell r="B1144">
            <v>53.278599999999997</v>
          </cell>
          <cell r="C1144" t="str">
            <v>POINT P-Cherré</v>
          </cell>
          <cell r="D1144">
            <v>239.4812</v>
          </cell>
        </row>
        <row r="1145">
          <cell r="A1145" t="str">
            <v>PHONE REGIE</v>
          </cell>
          <cell r="B1145">
            <v>83.318699999999993</v>
          </cell>
          <cell r="C1145" t="str">
            <v>POINT P-Goven</v>
          </cell>
          <cell r="D1145">
            <v>83.665500000000009</v>
          </cell>
        </row>
        <row r="1146">
          <cell r="A1146" t="str">
            <v>PIERRE CORNEILLE</v>
          </cell>
          <cell r="B1146">
            <v>624.13639999999998</v>
          </cell>
          <cell r="C1146" t="str">
            <v>POINT P-HOVASSE</v>
          </cell>
          <cell r="D1146">
            <v>583.6357999999999</v>
          </cell>
        </row>
        <row r="1147">
          <cell r="A1147" t="str">
            <v>PIXMANIA</v>
          </cell>
          <cell r="B1147">
            <v>41.6113</v>
          </cell>
          <cell r="C1147" t="str">
            <v>POINT P-Janzé</v>
          </cell>
          <cell r="D1147">
            <v>83.318699999999993</v>
          </cell>
        </row>
        <row r="1148">
          <cell r="A1148" t="str">
            <v>PLACE DU COMMERCE</v>
          </cell>
          <cell r="B1148">
            <v>0</v>
          </cell>
          <cell r="C1148" t="str">
            <v>POINT P-Lamballe</v>
          </cell>
          <cell r="D1148">
            <v>146.3905</v>
          </cell>
        </row>
        <row r="1149">
          <cell r="A1149" t="str">
            <v>PLAGE DU VAL</v>
          </cell>
          <cell r="B1149">
            <v>125.89559999999999</v>
          </cell>
          <cell r="C1149" t="str">
            <v>POINT P-Nogent Le Rotrou</v>
          </cell>
          <cell r="D1149">
            <v>187.39499999999998</v>
          </cell>
        </row>
        <row r="1150">
          <cell r="A1150" t="str">
            <v>PLASTIMO</v>
          </cell>
          <cell r="B1150">
            <v>822.42499999999995</v>
          </cell>
          <cell r="C1150" t="str">
            <v>POINTEX</v>
          </cell>
          <cell r="D1150">
            <v>41.6113</v>
          </cell>
        </row>
        <row r="1151">
          <cell r="A1151" t="str">
            <v>PMU LA DECOUVERTE</v>
          </cell>
          <cell r="B1151">
            <v>11.85</v>
          </cell>
          <cell r="C1151" t="str">
            <v>Pôle Jeunesse de Ragon</v>
          </cell>
          <cell r="D1151">
            <v>41.6113</v>
          </cell>
        </row>
        <row r="1152">
          <cell r="A1152" t="str">
            <v>POINT P - CHATEAUBOURG</v>
          </cell>
          <cell r="B1152">
            <v>84.09899999999999</v>
          </cell>
          <cell r="C1152" t="str">
            <v>Pôle Jeunesse des 3 Moulins</v>
          </cell>
          <cell r="D1152">
            <v>12.012499999999999</v>
          </cell>
        </row>
        <row r="1153">
          <cell r="A1153" t="str">
            <v>POINT P - FOUGERES</v>
          </cell>
          <cell r="B1153">
            <v>208.24870000000001</v>
          </cell>
          <cell r="C1153" t="str">
            <v>Pôle Jeunesse du Jaunais</v>
          </cell>
          <cell r="D1153">
            <v>41.6113</v>
          </cell>
        </row>
        <row r="1154">
          <cell r="A1154" t="str">
            <v>POINT P - GUICHEN</v>
          </cell>
          <cell r="B1154">
            <v>83.665500000000009</v>
          </cell>
          <cell r="C1154" t="str">
            <v>Pôle Petite Enfance Morlaix</v>
          </cell>
          <cell r="D1154">
            <v>1328.5825</v>
          </cell>
        </row>
        <row r="1155">
          <cell r="A1155" t="str">
            <v>POINT P - Guingamp</v>
          </cell>
          <cell r="B1155">
            <v>416.40129999999994</v>
          </cell>
          <cell r="C1155" t="str">
            <v>POLE TENNIS ST GREGOIRE</v>
          </cell>
          <cell r="D1155">
            <v>567.79750000000001</v>
          </cell>
        </row>
        <row r="1156">
          <cell r="A1156" t="str">
            <v>POINT P - PLECHATEL</v>
          </cell>
          <cell r="B1156">
            <v>73.708699999999993</v>
          </cell>
          <cell r="C1156" t="str">
            <v>PONTOS ST MALO</v>
          </cell>
          <cell r="D1156">
            <v>62.464999999999996</v>
          </cell>
        </row>
        <row r="1157">
          <cell r="A1157" t="str">
            <v>POINT P - REDON 1</v>
          </cell>
          <cell r="B1157">
            <v>250.9</v>
          </cell>
          <cell r="C1157" t="str">
            <v>PORT DE COMMERCE DE BREST</v>
          </cell>
          <cell r="D1157">
            <v>77.599999999999994</v>
          </cell>
        </row>
        <row r="1158">
          <cell r="A1158" t="str">
            <v>POINT P - St Malo</v>
          </cell>
          <cell r="B1158">
            <v>520.57370000000003</v>
          </cell>
          <cell r="C1158" t="str">
            <v>POUPARD</v>
          </cell>
          <cell r="D1158">
            <v>124.92999999999999</v>
          </cell>
        </row>
        <row r="1159">
          <cell r="A1159" t="str">
            <v>POINT P AIRVAULT</v>
          </cell>
          <cell r="B1159">
            <v>218.6275</v>
          </cell>
          <cell r="C1159" t="str">
            <v>POYRY</v>
          </cell>
          <cell r="D1159">
            <v>83.318699999999993</v>
          </cell>
        </row>
        <row r="1160">
          <cell r="A1160" t="str">
            <v>POINT P BEDEE</v>
          </cell>
          <cell r="B1160">
            <v>104.07629999999999</v>
          </cell>
          <cell r="C1160" t="str">
            <v>PRECOM</v>
          </cell>
          <cell r="D1160">
            <v>963.47730000000001</v>
          </cell>
        </row>
        <row r="1161">
          <cell r="A1161" t="str">
            <v>POINT P BETON BPE</v>
          </cell>
          <cell r="B1161">
            <v>83.318699999999993</v>
          </cell>
          <cell r="C1161" t="str">
            <v>PRESTIGE AUTO EVASION</v>
          </cell>
          <cell r="D1161">
            <v>83.318699999999993</v>
          </cell>
        </row>
        <row r="1162">
          <cell r="A1162" t="str">
            <v>POINT P CERIZAY</v>
          </cell>
          <cell r="B1162">
            <v>187.39499999999998</v>
          </cell>
          <cell r="C1162" t="str">
            <v>PRESTIGE AUTO EVASION - Mitsubishi Motors</v>
          </cell>
          <cell r="D1162">
            <v>72.843800000000002</v>
          </cell>
        </row>
        <row r="1163">
          <cell r="A1163" t="str">
            <v>POINT P Chateaugiron</v>
          </cell>
          <cell r="B1163">
            <v>65.032499999999999</v>
          </cell>
          <cell r="C1163" t="str">
            <v>PREVADIES</v>
          </cell>
          <cell r="D1163">
            <v>208.24870000000001</v>
          </cell>
        </row>
        <row r="1164">
          <cell r="A1164" t="str">
            <v>POINT P Corseul Negoce</v>
          </cell>
          <cell r="B1164">
            <v>41.6113</v>
          </cell>
          <cell r="C1164" t="str">
            <v>PREVADIES / HARMONIE MUTUELLE RUE DE FOUGERES</v>
          </cell>
          <cell r="D1164">
            <v>156.16249999999999</v>
          </cell>
        </row>
        <row r="1165">
          <cell r="A1165" t="str">
            <v>POINT P DINARD</v>
          </cell>
          <cell r="B1165">
            <v>51.4345</v>
          </cell>
          <cell r="C1165" t="str">
            <v>PREVADIES RUE DE NANTES</v>
          </cell>
          <cell r="D1165">
            <v>156.16249999999999</v>
          </cell>
        </row>
        <row r="1166">
          <cell r="A1166" t="str">
            <v>POINT P DMO CELLULE AGRICOLE</v>
          </cell>
          <cell r="B1166">
            <v>750.1</v>
          </cell>
          <cell r="C1166" t="str">
            <v>PRINCE BOIS II</v>
          </cell>
          <cell r="D1166">
            <v>41.6113</v>
          </cell>
        </row>
        <row r="1167">
          <cell r="A1167" t="str">
            <v>POINT P -Dol</v>
          </cell>
          <cell r="B1167">
            <v>162.70129999999997</v>
          </cell>
          <cell r="C1167" t="str">
            <v>PRINCIPIA</v>
          </cell>
          <cell r="D1167">
            <v>349.59250000000003</v>
          </cell>
        </row>
        <row r="1168">
          <cell r="A1168" t="str">
            <v>POINT P LA FLECHE</v>
          </cell>
          <cell r="B1168">
            <v>333.17869999999999</v>
          </cell>
          <cell r="C1168" t="str">
            <v>PRO-DUO FRANCE</v>
          </cell>
          <cell r="D1168">
            <v>72.843800000000002</v>
          </cell>
        </row>
        <row r="1169">
          <cell r="A1169" t="str">
            <v>POINT P Lannion</v>
          </cell>
          <cell r="B1169">
            <v>794.48450000000003</v>
          </cell>
          <cell r="C1169" t="str">
            <v>PROFIL PLUS AURAY</v>
          </cell>
          <cell r="D1169">
            <v>145.78369999999998</v>
          </cell>
        </row>
        <row r="1170">
          <cell r="A1170" t="str">
            <v>POINT P LE MANS NORD</v>
          </cell>
          <cell r="B1170">
            <v>320.04249999999996</v>
          </cell>
          <cell r="C1170" t="str">
            <v>PROFIL PLUS HENNEBONT</v>
          </cell>
          <cell r="D1170">
            <v>104.07629999999999</v>
          </cell>
        </row>
        <row r="1171">
          <cell r="A1171" t="str">
            <v>POINT P LE MANS SUD</v>
          </cell>
          <cell r="B1171">
            <v>1229.7137</v>
          </cell>
          <cell r="C1171" t="str">
            <v>PROFIL PLUS LAMBALLE</v>
          </cell>
          <cell r="D1171">
            <v>83.665500000000009</v>
          </cell>
        </row>
        <row r="1172">
          <cell r="A1172" t="str">
            <v>POINT P Melesse</v>
          </cell>
          <cell r="B1172">
            <v>48.05</v>
          </cell>
          <cell r="C1172" t="str">
            <v>PROFIL PLUS LOUDEAC PL</v>
          </cell>
          <cell r="D1172">
            <v>72.074999999999989</v>
          </cell>
        </row>
        <row r="1173">
          <cell r="A1173" t="str">
            <v>POINT P Plouaret</v>
          </cell>
          <cell r="B1173">
            <v>209.11550000000003</v>
          </cell>
          <cell r="C1173" t="str">
            <v>PROFIL PLUS LOUDEAC VL</v>
          </cell>
          <cell r="D1173">
            <v>91.294999999999987</v>
          </cell>
        </row>
        <row r="1174">
          <cell r="A1174" t="str">
            <v>POINT P -Rémalard</v>
          </cell>
          <cell r="B1174">
            <v>124.92999999999999</v>
          </cell>
          <cell r="C1174" t="str">
            <v>PROFIL PLUS MOREAC</v>
          </cell>
          <cell r="D1174">
            <v>83.318699999999993</v>
          </cell>
        </row>
        <row r="1175">
          <cell r="A1175" t="str">
            <v>POINT P RENNES JEAN LE HO</v>
          </cell>
          <cell r="B1175">
            <v>432.45</v>
          </cell>
          <cell r="C1175" t="str">
            <v>PROFIL PLUS NOYAL</v>
          </cell>
          <cell r="D1175">
            <v>156.16249999999999</v>
          </cell>
        </row>
        <row r="1176">
          <cell r="A1176" t="str">
            <v>POINT P SABLE BPE</v>
          </cell>
          <cell r="B1176">
            <v>20.853699999999996</v>
          </cell>
          <cell r="C1176" t="str">
            <v>PROFIL PLUS PLOERMEL PL</v>
          </cell>
          <cell r="D1176">
            <v>64.084999999999994</v>
          </cell>
        </row>
        <row r="1177">
          <cell r="A1177" t="str">
            <v>POINT P SABLE SUR SARTHE</v>
          </cell>
          <cell r="B1177">
            <v>268.31119999999999</v>
          </cell>
          <cell r="C1177" t="str">
            <v>PROFIL PLUS PLOERMEL VL</v>
          </cell>
          <cell r="D1177">
            <v>98.772499999999994</v>
          </cell>
        </row>
        <row r="1178">
          <cell r="A1178" t="str">
            <v>POINT P ST MALO BM NORD</v>
          </cell>
          <cell r="B1178">
            <v>682.31</v>
          </cell>
          <cell r="C1178" t="str">
            <v>PROFIL PLUS QUEVEN</v>
          </cell>
          <cell r="D1178">
            <v>93.697499999999991</v>
          </cell>
        </row>
        <row r="1179">
          <cell r="A1179" t="str">
            <v>POINT P TRAVAUX PUBLICS</v>
          </cell>
          <cell r="B1179">
            <v>62.725000000000001</v>
          </cell>
          <cell r="C1179" t="str">
            <v>PROFIL PLUS SENE</v>
          </cell>
          <cell r="D1179">
            <v>93.697499999999991</v>
          </cell>
        </row>
        <row r="1180">
          <cell r="A1180" t="str">
            <v>POINT P-Beton (602)</v>
          </cell>
          <cell r="B1180">
            <v>83.318699999999993</v>
          </cell>
          <cell r="C1180" t="str">
            <v>PROFIL PLUS VANNES</v>
          </cell>
          <cell r="D1180">
            <v>168.70129999999997</v>
          </cell>
        </row>
        <row r="1181">
          <cell r="A1181" t="str">
            <v>POINT P-Caulnes</v>
          </cell>
          <cell r="B1181">
            <v>86.49</v>
          </cell>
          <cell r="C1181" t="str">
            <v>PROFIL PLUS VERN</v>
          </cell>
          <cell r="D1181">
            <v>82.734999999999999</v>
          </cell>
        </row>
        <row r="1182">
          <cell r="A1182" t="str">
            <v>POINT P-Cherré</v>
          </cell>
          <cell r="B1182">
            <v>239.4812</v>
          </cell>
          <cell r="C1182" t="str">
            <v>PROMACEF</v>
          </cell>
          <cell r="D1182">
            <v>72.843800000000002</v>
          </cell>
        </row>
        <row r="1183">
          <cell r="A1183" t="str">
            <v>POINT P-Goven</v>
          </cell>
          <cell r="B1183">
            <v>83.665500000000009</v>
          </cell>
          <cell r="C1183" t="str">
            <v>PUM PLASTIQUES BASSE GOULAINE</v>
          </cell>
          <cell r="D1183">
            <v>71.30619999999999</v>
          </cell>
        </row>
        <row r="1184">
          <cell r="A1184" t="str">
            <v>POINT P-HOVASSE</v>
          </cell>
          <cell r="B1184">
            <v>583.6357999999999</v>
          </cell>
          <cell r="C1184" t="str">
            <v>PUM PLASTIQUES BASSE GOULAINE-Dir Régionale</v>
          </cell>
          <cell r="D1184">
            <v>25.658699999999996</v>
          </cell>
        </row>
        <row r="1185">
          <cell r="A1185" t="str">
            <v>POINT P-Janzé</v>
          </cell>
          <cell r="B1185">
            <v>83.318699999999993</v>
          </cell>
          <cell r="C1185" t="str">
            <v>PUM PLASTIQUES BREST</v>
          </cell>
          <cell r="D1185">
            <v>42.000999999999998</v>
          </cell>
        </row>
        <row r="1186">
          <cell r="A1186" t="str">
            <v>POINT P-Lamballe</v>
          </cell>
          <cell r="B1186">
            <v>146.3905</v>
          </cell>
          <cell r="C1186" t="str">
            <v>PUM PLASTIQUES CAUDAN</v>
          </cell>
          <cell r="D1186">
            <v>51.221299999999999</v>
          </cell>
        </row>
        <row r="1187">
          <cell r="A1187" t="str">
            <v>POINT P-Nogent Le Rotrou</v>
          </cell>
          <cell r="B1187">
            <v>187.39499999999998</v>
          </cell>
          <cell r="C1187" t="str">
            <v>PUM PLASTIQUES CESSON SEVIGNE</v>
          </cell>
          <cell r="D1187">
            <v>19.22</v>
          </cell>
        </row>
        <row r="1188">
          <cell r="A1188" t="str">
            <v>POINTEX</v>
          </cell>
          <cell r="B1188">
            <v>41.6113</v>
          </cell>
          <cell r="C1188" t="str">
            <v>PUM PLASTIQUES CHATEAUBRIANT</v>
          </cell>
          <cell r="D1188">
            <v>51.4345</v>
          </cell>
        </row>
        <row r="1189">
          <cell r="A1189" t="str">
            <v>Pôle Jeunesse de Ragon</v>
          </cell>
          <cell r="B1189">
            <v>41.6113</v>
          </cell>
          <cell r="C1189" t="str">
            <v>PUM PLASTIQUES CHERBOURG</v>
          </cell>
          <cell r="D1189">
            <v>83.665500000000009</v>
          </cell>
        </row>
        <row r="1190">
          <cell r="A1190" t="str">
            <v>Pôle Jeunesse des 3 Moulins</v>
          </cell>
          <cell r="B1190">
            <v>12.012499999999999</v>
          </cell>
          <cell r="C1190" t="str">
            <v>PUM PLASTIQUES CHOLET</v>
          </cell>
          <cell r="D1190">
            <v>38.44</v>
          </cell>
        </row>
        <row r="1191">
          <cell r="A1191" t="str">
            <v>Pôle Jeunesse du Jaunais</v>
          </cell>
          <cell r="B1191">
            <v>41.6113</v>
          </cell>
          <cell r="C1191" t="str">
            <v>PUM PLASTIQUES LANNION</v>
          </cell>
          <cell r="D1191">
            <v>62.464999999999996</v>
          </cell>
        </row>
        <row r="1192">
          <cell r="A1192" t="str">
            <v>Pôle Petite Enfance Morlaix</v>
          </cell>
          <cell r="B1192">
            <v>1374.23</v>
          </cell>
          <cell r="C1192" t="str">
            <v>PUM PLASTIQUES LAVAL</v>
          </cell>
          <cell r="D1192">
            <v>38.44</v>
          </cell>
        </row>
        <row r="1193">
          <cell r="A1193" t="str">
            <v>POLE TENNIS ST GREGOIRE</v>
          </cell>
          <cell r="B1193">
            <v>727.07500000000005</v>
          </cell>
          <cell r="C1193" t="str">
            <v>PUM PLASTIQUES LE MANS</v>
          </cell>
          <cell r="D1193">
            <v>41.6113</v>
          </cell>
        </row>
        <row r="1194">
          <cell r="A1194" t="str">
            <v>PONTOS ST MALO</v>
          </cell>
          <cell r="B1194">
            <v>62.464999999999996</v>
          </cell>
          <cell r="C1194" t="str">
            <v>PUM PLASTIQUES MONTGERMONT</v>
          </cell>
          <cell r="D1194">
            <v>52.086199999999998</v>
          </cell>
        </row>
        <row r="1195">
          <cell r="A1195" t="str">
            <v>PORT DE COMMERCE DE BREST</v>
          </cell>
          <cell r="B1195">
            <v>77.599999999999994</v>
          </cell>
          <cell r="C1195" t="str">
            <v>PUM PLASTIQUES NANTES</v>
          </cell>
          <cell r="D1195">
            <v>20.853699999999996</v>
          </cell>
        </row>
        <row r="1196">
          <cell r="A1196" t="str">
            <v>POUPARD</v>
          </cell>
          <cell r="B1196">
            <v>124.92999999999999</v>
          </cell>
          <cell r="C1196" t="str">
            <v>PUM PLASTIQUES SAINT HERBLAIN</v>
          </cell>
          <cell r="D1196">
            <v>48.05</v>
          </cell>
        </row>
        <row r="1197">
          <cell r="A1197" t="str">
            <v>POYRY</v>
          </cell>
          <cell r="B1197">
            <v>83.318699999999993</v>
          </cell>
          <cell r="C1197" t="str">
            <v>PUM PLASTIQUES SAINT NAZAIRE</v>
          </cell>
          <cell r="D1197">
            <v>62.464999999999996</v>
          </cell>
        </row>
        <row r="1198">
          <cell r="A1198" t="str">
            <v>PRECOM</v>
          </cell>
          <cell r="B1198">
            <v>978.41859999999997</v>
          </cell>
          <cell r="C1198" t="str">
            <v>PUM PLASTIQUES SAINT THURIAU</v>
          </cell>
          <cell r="D1198">
            <v>51.4345</v>
          </cell>
        </row>
        <row r="1199">
          <cell r="A1199" t="str">
            <v>PRESTIGE AUTO EVASION</v>
          </cell>
          <cell r="B1199">
            <v>83.318699999999993</v>
          </cell>
          <cell r="C1199" t="str">
            <v>PUM PLASTIQUES SAUMUR</v>
          </cell>
          <cell r="D1199">
            <v>83.318699999999993</v>
          </cell>
        </row>
        <row r="1200">
          <cell r="A1200" t="str">
            <v>PRESTIGE AUTO EVASION - Mitsubishi Motors</v>
          </cell>
          <cell r="B1200">
            <v>72.843800000000002</v>
          </cell>
          <cell r="C1200" t="str">
            <v>PUM PLASTIQUES St LO</v>
          </cell>
          <cell r="D1200">
            <v>41.6113</v>
          </cell>
        </row>
        <row r="1201">
          <cell r="A1201" t="str">
            <v>PREVADIES</v>
          </cell>
          <cell r="B1201">
            <v>208.24870000000001</v>
          </cell>
          <cell r="C1201" t="str">
            <v>PUM PLASTIQUES ST MALO</v>
          </cell>
          <cell r="D1201">
            <v>83.665500000000009</v>
          </cell>
        </row>
        <row r="1202">
          <cell r="A1202" t="str">
            <v>PREVADIES / HARMONIE MUTUELLE RUE DE FOUGERES</v>
          </cell>
          <cell r="B1202">
            <v>156.16249999999999</v>
          </cell>
          <cell r="C1202" t="str">
            <v>PUM PLASTIQUES TREGUEUX</v>
          </cell>
          <cell r="D1202">
            <v>41.910999999999994</v>
          </cell>
        </row>
        <row r="1203">
          <cell r="A1203" t="str">
            <v>PREVADIES RUE DE NANTES</v>
          </cell>
          <cell r="B1203">
            <v>156.16249999999999</v>
          </cell>
          <cell r="C1203" t="str">
            <v>PUM PLASTIQUES VANNES</v>
          </cell>
          <cell r="D1203">
            <v>73.147000000000006</v>
          </cell>
        </row>
        <row r="1204">
          <cell r="A1204" t="str">
            <v>PRINCE BOIS II</v>
          </cell>
          <cell r="B1204">
            <v>41.6113</v>
          </cell>
          <cell r="C1204" t="str">
            <v>PUM PLASTIQUES VEZIN LE COQUET</v>
          </cell>
          <cell r="D1204">
            <v>83.318699999999993</v>
          </cell>
        </row>
        <row r="1205">
          <cell r="A1205" t="str">
            <v>PRINCIPIA</v>
          </cell>
          <cell r="B1205">
            <v>470.4375</v>
          </cell>
          <cell r="C1205" t="str">
            <v>QUADRA ARCHITECTES</v>
          </cell>
          <cell r="D1205">
            <v>249.85999999999999</v>
          </cell>
        </row>
        <row r="1206">
          <cell r="A1206" t="str">
            <v>PRO-DUO FRANCE</v>
          </cell>
          <cell r="B1206">
            <v>72.843800000000002</v>
          </cell>
          <cell r="C1206" t="str">
            <v>QUAI</v>
          </cell>
          <cell r="D1206">
            <v>308.28879999999998</v>
          </cell>
        </row>
        <row r="1207">
          <cell r="A1207" t="str">
            <v>PROFIL PLUS AURAY</v>
          </cell>
          <cell r="B1207">
            <v>134.54</v>
          </cell>
          <cell r="C1207" t="str">
            <v>QUAI MALO</v>
          </cell>
          <cell r="D1207">
            <v>181.17400000000001</v>
          </cell>
        </row>
        <row r="1208">
          <cell r="A1208" t="str">
            <v>PROFIL PLUS HENNEBONT</v>
          </cell>
          <cell r="B1208">
            <v>96.1</v>
          </cell>
          <cell r="C1208" t="str">
            <v>QUAI ST CYR-VANEAU</v>
          </cell>
          <cell r="D1208">
            <v>375.54209999999995</v>
          </cell>
        </row>
        <row r="1209">
          <cell r="A1209" t="str">
            <v>PROFIL PLUS LAMBALLE</v>
          </cell>
          <cell r="B1209">
            <v>83.665500000000009</v>
          </cell>
          <cell r="C1209" t="str">
            <v>QUATUOR</v>
          </cell>
          <cell r="D1209">
            <v>135.30879999999999</v>
          </cell>
        </row>
        <row r="1210">
          <cell r="A1210" t="str">
            <v>PROFIL PLUS LOUDEAC PL</v>
          </cell>
          <cell r="B1210">
            <v>96.1</v>
          </cell>
          <cell r="C1210" t="str">
            <v>RANDSTAD</v>
          </cell>
          <cell r="D1210">
            <v>62.464999999999996</v>
          </cell>
        </row>
        <row r="1211">
          <cell r="A1211" t="str">
            <v>PROFIL PLUS LOUDEAC VL</v>
          </cell>
          <cell r="B1211">
            <v>96.1</v>
          </cell>
          <cell r="C1211" t="str">
            <v>RAS</v>
          </cell>
          <cell r="D1211">
            <v>28.83</v>
          </cell>
        </row>
        <row r="1212">
          <cell r="A1212" t="str">
            <v>PROFIL PLUS MOREAC</v>
          </cell>
          <cell r="B1212">
            <v>86.49</v>
          </cell>
          <cell r="C1212" t="str">
            <v>RECTI-SARTHE</v>
          </cell>
          <cell r="D1212">
            <v>41.6113</v>
          </cell>
        </row>
        <row r="1213">
          <cell r="A1213" t="str">
            <v>PROFIL PLUS NOYAL</v>
          </cell>
          <cell r="B1213">
            <v>159.52999999999997</v>
          </cell>
          <cell r="C1213" t="str">
            <v>RECUPERATEURS BRETONS 2EME BAT.</v>
          </cell>
          <cell r="D1213">
            <v>104.07629999999999</v>
          </cell>
        </row>
        <row r="1214">
          <cell r="A1214" t="str">
            <v>PROFIL PLUS PLOERMEL PL</v>
          </cell>
          <cell r="B1214">
            <v>62.464999999999996</v>
          </cell>
          <cell r="C1214" t="str">
            <v>RECYCLEURS BRETONS</v>
          </cell>
          <cell r="D1214">
            <v>135.30879999999999</v>
          </cell>
        </row>
        <row r="1215">
          <cell r="A1215" t="str">
            <v>PROFIL PLUS PLOERMEL VL</v>
          </cell>
          <cell r="B1215">
            <v>93.697499999999991</v>
          </cell>
          <cell r="C1215" t="str">
            <v>RECYLCEURS BRETONS</v>
          </cell>
          <cell r="D1215">
            <v>41.6113</v>
          </cell>
        </row>
        <row r="1216">
          <cell r="A1216" t="str">
            <v>PROFIL PLUS QUEVEN</v>
          </cell>
          <cell r="B1216">
            <v>93.697499999999991</v>
          </cell>
          <cell r="C1216" t="str">
            <v>REGIE MALOUINE</v>
          </cell>
          <cell r="D1216">
            <v>292.03980000000001</v>
          </cell>
        </row>
        <row r="1217">
          <cell r="A1217" t="str">
            <v>PROFIL PLUS SENE</v>
          </cell>
          <cell r="B1217">
            <v>96.1</v>
          </cell>
          <cell r="C1217" t="str">
            <v>REGIE RESTAURATION</v>
          </cell>
          <cell r="D1217">
            <v>124.92999999999999</v>
          </cell>
        </row>
        <row r="1218">
          <cell r="A1218" t="str">
            <v>PROFIL PLUS VANNES</v>
          </cell>
          <cell r="B1218">
            <v>166.54129999999998</v>
          </cell>
          <cell r="C1218" t="str">
            <v>REGIONAL INTERIM</v>
          </cell>
          <cell r="D1218">
            <v>83.2226</v>
          </cell>
        </row>
        <row r="1219">
          <cell r="A1219" t="str">
            <v>PROFIL PLUS VERN</v>
          </cell>
          <cell r="B1219">
            <v>82.5625</v>
          </cell>
          <cell r="C1219" t="str">
            <v>RENAULT DINARD</v>
          </cell>
          <cell r="D1219">
            <v>125.45</v>
          </cell>
        </row>
        <row r="1220">
          <cell r="A1220" t="str">
            <v>PROMACEF</v>
          </cell>
          <cell r="B1220">
            <v>33.634999999999998</v>
          </cell>
          <cell r="C1220" t="str">
            <v>RENAULT SAINT-MALO</v>
          </cell>
          <cell r="D1220">
            <v>735.16499999999996</v>
          </cell>
        </row>
        <row r="1221">
          <cell r="A1221" t="str">
            <v>PUM PLASTIQUES BASSE GOULAINE</v>
          </cell>
          <cell r="B1221">
            <v>20.853699999999996</v>
          </cell>
          <cell r="C1221" t="str">
            <v>RENNES CARRELAGE 2</v>
          </cell>
          <cell r="D1221">
            <v>422.46749999999997</v>
          </cell>
        </row>
        <row r="1222">
          <cell r="A1222" t="str">
            <v>PUM PLASTIQUES BASSE GOULAINE-Dir Régionale</v>
          </cell>
          <cell r="B1222">
            <v>16.048699999999997</v>
          </cell>
          <cell r="C1222" t="str">
            <v>RENNES CENTRE 7 LAMENNAIS</v>
          </cell>
          <cell r="D1222">
            <v>138.97</v>
          </cell>
        </row>
        <row r="1223">
          <cell r="A1223" t="str">
            <v>PUM PLASTIQUES BREST</v>
          </cell>
          <cell r="B1223">
            <v>41.910999999999994</v>
          </cell>
          <cell r="C1223" t="str">
            <v>RENNES CENTRE 9 LAMENNAIS</v>
          </cell>
          <cell r="D1223">
            <v>138.97</v>
          </cell>
        </row>
        <row r="1224">
          <cell r="A1224" t="str">
            <v>PUM PLASTIQUES CAUDAN</v>
          </cell>
          <cell r="B1224">
            <v>51.221299999999999</v>
          </cell>
          <cell r="C1224" t="str">
            <v>RENNES CITE MEDIA - TV RENNES</v>
          </cell>
          <cell r="D1224">
            <v>420.30099999999993</v>
          </cell>
        </row>
        <row r="1225">
          <cell r="A1225" t="str">
            <v>PUM PLASTIQUES CESSON SEVIGNE</v>
          </cell>
          <cell r="B1225">
            <v>41.6113</v>
          </cell>
          <cell r="C1225" t="str">
            <v>RENNES OUEST</v>
          </cell>
          <cell r="D1225">
            <v>31.232499999999998</v>
          </cell>
        </row>
        <row r="1226">
          <cell r="A1226" t="str">
            <v>PUM PLASTIQUES CHATEAUBRIANT</v>
          </cell>
          <cell r="B1226">
            <v>51.4345</v>
          </cell>
          <cell r="C1226" t="str">
            <v>REPRO CONSEIL</v>
          </cell>
          <cell r="D1226">
            <v>41.707399999999993</v>
          </cell>
        </row>
        <row r="1227">
          <cell r="A1227" t="str">
            <v>PUM PLASTIQUES CHERBOURG</v>
          </cell>
          <cell r="B1227">
            <v>83.665500000000009</v>
          </cell>
          <cell r="C1227" t="str">
            <v>REPRO CONSEIL NANTES</v>
          </cell>
          <cell r="D1227">
            <v>208.24870000000001</v>
          </cell>
        </row>
        <row r="1228">
          <cell r="A1228" t="str">
            <v>PUM PLASTIQUES CHOLET</v>
          </cell>
          <cell r="B1228">
            <v>38.44</v>
          </cell>
          <cell r="C1228" t="str">
            <v>RESEAUCOOP</v>
          </cell>
          <cell r="D1228">
            <v>374.78999999999996</v>
          </cell>
        </row>
        <row r="1229">
          <cell r="A1229" t="str">
            <v>PUM PLASTIQUES LANNION</v>
          </cell>
          <cell r="B1229">
            <v>62.464999999999996</v>
          </cell>
          <cell r="C1229" t="str">
            <v>RESIDENCE AMIRAL LEVERGER</v>
          </cell>
          <cell r="D1229">
            <v>172.27560000000003</v>
          </cell>
        </row>
        <row r="1230">
          <cell r="A1230" t="str">
            <v>PUM PLASTIQUES LAVAL</v>
          </cell>
          <cell r="B1230">
            <v>38.44</v>
          </cell>
          <cell r="C1230" t="str">
            <v>RESIDENCE AQUARELLE</v>
          </cell>
          <cell r="D1230">
            <v>181.92129999999997</v>
          </cell>
        </row>
        <row r="1231">
          <cell r="A1231" t="str">
            <v>PUM PLASTIQUES LE MANS</v>
          </cell>
          <cell r="B1231">
            <v>41.6113</v>
          </cell>
          <cell r="C1231" t="str">
            <v>RESIDENCE CLAUDE BLONDEAU</v>
          </cell>
          <cell r="D1231">
            <v>41.6113</v>
          </cell>
        </row>
        <row r="1232">
          <cell r="A1232" t="str">
            <v>PUM PLASTIQUES MONTGERMONT</v>
          </cell>
          <cell r="B1232">
            <v>52.086199999999998</v>
          </cell>
          <cell r="C1232" t="str">
            <v>Résidence Commandant Menguy</v>
          </cell>
          <cell r="D1232">
            <v>45.109899999999996</v>
          </cell>
        </row>
        <row r="1233">
          <cell r="A1233" t="str">
            <v>PUM PLASTIQUES NANTES</v>
          </cell>
          <cell r="B1233">
            <v>20.853699999999996</v>
          </cell>
          <cell r="C1233" t="str">
            <v>RESIDENCE DE LA MAIRIE</v>
          </cell>
          <cell r="D1233">
            <v>126.1</v>
          </cell>
        </row>
        <row r="1234">
          <cell r="A1234" t="str">
            <v>PUM PLASTIQUES SAINT HERBLAIN</v>
          </cell>
          <cell r="B1234">
            <v>28.89</v>
          </cell>
          <cell r="C1234" t="str">
            <v>RESIDENCE DU CHAIS LANVALLAY</v>
          </cell>
          <cell r="D1234">
            <v>114.55119999999999</v>
          </cell>
        </row>
        <row r="1235">
          <cell r="A1235" t="str">
            <v>PUM PLASTIQUES SAINT NAZAIRE</v>
          </cell>
          <cell r="B1235">
            <v>72.074999999999989</v>
          </cell>
          <cell r="C1235" t="str">
            <v>RESIDENCE DUGUESCLIN</v>
          </cell>
          <cell r="D1235">
            <v>104.07629999999999</v>
          </cell>
        </row>
        <row r="1236">
          <cell r="A1236" t="str">
            <v>PUM PLASTIQUES SAINT THURIAU</v>
          </cell>
          <cell r="B1236">
            <v>51.4345</v>
          </cell>
          <cell r="C1236" t="str">
            <v>RESIDENCE ELSA TRIOLET</v>
          </cell>
          <cell r="D1236">
            <v>166.54129999999998</v>
          </cell>
        </row>
        <row r="1237">
          <cell r="A1237" t="str">
            <v>PUM PLASTIQUES SAUMUR</v>
          </cell>
          <cell r="B1237">
            <v>83.318699999999993</v>
          </cell>
          <cell r="C1237" t="str">
            <v>RESIDENCE LE CLOS BRETON</v>
          </cell>
          <cell r="D1237">
            <v>143.57230000000001</v>
          </cell>
        </row>
        <row r="1238">
          <cell r="A1238" t="str">
            <v>PUM PLASTIQUES St LO</v>
          </cell>
          <cell r="B1238">
            <v>41.6113</v>
          </cell>
          <cell r="C1238" t="str">
            <v>RESIDENCE LES DUNES</v>
          </cell>
          <cell r="D1238">
            <v>21.157499999999999</v>
          </cell>
        </row>
        <row r="1239">
          <cell r="A1239" t="str">
            <v>PUM PLASTIQUES ST MALO</v>
          </cell>
          <cell r="B1239">
            <v>83.665500000000009</v>
          </cell>
          <cell r="C1239" t="str">
            <v>RESIDENCE LES JARDINS D'ELISE</v>
          </cell>
          <cell r="D1239">
            <v>51.990099999999998</v>
          </cell>
        </row>
        <row r="1240">
          <cell r="A1240" t="str">
            <v>PUM PLASTIQUES TREGUEUX</v>
          </cell>
          <cell r="B1240">
            <v>42.000999999999998</v>
          </cell>
          <cell r="C1240" t="str">
            <v>RESIDENCE LONGS CHAMPS</v>
          </cell>
          <cell r="D1240">
            <v>766.09629999999993</v>
          </cell>
        </row>
        <row r="1241">
          <cell r="A1241" t="str">
            <v>PUM PLASTIQUES VANNES</v>
          </cell>
          <cell r="B1241">
            <v>73.147000000000006</v>
          </cell>
          <cell r="C1241" t="str">
            <v>Résidence MAELIA</v>
          </cell>
          <cell r="D1241">
            <v>95.466199999999972</v>
          </cell>
        </row>
        <row r="1242">
          <cell r="A1242" t="str">
            <v>PUM PLASTIQUES VEZIN LE COQUET</v>
          </cell>
          <cell r="B1242">
            <v>83.318699999999993</v>
          </cell>
          <cell r="C1242" t="str">
            <v>Résidence MAESTRO</v>
          </cell>
          <cell r="D1242">
            <v>779.17879999999991</v>
          </cell>
        </row>
        <row r="1243">
          <cell r="A1243" t="str">
            <v>QUADRA ARCHITECTES</v>
          </cell>
          <cell r="B1243">
            <v>249.85999999999999</v>
          </cell>
          <cell r="C1243" t="str">
            <v>RESIDENCE OSTREA</v>
          </cell>
          <cell r="D1243">
            <v>41.6113</v>
          </cell>
        </row>
        <row r="1244">
          <cell r="A1244" t="str">
            <v>QUAI</v>
          </cell>
          <cell r="B1244">
            <v>286.66629999999998</v>
          </cell>
          <cell r="C1244" t="str">
            <v>RESIDENCE PIERRE &amp; MARIE CURIE</v>
          </cell>
          <cell r="D1244">
            <v>125.45</v>
          </cell>
        </row>
        <row r="1245">
          <cell r="A1245" t="str">
            <v>QUAI MALO</v>
          </cell>
          <cell r="B1245">
            <v>176.75069999999999</v>
          </cell>
          <cell r="C1245" t="str">
            <v>Résidence VILLA ROMANCE</v>
          </cell>
          <cell r="D1245">
            <v>240.25470000000001</v>
          </cell>
        </row>
        <row r="1246">
          <cell r="A1246" t="str">
            <v>QUAI ST CYR-VANEAU</v>
          </cell>
          <cell r="B1246">
            <v>336.29899999999998</v>
          </cell>
          <cell r="C1246" t="str">
            <v>Résidences des 142</v>
          </cell>
          <cell r="D1246">
            <v>627.82129999999995</v>
          </cell>
        </row>
        <row r="1247">
          <cell r="A1247" t="str">
            <v>QUATUOR</v>
          </cell>
          <cell r="B1247">
            <v>135.30879999999999</v>
          </cell>
          <cell r="C1247" t="str">
            <v>Restaurant Fender Tex Mex</v>
          </cell>
          <cell r="D1247">
            <v>230.64</v>
          </cell>
        </row>
        <row r="1248">
          <cell r="A1248" t="str">
            <v>RANDSTAD</v>
          </cell>
          <cell r="B1248">
            <v>62.464999999999996</v>
          </cell>
          <cell r="C1248" t="str">
            <v>RETIS</v>
          </cell>
          <cell r="D1248">
            <v>1760.85</v>
          </cell>
        </row>
        <row r="1249">
          <cell r="A1249" t="str">
            <v>RAS</v>
          </cell>
          <cell r="B1249">
            <v>28.83</v>
          </cell>
          <cell r="C1249" t="str">
            <v>RICARD</v>
          </cell>
          <cell r="D1249">
            <v>312.32499999999999</v>
          </cell>
        </row>
        <row r="1250">
          <cell r="A1250" t="str">
            <v>RECTI-SARTHE</v>
          </cell>
          <cell r="B1250">
            <v>41.6113</v>
          </cell>
          <cell r="C1250" t="str">
            <v>RICHEMOND</v>
          </cell>
          <cell r="D1250">
            <v>42.217500000000001</v>
          </cell>
        </row>
        <row r="1251">
          <cell r="A1251" t="str">
            <v>RECUPERATEURS BRETONS 2EME BAT.</v>
          </cell>
          <cell r="B1251">
            <v>96.1</v>
          </cell>
          <cell r="C1251" t="str">
            <v>RINKLA STADIUM</v>
          </cell>
          <cell r="D1251">
            <v>722.20450000000005</v>
          </cell>
        </row>
        <row r="1252">
          <cell r="A1252" t="str">
            <v>RECYCLEURS BRETONS</v>
          </cell>
          <cell r="B1252">
            <v>135.30879999999999</v>
          </cell>
          <cell r="C1252" t="str">
            <v>ROGER COIFFURE SARL</v>
          </cell>
          <cell r="D1252">
            <v>46.763499999999993</v>
          </cell>
        </row>
        <row r="1253">
          <cell r="A1253" t="str">
            <v>RECYLCEURS BRETONS</v>
          </cell>
          <cell r="B1253">
            <v>41.6113</v>
          </cell>
          <cell r="C1253" t="str">
            <v>ROYAL KART</v>
          </cell>
          <cell r="D1253">
            <v>147.99499999999998</v>
          </cell>
        </row>
        <row r="1254">
          <cell r="A1254" t="str">
            <v>REGIE MALOUINE</v>
          </cell>
          <cell r="B1254">
            <v>247.38730000000004</v>
          </cell>
          <cell r="C1254" t="str">
            <v>RUBILLARD</v>
          </cell>
          <cell r="D1254">
            <v>84.087499999999991</v>
          </cell>
        </row>
        <row r="1255">
          <cell r="A1255" t="str">
            <v>REGIE RESTAURATION</v>
          </cell>
          <cell r="B1255">
            <v>124.92999999999999</v>
          </cell>
          <cell r="C1255" t="str">
            <v>SACAIS</v>
          </cell>
          <cell r="D1255">
            <v>438.03499999999997</v>
          </cell>
        </row>
        <row r="1256">
          <cell r="A1256" t="str">
            <v>REGIONAL INTERIM</v>
          </cell>
          <cell r="B1256">
            <v>83.2226</v>
          </cell>
          <cell r="C1256" t="str">
            <v>SACAIS SAINT NAZAIRE</v>
          </cell>
          <cell r="D1256">
            <v>312.32499999999999</v>
          </cell>
        </row>
        <row r="1257">
          <cell r="A1257" t="str">
            <v>RENAULT DINARD</v>
          </cell>
          <cell r="B1257">
            <v>125.33</v>
          </cell>
          <cell r="C1257" t="str">
            <v>SAINT BRIEUC ARMOR</v>
          </cell>
          <cell r="D1257">
            <v>229.95949999999999</v>
          </cell>
        </row>
        <row r="1258">
          <cell r="A1258" t="str">
            <v>RENAULT SAINT-MALO</v>
          </cell>
          <cell r="B1258">
            <v>749.57999999999993</v>
          </cell>
          <cell r="C1258" t="str">
            <v>SAINT MACLOU</v>
          </cell>
          <cell r="D1258">
            <v>168.10099999999997</v>
          </cell>
        </row>
        <row r="1259">
          <cell r="A1259" t="str">
            <v>RENNES CARRELAGE 2</v>
          </cell>
          <cell r="B1259">
            <v>422.46749999999997</v>
          </cell>
          <cell r="C1259" t="str">
            <v>Saint Malo Voyages Concept</v>
          </cell>
          <cell r="D1259">
            <v>20.03</v>
          </cell>
        </row>
        <row r="1260">
          <cell r="A1260" t="str">
            <v>RENNES CENTRE 7 LAMENNAIS</v>
          </cell>
          <cell r="B1260">
            <v>138.97</v>
          </cell>
          <cell r="C1260" t="str">
            <v>SALLE DE KERILIS</v>
          </cell>
          <cell r="D1260">
            <v>41.707399999999993</v>
          </cell>
        </row>
        <row r="1261">
          <cell r="A1261" t="str">
            <v>RENNES CENTRE 9 LAMENNAIS</v>
          </cell>
          <cell r="B1261">
            <v>138.97</v>
          </cell>
          <cell r="C1261" t="str">
            <v>Salle du Genétais</v>
          </cell>
          <cell r="D1261">
            <v>41.6113</v>
          </cell>
        </row>
        <row r="1262">
          <cell r="A1262" t="str">
            <v>RENNES CITE MEDIA - TV RENNES</v>
          </cell>
          <cell r="B1262">
            <v>362.10099999999994</v>
          </cell>
          <cell r="C1262" t="str">
            <v>SAMATEC</v>
          </cell>
          <cell r="D1262">
            <v>41.784500000000001</v>
          </cell>
        </row>
        <row r="1263">
          <cell r="A1263" t="str">
            <v>RENNES OUEST</v>
          </cell>
          <cell r="B1263">
            <v>31.232499999999998</v>
          </cell>
          <cell r="C1263" t="str">
            <v>SAMI TP</v>
          </cell>
          <cell r="D1263">
            <v>167.80099999999999</v>
          </cell>
        </row>
        <row r="1264">
          <cell r="A1264" t="str">
            <v>REPRO CONSEIL</v>
          </cell>
          <cell r="B1264">
            <v>41.707399999999993</v>
          </cell>
          <cell r="C1264" t="str">
            <v>SANITAIRES PUBLICS PLOUGASNOU</v>
          </cell>
          <cell r="D1264">
            <v>373.46149999999994</v>
          </cell>
        </row>
        <row r="1265">
          <cell r="A1265" t="str">
            <v>REPRO CONSEIL NANTES</v>
          </cell>
          <cell r="B1265">
            <v>208.24870000000001</v>
          </cell>
          <cell r="C1265" t="str">
            <v>SANTERNE BRETAGNE</v>
          </cell>
          <cell r="D1265">
            <v>249.85999999999999</v>
          </cell>
        </row>
        <row r="1266">
          <cell r="A1266" t="str">
            <v>RESEAUCOOP</v>
          </cell>
          <cell r="B1266">
            <v>374.78999999999996</v>
          </cell>
          <cell r="C1266" t="str">
            <v>SARETEC IMMOBILIER</v>
          </cell>
          <cell r="D1266">
            <v>124.92999999999999</v>
          </cell>
        </row>
        <row r="1267">
          <cell r="A1267" t="str">
            <v>RESIDENCE AMIRAL LEVERGER</v>
          </cell>
          <cell r="B1267">
            <v>176.59030000000001</v>
          </cell>
          <cell r="C1267" t="str">
            <v>SARL PAUMIER ARCHITECTES</v>
          </cell>
          <cell r="D1267">
            <v>41.6113</v>
          </cell>
        </row>
        <row r="1268">
          <cell r="A1268" t="str">
            <v>RESIDENCE AQUARELLE</v>
          </cell>
          <cell r="B1268">
            <v>167.28749999999999</v>
          </cell>
          <cell r="C1268" t="str">
            <v>SAS BIRO FRANCE</v>
          </cell>
          <cell r="D1268">
            <v>41.6113</v>
          </cell>
        </row>
        <row r="1269">
          <cell r="A1269" t="str">
            <v>RESIDENCE CLAUDE BLONDEAU</v>
          </cell>
          <cell r="B1269">
            <v>42.121299999999998</v>
          </cell>
          <cell r="C1269" t="str">
            <v>SAS LES MOULINS REUNIS DE LA SARTHE</v>
          </cell>
          <cell r="D1269">
            <v>188.76</v>
          </cell>
        </row>
        <row r="1270">
          <cell r="A1270" t="str">
            <v>Résidence Commandant Menguy</v>
          </cell>
          <cell r="B1270">
            <v>40.390199999999993</v>
          </cell>
          <cell r="C1270" t="str">
            <v>SATECH</v>
          </cell>
          <cell r="D1270">
            <v>62.464999999999996</v>
          </cell>
        </row>
        <row r="1271">
          <cell r="A1271" t="str">
            <v>RESIDENCE DE LA MAIRIE</v>
          </cell>
          <cell r="B1271">
            <v>135.79999999999998</v>
          </cell>
          <cell r="C1271" t="str">
            <v>SATO INTERIM</v>
          </cell>
          <cell r="D1271">
            <v>55.353599999999993</v>
          </cell>
        </row>
        <row r="1272">
          <cell r="A1272" t="str">
            <v>RESIDENCE DU CHAIS LANVALLAY</v>
          </cell>
          <cell r="B1272">
            <v>114.55119999999999</v>
          </cell>
          <cell r="C1272" t="str">
            <v>SAVELYS Rennes</v>
          </cell>
          <cell r="D1272">
            <v>229.59899999999999</v>
          </cell>
        </row>
        <row r="1273">
          <cell r="A1273" t="str">
            <v>RESIDENCE DUGUESCLIN</v>
          </cell>
          <cell r="B1273">
            <v>104.07629999999999</v>
          </cell>
          <cell r="C1273" t="str">
            <v>SAVELYS SERVICE FINANCIER</v>
          </cell>
          <cell r="D1273">
            <v>52.573999999999998</v>
          </cell>
        </row>
        <row r="1274">
          <cell r="A1274" t="str">
            <v>RESIDENCE ELSA TRIOLET</v>
          </cell>
          <cell r="B1274">
            <v>166.54129999999998</v>
          </cell>
          <cell r="C1274" t="str">
            <v>SAVELYS-Acigné</v>
          </cell>
          <cell r="D1274">
            <v>209.11550000000003</v>
          </cell>
        </row>
        <row r="1275">
          <cell r="A1275" t="str">
            <v>RESIDENCE LE CLOS BRETON</v>
          </cell>
          <cell r="B1275">
            <v>160.8723</v>
          </cell>
          <cell r="C1275" t="str">
            <v>SAVELYS-Cesson-Sévigné</v>
          </cell>
          <cell r="D1275">
            <v>419.94099999999997</v>
          </cell>
        </row>
        <row r="1276">
          <cell r="A1276" t="str">
            <v>RESIDENCE LES DUNES</v>
          </cell>
          <cell r="B1276">
            <v>21.157499999999999</v>
          </cell>
          <cell r="C1276" t="str">
            <v>SAVELYS-St Malo</v>
          </cell>
          <cell r="D1276">
            <v>156.16249999999999</v>
          </cell>
        </row>
        <row r="1277">
          <cell r="A1277" t="str">
            <v>RESIDENCE LES JARDINS D'ELISE</v>
          </cell>
          <cell r="B1277">
            <v>47.190100000000001</v>
          </cell>
          <cell r="C1277" t="str">
            <v>SCAL</v>
          </cell>
          <cell r="D1277">
            <v>31.362500000000001</v>
          </cell>
        </row>
        <row r="1278">
          <cell r="A1278" t="str">
            <v>RESIDENCE LONGS CHAMPS</v>
          </cell>
          <cell r="B1278">
            <v>1017.0725</v>
          </cell>
          <cell r="C1278" t="str">
            <v>SCANNER</v>
          </cell>
          <cell r="D1278">
            <v>582.94259999999997</v>
          </cell>
        </row>
        <row r="1279">
          <cell r="A1279" t="str">
            <v>Résidence MAELIA</v>
          </cell>
          <cell r="B1279">
            <v>107.2628</v>
          </cell>
          <cell r="C1279" t="str">
            <v>SCCC LE VALAIS</v>
          </cell>
          <cell r="D1279">
            <v>92.928699999999992</v>
          </cell>
        </row>
        <row r="1280">
          <cell r="A1280" t="str">
            <v>Résidence MAESTRO</v>
          </cell>
          <cell r="B1280">
            <v>673.46879999999999</v>
          </cell>
          <cell r="C1280" t="str">
            <v>SCD DROIT GESTION ECONOMIE</v>
          </cell>
          <cell r="D1280">
            <v>4063.93</v>
          </cell>
        </row>
        <row r="1281">
          <cell r="A1281" t="str">
            <v>RESIDENCE OSTREA</v>
          </cell>
          <cell r="B1281">
            <v>47.185099999999998</v>
          </cell>
          <cell r="C1281" t="str">
            <v>SCI 60.60</v>
          </cell>
          <cell r="D1281">
            <v>41.6113</v>
          </cell>
        </row>
        <row r="1282">
          <cell r="A1282" t="str">
            <v>RESIDENCE PIERRE &amp; MARIE CURIE</v>
          </cell>
          <cell r="B1282">
            <v>125.45</v>
          </cell>
          <cell r="C1282" t="str">
            <v>SCI EUGENE</v>
          </cell>
          <cell r="D1282">
            <v>84.09899999999999</v>
          </cell>
        </row>
        <row r="1283">
          <cell r="A1283" t="str">
            <v>RESIDENCE VILLA HERMELAND</v>
          </cell>
          <cell r="B1283">
            <v>19.3</v>
          </cell>
          <cell r="C1283" t="str">
            <v>SCI GROSLAY POLYMIROIR</v>
          </cell>
          <cell r="D1283">
            <v>312.32499999999999</v>
          </cell>
        </row>
        <row r="1284">
          <cell r="A1284" t="str">
            <v>Résidence VILLA ROMANCE</v>
          </cell>
          <cell r="B1284">
            <v>311.68420000000003</v>
          </cell>
          <cell r="C1284" t="str">
            <v>SCM PARODONTIE</v>
          </cell>
          <cell r="D1284">
            <v>425.93389999999999</v>
          </cell>
        </row>
        <row r="1285">
          <cell r="A1285" t="str">
            <v>Résidences des 142</v>
          </cell>
          <cell r="B1285">
            <v>632.6262999999999</v>
          </cell>
          <cell r="C1285" t="str">
            <v>SCMD</v>
          </cell>
          <cell r="D1285">
            <v>24.024999999999999</v>
          </cell>
        </row>
        <row r="1286">
          <cell r="A1286" t="str">
            <v>Restaurant Fender Tex Mex</v>
          </cell>
          <cell r="B1286">
            <v>245.05499999999998</v>
          </cell>
          <cell r="C1286" t="str">
            <v>SCP BILY</v>
          </cell>
          <cell r="D1286">
            <v>62.464999999999996</v>
          </cell>
        </row>
        <row r="1287">
          <cell r="A1287" t="str">
            <v>RETIS</v>
          </cell>
          <cell r="B1287">
            <v>1760.85</v>
          </cell>
          <cell r="C1287" t="str">
            <v>SCP DEPASSE</v>
          </cell>
          <cell r="D1287">
            <v>333.08259999999996</v>
          </cell>
        </row>
        <row r="1288">
          <cell r="A1288" t="str">
            <v>RICARD</v>
          </cell>
          <cell r="B1288">
            <v>312.32499999999999</v>
          </cell>
          <cell r="C1288" t="str">
            <v>SCP DESPRES</v>
          </cell>
          <cell r="D1288">
            <v>189.07640000000001</v>
          </cell>
        </row>
        <row r="1289">
          <cell r="A1289" t="str">
            <v>RICHEMOND</v>
          </cell>
          <cell r="B1289">
            <v>42.217500000000001</v>
          </cell>
          <cell r="C1289" t="str">
            <v>SCP PERRAUT PIRIOUX Notaires Associés</v>
          </cell>
          <cell r="D1289">
            <v>312.32499999999999</v>
          </cell>
        </row>
        <row r="1290">
          <cell r="A1290" t="str">
            <v>RINKLA STADIUM</v>
          </cell>
          <cell r="B1290">
            <v>721.85449999999992</v>
          </cell>
          <cell r="C1290" t="str">
            <v>SDG INCENDIE</v>
          </cell>
          <cell r="D1290">
            <v>104.07629999999999</v>
          </cell>
        </row>
        <row r="1291">
          <cell r="A1291" t="str">
            <v>ROCHEBONNE IMMOBILIER</v>
          </cell>
          <cell r="B1291">
            <v>9.6999999999999993</v>
          </cell>
          <cell r="C1291" t="str">
            <v>SEFARM</v>
          </cell>
          <cell r="D1291">
            <v>416.40129999999994</v>
          </cell>
        </row>
        <row r="1292">
          <cell r="A1292" t="str">
            <v>ROGER COIFFURE SARL</v>
          </cell>
          <cell r="B1292">
            <v>46.763499999999993</v>
          </cell>
          <cell r="C1292" t="str">
            <v>SEMIRAMIS</v>
          </cell>
          <cell r="D1292">
            <v>209.11550000000003</v>
          </cell>
        </row>
        <row r="1293">
          <cell r="A1293" t="str">
            <v>ROYAL KART</v>
          </cell>
          <cell r="B1293">
            <v>134.54</v>
          </cell>
          <cell r="C1293" t="str">
            <v>SEMIRAMIS 2</v>
          </cell>
          <cell r="D1293">
            <v>209.11550000000003</v>
          </cell>
        </row>
        <row r="1294">
          <cell r="A1294" t="str">
            <v>RUBILLARD</v>
          </cell>
          <cell r="B1294">
            <v>93.697499999999991</v>
          </cell>
          <cell r="C1294" t="str">
            <v>SEMTCAR</v>
          </cell>
          <cell r="D1294">
            <v>525.44899999999996</v>
          </cell>
        </row>
        <row r="1295">
          <cell r="A1295" t="str">
            <v>SACAIS</v>
          </cell>
          <cell r="B1295">
            <v>437.61500000000001</v>
          </cell>
          <cell r="C1295" t="str">
            <v>SEPHORA cc Géant</v>
          </cell>
          <cell r="D1295">
            <v>461.28</v>
          </cell>
        </row>
        <row r="1296">
          <cell r="A1296" t="str">
            <v>SACAIS SAINT NAZAIRE</v>
          </cell>
          <cell r="B1296">
            <v>312.32499999999999</v>
          </cell>
          <cell r="C1296" t="str">
            <v>SERV SOCIAL INTERENT</v>
          </cell>
          <cell r="D1296">
            <v>31.302499999999998</v>
          </cell>
        </row>
        <row r="1297">
          <cell r="A1297" t="str">
            <v>SAINT BRIEUC ARMOR</v>
          </cell>
          <cell r="B1297">
            <v>229.95949999999999</v>
          </cell>
          <cell r="C1297" t="str">
            <v>Service Radiologie-Polyclinique Cesson</v>
          </cell>
          <cell r="D1297">
            <v>437.255</v>
          </cell>
        </row>
        <row r="1298">
          <cell r="A1298" t="str">
            <v>SAINT MACLOU</v>
          </cell>
          <cell r="B1298">
            <v>168.10099999999997</v>
          </cell>
          <cell r="C1298" t="str">
            <v>SEVAUX &amp; ASSOCIES</v>
          </cell>
          <cell r="D1298">
            <v>83.2226</v>
          </cell>
        </row>
        <row r="1299">
          <cell r="A1299" t="str">
            <v>Saint Malo Voyages Concept</v>
          </cell>
          <cell r="B1299">
            <v>10.119999999999999</v>
          </cell>
          <cell r="C1299" t="str">
            <v>SEVAUX-DOCTEUR FELTMANN</v>
          </cell>
          <cell r="D1299">
            <v>126.9794</v>
          </cell>
        </row>
        <row r="1300">
          <cell r="A1300" t="str">
            <v>SALLE DE KERILIS</v>
          </cell>
          <cell r="B1300">
            <v>41.707399999999993</v>
          </cell>
          <cell r="C1300" t="str">
            <v>SEVAUX-LE GRAND SILLON</v>
          </cell>
          <cell r="D1300">
            <v>389.42249999999996</v>
          </cell>
        </row>
        <row r="1301">
          <cell r="A1301" t="str">
            <v>Salle du Genétais</v>
          </cell>
          <cell r="B1301">
            <v>41.6113</v>
          </cell>
          <cell r="C1301" t="str">
            <v>SEVAUX-LE PATIO DE PIRE</v>
          </cell>
          <cell r="D1301">
            <v>31.035</v>
          </cell>
        </row>
        <row r="1302">
          <cell r="A1302" t="str">
            <v>SAMATEC</v>
          </cell>
          <cell r="B1302">
            <v>41.784500000000001</v>
          </cell>
          <cell r="C1302" t="str">
            <v>SFC RENNES</v>
          </cell>
          <cell r="D1302">
            <v>255.58</v>
          </cell>
        </row>
        <row r="1303">
          <cell r="A1303" t="str">
            <v>SAMI TP</v>
          </cell>
          <cell r="B1303">
            <v>168.10099999999997</v>
          </cell>
          <cell r="C1303" t="str">
            <v>SFIC</v>
          </cell>
          <cell r="D1303">
            <v>249.85999999999999</v>
          </cell>
        </row>
        <row r="1304">
          <cell r="A1304" t="str">
            <v>SANITAIRES PUBLICS PLOUGASNOU</v>
          </cell>
          <cell r="B1304">
            <v>349.76149999999996</v>
          </cell>
          <cell r="C1304" t="str">
            <v>SFR 5 SUR 5 PLOERMEL</v>
          </cell>
          <cell r="D1304">
            <v>41.6113</v>
          </cell>
        </row>
        <row r="1305">
          <cell r="A1305" t="str">
            <v>SANTERNE BRETAGNE</v>
          </cell>
          <cell r="B1305">
            <v>230.64</v>
          </cell>
          <cell r="C1305" t="str">
            <v>SFR CINQ SUR CINQ</v>
          </cell>
          <cell r="D1305">
            <v>41.6113</v>
          </cell>
        </row>
        <row r="1306">
          <cell r="A1306" t="str">
            <v>SARETEC IMMOBILIER</v>
          </cell>
          <cell r="B1306">
            <v>124.92999999999999</v>
          </cell>
          <cell r="C1306" t="str">
            <v>SFR GUINGAMP</v>
          </cell>
          <cell r="D1306">
            <v>38.44</v>
          </cell>
        </row>
        <row r="1307">
          <cell r="A1307" t="str">
            <v>SARL PAUMIER ARCHITECTES</v>
          </cell>
          <cell r="B1307">
            <v>41.6113</v>
          </cell>
          <cell r="C1307" t="str">
            <v>SFR LONGCHAMPS</v>
          </cell>
          <cell r="D1307">
            <v>41.6113</v>
          </cell>
        </row>
        <row r="1308">
          <cell r="A1308" t="str">
            <v>SAS BIRO FRANCE</v>
          </cell>
          <cell r="B1308">
            <v>41.6113</v>
          </cell>
          <cell r="C1308" t="str">
            <v>SFR MORLAIX</v>
          </cell>
          <cell r="D1308">
            <v>41.6113</v>
          </cell>
        </row>
        <row r="1309">
          <cell r="A1309" t="str">
            <v>SAS LES MOULINS REUNIS DE LA SARTHE</v>
          </cell>
          <cell r="B1309">
            <v>313.625</v>
          </cell>
          <cell r="C1309" t="str">
            <v>SFR REDON</v>
          </cell>
          <cell r="D1309">
            <v>41.6113</v>
          </cell>
        </row>
        <row r="1310">
          <cell r="A1310" t="str">
            <v>SATECH</v>
          </cell>
          <cell r="B1310">
            <v>48.05</v>
          </cell>
          <cell r="C1310" t="str">
            <v>SFR ST BRIEUC</v>
          </cell>
          <cell r="D1310">
            <v>41.6113</v>
          </cell>
        </row>
        <row r="1311">
          <cell r="A1311" t="str">
            <v>SATO INTERIM</v>
          </cell>
          <cell r="B1311">
            <v>55.353599999999993</v>
          </cell>
          <cell r="C1311" t="str">
            <v>SFR-Brest</v>
          </cell>
          <cell r="D1311">
            <v>67.27</v>
          </cell>
        </row>
        <row r="1312">
          <cell r="A1312" t="str">
            <v>SAVELYS Rennes</v>
          </cell>
          <cell r="B1312">
            <v>217.249</v>
          </cell>
          <cell r="C1312" t="str">
            <v>SHELL FISH VIVIER</v>
          </cell>
          <cell r="D1312">
            <v>69.003699999999995</v>
          </cell>
        </row>
        <row r="1313">
          <cell r="A1313" t="str">
            <v>SAVELYS SERVICE FINANCIER</v>
          </cell>
          <cell r="B1313">
            <v>52.573999999999998</v>
          </cell>
          <cell r="C1313" t="str">
            <v>SIEGE ADMINISTRATIF</v>
          </cell>
          <cell r="D1313">
            <v>728.82240000000002</v>
          </cell>
        </row>
        <row r="1314">
          <cell r="A1314" t="str">
            <v>SAVELYS-Acigné</v>
          </cell>
          <cell r="B1314">
            <v>208.99550000000005</v>
          </cell>
          <cell r="C1314" t="str">
            <v>SIEGE BELLAMY</v>
          </cell>
          <cell r="D1314">
            <v>832.80259999999987</v>
          </cell>
        </row>
        <row r="1315">
          <cell r="A1315" t="str">
            <v>SAVELYS-Cesson-Sévigné</v>
          </cell>
          <cell r="B1315">
            <v>420.30099999999993</v>
          </cell>
          <cell r="C1315" t="str">
            <v>SIEGE FELIX FAURE</v>
          </cell>
          <cell r="D1315">
            <v>1867.02</v>
          </cell>
        </row>
        <row r="1316">
          <cell r="A1316" t="str">
            <v>SAVELYS-St Malo</v>
          </cell>
          <cell r="B1316">
            <v>151.8425</v>
          </cell>
          <cell r="C1316" t="str">
            <v>SIKA OUEST</v>
          </cell>
          <cell r="D1316">
            <v>249.85999999999999</v>
          </cell>
        </row>
        <row r="1317">
          <cell r="A1317" t="str">
            <v>SCAL</v>
          </cell>
          <cell r="B1317">
            <v>31.4</v>
          </cell>
          <cell r="C1317" t="str">
            <v>SILICON LABS</v>
          </cell>
          <cell r="D1317">
            <v>168.08359999999999</v>
          </cell>
        </row>
        <row r="1318">
          <cell r="A1318" t="str">
            <v>SCANNER</v>
          </cell>
          <cell r="B1318">
            <v>980.21999999999991</v>
          </cell>
          <cell r="C1318" t="str">
            <v>SINUS ELEC</v>
          </cell>
          <cell r="D1318">
            <v>83.318699999999993</v>
          </cell>
        </row>
        <row r="1319">
          <cell r="A1319" t="str">
            <v>SCCC LE VALAIS</v>
          </cell>
          <cell r="B1319">
            <v>92.928699999999992</v>
          </cell>
          <cell r="C1319" t="str">
            <v>SITA OUEST</v>
          </cell>
          <cell r="D1319">
            <v>583.03869999999995</v>
          </cell>
        </row>
        <row r="1320">
          <cell r="A1320" t="str">
            <v>SCD DROIT GESTION ECONOMIE</v>
          </cell>
          <cell r="B1320">
            <v>4204.2950000000001</v>
          </cell>
          <cell r="C1320" t="str">
            <v>SLG RECYCLING</v>
          </cell>
          <cell r="D1320">
            <v>300.10279999999995</v>
          </cell>
        </row>
        <row r="1321">
          <cell r="A1321" t="str">
            <v>SCI 60.60</v>
          </cell>
          <cell r="B1321">
            <v>41.6113</v>
          </cell>
          <cell r="C1321" t="str">
            <v>SMARDTV</v>
          </cell>
          <cell r="D1321">
            <v>139.345</v>
          </cell>
        </row>
        <row r="1322">
          <cell r="A1322" t="str">
            <v>SCI EUGENE</v>
          </cell>
          <cell r="B1322">
            <v>91.788999999999987</v>
          </cell>
          <cell r="C1322" t="str">
            <v>SNAM</v>
          </cell>
          <cell r="D1322">
            <v>42.217500000000001</v>
          </cell>
        </row>
        <row r="1323">
          <cell r="A1323" t="str">
            <v>SCI GROSLAY POLYMIROIR</v>
          </cell>
          <cell r="B1323">
            <v>312.32499999999999</v>
          </cell>
          <cell r="C1323" t="str">
            <v>SO.DE.REF.</v>
          </cell>
          <cell r="D1323">
            <v>41.6113</v>
          </cell>
        </row>
        <row r="1324">
          <cell r="A1324" t="str">
            <v>SCM PARODONTIE</v>
          </cell>
          <cell r="B1324">
            <v>425.93389999999999</v>
          </cell>
          <cell r="C1324" t="str">
            <v>SOCOO'C</v>
          </cell>
          <cell r="D1324">
            <v>93.697499999999991</v>
          </cell>
        </row>
        <row r="1325">
          <cell r="A1325" t="str">
            <v>SCMD</v>
          </cell>
          <cell r="B1325">
            <v>24.024999999999999</v>
          </cell>
          <cell r="C1325" t="str">
            <v>SOFT OUEST</v>
          </cell>
          <cell r="D1325">
            <v>124.92999999999999</v>
          </cell>
        </row>
        <row r="1326">
          <cell r="A1326" t="str">
            <v>SCP BILY</v>
          </cell>
          <cell r="B1326">
            <v>62.464999999999996</v>
          </cell>
          <cell r="C1326" t="str">
            <v>SOGEA CLEMENCEAU</v>
          </cell>
          <cell r="D1326">
            <v>187.39499999999998</v>
          </cell>
        </row>
        <row r="1327">
          <cell r="A1327" t="str">
            <v>SCP DEPASSE</v>
          </cell>
          <cell r="B1327">
            <v>301.08129999999994</v>
          </cell>
          <cell r="C1327" t="str">
            <v>SOIE RENNES</v>
          </cell>
          <cell r="D1327">
            <v>425.93389999999999</v>
          </cell>
        </row>
        <row r="1328">
          <cell r="A1328" t="str">
            <v>SCP DESPRES</v>
          </cell>
          <cell r="B1328">
            <v>192.01639999999998</v>
          </cell>
          <cell r="C1328" t="str">
            <v>SOLENDI VANNES</v>
          </cell>
          <cell r="D1328">
            <v>104.07629999999999</v>
          </cell>
        </row>
        <row r="1329">
          <cell r="A1329" t="str">
            <v>SCP PERRAUT PIRIOUX Notaires Associés</v>
          </cell>
          <cell r="B1329">
            <v>302.71499999999997</v>
          </cell>
          <cell r="C1329" t="str">
            <v>SONAFI</v>
          </cell>
          <cell r="D1329">
            <v>31.232499999999998</v>
          </cell>
        </row>
        <row r="1330">
          <cell r="A1330" t="str">
            <v>SDG INCENDIE</v>
          </cell>
          <cell r="B1330">
            <v>119.45629999999998</v>
          </cell>
          <cell r="C1330" t="str">
            <v>SONEVOL SAS</v>
          </cell>
          <cell r="D1330">
            <v>38.44</v>
          </cell>
        </row>
        <row r="1331">
          <cell r="A1331" t="str">
            <v>SEFARM</v>
          </cell>
          <cell r="B1331">
            <v>401.98629999999997</v>
          </cell>
          <cell r="C1331" t="str">
            <v>SOPRA GROUP</v>
          </cell>
          <cell r="D1331">
            <v>2806.5158999999999</v>
          </cell>
        </row>
        <row r="1332">
          <cell r="A1332" t="str">
            <v>SEMIRAMIS</v>
          </cell>
          <cell r="B1332">
            <v>209.11550000000003</v>
          </cell>
          <cell r="C1332" t="str">
            <v>SOPRA Groupe</v>
          </cell>
          <cell r="D1332">
            <v>2499.3238999999999</v>
          </cell>
        </row>
        <row r="1333">
          <cell r="A1333" t="str">
            <v>SEMIRAMIS 2</v>
          </cell>
          <cell r="B1333">
            <v>209.11550000000003</v>
          </cell>
          <cell r="C1333" t="str">
            <v>SOPREMA ENTREPRISES SAS</v>
          </cell>
          <cell r="D1333">
            <v>166.54129999999998</v>
          </cell>
        </row>
        <row r="1334">
          <cell r="A1334" t="str">
            <v>SEMTCAR</v>
          </cell>
          <cell r="B1334">
            <v>525.44899999999996</v>
          </cell>
          <cell r="C1334" t="str">
            <v>SOREIM_Agence</v>
          </cell>
          <cell r="D1334">
            <v>166.54129999999998</v>
          </cell>
        </row>
        <row r="1335">
          <cell r="A1335" t="str">
            <v>SEPHORA cc Géant</v>
          </cell>
          <cell r="B1335">
            <v>518.93999999999994</v>
          </cell>
          <cell r="C1335" t="str">
            <v>SORETRAC</v>
          </cell>
          <cell r="D1335">
            <v>19.399999999999999</v>
          </cell>
        </row>
        <row r="1336">
          <cell r="A1336" t="str">
            <v>SERV SOCIAL INTERENT</v>
          </cell>
          <cell r="B1336">
            <v>31.362500000000001</v>
          </cell>
          <cell r="C1336" t="str">
            <v>SORIDIS</v>
          </cell>
          <cell r="D1336">
            <v>253.5</v>
          </cell>
        </row>
        <row r="1337">
          <cell r="A1337" t="str">
            <v>Service Radiologie-Polyclinique Cesson</v>
          </cell>
          <cell r="B1337">
            <v>437.255</v>
          </cell>
          <cell r="C1337" t="str">
            <v>SORIMMO</v>
          </cell>
          <cell r="D1337">
            <v>126.75</v>
          </cell>
        </row>
        <row r="1338">
          <cell r="A1338" t="str">
            <v>SEVAUX - Centre d'affaires Henri Fréville</v>
          </cell>
          <cell r="B1338">
            <v>49.890900000000002</v>
          </cell>
          <cell r="C1338" t="str">
            <v>SPIE OUEST CENTRE</v>
          </cell>
          <cell r="D1338">
            <v>416.40129999999994</v>
          </cell>
        </row>
        <row r="1339">
          <cell r="A1339" t="str">
            <v>SEVAUX &amp; ASSOCIES</v>
          </cell>
          <cell r="B1339">
            <v>83.2226</v>
          </cell>
          <cell r="C1339" t="str">
            <v>SPIE OUEST CENTRE- Bat les Courreaux</v>
          </cell>
          <cell r="D1339">
            <v>83.318699999999993</v>
          </cell>
        </row>
        <row r="1340">
          <cell r="A1340" t="str">
            <v>SEVAUX-DOCTEUR FELTMANN</v>
          </cell>
          <cell r="B1340">
            <v>76.88</v>
          </cell>
          <cell r="C1340" t="str">
            <v>SPIRAX SARCO</v>
          </cell>
          <cell r="D1340">
            <v>42.217500000000001</v>
          </cell>
        </row>
        <row r="1341">
          <cell r="A1341" t="str">
            <v>SEVAUX-LE GRAND SILLON</v>
          </cell>
          <cell r="B1341">
            <v>296.76749999999998</v>
          </cell>
          <cell r="C1341" t="str">
            <v>SPL - LA CHAPELLE REMY</v>
          </cell>
          <cell r="D1341">
            <v>96.1</v>
          </cell>
        </row>
        <row r="1342">
          <cell r="A1342" t="str">
            <v>SEVAUX-LE PATIO DE PIRE</v>
          </cell>
          <cell r="B1342">
            <v>36.01</v>
          </cell>
          <cell r="C1342" t="str">
            <v>SPLA TERRITOIRES PUBLICS</v>
          </cell>
          <cell r="D1342">
            <v>124.92999999999999</v>
          </cell>
        </row>
        <row r="1343">
          <cell r="A1343" t="str">
            <v>SFC RENNES</v>
          </cell>
          <cell r="B1343">
            <v>255.58</v>
          </cell>
          <cell r="C1343" t="str">
            <v>SQUARE HABITAT - ST BRIEUC</v>
          </cell>
          <cell r="D1343">
            <v>78.5137</v>
          </cell>
        </row>
        <row r="1344">
          <cell r="A1344" t="str">
            <v>SFIC</v>
          </cell>
          <cell r="B1344">
            <v>257.03370000000001</v>
          </cell>
          <cell r="C1344" t="str">
            <v>SQUARE HABITAT-PLERIN</v>
          </cell>
          <cell r="D1344">
            <v>41.6113</v>
          </cell>
        </row>
        <row r="1345">
          <cell r="A1345" t="str">
            <v>SFR 5 SUR 5 PLOERMEL</v>
          </cell>
          <cell r="B1345">
            <v>41.6113</v>
          </cell>
          <cell r="C1345" t="str">
            <v>STAR-G</v>
          </cell>
          <cell r="D1345">
            <v>1240.4723999999999</v>
          </cell>
        </row>
        <row r="1346">
          <cell r="A1346" t="str">
            <v>SFR CINQ SUR CINQ</v>
          </cell>
          <cell r="B1346">
            <v>89.661299999999997</v>
          </cell>
          <cell r="C1346" t="str">
            <v>START PEOPLE</v>
          </cell>
          <cell r="D1346">
            <v>83.665500000000009</v>
          </cell>
        </row>
        <row r="1347">
          <cell r="A1347" t="str">
            <v>SFR GUINGAMP</v>
          </cell>
          <cell r="B1347">
            <v>38.44</v>
          </cell>
          <cell r="C1347" t="str">
            <v>STOCKBREST</v>
          </cell>
          <cell r="D1347">
            <v>210.19900000000001</v>
          </cell>
        </row>
        <row r="1348">
          <cell r="A1348" t="str">
            <v>SFR LONGCHAMPS</v>
          </cell>
          <cell r="B1348">
            <v>44.21</v>
          </cell>
          <cell r="C1348" t="str">
            <v>STUDIO BIGOT</v>
          </cell>
          <cell r="D1348">
            <v>364.41120000000001</v>
          </cell>
        </row>
        <row r="1349">
          <cell r="A1349" t="str">
            <v>SFR MORLAIX</v>
          </cell>
          <cell r="B1349">
            <v>41.6113</v>
          </cell>
          <cell r="C1349" t="str">
            <v>SUPERMARCHE G20</v>
          </cell>
          <cell r="D1349">
            <v>400.53</v>
          </cell>
        </row>
        <row r="1350">
          <cell r="A1350" t="str">
            <v>SFR REDON</v>
          </cell>
          <cell r="B1350">
            <v>38.44</v>
          </cell>
          <cell r="C1350" t="str">
            <v>SYMBIOSE INFORMATIQUE</v>
          </cell>
          <cell r="D1350">
            <v>52.86</v>
          </cell>
        </row>
        <row r="1351">
          <cell r="A1351" t="str">
            <v>SFR ST BRIEUC</v>
          </cell>
          <cell r="B1351">
            <v>41.6113</v>
          </cell>
          <cell r="C1351" t="str">
            <v>SYNDICAT FORCE OUVRIERE</v>
          </cell>
          <cell r="D1351">
            <v>126.1</v>
          </cell>
        </row>
        <row r="1352">
          <cell r="A1352" t="str">
            <v>SFR-Brest</v>
          </cell>
          <cell r="B1352">
            <v>28.83</v>
          </cell>
          <cell r="C1352" t="str">
            <v>TAGERIM BREIZH ARMOR</v>
          </cell>
          <cell r="D1352">
            <v>52.086199999999998</v>
          </cell>
        </row>
        <row r="1353">
          <cell r="A1353" t="str">
            <v>SHELL FISH VIVIER</v>
          </cell>
          <cell r="B1353">
            <v>78.583699999999993</v>
          </cell>
          <cell r="C1353" t="str">
            <v>TCS-Brest</v>
          </cell>
          <cell r="D1353">
            <v>96.1</v>
          </cell>
        </row>
        <row r="1354">
          <cell r="A1354" t="str">
            <v>SIEGE ADMINISTRATIF</v>
          </cell>
          <cell r="B1354">
            <v>728.82240000000002</v>
          </cell>
          <cell r="C1354" t="str">
            <v>TECADIS</v>
          </cell>
          <cell r="D1354">
            <v>41.6113</v>
          </cell>
        </row>
        <row r="1355">
          <cell r="A1355" t="str">
            <v>SIEGE BELLAMY</v>
          </cell>
          <cell r="B1355">
            <v>864.9</v>
          </cell>
          <cell r="C1355" t="str">
            <v>TECHNOPOLIS</v>
          </cell>
          <cell r="D1355">
            <v>42.217500000000001</v>
          </cell>
        </row>
        <row r="1356">
          <cell r="A1356" t="str">
            <v>SIEGE FELIX FAURE</v>
          </cell>
          <cell r="B1356">
            <v>1886.1599999999999</v>
          </cell>
          <cell r="C1356" t="str">
            <v>TELINDUS</v>
          </cell>
          <cell r="D1356">
            <v>497.86169999999998</v>
          </cell>
        </row>
        <row r="1357">
          <cell r="A1357" t="str">
            <v>SIKA OUEST</v>
          </cell>
          <cell r="B1357">
            <v>249.85999999999999</v>
          </cell>
          <cell r="C1357" t="str">
            <v>TEREO INNOVATION NOGENT</v>
          </cell>
          <cell r="D1357">
            <v>20.853699999999996</v>
          </cell>
        </row>
        <row r="1358">
          <cell r="A1358" t="str">
            <v>SILICON LABS</v>
          </cell>
          <cell r="B1358">
            <v>135.72999999999999</v>
          </cell>
          <cell r="C1358" t="str">
            <v>TERRE &amp; BAIE - LOT 1</v>
          </cell>
          <cell r="D1358">
            <v>408.47</v>
          </cell>
        </row>
        <row r="1359">
          <cell r="A1359" t="str">
            <v>SINUS ELEC</v>
          </cell>
          <cell r="B1359">
            <v>83.318699999999993</v>
          </cell>
          <cell r="C1359" t="str">
            <v>TERRITOIRES &amp; DEVELOPPEMENT</v>
          </cell>
          <cell r="D1359">
            <v>646.73099999999999</v>
          </cell>
        </row>
        <row r="1360">
          <cell r="A1360" t="str">
            <v>SITA OUEST</v>
          </cell>
          <cell r="B1360">
            <v>583.03869999999995</v>
          </cell>
          <cell r="C1360" t="str">
            <v>TERRITOIRES PUBLICS</v>
          </cell>
          <cell r="D1360">
            <v>83.318699999999993</v>
          </cell>
        </row>
        <row r="1361">
          <cell r="A1361" t="str">
            <v>SLG RECYCLING</v>
          </cell>
          <cell r="B1361">
            <v>315.25</v>
          </cell>
          <cell r="C1361" t="str">
            <v>THEAMCOM</v>
          </cell>
          <cell r="D1361">
            <v>83.665500000000009</v>
          </cell>
        </row>
        <row r="1362">
          <cell r="A1362" t="str">
            <v>SMARDTV</v>
          </cell>
          <cell r="B1362">
            <v>172.98</v>
          </cell>
          <cell r="C1362" t="str">
            <v>TIBCO</v>
          </cell>
          <cell r="D1362">
            <v>57.66</v>
          </cell>
        </row>
        <row r="1363">
          <cell r="A1363" t="str">
            <v>SNAM</v>
          </cell>
          <cell r="B1363">
            <v>42.217500000000001</v>
          </cell>
          <cell r="C1363" t="str">
            <v>TOP OFFICE</v>
          </cell>
          <cell r="D1363">
            <v>76.88</v>
          </cell>
        </row>
        <row r="1364">
          <cell r="A1364" t="str">
            <v>SO.DE.REF.</v>
          </cell>
          <cell r="B1364">
            <v>41.6113</v>
          </cell>
          <cell r="C1364" t="str">
            <v>TORCE (HP 5138)</v>
          </cell>
          <cell r="D1364">
            <v>83.318699999999993</v>
          </cell>
        </row>
        <row r="1365">
          <cell r="A1365" t="str">
            <v>SOCOO'C</v>
          </cell>
          <cell r="B1365">
            <v>104.07629999999999</v>
          </cell>
          <cell r="C1365" t="str">
            <v>TOTAL FRANCE</v>
          </cell>
          <cell r="D1365">
            <v>416.40129999999994</v>
          </cell>
        </row>
        <row r="1366">
          <cell r="A1366" t="str">
            <v>SOFT OUEST</v>
          </cell>
          <cell r="B1366">
            <v>124.92999999999999</v>
          </cell>
          <cell r="C1366" t="str">
            <v>TOUTES AIDES</v>
          </cell>
          <cell r="D1366">
            <v>185.76129999999998</v>
          </cell>
        </row>
        <row r="1367">
          <cell r="A1367" t="str">
            <v>SOGEA CLEMENCEAU</v>
          </cell>
          <cell r="B1367">
            <v>197.005</v>
          </cell>
          <cell r="C1367" t="str">
            <v>TOYOTA</v>
          </cell>
          <cell r="D1367">
            <v>93.311499999999995</v>
          </cell>
        </row>
        <row r="1368">
          <cell r="A1368" t="str">
            <v>SOGEDI</v>
          </cell>
          <cell r="B1368">
            <v>38.44</v>
          </cell>
          <cell r="C1368" t="str">
            <v>TOYOTA ST MALO</v>
          </cell>
          <cell r="D1368">
            <v>160.97899999999998</v>
          </cell>
        </row>
        <row r="1369">
          <cell r="A1369" t="str">
            <v>SOIE RENNES</v>
          </cell>
          <cell r="B1369">
            <v>425.93389999999999</v>
          </cell>
          <cell r="C1369" t="str">
            <v>TRANSPORT LORCY</v>
          </cell>
          <cell r="D1369">
            <v>374.78999999999996</v>
          </cell>
        </row>
        <row r="1370">
          <cell r="A1370" t="str">
            <v>SOLENDI VANNES</v>
          </cell>
          <cell r="B1370">
            <v>104.07629999999999</v>
          </cell>
          <cell r="C1370" t="str">
            <v>TRANSPORTS HEPPNER</v>
          </cell>
          <cell r="D1370">
            <v>334.5025</v>
          </cell>
        </row>
        <row r="1371">
          <cell r="A1371" t="str">
            <v>SONAFI</v>
          </cell>
          <cell r="B1371">
            <v>31.232499999999998</v>
          </cell>
          <cell r="C1371" t="str">
            <v>TRANSYLVANIE</v>
          </cell>
          <cell r="D1371">
            <v>532.05250000000001</v>
          </cell>
        </row>
        <row r="1372">
          <cell r="A1372" t="str">
            <v>SONEVOL SAS</v>
          </cell>
          <cell r="B1372">
            <v>36.519999999999996</v>
          </cell>
          <cell r="C1372" t="str">
            <v>TRECOBAT Lannion</v>
          </cell>
          <cell r="D1372">
            <v>208.24870000000001</v>
          </cell>
        </row>
        <row r="1373">
          <cell r="A1373" t="str">
            <v>SOPRA GROUP</v>
          </cell>
          <cell r="B1373">
            <v>2743.6662999999999</v>
          </cell>
          <cell r="C1373" t="str">
            <v>TRIMARAN BANQUE POPULAIRE</v>
          </cell>
          <cell r="D1373">
            <v>83.318699999999993</v>
          </cell>
        </row>
        <row r="1374">
          <cell r="A1374" t="str">
            <v>SOPRA Groupe</v>
          </cell>
          <cell r="B1374">
            <v>2499.7438999999999</v>
          </cell>
          <cell r="C1374" t="str">
            <v>TRISKEM INTERNATIONAL</v>
          </cell>
          <cell r="D1374">
            <v>104.5095</v>
          </cell>
        </row>
        <row r="1375">
          <cell r="A1375" t="str">
            <v>SOPREMA ENTREPRISES SAS</v>
          </cell>
          <cell r="B1375">
            <v>166.54129999999998</v>
          </cell>
          <cell r="C1375" t="str">
            <v>TROX TECHNIK</v>
          </cell>
          <cell r="D1375">
            <v>41.6113</v>
          </cell>
        </row>
        <row r="1376">
          <cell r="A1376" t="str">
            <v>SOREIM_Agence</v>
          </cell>
          <cell r="B1376">
            <v>166.54129999999998</v>
          </cell>
          <cell r="C1376" t="str">
            <v>TRUFFAUT ST JOUAN</v>
          </cell>
          <cell r="D1376">
            <v>374.78999999999996</v>
          </cell>
        </row>
        <row r="1377">
          <cell r="A1377" t="str">
            <v>SORETRAC</v>
          </cell>
          <cell r="B1377">
            <v>19.399999999999999</v>
          </cell>
          <cell r="C1377" t="str">
            <v>TUPI-CAOUTCHOUC</v>
          </cell>
          <cell r="D1377">
            <v>291.47129999999999</v>
          </cell>
        </row>
        <row r="1378">
          <cell r="A1378" t="str">
            <v>SORIDIS</v>
          </cell>
          <cell r="B1378">
            <v>253.5</v>
          </cell>
          <cell r="C1378" t="str">
            <v>UMPC ROSCOFF</v>
          </cell>
          <cell r="D1378">
            <v>1543.3712999999998</v>
          </cell>
        </row>
        <row r="1379">
          <cell r="A1379" t="str">
            <v>SORIMMO</v>
          </cell>
          <cell r="B1379">
            <v>126.75</v>
          </cell>
          <cell r="C1379" t="str">
            <v>UTOPIA WEB RENNES</v>
          </cell>
          <cell r="D1379">
            <v>41.6113</v>
          </cell>
        </row>
        <row r="1380">
          <cell r="A1380" t="str">
            <v>SPIE OUEST CENTRE</v>
          </cell>
          <cell r="B1380">
            <v>397.18129999999996</v>
          </cell>
          <cell r="C1380" t="str">
            <v>VALLEE</v>
          </cell>
          <cell r="D1380">
            <v>11.85</v>
          </cell>
        </row>
        <row r="1381">
          <cell r="A1381" t="str">
            <v>SPIE OUEST CENTRE- Bat les Courreaux</v>
          </cell>
          <cell r="B1381">
            <v>151.36899999999997</v>
          </cell>
          <cell r="C1381" t="str">
            <v>VALORYS MEDIA</v>
          </cell>
          <cell r="D1381">
            <v>31.232499999999998</v>
          </cell>
        </row>
        <row r="1382">
          <cell r="A1382" t="str">
            <v>SPIRAX SARCO</v>
          </cell>
          <cell r="B1382">
            <v>42.217500000000001</v>
          </cell>
          <cell r="C1382" t="str">
            <v>VCF OUEST</v>
          </cell>
          <cell r="D1382">
            <v>780.8125</v>
          </cell>
        </row>
        <row r="1383">
          <cell r="A1383" t="str">
            <v>SPL - LA CHAPELLE REMY</v>
          </cell>
          <cell r="B1383">
            <v>57.66</v>
          </cell>
          <cell r="C1383" t="str">
            <v>VERANDAS DU MAINE</v>
          </cell>
          <cell r="D1383">
            <v>83.318699999999993</v>
          </cell>
        </row>
        <row r="1384">
          <cell r="A1384" t="str">
            <v>SPLA TERRITOIRES PUBLICS</v>
          </cell>
          <cell r="B1384">
            <v>124.92999999999999</v>
          </cell>
          <cell r="C1384" t="str">
            <v>VERCOUTERE-DEGANO-CORDIER</v>
          </cell>
          <cell r="D1384">
            <v>374.78999999999996</v>
          </cell>
        </row>
        <row r="1385">
          <cell r="A1385" t="str">
            <v>SQUARE HABITAT - ST BRIEUC</v>
          </cell>
          <cell r="B1385">
            <v>83.318699999999993</v>
          </cell>
          <cell r="C1385" t="str">
            <v>VICTOR HUGO</v>
          </cell>
          <cell r="D1385">
            <v>124.92999999999999</v>
          </cell>
        </row>
        <row r="1386">
          <cell r="A1386" t="str">
            <v>SQUARE HABITAT-PLERIN</v>
          </cell>
          <cell r="B1386">
            <v>41.6113</v>
          </cell>
          <cell r="C1386" t="str">
            <v>VILLA BELLERIVES</v>
          </cell>
          <cell r="D1386">
            <v>83.665500000000009</v>
          </cell>
        </row>
        <row r="1387">
          <cell r="A1387" t="str">
            <v>STAR-G</v>
          </cell>
          <cell r="B1387">
            <v>1240.4723999999999</v>
          </cell>
          <cell r="C1387" t="str">
            <v>VILLA COLIGNY</v>
          </cell>
          <cell r="D1387">
            <v>43.819599999999994</v>
          </cell>
        </row>
        <row r="1388">
          <cell r="A1388" t="str">
            <v>START PEOPLE</v>
          </cell>
          <cell r="B1388">
            <v>86.49</v>
          </cell>
          <cell r="C1388" t="str">
            <v>VILLA CONSTANTINE</v>
          </cell>
          <cell r="D1388">
            <v>13.537100000000001</v>
          </cell>
        </row>
        <row r="1389">
          <cell r="A1389" t="str">
            <v>STOCKBREST</v>
          </cell>
          <cell r="B1389">
            <v>210.10899999999998</v>
          </cell>
          <cell r="C1389" t="str">
            <v>VILLA EMERAUDE</v>
          </cell>
          <cell r="D1389">
            <v>41.784500000000001</v>
          </cell>
        </row>
        <row r="1390">
          <cell r="A1390" t="str">
            <v>STUDIO BIGOT</v>
          </cell>
          <cell r="B1390">
            <v>364.41120000000001</v>
          </cell>
          <cell r="C1390" t="str">
            <v>Villa Florentine</v>
          </cell>
          <cell r="D1390">
            <v>104.5095</v>
          </cell>
        </row>
        <row r="1391">
          <cell r="A1391" t="str">
            <v>SUPERMARCHE G20</v>
          </cell>
          <cell r="B1391">
            <v>378.29999999999995</v>
          </cell>
          <cell r="C1391" t="str">
            <v>VILLA HORTENSE</v>
          </cell>
          <cell r="D1391">
            <v>125.45</v>
          </cell>
        </row>
        <row r="1392">
          <cell r="A1392" t="str">
            <v>SYMBIOSE INFORMATIQUE</v>
          </cell>
          <cell r="B1392">
            <v>60.342500000000001</v>
          </cell>
          <cell r="C1392" t="str">
            <v>VILLA POINCARE</v>
          </cell>
          <cell r="D1392">
            <v>48.819899999999997</v>
          </cell>
        </row>
        <row r="1393">
          <cell r="A1393" t="str">
            <v>SYNDICAT FORCE OUVRIERE</v>
          </cell>
          <cell r="B1393">
            <v>126.1</v>
          </cell>
          <cell r="C1393" t="str">
            <v>VILLAGE OXYLANE</v>
          </cell>
          <cell r="D1393">
            <v>1160.1587</v>
          </cell>
        </row>
        <row r="1394">
          <cell r="A1394" t="str">
            <v>TABARLY F. Mittérand</v>
          </cell>
          <cell r="B1394">
            <v>50.17</v>
          </cell>
          <cell r="C1394" t="str">
            <v>VILLE DE PLENEUF VAL ANDRE</v>
          </cell>
          <cell r="D1394">
            <v>775.23869999999999</v>
          </cell>
        </row>
        <row r="1395">
          <cell r="A1395" t="str">
            <v>TAGERIM BREIZH ARMOR</v>
          </cell>
          <cell r="B1395">
            <v>52.086199999999998</v>
          </cell>
          <cell r="C1395" t="str">
            <v>VM Bâtiments rénovés</v>
          </cell>
          <cell r="D1395">
            <v>249.85999999999999</v>
          </cell>
        </row>
        <row r="1396">
          <cell r="A1396" t="str">
            <v>TCS-Brest</v>
          </cell>
          <cell r="B1396">
            <v>108.1125</v>
          </cell>
          <cell r="C1396" t="str">
            <v>VM CARITAL</v>
          </cell>
          <cell r="D1396">
            <v>446.86499999999995</v>
          </cell>
        </row>
        <row r="1397">
          <cell r="A1397" t="str">
            <v>TECADIS</v>
          </cell>
          <cell r="B1397">
            <v>41.6113</v>
          </cell>
          <cell r="C1397" t="str">
            <v>VOLKSWAGEN AGO-Châteaubriant</v>
          </cell>
          <cell r="D1397">
            <v>249.85999999999999</v>
          </cell>
        </row>
        <row r="1398">
          <cell r="A1398" t="str">
            <v>TECHNOPOLIS</v>
          </cell>
          <cell r="B1398">
            <v>32.467500000000001</v>
          </cell>
          <cell r="C1398" t="str">
            <v>VOLKSWAGEN AGO-Orvault</v>
          </cell>
          <cell r="D1398">
            <v>1552.5037</v>
          </cell>
        </row>
        <row r="1399">
          <cell r="A1399" t="str">
            <v>TELINDUS</v>
          </cell>
          <cell r="B1399">
            <v>497.86169999999998</v>
          </cell>
          <cell r="C1399" t="str">
            <v>VOLKSWAGEN AGO-Rezé</v>
          </cell>
          <cell r="D1399">
            <v>730.4550999999999</v>
          </cell>
        </row>
        <row r="1400">
          <cell r="A1400" t="str">
            <v>TEREO INNOVATION NOGENT</v>
          </cell>
          <cell r="B1400">
            <v>19.22</v>
          </cell>
          <cell r="C1400" t="str">
            <v>VOLVO TRUCK CENTER-Hennebont</v>
          </cell>
          <cell r="D1400">
            <v>166.54129999999998</v>
          </cell>
        </row>
        <row r="1401">
          <cell r="A1401" t="str">
            <v>TERRE &amp; BAIE - LOT 1</v>
          </cell>
          <cell r="B1401">
            <v>406.97129999999993</v>
          </cell>
          <cell r="C1401" t="str">
            <v>VOLVO TRUCK CENTER-Miniac Morvan</v>
          </cell>
          <cell r="D1401">
            <v>495.53129999999993</v>
          </cell>
        </row>
        <row r="1402">
          <cell r="A1402" t="str">
            <v>TERRE &amp; BAIE - LOT N° 7</v>
          </cell>
          <cell r="B1402">
            <v>397.7</v>
          </cell>
          <cell r="C1402" t="str">
            <v>VOLVO-PLERIN</v>
          </cell>
          <cell r="D1402">
            <v>374.78999999999996</v>
          </cell>
        </row>
        <row r="1403">
          <cell r="A1403" t="str">
            <v>TERRITOIRES &amp; DEVELOPPEMENT</v>
          </cell>
          <cell r="B1403">
            <v>648.12599999999998</v>
          </cell>
          <cell r="C1403" t="str">
            <v>VORWERK LORIENT</v>
          </cell>
          <cell r="D1403">
            <v>125.45</v>
          </cell>
        </row>
        <row r="1404">
          <cell r="A1404" t="str">
            <v>TERRITOIRES PUBLICS</v>
          </cell>
          <cell r="B1404">
            <v>83.318699999999993</v>
          </cell>
          <cell r="C1404" t="str">
            <v>VORWERK RENNES</v>
          </cell>
          <cell r="D1404">
            <v>83.318699999999993</v>
          </cell>
        </row>
        <row r="1405">
          <cell r="A1405" t="str">
            <v>THEAMCOM</v>
          </cell>
          <cell r="B1405">
            <v>83.765500000000003</v>
          </cell>
          <cell r="C1405" t="str">
            <v>VP OUEST</v>
          </cell>
          <cell r="D1405">
            <v>5715.9179999999997</v>
          </cell>
        </row>
        <row r="1406">
          <cell r="A1406" t="str">
            <v>TIBCO</v>
          </cell>
          <cell r="B1406">
            <v>62.464999999999996</v>
          </cell>
          <cell r="C1406" t="str">
            <v>VSC Technologies</v>
          </cell>
          <cell r="D1406">
            <v>416.40129999999994</v>
          </cell>
        </row>
        <row r="1407">
          <cell r="A1407" t="str">
            <v>TOP OFFICE</v>
          </cell>
          <cell r="B1407">
            <v>96.1</v>
          </cell>
          <cell r="C1407" t="str">
            <v>VUE D'OUEST</v>
          </cell>
          <cell r="D1407">
            <v>64.098699999999994</v>
          </cell>
        </row>
        <row r="1408">
          <cell r="A1408" t="str">
            <v>TORCE (HP 5138)</v>
          </cell>
          <cell r="B1408">
            <v>116.08879999999999</v>
          </cell>
          <cell r="C1408" t="str">
            <v>wanerys</v>
          </cell>
          <cell r="D1408">
            <v>32.001300000000001</v>
          </cell>
        </row>
        <row r="1409">
          <cell r="A1409" t="str">
            <v>TOTAL FRANCE</v>
          </cell>
          <cell r="B1409">
            <v>416.40129999999994</v>
          </cell>
          <cell r="C1409" t="str">
            <v>WEDIA Mobile SAS</v>
          </cell>
          <cell r="D1409">
            <v>190.125</v>
          </cell>
        </row>
        <row r="1410">
          <cell r="A1410" t="str">
            <v>TOUTES AIDES</v>
          </cell>
          <cell r="B1410">
            <v>166.54129999999998</v>
          </cell>
          <cell r="C1410" t="str">
            <v>X VOYAGE SELECTOUR-Centre Alma</v>
          </cell>
          <cell r="D1410">
            <v>62.464999999999996</v>
          </cell>
        </row>
        <row r="1411">
          <cell r="A1411" t="str">
            <v>TOYOTA</v>
          </cell>
          <cell r="B1411">
            <v>81.461500000000001</v>
          </cell>
          <cell r="C1411" t="str">
            <v>X VOYAGES - Dinan</v>
          </cell>
          <cell r="D1411">
            <v>62.464999999999996</v>
          </cell>
        </row>
        <row r="1412">
          <cell r="A1412" t="str">
            <v>TOYOTA ST MALO</v>
          </cell>
          <cell r="B1412">
            <v>76.88</v>
          </cell>
          <cell r="C1412" t="str">
            <v>X VOYAGES République</v>
          </cell>
          <cell r="D1412">
            <v>62.464999999999996</v>
          </cell>
        </row>
        <row r="1413">
          <cell r="A1413" t="str">
            <v>TRANSPORT LORCY</v>
          </cell>
          <cell r="B1413">
            <v>374.78999999999996</v>
          </cell>
          <cell r="C1413" t="str">
            <v>YVELIN S.A.</v>
          </cell>
          <cell r="D1413">
            <v>416.40129999999994</v>
          </cell>
        </row>
        <row r="1414">
          <cell r="A1414" t="str">
            <v>TRANSPORTS HEPPNER</v>
          </cell>
          <cell r="B1414">
            <v>318.76369999999997</v>
          </cell>
          <cell r="C1414" t="str">
            <v>ZIEPPELIN</v>
          </cell>
          <cell r="D1414">
            <v>145.78369999999998</v>
          </cell>
        </row>
        <row r="1415">
          <cell r="A1415" t="str">
            <v>TRANSYLVANIE</v>
          </cell>
          <cell r="B1415">
            <v>532.74250000000006</v>
          </cell>
          <cell r="C1415" t="str">
            <v>(vide)</v>
          </cell>
        </row>
        <row r="1416">
          <cell r="A1416" t="str">
            <v>TRECOBAT Lannion</v>
          </cell>
          <cell r="B1416">
            <v>208.24870000000001</v>
          </cell>
          <cell r="C1416" t="str">
            <v>30 RUE NOTRE DAME</v>
          </cell>
          <cell r="D1416">
            <v>30.848099999999999</v>
          </cell>
        </row>
        <row r="1417">
          <cell r="A1417" t="str">
            <v>TRIMARAN BANQUE POPULAIRE</v>
          </cell>
          <cell r="B1417">
            <v>83.318699999999993</v>
          </cell>
          <cell r="C1417" t="str">
            <v>CENTRE DE RADIOLOGIE - IRM</v>
          </cell>
          <cell r="D1417">
            <v>450.37630000000001</v>
          </cell>
        </row>
        <row r="1418">
          <cell r="A1418" t="str">
            <v>TRISKEM INTERNATIONAL</v>
          </cell>
          <cell r="B1418">
            <v>104.5095</v>
          </cell>
          <cell r="C1418" t="str">
            <v>RESIDENCE ATLANTIS</v>
          </cell>
          <cell r="D1418">
            <v>187.54750000000001</v>
          </cell>
        </row>
        <row r="1419">
          <cell r="A1419" t="str">
            <v>TROX TECHNIK</v>
          </cell>
          <cell r="B1419">
            <v>41.6113</v>
          </cell>
          <cell r="C1419" t="str">
            <v>CAPUCINES</v>
          </cell>
          <cell r="D1419">
            <v>79.734199999999987</v>
          </cell>
        </row>
        <row r="1420">
          <cell r="A1420" t="str">
            <v>TRUFFAUT ST JOUAN</v>
          </cell>
          <cell r="B1420">
            <v>386.76749999999998</v>
          </cell>
          <cell r="C1420" t="str">
            <v>1 RUE DU CLOS DE DAGUENETTE</v>
          </cell>
          <cell r="D1420">
            <v>5.3548</v>
          </cell>
        </row>
        <row r="1421">
          <cell r="A1421" t="str">
            <v>TUPI-CAOUTCHOUC</v>
          </cell>
          <cell r="B1421">
            <v>291.47129999999999</v>
          </cell>
          <cell r="C1421" t="str">
            <v>ACRI st</v>
          </cell>
          <cell r="D1421">
            <v>38.44</v>
          </cell>
        </row>
        <row r="1422">
          <cell r="A1422" t="str">
            <v>UMPC ROSCOFF</v>
          </cell>
          <cell r="B1422">
            <v>1543.3712999999998</v>
          </cell>
          <cell r="C1422" t="str">
            <v>INITIAL</v>
          </cell>
          <cell r="D1422">
            <v>83.2226</v>
          </cell>
        </row>
        <row r="1423">
          <cell r="A1423" t="str">
            <v>UTOPIA WEB RENNES</v>
          </cell>
          <cell r="B1423">
            <v>41.6113</v>
          </cell>
          <cell r="C1423" t="str">
            <v>CHANTIER NAVAL BERNARD</v>
          </cell>
          <cell r="D1423">
            <v>57.66</v>
          </cell>
        </row>
        <row r="1424">
          <cell r="A1424" t="str">
            <v>VALLEE</v>
          </cell>
          <cell r="B1424">
            <v>10.119999999999999</v>
          </cell>
          <cell r="C1424" t="str">
            <v>BASE SOUS MARIN KEROMAN</v>
          </cell>
          <cell r="D1424">
            <v>43.65</v>
          </cell>
        </row>
        <row r="1425">
          <cell r="A1425" t="str">
            <v>VALORYS MEDIA</v>
          </cell>
          <cell r="B1425">
            <v>31.232499999999998</v>
          </cell>
          <cell r="C1425" t="str">
            <v>SOLEVAL OUEST</v>
          </cell>
          <cell r="D1425">
            <v>498.31550000000004</v>
          </cell>
        </row>
        <row r="1426">
          <cell r="A1426" t="str">
            <v>VCF OUEST</v>
          </cell>
          <cell r="B1426">
            <v>744.77499999999998</v>
          </cell>
          <cell r="C1426" t="str">
            <v>SOFT 4 ENERGY</v>
          </cell>
          <cell r="D1426">
            <v>4.8049999999999997</v>
          </cell>
        </row>
        <row r="1427">
          <cell r="A1427" t="str">
            <v>VERANDAS DU MAINE</v>
          </cell>
          <cell r="B1427">
            <v>83.318699999999993</v>
          </cell>
          <cell r="C1427" t="str">
            <v>GOURVIL Sylvie</v>
          </cell>
          <cell r="D1427">
            <v>14.8125</v>
          </cell>
        </row>
        <row r="1428">
          <cell r="A1428" t="str">
            <v>VERCOUTERE-DEGANO-CORDIER</v>
          </cell>
          <cell r="B1428">
            <v>343.6275</v>
          </cell>
          <cell r="C1428" t="str">
            <v>CAMPANILE</v>
          </cell>
          <cell r="D1428">
            <v>47.4</v>
          </cell>
        </row>
        <row r="1429">
          <cell r="A1429" t="str">
            <v>VICTOR HUGO</v>
          </cell>
          <cell r="B1429">
            <v>124.92999999999999</v>
          </cell>
          <cell r="C1429" t="str">
            <v>NOUVELLES FRONTIERES -QUIMPER</v>
          </cell>
          <cell r="D1429">
            <v>94.087500000000006</v>
          </cell>
        </row>
        <row r="1430">
          <cell r="A1430" t="str">
            <v>VILLA BELLERIVES</v>
          </cell>
          <cell r="B1430">
            <v>83.665500000000009</v>
          </cell>
          <cell r="C1430" t="str">
            <v>CEGELEC - Agence de Quimper</v>
          </cell>
          <cell r="D1430">
            <v>250.9</v>
          </cell>
        </row>
        <row r="1431">
          <cell r="A1431" t="str">
            <v>VILLA COLIGNY</v>
          </cell>
          <cell r="B1431">
            <v>43.309599999999996</v>
          </cell>
          <cell r="C1431" t="str">
            <v>KIABI Quimper</v>
          </cell>
          <cell r="D1431">
            <v>313.625</v>
          </cell>
        </row>
        <row r="1432">
          <cell r="A1432" t="str">
            <v>VILLA CONSTANTINE</v>
          </cell>
          <cell r="B1432">
            <v>16.116</v>
          </cell>
          <cell r="C1432" t="str">
            <v>RETIF</v>
          </cell>
          <cell r="D1432">
            <v>125.45</v>
          </cell>
        </row>
        <row r="1433">
          <cell r="A1433" t="str">
            <v>VILLA EMERAUDE</v>
          </cell>
          <cell r="B1433">
            <v>41.784500000000001</v>
          </cell>
          <cell r="C1433" t="str">
            <v>VOLVO TRUCK-St Evarzec</v>
          </cell>
          <cell r="D1433">
            <v>124.92999999999999</v>
          </cell>
        </row>
        <row r="1434">
          <cell r="A1434" t="str">
            <v>Villa Florentine</v>
          </cell>
          <cell r="B1434">
            <v>104.40950000000001</v>
          </cell>
          <cell r="C1434" t="str">
            <v>CABINET RADIOLOGIE ECHOGRAPHIE</v>
          </cell>
          <cell r="D1434">
            <v>400.8331</v>
          </cell>
        </row>
        <row r="1435">
          <cell r="A1435" t="str">
            <v>VILLA HORTENSE</v>
          </cell>
          <cell r="B1435">
            <v>125.45</v>
          </cell>
          <cell r="C1435" t="str">
            <v>IPTAMAE</v>
          </cell>
          <cell r="D1435">
            <v>19.22</v>
          </cell>
        </row>
        <row r="1436">
          <cell r="A1436" t="str">
            <v>VILLA POINCARE</v>
          </cell>
          <cell r="B1436">
            <v>54.892499999999998</v>
          </cell>
          <cell r="C1436" t="str">
            <v>QUALITE DE VIE IMMOBILIERE</v>
          </cell>
          <cell r="D1436">
            <v>31.232499999999998</v>
          </cell>
        </row>
        <row r="1437">
          <cell r="A1437" t="str">
            <v>VILLAGE OXYLANE</v>
          </cell>
          <cell r="B1437">
            <v>76.88</v>
          </cell>
          <cell r="C1437" t="str">
            <v>QUALITE DE VIE PROMOTION</v>
          </cell>
          <cell r="D1437">
            <v>41.6113</v>
          </cell>
        </row>
        <row r="1438">
          <cell r="A1438" t="str">
            <v>VILLE DE PLENEUF VAL ANDRE</v>
          </cell>
          <cell r="B1438">
            <v>801.6662</v>
          </cell>
          <cell r="C1438" t="str">
            <v>AUGUSTIN COLOMBIER</v>
          </cell>
          <cell r="D1438">
            <v>31.65</v>
          </cell>
        </row>
        <row r="1439">
          <cell r="A1439" t="str">
            <v>VITRERIE RENNES</v>
          </cell>
          <cell r="B1439">
            <v>1547.5436</v>
          </cell>
          <cell r="C1439" t="str">
            <v>AUGUSTIN CESSON</v>
          </cell>
          <cell r="D1439">
            <v>42.84</v>
          </cell>
        </row>
        <row r="1440">
          <cell r="A1440" t="str">
            <v>VM Bâtiments rénovés</v>
          </cell>
          <cell r="B1440">
            <v>230.64</v>
          </cell>
          <cell r="C1440" t="str">
            <v>AUGUSTIN MONNAIE</v>
          </cell>
          <cell r="D1440">
            <v>16.064999999999998</v>
          </cell>
        </row>
        <row r="1441">
          <cell r="A1441" t="str">
            <v>VM CARITAL</v>
          </cell>
          <cell r="B1441">
            <v>475.69499999999999</v>
          </cell>
          <cell r="C1441" t="str">
            <v>BETEREM INGENIERIE</v>
          </cell>
          <cell r="D1441">
            <v>437.255</v>
          </cell>
        </row>
        <row r="1442">
          <cell r="A1442" t="str">
            <v>VOLKSWAGEN AGO-Châteaubriant</v>
          </cell>
          <cell r="B1442">
            <v>249.85999999999999</v>
          </cell>
          <cell r="C1442" t="str">
            <v>FONCIA ARMOR IMMOB.-1 rue Hersart Marqué</v>
          </cell>
          <cell r="D1442">
            <v>15.545399999999999</v>
          </cell>
        </row>
        <row r="1443">
          <cell r="A1443" t="str">
            <v>VOLKSWAGEN AGO-Orvault</v>
          </cell>
          <cell r="B1443">
            <v>1529.6637000000001</v>
          </cell>
          <cell r="C1443" t="str">
            <v>Copro au 5 rue J.Maillard de la Gournerie</v>
          </cell>
          <cell r="D1443">
            <v>43.733000000000004</v>
          </cell>
        </row>
        <row r="1444">
          <cell r="A1444" t="str">
            <v>VOLKSWAGEN AGO-Rezé</v>
          </cell>
          <cell r="B1444">
            <v>739.10509999999988</v>
          </cell>
          <cell r="C1444" t="str">
            <v>LUCEO</v>
          </cell>
          <cell r="D1444">
            <v>700.03749999999991</v>
          </cell>
        </row>
        <row r="1445">
          <cell r="A1445" t="str">
            <v>VOLVO TRUCK CENTER-Hennebont</v>
          </cell>
          <cell r="B1445">
            <v>166.54129999999998</v>
          </cell>
          <cell r="C1445" t="str">
            <v>Copro 7 rue J.Maillard de la Gournerie</v>
          </cell>
          <cell r="D1445">
            <v>23.295999999999999</v>
          </cell>
        </row>
        <row r="1446">
          <cell r="A1446" t="str">
            <v>VOLVO TRUCK CENTER-Miniac Morvan</v>
          </cell>
          <cell r="B1446">
            <v>416.40129999999994</v>
          </cell>
          <cell r="C1446" t="str">
            <v>FORUM DU LIVRE- Parties communes</v>
          </cell>
          <cell r="D1446">
            <v>70.917500000000004</v>
          </cell>
        </row>
        <row r="1447">
          <cell r="A1447" t="str">
            <v>VOLVO-PLERIN</v>
          </cell>
          <cell r="B1447">
            <v>374.78999999999996</v>
          </cell>
          <cell r="C1447" t="str">
            <v>B.G.M-21 rue Robidou</v>
          </cell>
          <cell r="D1447">
            <v>6.7037000000000004</v>
          </cell>
        </row>
        <row r="1448">
          <cell r="A1448" t="str">
            <v>VORWERK LORIENT</v>
          </cell>
          <cell r="B1448">
            <v>125.45</v>
          </cell>
          <cell r="C1448" t="str">
            <v>B.G.M-6/8 rue de l'Arsenal</v>
          </cell>
          <cell r="D1448">
            <v>18.145499999999998</v>
          </cell>
        </row>
        <row r="1449">
          <cell r="A1449" t="str">
            <v>VORWERK RENNES</v>
          </cell>
          <cell r="B1449">
            <v>83.318699999999993</v>
          </cell>
          <cell r="C1449" t="str">
            <v>B.G.M-10 boulevard Laënnec</v>
          </cell>
          <cell r="D1449">
            <v>26.526500000000002</v>
          </cell>
        </row>
        <row r="1450">
          <cell r="A1450" t="str">
            <v>VP OUEST</v>
          </cell>
          <cell r="B1450">
            <v>5331.0817999999999</v>
          </cell>
          <cell r="C1450" t="str">
            <v>1 RUE DE LA FRESNERIE</v>
          </cell>
          <cell r="D1450">
            <v>16.8507</v>
          </cell>
        </row>
        <row r="1451">
          <cell r="A1451" t="str">
            <v>VSC Technologies</v>
          </cell>
          <cell r="B1451">
            <v>416.40129999999994</v>
          </cell>
          <cell r="C1451" t="str">
            <v>GROUPE 54</v>
          </cell>
          <cell r="D1451">
            <v>19.22</v>
          </cell>
        </row>
        <row r="1452">
          <cell r="A1452" t="str">
            <v>VUE D'OUEST</v>
          </cell>
          <cell r="B1452">
            <v>76.88</v>
          </cell>
          <cell r="C1452" t="str">
            <v>LEFEUVRE SYNDIC-71 boulevard de la TA</v>
          </cell>
          <cell r="D1452">
            <v>13.8879</v>
          </cell>
        </row>
        <row r="1453">
          <cell r="A1453" t="str">
            <v>wanerys</v>
          </cell>
          <cell r="B1453">
            <v>41.6113</v>
          </cell>
          <cell r="C1453" t="str">
            <v>LEFEUVRE SYNDIC-80 rue d'Antrain</v>
          </cell>
          <cell r="D1453">
            <v>15.545399999999999</v>
          </cell>
        </row>
        <row r="1454">
          <cell r="A1454" t="str">
            <v>WEDIA Mobile SAS</v>
          </cell>
          <cell r="B1454">
            <v>190.125</v>
          </cell>
          <cell r="C1454" t="str">
            <v>LEFEUVRE SYNDIC-43 bis rue Rabelais</v>
          </cell>
          <cell r="D1454">
            <v>16.8507</v>
          </cell>
        </row>
        <row r="1455">
          <cell r="A1455" t="str">
            <v>X VOYAGE SELECTOUR-Centre Alma</v>
          </cell>
          <cell r="B1455">
            <v>65.014999999999986</v>
          </cell>
          <cell r="C1455" t="str">
            <v>LEFEUVRE SYNDIC-5 boulevard Volney</v>
          </cell>
          <cell r="D1455">
            <v>11.365499999999999</v>
          </cell>
        </row>
        <row r="1456">
          <cell r="A1456" t="str">
            <v>X VOYAGES - Dinan</v>
          </cell>
          <cell r="B1456">
            <v>62.464999999999996</v>
          </cell>
          <cell r="C1456" t="str">
            <v>LEFEUVRE SYNDIC-55 bd de Strasbourg</v>
          </cell>
          <cell r="D1456">
            <v>7.1842000000000006</v>
          </cell>
        </row>
        <row r="1457">
          <cell r="A1457" t="str">
            <v>X VOYAGES République</v>
          </cell>
          <cell r="B1457">
            <v>62.464999999999996</v>
          </cell>
          <cell r="C1457" t="str">
            <v>LEFEUVRE SYNDIC-44 rue Buferon</v>
          </cell>
          <cell r="D1457">
            <v>16.9377</v>
          </cell>
        </row>
        <row r="1458">
          <cell r="A1458" t="str">
            <v>YVELIN S.A.</v>
          </cell>
          <cell r="B1458">
            <v>384.4</v>
          </cell>
          <cell r="C1458" t="str">
            <v>LEFEUVRE SYNDIC-42 rue Buferon</v>
          </cell>
          <cell r="D1458">
            <v>16.9377</v>
          </cell>
        </row>
        <row r="1459">
          <cell r="A1459" t="str">
            <v>ZIEPPELIN</v>
          </cell>
          <cell r="B1459">
            <v>112.14869999999999</v>
          </cell>
          <cell r="C1459" t="str">
            <v>LOGERIM-217-219 avenue Général Leclerc</v>
          </cell>
          <cell r="D1459">
            <v>13.503500000000001</v>
          </cell>
        </row>
        <row r="1460">
          <cell r="A1460" t="str">
            <v>(vide)</v>
          </cell>
          <cell r="C1460" t="str">
            <v>LOGERIM-11 quai Chateaubriand</v>
          </cell>
          <cell r="D1460">
            <v>18.165299999999998</v>
          </cell>
        </row>
        <row r="1461">
          <cell r="A1461" t="str">
            <v>Total général</v>
          </cell>
          <cell r="B1461">
            <v>447895.50289999862</v>
          </cell>
          <cell r="C1461" t="str">
            <v>LOGERIM-199 rue de Fougères</v>
          </cell>
          <cell r="D1461">
            <v>15.545399999999999</v>
          </cell>
        </row>
        <row r="1462">
          <cell r="C1462" t="str">
            <v>LOGERIM-4 rue Louis Tiercelin</v>
          </cell>
          <cell r="D1462">
            <v>12.119399999999999</v>
          </cell>
        </row>
        <row r="1463">
          <cell r="C1463" t="str">
            <v>Copropriété 2 rue Leperdit</v>
          </cell>
          <cell r="D1463">
            <v>13.8879</v>
          </cell>
        </row>
        <row r="1464">
          <cell r="C1464" t="str">
            <v>LMH-7 rue de la Santé</v>
          </cell>
          <cell r="D1464">
            <v>2.1141999999999999</v>
          </cell>
        </row>
        <row r="1465">
          <cell r="C1465" t="str">
            <v>LEMOUX SA-6 rue du Vau St Germain</v>
          </cell>
        </row>
        <row r="1466">
          <cell r="C1466" t="str">
            <v>Copro 33 rue Lobineau</v>
          </cell>
        </row>
        <row r="1467">
          <cell r="C1467" t="str">
            <v>Copropriété au 14 rue Alain Gerbault</v>
          </cell>
        </row>
        <row r="1468">
          <cell r="C1468" t="str">
            <v>Agence de St Malo</v>
          </cell>
        </row>
        <row r="1469">
          <cell r="C1469" t="str">
            <v>Copropriété 8-10 rue Jouanet</v>
          </cell>
        </row>
        <row r="1470">
          <cell r="C1470" t="str">
            <v>CENTRE D'EXPLOITATION BRUZ</v>
          </cell>
        </row>
        <row r="1471">
          <cell r="C1471" t="str">
            <v>CENTRE D'EXPLOITATION ST GERMAIN S/ILE</v>
          </cell>
        </row>
        <row r="1472">
          <cell r="C1472" t="str">
            <v>LE CARRE VERT BAT B C D</v>
          </cell>
        </row>
        <row r="1473">
          <cell r="C1473" t="str">
            <v>DLJ GESTION-32 rue Edmond Rostand</v>
          </cell>
        </row>
        <row r="1474">
          <cell r="C1474" t="str">
            <v>délégation</v>
          </cell>
        </row>
        <row r="1475">
          <cell r="C1475" t="str">
            <v>CMB AEP ST MALO</v>
          </cell>
        </row>
        <row r="1476">
          <cell r="C1476" t="str">
            <v>CMB CDR ST MALO LA HAUTE FUTAIE</v>
          </cell>
        </row>
        <row r="1477">
          <cell r="C1477" t="str">
            <v>BUNGALOW BAT. B QUILLE HOPITAL ST MALO</v>
          </cell>
        </row>
        <row r="1478">
          <cell r="C1478" t="str">
            <v>THIERRY BAGAS</v>
          </cell>
        </row>
        <row r="1479">
          <cell r="C1479" t="str">
            <v>RESIDENCE LES SABLONS</v>
          </cell>
        </row>
        <row r="1480">
          <cell r="C1480" t="str">
            <v>RADIOTHERAPIE</v>
          </cell>
        </row>
        <row r="1481">
          <cell r="C1481" t="str">
            <v>CASA VOLTA DINARD</v>
          </cell>
        </row>
        <row r="1482">
          <cell r="C1482" t="str">
            <v>CIB-CENTRE DE RADIOLOGIE (PC)</v>
          </cell>
        </row>
        <row r="1483">
          <cell r="C1483" t="str">
            <v>18-20 RUE DU PRIEURE</v>
          </cell>
        </row>
        <row r="1484">
          <cell r="C1484" t="str">
            <v>POINT P - DINAN</v>
          </cell>
        </row>
        <row r="1485">
          <cell r="C1485" t="str">
            <v>POINT P - QUEVERT</v>
          </cell>
        </row>
        <row r="1486">
          <cell r="C1486" t="str">
            <v>CENTRE D'EXPLOITATION EVRAN</v>
          </cell>
        </row>
        <row r="1487">
          <cell r="C1487" t="str">
            <v>TORCE (HP 5138)-répurgation</v>
          </cell>
        </row>
        <row r="1488">
          <cell r="C1488" t="str">
            <v>TEREO INNOVATION LE MANS</v>
          </cell>
        </row>
        <row r="1489">
          <cell r="C1489" t="str">
            <v>CAFE FRAPPE</v>
          </cell>
        </row>
        <row r="1490">
          <cell r="C1490" t="str">
            <v>LABORATOIRE LASSA</v>
          </cell>
        </row>
        <row r="1491">
          <cell r="C1491" t="str">
            <v>FOURNEE DU BOULANGER</v>
          </cell>
        </row>
        <row r="1492">
          <cell r="C1492" t="str">
            <v>47bis, 49 et 49 bis, rue Docteur Rahuel</v>
          </cell>
        </row>
        <row r="1493">
          <cell r="C1493" t="str">
            <v>CHANTIER DIVERS 22</v>
          </cell>
        </row>
        <row r="1494">
          <cell r="C1494" t="str">
            <v>CABINET ORTHOPHONIE GUIPAVAS</v>
          </cell>
        </row>
        <row r="1495">
          <cell r="C1495" t="str">
            <v>OCEANIS</v>
          </cell>
        </row>
        <row r="1496">
          <cell r="C1496" t="str">
            <v>163 JEAN JAURES</v>
          </cell>
        </row>
        <row r="1497">
          <cell r="C1497" t="str">
            <v>10 SEBASTOPOL</v>
          </cell>
        </row>
        <row r="1498">
          <cell r="C1498" t="str">
            <v>128 JEAN JAURES</v>
          </cell>
        </row>
        <row r="1499">
          <cell r="C1499" t="str">
            <v>LES HAUTS DE PENFELD</v>
          </cell>
        </row>
        <row r="1500">
          <cell r="C1500" t="str">
            <v>ALAIN FOURNIER 2</v>
          </cell>
        </row>
        <row r="1501">
          <cell r="C1501" t="str">
            <v>AUGUSTE KERVERN 57</v>
          </cell>
        </row>
        <row r="1502">
          <cell r="C1502" t="str">
            <v>ROBESPIERRE N°28</v>
          </cell>
        </row>
        <row r="1503">
          <cell r="C1503" t="str">
            <v>DENVER N°22</v>
          </cell>
        </row>
        <row r="1504">
          <cell r="C1504" t="str">
            <v>RES LES HAUTS DE VAUBAN BAT 1 ET 2</v>
          </cell>
        </row>
        <row r="1505">
          <cell r="C1505" t="str">
            <v>GENERALE IMMOBILIERE</v>
          </cell>
        </row>
        <row r="1506">
          <cell r="C1506" t="str">
            <v>LES BALCONS DE KERZU</v>
          </cell>
        </row>
        <row r="1507">
          <cell r="C1507" t="str">
            <v>1BIS LA FEUILLEE</v>
          </cell>
        </row>
        <row r="1508">
          <cell r="C1508" t="str">
            <v>Résidence CARNOT</v>
          </cell>
        </row>
        <row r="1509">
          <cell r="C1509" t="str">
            <v>CNAMTS NANTES</v>
          </cell>
        </row>
        <row r="1510">
          <cell r="C1510" t="str">
            <v>SARL GARAUD CONSTRUCTIONS</v>
          </cell>
        </row>
        <row r="1511">
          <cell r="C1511" t="str">
            <v>ETUDE NOTARIALE MACHECOUL</v>
          </cell>
        </row>
        <row r="1512">
          <cell r="C1512" t="str">
            <v>BURO +</v>
          </cell>
        </row>
        <row r="1513">
          <cell r="C1513" t="str">
            <v>LE MODULOR</v>
          </cell>
        </row>
        <row r="1514">
          <cell r="C1514" t="str">
            <v>Total général</v>
          </cell>
          <cell r="D1514">
            <v>455268.81349999912</v>
          </cell>
        </row>
      </sheetData>
      <sheetData sheetId="3">
        <row r="1">
          <cell r="A1" t="str">
            <v>CA Réel</v>
          </cell>
          <cell r="B1" t="str">
            <v>Mois</v>
          </cell>
        </row>
        <row r="2">
          <cell r="A2" t="str">
            <v>Étiquettes de lignes</v>
          </cell>
          <cell r="B2" t="str">
            <v>01</v>
          </cell>
          <cell r="C2" t="str">
            <v>02</v>
          </cell>
        </row>
        <row r="3">
          <cell r="A3" t="str">
            <v>00000019</v>
          </cell>
          <cell r="C3">
            <v>1770</v>
          </cell>
        </row>
        <row r="4">
          <cell r="A4" t="str">
            <v>00000020</v>
          </cell>
          <cell r="B4">
            <v>169.79</v>
          </cell>
          <cell r="C4">
            <v>8.6299999999999955</v>
          </cell>
        </row>
        <row r="5">
          <cell r="A5" t="str">
            <v>00000021</v>
          </cell>
          <cell r="B5">
            <v>2809.1699999999996</v>
          </cell>
          <cell r="C5">
            <v>3982.23</v>
          </cell>
        </row>
        <row r="6">
          <cell r="A6" t="str">
            <v>00000022</v>
          </cell>
          <cell r="B6">
            <v>197.57000000000002</v>
          </cell>
          <cell r="C6">
            <v>197.57000000000002</v>
          </cell>
        </row>
        <row r="7">
          <cell r="A7" t="str">
            <v>00000024</v>
          </cell>
          <cell r="B7">
            <v>452.76</v>
          </cell>
          <cell r="C7">
            <v>452.76</v>
          </cell>
        </row>
        <row r="8">
          <cell r="A8" t="str">
            <v>00000026</v>
          </cell>
          <cell r="B8">
            <v>430.12</v>
          </cell>
          <cell r="C8">
            <v>-193.91000000000003</v>
          </cell>
        </row>
        <row r="9">
          <cell r="A9" t="str">
            <v>00000037</v>
          </cell>
          <cell r="B9">
            <v>123.48</v>
          </cell>
          <cell r="C9">
            <v>123.48</v>
          </cell>
        </row>
        <row r="10">
          <cell r="A10" t="str">
            <v>00000038</v>
          </cell>
          <cell r="B10">
            <v>283.08</v>
          </cell>
          <cell r="C10">
            <v>393.08</v>
          </cell>
        </row>
        <row r="11">
          <cell r="A11" t="str">
            <v>00000039</v>
          </cell>
          <cell r="B11">
            <v>3504.97</v>
          </cell>
          <cell r="C11">
            <v>3485.6800000000003</v>
          </cell>
        </row>
        <row r="12">
          <cell r="A12" t="str">
            <v>00000040</v>
          </cell>
          <cell r="B12">
            <v>914.16</v>
          </cell>
          <cell r="C12">
            <v>914.16</v>
          </cell>
        </row>
        <row r="13">
          <cell r="A13" t="str">
            <v>00000049</v>
          </cell>
          <cell r="B13">
            <v>0</v>
          </cell>
          <cell r="C13">
            <v>532.74</v>
          </cell>
        </row>
        <row r="14">
          <cell r="A14" t="str">
            <v>00000060</v>
          </cell>
          <cell r="B14">
            <v>0</v>
          </cell>
          <cell r="C14">
            <v>971.12</v>
          </cell>
        </row>
        <row r="15">
          <cell r="A15" t="str">
            <v>00000064</v>
          </cell>
          <cell r="B15">
            <v>613.28000000000009</v>
          </cell>
          <cell r="C15">
            <v>613.28000000000009</v>
          </cell>
        </row>
        <row r="16">
          <cell r="A16" t="str">
            <v>00000065</v>
          </cell>
          <cell r="B16">
            <v>32.93</v>
          </cell>
          <cell r="C16">
            <v>32.93</v>
          </cell>
        </row>
        <row r="17">
          <cell r="A17" t="str">
            <v>00000066</v>
          </cell>
          <cell r="B17">
            <v>83.36</v>
          </cell>
          <cell r="C17">
            <v>46.31</v>
          </cell>
        </row>
        <row r="18">
          <cell r="A18" t="str">
            <v>00000067</v>
          </cell>
          <cell r="B18">
            <v>1844.9999999999998</v>
          </cell>
          <cell r="C18">
            <v>2106.36</v>
          </cell>
        </row>
        <row r="19">
          <cell r="A19" t="str">
            <v>00000070</v>
          </cell>
          <cell r="B19">
            <v>187.79</v>
          </cell>
          <cell r="C19">
            <v>126.05</v>
          </cell>
        </row>
        <row r="20">
          <cell r="A20" t="str">
            <v>00000071</v>
          </cell>
          <cell r="B20">
            <v>63.8</v>
          </cell>
          <cell r="C20">
            <v>32.93</v>
          </cell>
        </row>
        <row r="21">
          <cell r="A21" t="str">
            <v>00000072</v>
          </cell>
          <cell r="B21">
            <v>32.93</v>
          </cell>
          <cell r="C21">
            <v>32.93</v>
          </cell>
        </row>
        <row r="22">
          <cell r="A22" t="str">
            <v>00000073</v>
          </cell>
          <cell r="B22">
            <v>41.16</v>
          </cell>
          <cell r="C22">
            <v>41.16</v>
          </cell>
        </row>
        <row r="23">
          <cell r="A23" t="str">
            <v>00000075</v>
          </cell>
          <cell r="B23">
            <v>138.93</v>
          </cell>
          <cell r="C23">
            <v>92.61</v>
          </cell>
        </row>
        <row r="24">
          <cell r="A24" t="str">
            <v>00000080</v>
          </cell>
          <cell r="B24">
            <v>160.52000000000001</v>
          </cell>
          <cell r="C24">
            <v>160.52000000000001</v>
          </cell>
        </row>
        <row r="25">
          <cell r="A25" t="str">
            <v>00000087</v>
          </cell>
          <cell r="B25">
            <v>2437.6999999999998</v>
          </cell>
          <cell r="C25">
            <v>2804.1</v>
          </cell>
        </row>
        <row r="26">
          <cell r="A26" t="str">
            <v>00000088</v>
          </cell>
          <cell r="B26">
            <v>1095</v>
          </cell>
          <cell r="C26">
            <v>1844</v>
          </cell>
        </row>
        <row r="27">
          <cell r="A27" t="str">
            <v>00000089</v>
          </cell>
          <cell r="B27">
            <v>1023.86</v>
          </cell>
          <cell r="C27">
            <v>1938.86</v>
          </cell>
        </row>
        <row r="28">
          <cell r="A28" t="str">
            <v>00000090</v>
          </cell>
          <cell r="B28">
            <v>387.94</v>
          </cell>
          <cell r="C28">
            <v>353.98</v>
          </cell>
        </row>
        <row r="29">
          <cell r="A29" t="str">
            <v>00000091</v>
          </cell>
          <cell r="B29">
            <v>239.76</v>
          </cell>
          <cell r="C29">
            <v>239.76</v>
          </cell>
        </row>
        <row r="30">
          <cell r="A30" t="str">
            <v>00000092</v>
          </cell>
          <cell r="B30">
            <v>1602</v>
          </cell>
          <cell r="C30">
            <v>1602</v>
          </cell>
        </row>
        <row r="31">
          <cell r="A31" t="str">
            <v>00000093</v>
          </cell>
          <cell r="C31">
            <v>60</v>
          </cell>
        </row>
        <row r="32">
          <cell r="A32" t="str">
            <v>00000096</v>
          </cell>
          <cell r="C32">
            <v>-180</v>
          </cell>
        </row>
        <row r="33">
          <cell r="A33" t="str">
            <v>00000107</v>
          </cell>
          <cell r="B33">
            <v>20.58</v>
          </cell>
          <cell r="C33">
            <v>41.16</v>
          </cell>
        </row>
        <row r="34">
          <cell r="A34" t="str">
            <v>00000111</v>
          </cell>
          <cell r="B34">
            <v>0</v>
          </cell>
          <cell r="C34">
            <v>2299</v>
          </cell>
        </row>
        <row r="35">
          <cell r="A35" t="str">
            <v>00000115</v>
          </cell>
          <cell r="B35">
            <v>61.74</v>
          </cell>
          <cell r="C35">
            <v>61.74</v>
          </cell>
        </row>
        <row r="36">
          <cell r="A36" t="str">
            <v>00000116</v>
          </cell>
          <cell r="B36">
            <v>380.73</v>
          </cell>
          <cell r="C36">
            <v>380.73</v>
          </cell>
        </row>
        <row r="37">
          <cell r="A37" t="str">
            <v>00000119</v>
          </cell>
          <cell r="B37">
            <v>22142.969999999998</v>
          </cell>
          <cell r="C37">
            <v>21598.959999999995</v>
          </cell>
        </row>
        <row r="38">
          <cell r="A38" t="str">
            <v>00000120</v>
          </cell>
          <cell r="B38">
            <v>268.57</v>
          </cell>
          <cell r="C38">
            <v>268.57</v>
          </cell>
        </row>
        <row r="39">
          <cell r="A39" t="str">
            <v>00000122</v>
          </cell>
          <cell r="B39">
            <v>94.67</v>
          </cell>
          <cell r="C39">
            <v>94.67</v>
          </cell>
        </row>
        <row r="40">
          <cell r="A40" t="str">
            <v>00000128</v>
          </cell>
          <cell r="B40">
            <v>433.79999999999995</v>
          </cell>
          <cell r="C40">
            <v>385.88</v>
          </cell>
        </row>
        <row r="41">
          <cell r="A41" t="str">
            <v>00000131</v>
          </cell>
          <cell r="B41">
            <v>96</v>
          </cell>
          <cell r="C41">
            <v>96</v>
          </cell>
        </row>
        <row r="42">
          <cell r="A42" t="str">
            <v>00000134</v>
          </cell>
          <cell r="B42">
            <v>123.48</v>
          </cell>
          <cell r="C42">
            <v>123.48</v>
          </cell>
        </row>
        <row r="43">
          <cell r="A43" t="str">
            <v>00000135</v>
          </cell>
          <cell r="B43">
            <v>895.23</v>
          </cell>
          <cell r="C43">
            <v>680</v>
          </cell>
        </row>
        <row r="44">
          <cell r="A44" t="str">
            <v>00000136</v>
          </cell>
          <cell r="B44">
            <v>1178</v>
          </cell>
          <cell r="C44">
            <v>938</v>
          </cell>
        </row>
        <row r="45">
          <cell r="A45" t="str">
            <v>00000138</v>
          </cell>
          <cell r="B45">
            <v>41.16</v>
          </cell>
          <cell r="C45">
            <v>41.16</v>
          </cell>
        </row>
        <row r="46">
          <cell r="A46" t="str">
            <v>00000139</v>
          </cell>
          <cell r="B46">
            <v>41.16</v>
          </cell>
          <cell r="C46">
            <v>41.16</v>
          </cell>
        </row>
        <row r="47">
          <cell r="A47" t="str">
            <v>00000143</v>
          </cell>
          <cell r="B47">
            <v>-239.51</v>
          </cell>
          <cell r="C47">
            <v>61.74</v>
          </cell>
        </row>
        <row r="48">
          <cell r="A48" t="str">
            <v>00000148</v>
          </cell>
          <cell r="B48">
            <v>11647.35</v>
          </cell>
          <cell r="C48">
            <v>11822</v>
          </cell>
        </row>
        <row r="49">
          <cell r="A49" t="str">
            <v>00000149</v>
          </cell>
          <cell r="B49">
            <v>727.51</v>
          </cell>
          <cell r="C49">
            <v>727.51</v>
          </cell>
        </row>
        <row r="50">
          <cell r="A50" t="str">
            <v>00000151</v>
          </cell>
          <cell r="B50">
            <v>100.84</v>
          </cell>
          <cell r="C50">
            <v>100.84</v>
          </cell>
        </row>
        <row r="51">
          <cell r="A51" t="str">
            <v>00000152</v>
          </cell>
          <cell r="B51">
            <v>87.47</v>
          </cell>
          <cell r="C51">
            <v>87.47</v>
          </cell>
        </row>
        <row r="52">
          <cell r="A52" t="str">
            <v>00000155</v>
          </cell>
          <cell r="B52">
            <v>2011.33</v>
          </cell>
          <cell r="C52">
            <v>2177.33</v>
          </cell>
        </row>
        <row r="53">
          <cell r="A53" t="str">
            <v>00000158</v>
          </cell>
          <cell r="B53">
            <v>110.1</v>
          </cell>
          <cell r="C53">
            <v>110.1</v>
          </cell>
        </row>
        <row r="54">
          <cell r="A54" t="str">
            <v>00000160</v>
          </cell>
          <cell r="B54">
            <v>244.89999999999998</v>
          </cell>
          <cell r="C54">
            <v>281.95</v>
          </cell>
        </row>
        <row r="55">
          <cell r="A55" t="str">
            <v>00000163</v>
          </cell>
          <cell r="B55">
            <v>0</v>
          </cell>
          <cell r="C55">
            <v>135</v>
          </cell>
        </row>
        <row r="56">
          <cell r="A56" t="str">
            <v>00000166</v>
          </cell>
          <cell r="B56">
            <v>154.35999999999999</v>
          </cell>
          <cell r="C56">
            <v>197.59</v>
          </cell>
        </row>
        <row r="57">
          <cell r="A57" t="str">
            <v>00000169</v>
          </cell>
          <cell r="B57">
            <v>175.29</v>
          </cell>
          <cell r="C57">
            <v>237.13</v>
          </cell>
        </row>
        <row r="58">
          <cell r="A58" t="str">
            <v>00000173</v>
          </cell>
          <cell r="B58">
            <v>62.77</v>
          </cell>
          <cell r="C58">
            <v>62.77</v>
          </cell>
        </row>
        <row r="59">
          <cell r="A59" t="str">
            <v>00000174</v>
          </cell>
          <cell r="B59">
            <v>602.26</v>
          </cell>
          <cell r="C59">
            <v>602.26</v>
          </cell>
        </row>
        <row r="60">
          <cell r="A60" t="str">
            <v>00000175</v>
          </cell>
          <cell r="B60">
            <v>489.8</v>
          </cell>
          <cell r="C60">
            <v>489.8</v>
          </cell>
        </row>
        <row r="61">
          <cell r="A61" t="str">
            <v>00000183</v>
          </cell>
          <cell r="B61">
            <v>300</v>
          </cell>
        </row>
        <row r="62">
          <cell r="A62" t="str">
            <v>00000184</v>
          </cell>
          <cell r="B62">
            <v>135.82999999999998</v>
          </cell>
          <cell r="C62">
            <v>135.82999999999998</v>
          </cell>
        </row>
        <row r="63">
          <cell r="A63" t="str">
            <v>00000185</v>
          </cell>
          <cell r="B63">
            <v>157.44</v>
          </cell>
          <cell r="C63">
            <v>95.7</v>
          </cell>
        </row>
        <row r="64">
          <cell r="A64" t="str">
            <v>00000188</v>
          </cell>
          <cell r="B64">
            <v>2989.33</v>
          </cell>
          <cell r="C64">
            <v>2989.33</v>
          </cell>
        </row>
        <row r="65">
          <cell r="A65" t="str">
            <v>00000193</v>
          </cell>
          <cell r="B65">
            <v>100</v>
          </cell>
          <cell r="C65">
            <v>100</v>
          </cell>
        </row>
        <row r="66">
          <cell r="A66" t="str">
            <v>00000197</v>
          </cell>
          <cell r="B66">
            <v>677.08</v>
          </cell>
          <cell r="C66">
            <v>677.08</v>
          </cell>
        </row>
        <row r="67">
          <cell r="A67" t="str">
            <v>00000202</v>
          </cell>
          <cell r="B67">
            <v>261.27999999999997</v>
          </cell>
          <cell r="C67">
            <v>1780.9400000000003</v>
          </cell>
        </row>
        <row r="68">
          <cell r="A68" t="str">
            <v>00000208</v>
          </cell>
          <cell r="B68">
            <v>143</v>
          </cell>
          <cell r="C68">
            <v>110</v>
          </cell>
        </row>
        <row r="69">
          <cell r="A69" t="str">
            <v>00000211</v>
          </cell>
          <cell r="B69">
            <v>140.97</v>
          </cell>
          <cell r="C69">
            <v>189.62</v>
          </cell>
        </row>
        <row r="70">
          <cell r="A70" t="str">
            <v>00000216</v>
          </cell>
          <cell r="B70">
            <v>170</v>
          </cell>
        </row>
        <row r="71">
          <cell r="A71" t="str">
            <v>00000218</v>
          </cell>
          <cell r="B71">
            <v>127.60000000000001</v>
          </cell>
          <cell r="C71">
            <v>96.73</v>
          </cell>
        </row>
        <row r="72">
          <cell r="A72" t="str">
            <v>00000223</v>
          </cell>
          <cell r="B72">
            <v>398</v>
          </cell>
          <cell r="C72">
            <v>398</v>
          </cell>
        </row>
        <row r="73">
          <cell r="A73" t="str">
            <v>00000225</v>
          </cell>
          <cell r="B73">
            <v>4160.26</v>
          </cell>
          <cell r="C73">
            <v>3558.2799999999997</v>
          </cell>
        </row>
        <row r="74">
          <cell r="A74" t="str">
            <v>00000228</v>
          </cell>
          <cell r="C74">
            <v>-214.82</v>
          </cell>
        </row>
        <row r="75">
          <cell r="A75" t="str">
            <v>00000237</v>
          </cell>
          <cell r="B75">
            <v>989.34999999999991</v>
          </cell>
          <cell r="C75">
            <v>1019.98</v>
          </cell>
        </row>
        <row r="76">
          <cell r="A76" t="str">
            <v>00000239</v>
          </cell>
          <cell r="B76">
            <v>921.44</v>
          </cell>
          <cell r="C76">
            <v>1274</v>
          </cell>
        </row>
        <row r="77">
          <cell r="A77" t="str">
            <v>00000240</v>
          </cell>
          <cell r="B77">
            <v>3229.93</v>
          </cell>
          <cell r="C77">
            <v>3229.93</v>
          </cell>
        </row>
        <row r="78">
          <cell r="A78" t="str">
            <v>00000241</v>
          </cell>
          <cell r="B78">
            <v>629</v>
          </cell>
          <cell r="C78">
            <v>434</v>
          </cell>
        </row>
        <row r="79">
          <cell r="A79" t="str">
            <v>00000244</v>
          </cell>
          <cell r="C79">
            <v>104.94</v>
          </cell>
        </row>
        <row r="80">
          <cell r="A80" t="str">
            <v>00000254</v>
          </cell>
          <cell r="B80">
            <v>188.3</v>
          </cell>
          <cell r="C80">
            <v>188.3</v>
          </cell>
        </row>
        <row r="81">
          <cell r="A81" t="str">
            <v>00000258</v>
          </cell>
          <cell r="B81">
            <v>96.73</v>
          </cell>
          <cell r="C81">
            <v>96.73</v>
          </cell>
        </row>
        <row r="82">
          <cell r="A82" t="str">
            <v>00000265</v>
          </cell>
          <cell r="B82">
            <v>178.02</v>
          </cell>
          <cell r="C82">
            <v>167.98</v>
          </cell>
        </row>
        <row r="83">
          <cell r="A83" t="str">
            <v>00000269</v>
          </cell>
          <cell r="B83">
            <v>438.37</v>
          </cell>
          <cell r="C83">
            <v>330.31</v>
          </cell>
        </row>
        <row r="84">
          <cell r="A84" t="str">
            <v>00000270</v>
          </cell>
          <cell r="B84">
            <v>397.24</v>
          </cell>
          <cell r="C84">
            <v>432.24</v>
          </cell>
        </row>
        <row r="85">
          <cell r="A85" t="str">
            <v>00000273</v>
          </cell>
          <cell r="B85">
            <v>8500</v>
          </cell>
          <cell r="C85">
            <v>7063.25</v>
          </cell>
        </row>
        <row r="86">
          <cell r="A86" t="str">
            <v>00000276</v>
          </cell>
          <cell r="B86">
            <v>96.73</v>
          </cell>
          <cell r="C86">
            <v>91.13</v>
          </cell>
        </row>
        <row r="87">
          <cell r="A87" t="str">
            <v>00000279</v>
          </cell>
          <cell r="C87">
            <v>170</v>
          </cell>
        </row>
        <row r="88">
          <cell r="A88" t="str">
            <v>00000282</v>
          </cell>
          <cell r="B88">
            <v>240</v>
          </cell>
          <cell r="C88">
            <v>195</v>
          </cell>
        </row>
        <row r="89">
          <cell r="A89" t="str">
            <v>00000283</v>
          </cell>
          <cell r="B89">
            <v>3596.21</v>
          </cell>
          <cell r="C89">
            <v>11424.88</v>
          </cell>
        </row>
        <row r="90">
          <cell r="A90" t="str">
            <v>00000287</v>
          </cell>
          <cell r="B90">
            <v>657</v>
          </cell>
          <cell r="C90">
            <v>858</v>
          </cell>
        </row>
        <row r="91">
          <cell r="A91" t="str">
            <v>00000295</v>
          </cell>
          <cell r="B91">
            <v>48.65</v>
          </cell>
          <cell r="C91">
            <v>-190.49</v>
          </cell>
        </row>
        <row r="92">
          <cell r="A92" t="str">
            <v>00000296</v>
          </cell>
          <cell r="B92">
            <v>720</v>
          </cell>
        </row>
        <row r="93">
          <cell r="A93" t="str">
            <v>00000307</v>
          </cell>
          <cell r="B93">
            <v>1337.6999999999998</v>
          </cell>
          <cell r="C93">
            <v>1337.6999999999998</v>
          </cell>
        </row>
        <row r="94">
          <cell r="A94" t="str">
            <v>00000308</v>
          </cell>
          <cell r="B94">
            <v>233.26999999999998</v>
          </cell>
          <cell r="C94">
            <v>260.34000000000003</v>
          </cell>
        </row>
        <row r="95">
          <cell r="A95" t="str">
            <v>00000314</v>
          </cell>
          <cell r="B95">
            <v>97.77</v>
          </cell>
          <cell r="C95">
            <v>54.54</v>
          </cell>
        </row>
        <row r="96">
          <cell r="A96" t="str">
            <v>00000324</v>
          </cell>
          <cell r="B96">
            <v>1945</v>
          </cell>
          <cell r="C96">
            <v>440</v>
          </cell>
        </row>
        <row r="97">
          <cell r="A97" t="str">
            <v>00000326</v>
          </cell>
          <cell r="B97">
            <v>460</v>
          </cell>
        </row>
        <row r="98">
          <cell r="A98" t="str">
            <v>00000328</v>
          </cell>
          <cell r="C98">
            <v>840</v>
          </cell>
        </row>
        <row r="99">
          <cell r="A99" t="str">
            <v>00000331</v>
          </cell>
          <cell r="C99">
            <v>135</v>
          </cell>
        </row>
        <row r="100">
          <cell r="A100" t="str">
            <v>00000333</v>
          </cell>
          <cell r="C100">
            <v>85</v>
          </cell>
        </row>
        <row r="101">
          <cell r="A101" t="str">
            <v>00000335</v>
          </cell>
          <cell r="C101">
            <v>1745</v>
          </cell>
        </row>
        <row r="102">
          <cell r="A102" t="str">
            <v>00000340</v>
          </cell>
          <cell r="B102">
            <v>0</v>
          </cell>
          <cell r="C102">
            <v>5127.55</v>
          </cell>
        </row>
        <row r="103">
          <cell r="A103" t="str">
            <v>00000345</v>
          </cell>
          <cell r="B103">
            <v>400</v>
          </cell>
          <cell r="C103">
            <v>412.5</v>
          </cell>
        </row>
        <row r="104">
          <cell r="A104" t="str">
            <v>00000346</v>
          </cell>
          <cell r="B104">
            <v>0</v>
          </cell>
        </row>
        <row r="105">
          <cell r="A105" t="str">
            <v>00000351</v>
          </cell>
          <cell r="B105">
            <v>0</v>
          </cell>
        </row>
        <row r="106">
          <cell r="A106" t="str">
            <v>00000361</v>
          </cell>
          <cell r="B106">
            <v>1088</v>
          </cell>
          <cell r="C106">
            <v>1341</v>
          </cell>
        </row>
        <row r="107">
          <cell r="A107" t="str">
            <v>00000376</v>
          </cell>
          <cell r="B107">
            <v>19486.62</v>
          </cell>
          <cell r="C107">
            <v>9189.64</v>
          </cell>
        </row>
        <row r="108">
          <cell r="A108" t="str">
            <v>00000378</v>
          </cell>
          <cell r="B108">
            <v>154.35</v>
          </cell>
          <cell r="C108">
            <v>154.35</v>
          </cell>
        </row>
        <row r="109">
          <cell r="A109" t="str">
            <v>00100200</v>
          </cell>
          <cell r="B109">
            <v>1868.44</v>
          </cell>
          <cell r="C109">
            <v>1890.94</v>
          </cell>
        </row>
        <row r="110">
          <cell r="A110" t="str">
            <v>00100400</v>
          </cell>
          <cell r="B110">
            <v>735.32</v>
          </cell>
          <cell r="C110">
            <v>735.32</v>
          </cell>
        </row>
        <row r="111">
          <cell r="A111" t="str">
            <v>00100600</v>
          </cell>
          <cell r="B111">
            <v>719.62000000000012</v>
          </cell>
          <cell r="C111">
            <v>719.62000000000012</v>
          </cell>
        </row>
        <row r="112">
          <cell r="A112" t="str">
            <v>00100605</v>
          </cell>
          <cell r="B112">
            <v>1902.43</v>
          </cell>
          <cell r="C112">
            <v>1902.43</v>
          </cell>
        </row>
        <row r="113">
          <cell r="A113" t="str">
            <v>00100607</v>
          </cell>
          <cell r="B113">
            <v>157.01999999999998</v>
          </cell>
          <cell r="C113">
            <v>140.66</v>
          </cell>
        </row>
        <row r="114">
          <cell r="A114" t="str">
            <v>00100900</v>
          </cell>
          <cell r="B114">
            <v>462.17</v>
          </cell>
          <cell r="C114">
            <v>404.81</v>
          </cell>
        </row>
        <row r="115">
          <cell r="A115" t="str">
            <v>00102300</v>
          </cell>
          <cell r="B115">
            <v>0</v>
          </cell>
          <cell r="C115">
            <v>133.24</v>
          </cell>
        </row>
        <row r="116">
          <cell r="A116" t="str">
            <v>00103000</v>
          </cell>
          <cell r="B116">
            <v>1009.35</v>
          </cell>
          <cell r="C116">
            <v>1009.35</v>
          </cell>
        </row>
        <row r="117">
          <cell r="A117" t="str">
            <v>00103500</v>
          </cell>
          <cell r="B117">
            <v>99.09</v>
          </cell>
          <cell r="C117">
            <v>99.09</v>
          </cell>
        </row>
        <row r="118">
          <cell r="A118" t="str">
            <v>00104300</v>
          </cell>
          <cell r="B118">
            <v>285.05</v>
          </cell>
          <cell r="C118">
            <v>285.05</v>
          </cell>
        </row>
        <row r="119">
          <cell r="A119" t="str">
            <v>00104600</v>
          </cell>
          <cell r="B119">
            <v>781.15</v>
          </cell>
          <cell r="C119">
            <v>781.15</v>
          </cell>
        </row>
        <row r="120">
          <cell r="A120" t="str">
            <v>00104700</v>
          </cell>
          <cell r="C120">
            <v>70.31</v>
          </cell>
        </row>
        <row r="121">
          <cell r="A121" t="str">
            <v>00105800</v>
          </cell>
          <cell r="B121">
            <v>133.51</v>
          </cell>
          <cell r="C121">
            <v>133.51</v>
          </cell>
        </row>
        <row r="122">
          <cell r="A122" t="str">
            <v>00105900</v>
          </cell>
          <cell r="B122">
            <v>209.11</v>
          </cell>
        </row>
        <row r="123">
          <cell r="A123" t="str">
            <v>00106100</v>
          </cell>
          <cell r="B123">
            <v>482.18</v>
          </cell>
          <cell r="C123">
            <v>91.8</v>
          </cell>
        </row>
        <row r="124">
          <cell r="A124" t="str">
            <v>00107900</v>
          </cell>
          <cell r="B124">
            <v>15111.52</v>
          </cell>
          <cell r="C124">
            <v>21945.98</v>
          </cell>
        </row>
        <row r="125">
          <cell r="A125" t="str">
            <v>00108400</v>
          </cell>
          <cell r="B125">
            <v>249.02</v>
          </cell>
          <cell r="C125">
            <v>249.02</v>
          </cell>
        </row>
        <row r="126">
          <cell r="A126" t="str">
            <v>00108600</v>
          </cell>
          <cell r="B126">
            <v>369</v>
          </cell>
          <cell r="C126">
            <v>454.26</v>
          </cell>
        </row>
        <row r="127">
          <cell r="A127" t="str">
            <v>00108900</v>
          </cell>
          <cell r="B127">
            <v>507.35</v>
          </cell>
          <cell r="C127">
            <v>507.35</v>
          </cell>
        </row>
        <row r="128">
          <cell r="A128" t="str">
            <v>00109000</v>
          </cell>
          <cell r="B128">
            <v>0</v>
          </cell>
          <cell r="C128">
            <v>810.77</v>
          </cell>
        </row>
        <row r="129">
          <cell r="A129" t="str">
            <v>00109200</v>
          </cell>
          <cell r="B129">
            <v>102.56</v>
          </cell>
          <cell r="C129">
            <v>102.56</v>
          </cell>
        </row>
        <row r="130">
          <cell r="A130" t="str">
            <v>00109300</v>
          </cell>
          <cell r="B130">
            <v>546.78</v>
          </cell>
          <cell r="C130">
            <v>711.82</v>
          </cell>
        </row>
        <row r="131">
          <cell r="A131" t="str">
            <v>00109500</v>
          </cell>
          <cell r="B131">
            <v>2021.91</v>
          </cell>
          <cell r="C131">
            <v>2021.91</v>
          </cell>
        </row>
        <row r="132">
          <cell r="A132" t="str">
            <v>00109600</v>
          </cell>
          <cell r="B132">
            <v>1656.63</v>
          </cell>
          <cell r="C132">
            <v>1656.63</v>
          </cell>
        </row>
        <row r="133">
          <cell r="A133" t="str">
            <v>00110400</v>
          </cell>
          <cell r="B133">
            <v>160.21</v>
          </cell>
          <cell r="C133">
            <v>160.21</v>
          </cell>
        </row>
        <row r="134">
          <cell r="A134" t="str">
            <v>00110800</v>
          </cell>
          <cell r="B134">
            <v>1721.3300000000002</v>
          </cell>
          <cell r="C134">
            <v>2119.7600000000002</v>
          </cell>
        </row>
        <row r="135">
          <cell r="A135" t="str">
            <v>00111000</v>
          </cell>
          <cell r="C135">
            <v>1530</v>
          </cell>
        </row>
        <row r="136">
          <cell r="A136" t="str">
            <v>00111100</v>
          </cell>
          <cell r="B136">
            <v>285.88</v>
          </cell>
          <cell r="C136">
            <v>285.88</v>
          </cell>
        </row>
        <row r="137">
          <cell r="A137" t="str">
            <v>00111200</v>
          </cell>
          <cell r="B137">
            <v>1132.9299999999998</v>
          </cell>
          <cell r="C137">
            <v>1184.3899999999999</v>
          </cell>
        </row>
        <row r="138">
          <cell r="A138" t="str">
            <v>00111300</v>
          </cell>
          <cell r="B138">
            <v>229</v>
          </cell>
          <cell r="C138">
            <v>229</v>
          </cell>
        </row>
        <row r="139">
          <cell r="A139" t="str">
            <v>00111500</v>
          </cell>
          <cell r="B139">
            <v>779</v>
          </cell>
          <cell r="C139">
            <v>837.43</v>
          </cell>
        </row>
        <row r="140">
          <cell r="A140" t="str">
            <v>00111700</v>
          </cell>
          <cell r="B140">
            <v>141.79</v>
          </cell>
          <cell r="C140">
            <v>257.25</v>
          </cell>
        </row>
        <row r="141">
          <cell r="A141" t="str">
            <v>00111900</v>
          </cell>
          <cell r="B141">
            <v>231.53</v>
          </cell>
          <cell r="C141">
            <v>231.53</v>
          </cell>
        </row>
        <row r="142">
          <cell r="A142" t="str">
            <v>00120300</v>
          </cell>
          <cell r="B142">
            <v>102.91</v>
          </cell>
          <cell r="C142">
            <v>102.91</v>
          </cell>
        </row>
        <row r="143">
          <cell r="A143" t="str">
            <v>00120500</v>
          </cell>
          <cell r="B143">
            <v>1184.3499999999999</v>
          </cell>
        </row>
        <row r="144">
          <cell r="A144" t="str">
            <v>00121900</v>
          </cell>
          <cell r="B144">
            <v>753.21</v>
          </cell>
          <cell r="C144">
            <v>608.69000000000005</v>
          </cell>
        </row>
        <row r="145">
          <cell r="A145" t="str">
            <v>00122400</v>
          </cell>
          <cell r="B145">
            <v>149.21</v>
          </cell>
          <cell r="C145">
            <v>149.21</v>
          </cell>
        </row>
        <row r="146">
          <cell r="A146" t="str">
            <v>00122500</v>
          </cell>
          <cell r="B146">
            <v>67.47</v>
          </cell>
          <cell r="C146">
            <v>67.47</v>
          </cell>
        </row>
        <row r="147">
          <cell r="A147" t="str">
            <v>00122700</v>
          </cell>
          <cell r="B147">
            <v>181.1</v>
          </cell>
          <cell r="C147">
            <v>181.1</v>
          </cell>
        </row>
        <row r="148">
          <cell r="A148" t="str">
            <v>00123200</v>
          </cell>
          <cell r="B148">
            <v>1005</v>
          </cell>
          <cell r="C148">
            <v>1005</v>
          </cell>
        </row>
        <row r="149">
          <cell r="A149" t="str">
            <v>00123800</v>
          </cell>
          <cell r="B149">
            <v>338.17</v>
          </cell>
          <cell r="C149">
            <v>338.17</v>
          </cell>
        </row>
        <row r="150">
          <cell r="A150" t="str">
            <v>00127800</v>
          </cell>
          <cell r="B150">
            <v>5999.74</v>
          </cell>
          <cell r="C150">
            <v>6173.72</v>
          </cell>
        </row>
        <row r="151">
          <cell r="A151" t="str">
            <v>00130200</v>
          </cell>
          <cell r="B151">
            <v>423.13</v>
          </cell>
          <cell r="C151">
            <v>503.53</v>
          </cell>
        </row>
        <row r="152">
          <cell r="A152" t="str">
            <v>00130300</v>
          </cell>
          <cell r="B152">
            <v>1378.51</v>
          </cell>
          <cell r="C152">
            <v>1527.31</v>
          </cell>
        </row>
        <row r="153">
          <cell r="A153" t="str">
            <v>00131100</v>
          </cell>
          <cell r="B153">
            <v>780.61000000000013</v>
          </cell>
          <cell r="C153">
            <v>780.61000000000013</v>
          </cell>
        </row>
        <row r="154">
          <cell r="A154" t="str">
            <v>00131200</v>
          </cell>
          <cell r="B154">
            <v>0</v>
          </cell>
        </row>
        <row r="155">
          <cell r="A155" t="str">
            <v>00131900</v>
          </cell>
          <cell r="B155">
            <v>507.56999999999994</v>
          </cell>
          <cell r="C155">
            <v>507.56999999999994</v>
          </cell>
        </row>
        <row r="156">
          <cell r="A156" t="str">
            <v>00135600</v>
          </cell>
          <cell r="B156">
            <v>1099.8200000000002</v>
          </cell>
          <cell r="C156">
            <v>887.82999999999993</v>
          </cell>
        </row>
        <row r="157">
          <cell r="A157" t="str">
            <v>00135633</v>
          </cell>
          <cell r="B157">
            <v>353.83</v>
          </cell>
          <cell r="C157">
            <v>133.5</v>
          </cell>
        </row>
        <row r="158">
          <cell r="A158" t="str">
            <v>00135700</v>
          </cell>
          <cell r="B158">
            <v>763.02</v>
          </cell>
          <cell r="C158">
            <v>715.55</v>
          </cell>
        </row>
        <row r="159">
          <cell r="A159" t="str">
            <v>00135709</v>
          </cell>
          <cell r="B159">
            <v>124.46</v>
          </cell>
          <cell r="C159">
            <v>124.46</v>
          </cell>
        </row>
        <row r="160">
          <cell r="A160" t="str">
            <v>00137000</v>
          </cell>
          <cell r="B160">
            <v>1627.9199999999998</v>
          </cell>
          <cell r="C160">
            <v>1780.1399999999999</v>
          </cell>
        </row>
        <row r="161">
          <cell r="A161" t="str">
            <v>00138400</v>
          </cell>
          <cell r="B161">
            <v>1824.73</v>
          </cell>
          <cell r="C161">
            <v>1824.73</v>
          </cell>
        </row>
        <row r="162">
          <cell r="A162" t="str">
            <v>00139000</v>
          </cell>
          <cell r="B162">
            <v>1268.76</v>
          </cell>
          <cell r="C162">
            <v>1207.02</v>
          </cell>
        </row>
        <row r="163">
          <cell r="A163" t="str">
            <v>00139500</v>
          </cell>
          <cell r="B163">
            <v>1454.64</v>
          </cell>
          <cell r="C163">
            <v>1454.64</v>
          </cell>
        </row>
        <row r="164">
          <cell r="A164" t="str">
            <v>00140500</v>
          </cell>
          <cell r="B164">
            <v>24.6</v>
          </cell>
          <cell r="C164">
            <v>24.6</v>
          </cell>
        </row>
        <row r="165">
          <cell r="A165" t="str">
            <v>00140700</v>
          </cell>
          <cell r="B165">
            <v>-91.87</v>
          </cell>
        </row>
        <row r="166">
          <cell r="A166" t="str">
            <v>00141000</v>
          </cell>
          <cell r="B166">
            <v>3074.79</v>
          </cell>
          <cell r="C166">
            <v>3646.89</v>
          </cell>
        </row>
        <row r="167">
          <cell r="A167" t="str">
            <v>00141400</v>
          </cell>
          <cell r="B167">
            <v>530.88</v>
          </cell>
          <cell r="C167">
            <v>843.81999999999994</v>
          </cell>
        </row>
        <row r="168">
          <cell r="A168" t="str">
            <v>00141402</v>
          </cell>
          <cell r="B168">
            <v>394.82</v>
          </cell>
          <cell r="C168">
            <v>639.81999999999994</v>
          </cell>
        </row>
        <row r="169">
          <cell r="A169" t="str">
            <v>00141403</v>
          </cell>
          <cell r="B169">
            <v>41.01</v>
          </cell>
          <cell r="C169">
            <v>41.01</v>
          </cell>
        </row>
        <row r="170">
          <cell r="A170" t="str">
            <v>00141404</v>
          </cell>
          <cell r="B170">
            <v>181.58</v>
          </cell>
          <cell r="C170">
            <v>181.58</v>
          </cell>
        </row>
        <row r="171">
          <cell r="A171" t="str">
            <v>00141405</v>
          </cell>
          <cell r="B171">
            <v>181.58</v>
          </cell>
          <cell r="C171">
            <v>181.58</v>
          </cell>
        </row>
        <row r="172">
          <cell r="A172" t="str">
            <v>00141406</v>
          </cell>
          <cell r="B172">
            <v>195.66</v>
          </cell>
          <cell r="C172">
            <v>195.66</v>
          </cell>
        </row>
        <row r="173">
          <cell r="A173" t="str">
            <v>00141407</v>
          </cell>
          <cell r="B173">
            <v>259.29000000000002</v>
          </cell>
          <cell r="C173">
            <v>178.45</v>
          </cell>
        </row>
        <row r="174">
          <cell r="A174" t="str">
            <v>00141409</v>
          </cell>
          <cell r="B174">
            <v>177.71</v>
          </cell>
          <cell r="C174">
            <v>177.71</v>
          </cell>
        </row>
        <row r="175">
          <cell r="A175" t="str">
            <v>00141410</v>
          </cell>
          <cell r="B175">
            <v>337.21</v>
          </cell>
          <cell r="C175">
            <v>337.21</v>
          </cell>
        </row>
        <row r="176">
          <cell r="A176" t="str">
            <v>00141411</v>
          </cell>
          <cell r="B176">
            <v>162.80000000000001</v>
          </cell>
          <cell r="C176">
            <v>162.80000000000001</v>
          </cell>
        </row>
        <row r="177">
          <cell r="A177" t="str">
            <v>00141412</v>
          </cell>
          <cell r="B177">
            <v>550.26</v>
          </cell>
          <cell r="C177">
            <v>589.27</v>
          </cell>
        </row>
        <row r="178">
          <cell r="A178" t="str">
            <v>00142000</v>
          </cell>
          <cell r="B178">
            <v>141.83000000000001</v>
          </cell>
          <cell r="C178">
            <v>141.83000000000001</v>
          </cell>
        </row>
        <row r="179">
          <cell r="A179" t="str">
            <v>00142100</v>
          </cell>
          <cell r="B179">
            <v>61.45</v>
          </cell>
          <cell r="C179">
            <v>61.45</v>
          </cell>
        </row>
        <row r="180">
          <cell r="A180" t="str">
            <v>00142200</v>
          </cell>
          <cell r="B180">
            <v>28.37</v>
          </cell>
          <cell r="C180">
            <v>28.37</v>
          </cell>
        </row>
        <row r="181">
          <cell r="A181" t="str">
            <v>00142300</v>
          </cell>
          <cell r="B181">
            <v>86.42</v>
          </cell>
          <cell r="C181">
            <v>86.42</v>
          </cell>
        </row>
        <row r="182">
          <cell r="A182" t="str">
            <v>00142700</v>
          </cell>
          <cell r="B182">
            <v>294.29000000000002</v>
          </cell>
          <cell r="C182">
            <v>294.29000000000002</v>
          </cell>
        </row>
        <row r="183">
          <cell r="A183" t="str">
            <v>00143000</v>
          </cell>
          <cell r="B183">
            <v>277.24</v>
          </cell>
          <cell r="C183">
            <v>444.04</v>
          </cell>
        </row>
        <row r="184">
          <cell r="A184" t="str">
            <v>00143400</v>
          </cell>
          <cell r="B184">
            <v>590.15</v>
          </cell>
          <cell r="C184">
            <v>590.15</v>
          </cell>
        </row>
        <row r="185">
          <cell r="A185" t="str">
            <v>00145000</v>
          </cell>
          <cell r="B185">
            <v>46.31</v>
          </cell>
          <cell r="C185">
            <v>46.31</v>
          </cell>
        </row>
        <row r="186">
          <cell r="A186" t="str">
            <v>00146500</v>
          </cell>
          <cell r="B186">
            <v>14452.45</v>
          </cell>
          <cell r="C186">
            <v>19291.27</v>
          </cell>
        </row>
        <row r="187">
          <cell r="A187" t="str">
            <v>00146800</v>
          </cell>
          <cell r="B187">
            <v>0</v>
          </cell>
        </row>
        <row r="188">
          <cell r="A188" t="str">
            <v>00147200</v>
          </cell>
          <cell r="B188">
            <v>189.57000000000002</v>
          </cell>
          <cell r="C188">
            <v>189.57000000000002</v>
          </cell>
        </row>
        <row r="189">
          <cell r="A189" t="str">
            <v>00147500</v>
          </cell>
          <cell r="B189">
            <v>997.4</v>
          </cell>
          <cell r="C189">
            <v>867.4</v>
          </cell>
        </row>
        <row r="190">
          <cell r="A190" t="str">
            <v>00148300</v>
          </cell>
          <cell r="B190">
            <v>1594.64</v>
          </cell>
          <cell r="C190">
            <v>1594.64</v>
          </cell>
        </row>
        <row r="191">
          <cell r="A191" t="str">
            <v>00148400</v>
          </cell>
          <cell r="B191">
            <v>2578.6099999999997</v>
          </cell>
          <cell r="C191">
            <v>2543.5899999999997</v>
          </cell>
        </row>
        <row r="192">
          <cell r="A192" t="str">
            <v>00150000</v>
          </cell>
          <cell r="B192">
            <v>493.47</v>
          </cell>
          <cell r="C192">
            <v>493.47</v>
          </cell>
        </row>
        <row r="193">
          <cell r="A193" t="str">
            <v>00150200</v>
          </cell>
          <cell r="B193">
            <v>104.01</v>
          </cell>
          <cell r="C193">
            <v>104.01</v>
          </cell>
        </row>
        <row r="194">
          <cell r="A194" t="str">
            <v>00150700</v>
          </cell>
          <cell r="B194">
            <v>447.78000000000003</v>
          </cell>
          <cell r="C194">
            <v>447.78000000000003</v>
          </cell>
        </row>
        <row r="195">
          <cell r="A195" t="str">
            <v>00151500</v>
          </cell>
          <cell r="B195">
            <v>218.96</v>
          </cell>
          <cell r="C195">
            <v>218.96</v>
          </cell>
        </row>
        <row r="196">
          <cell r="A196" t="str">
            <v>00152100</v>
          </cell>
          <cell r="B196">
            <v>208.01</v>
          </cell>
          <cell r="C196">
            <v>208.01</v>
          </cell>
        </row>
        <row r="197">
          <cell r="A197" t="str">
            <v>00152200</v>
          </cell>
          <cell r="B197">
            <v>62.41</v>
          </cell>
          <cell r="C197">
            <v>0</v>
          </cell>
        </row>
        <row r="198">
          <cell r="A198" t="str">
            <v>00152400</v>
          </cell>
          <cell r="B198">
            <v>419.75</v>
          </cell>
          <cell r="C198">
            <v>323.63</v>
          </cell>
        </row>
        <row r="199">
          <cell r="A199" t="str">
            <v>00157000</v>
          </cell>
          <cell r="B199">
            <v>90.79</v>
          </cell>
          <cell r="C199">
            <v>90.79</v>
          </cell>
        </row>
        <row r="200">
          <cell r="A200" t="str">
            <v>00158000</v>
          </cell>
          <cell r="B200">
            <v>0</v>
          </cell>
          <cell r="C200">
            <v>329.5</v>
          </cell>
        </row>
        <row r="201">
          <cell r="A201" t="str">
            <v>00161000</v>
          </cell>
          <cell r="B201">
            <v>72.63</v>
          </cell>
          <cell r="C201">
            <v>72.63</v>
          </cell>
        </row>
        <row r="202">
          <cell r="A202" t="str">
            <v>00162000</v>
          </cell>
          <cell r="B202">
            <v>279.84999999999997</v>
          </cell>
          <cell r="C202">
            <v>279.84999999999997</v>
          </cell>
        </row>
        <row r="203">
          <cell r="A203" t="str">
            <v>00163000</v>
          </cell>
          <cell r="B203">
            <v>785.52</v>
          </cell>
          <cell r="C203">
            <v>842.75</v>
          </cell>
        </row>
        <row r="204">
          <cell r="A204" t="str">
            <v>00164000</v>
          </cell>
          <cell r="B204">
            <v>116.42</v>
          </cell>
          <cell r="C204">
            <v>116.42</v>
          </cell>
        </row>
        <row r="205">
          <cell r="A205" t="str">
            <v>00165000</v>
          </cell>
          <cell r="B205">
            <v>179.05</v>
          </cell>
          <cell r="C205">
            <v>179.05</v>
          </cell>
        </row>
        <row r="206">
          <cell r="A206" t="str">
            <v>00198600</v>
          </cell>
          <cell r="B206">
            <v>2303.94</v>
          </cell>
          <cell r="C206">
            <v>1988.94</v>
          </cell>
        </row>
        <row r="207">
          <cell r="A207" t="str">
            <v>00198700</v>
          </cell>
          <cell r="B207">
            <v>240.32</v>
          </cell>
          <cell r="C207">
            <v>240.32</v>
          </cell>
        </row>
        <row r="208">
          <cell r="A208" t="str">
            <v>00198800</v>
          </cell>
          <cell r="B208">
            <v>1014.0899999999999</v>
          </cell>
          <cell r="C208">
            <v>959.55</v>
          </cell>
        </row>
        <row r="209">
          <cell r="A209" t="str">
            <v>00198900</v>
          </cell>
          <cell r="B209">
            <v>203.47</v>
          </cell>
          <cell r="C209">
            <v>203.47</v>
          </cell>
        </row>
        <row r="210">
          <cell r="A210" t="str">
            <v>00199000</v>
          </cell>
          <cell r="B210">
            <v>102.54</v>
          </cell>
          <cell r="C210">
            <v>102.54</v>
          </cell>
        </row>
        <row r="211">
          <cell r="A211" t="str">
            <v>00199100</v>
          </cell>
          <cell r="B211">
            <v>0</v>
          </cell>
        </row>
        <row r="212">
          <cell r="A212" t="str">
            <v>00199200</v>
          </cell>
          <cell r="B212">
            <v>730</v>
          </cell>
          <cell r="C212">
            <v>625</v>
          </cell>
        </row>
        <row r="213">
          <cell r="A213" t="str">
            <v>00199300</v>
          </cell>
          <cell r="B213">
            <v>53.41</v>
          </cell>
          <cell r="C213">
            <v>53.41</v>
          </cell>
        </row>
        <row r="214">
          <cell r="A214" t="str">
            <v>00199400</v>
          </cell>
          <cell r="B214">
            <v>329.28</v>
          </cell>
          <cell r="C214">
            <v>576.24</v>
          </cell>
        </row>
        <row r="215">
          <cell r="A215" t="str">
            <v>00199500</v>
          </cell>
          <cell r="B215">
            <v>180.08</v>
          </cell>
          <cell r="C215">
            <v>180.08</v>
          </cell>
        </row>
        <row r="216">
          <cell r="A216" t="str">
            <v>00199700</v>
          </cell>
          <cell r="B216">
            <v>130.67000000000002</v>
          </cell>
          <cell r="C216">
            <v>81.290000000000006</v>
          </cell>
        </row>
        <row r="217">
          <cell r="A217" t="str">
            <v>00199900</v>
          </cell>
          <cell r="B217">
            <v>133.77000000000001</v>
          </cell>
          <cell r="C217">
            <v>133.77000000000001</v>
          </cell>
        </row>
        <row r="218">
          <cell r="A218" t="str">
            <v>00200200</v>
          </cell>
          <cell r="B218">
            <v>460.46000000000004</v>
          </cell>
          <cell r="C218">
            <v>490.46000000000004</v>
          </cell>
        </row>
        <row r="219">
          <cell r="A219" t="str">
            <v>00200900</v>
          </cell>
          <cell r="B219">
            <v>83.02</v>
          </cell>
          <cell r="C219">
            <v>83.02</v>
          </cell>
        </row>
        <row r="220">
          <cell r="A220" t="str">
            <v>00202200</v>
          </cell>
          <cell r="B220">
            <v>890</v>
          </cell>
        </row>
        <row r="221">
          <cell r="A221" t="str">
            <v>00203200</v>
          </cell>
          <cell r="B221">
            <v>272.14999999999998</v>
          </cell>
          <cell r="C221">
            <v>272.14999999999998</v>
          </cell>
        </row>
        <row r="222">
          <cell r="A222" t="str">
            <v>00204600</v>
          </cell>
          <cell r="C222">
            <v>94</v>
          </cell>
        </row>
        <row r="223">
          <cell r="A223" t="str">
            <v>00204700</v>
          </cell>
          <cell r="B223">
            <v>89.77</v>
          </cell>
          <cell r="C223">
            <v>89.77</v>
          </cell>
        </row>
        <row r="224">
          <cell r="A224" t="str">
            <v>00204900</v>
          </cell>
          <cell r="B224">
            <v>225.35</v>
          </cell>
          <cell r="C224">
            <v>225.35</v>
          </cell>
        </row>
        <row r="225">
          <cell r="A225" t="str">
            <v>00205000</v>
          </cell>
          <cell r="B225">
            <v>3104.62</v>
          </cell>
          <cell r="C225">
            <v>3270.62</v>
          </cell>
        </row>
        <row r="226">
          <cell r="A226" t="str">
            <v>00205300</v>
          </cell>
          <cell r="B226">
            <v>274.79000000000002</v>
          </cell>
          <cell r="C226">
            <v>274.79000000000002</v>
          </cell>
        </row>
        <row r="227">
          <cell r="A227" t="str">
            <v>00205500</v>
          </cell>
          <cell r="B227">
            <v>437.92</v>
          </cell>
          <cell r="C227">
            <v>437.92</v>
          </cell>
        </row>
        <row r="228">
          <cell r="A228" t="str">
            <v>00205900</v>
          </cell>
          <cell r="B228">
            <v>205.82</v>
          </cell>
          <cell r="C228">
            <v>205.82</v>
          </cell>
        </row>
        <row r="229">
          <cell r="A229" t="str">
            <v>0020600</v>
          </cell>
          <cell r="B229">
            <v>379.01</v>
          </cell>
          <cell r="C229">
            <v>334.37</v>
          </cell>
        </row>
        <row r="230">
          <cell r="A230" t="str">
            <v>00206700</v>
          </cell>
          <cell r="B230">
            <v>717.21</v>
          </cell>
          <cell r="C230">
            <v>717.21</v>
          </cell>
        </row>
        <row r="231">
          <cell r="A231" t="str">
            <v>00206800</v>
          </cell>
          <cell r="B231">
            <v>151.66999999999999</v>
          </cell>
          <cell r="C231">
            <v>183.70999999999998</v>
          </cell>
        </row>
        <row r="232">
          <cell r="A232" t="str">
            <v>00207000</v>
          </cell>
          <cell r="B232">
            <v>10369.100000000002</v>
          </cell>
          <cell r="C232">
            <v>10169.1</v>
          </cell>
        </row>
        <row r="233">
          <cell r="A233" t="str">
            <v>00207600</v>
          </cell>
          <cell r="B233">
            <v>32.04</v>
          </cell>
        </row>
        <row r="234">
          <cell r="A234" t="str">
            <v>00207900</v>
          </cell>
          <cell r="B234">
            <v>260</v>
          </cell>
          <cell r="C234">
            <v>0</v>
          </cell>
        </row>
        <row r="235">
          <cell r="A235" t="str">
            <v>00208100</v>
          </cell>
          <cell r="B235">
            <v>75.73</v>
          </cell>
          <cell r="C235">
            <v>25.73</v>
          </cell>
        </row>
        <row r="236">
          <cell r="A236" t="str">
            <v>00208300</v>
          </cell>
          <cell r="B236">
            <v>950.61</v>
          </cell>
          <cell r="C236">
            <v>950.61</v>
          </cell>
        </row>
        <row r="237">
          <cell r="A237" t="str">
            <v>00208400</v>
          </cell>
          <cell r="B237">
            <v>336.94</v>
          </cell>
          <cell r="C237">
            <v>392.14</v>
          </cell>
        </row>
        <row r="238">
          <cell r="A238" t="str">
            <v>00209000</v>
          </cell>
          <cell r="B238">
            <v>1018.72</v>
          </cell>
          <cell r="C238">
            <v>1018.72</v>
          </cell>
        </row>
        <row r="239">
          <cell r="A239" t="str">
            <v>00209400</v>
          </cell>
          <cell r="B239">
            <v>8030.7800000000007</v>
          </cell>
          <cell r="C239">
            <v>8062.38</v>
          </cell>
        </row>
        <row r="240">
          <cell r="A240" t="str">
            <v>00209800</v>
          </cell>
          <cell r="B240">
            <v>107.02</v>
          </cell>
          <cell r="C240">
            <v>107.02</v>
          </cell>
        </row>
        <row r="241">
          <cell r="A241" t="str">
            <v>00213300</v>
          </cell>
          <cell r="B241">
            <v>174.37</v>
          </cell>
          <cell r="C241">
            <v>174.37</v>
          </cell>
        </row>
        <row r="242">
          <cell r="A242" t="str">
            <v>00213600</v>
          </cell>
          <cell r="B242">
            <v>0</v>
          </cell>
          <cell r="C242">
            <v>659.9</v>
          </cell>
        </row>
        <row r="243">
          <cell r="A243" t="str">
            <v>00214100</v>
          </cell>
          <cell r="B243">
            <v>1458.1</v>
          </cell>
          <cell r="C243">
            <v>1458.1</v>
          </cell>
        </row>
        <row r="244">
          <cell r="A244" t="str">
            <v>00217500</v>
          </cell>
          <cell r="B244">
            <v>902.08</v>
          </cell>
          <cell r="C244">
            <v>902.08</v>
          </cell>
        </row>
        <row r="245">
          <cell r="A245" t="str">
            <v>00218100</v>
          </cell>
          <cell r="B245">
            <v>1809.62</v>
          </cell>
          <cell r="C245">
            <v>1640.9399999999998</v>
          </cell>
        </row>
        <row r="246">
          <cell r="A246" t="str">
            <v>00218800</v>
          </cell>
          <cell r="B246">
            <v>597.85</v>
          </cell>
          <cell r="C246">
            <v>597.85</v>
          </cell>
        </row>
        <row r="247">
          <cell r="A247" t="str">
            <v>00220900</v>
          </cell>
          <cell r="B247">
            <v>379.65999999999997</v>
          </cell>
          <cell r="C247">
            <v>379.65999999999997</v>
          </cell>
        </row>
        <row r="248">
          <cell r="A248" t="str">
            <v>00221500</v>
          </cell>
          <cell r="B248">
            <v>265.75</v>
          </cell>
          <cell r="C248">
            <v>265.75</v>
          </cell>
        </row>
        <row r="249">
          <cell r="A249" t="str">
            <v>00221900</v>
          </cell>
          <cell r="C249">
            <v>3235.2</v>
          </cell>
        </row>
        <row r="250">
          <cell r="A250" t="str">
            <v>00223000</v>
          </cell>
          <cell r="B250">
            <v>402.71</v>
          </cell>
          <cell r="C250">
            <v>402.71</v>
          </cell>
        </row>
        <row r="251">
          <cell r="A251" t="str">
            <v>00224600</v>
          </cell>
          <cell r="C251">
            <v>456.57</v>
          </cell>
        </row>
        <row r="252">
          <cell r="A252" t="str">
            <v>00224646</v>
          </cell>
          <cell r="B252">
            <v>381.92</v>
          </cell>
          <cell r="C252">
            <v>381.92</v>
          </cell>
        </row>
        <row r="253">
          <cell r="A253" t="str">
            <v>00225500</v>
          </cell>
          <cell r="B253">
            <v>10837.93</v>
          </cell>
          <cell r="C253">
            <v>12744.14</v>
          </cell>
        </row>
        <row r="254">
          <cell r="A254" t="str">
            <v>00225700</v>
          </cell>
          <cell r="B254">
            <v>5673.72</v>
          </cell>
          <cell r="C254">
            <v>5429.2199999999993</v>
          </cell>
        </row>
        <row r="255">
          <cell r="A255" t="str">
            <v>00226500</v>
          </cell>
          <cell r="B255">
            <v>228.14</v>
          </cell>
          <cell r="C255">
            <v>228.14</v>
          </cell>
        </row>
        <row r="256">
          <cell r="A256" t="str">
            <v>00226700</v>
          </cell>
          <cell r="B256">
            <v>195.27</v>
          </cell>
          <cell r="C256">
            <v>195.27</v>
          </cell>
        </row>
        <row r="257">
          <cell r="A257" t="str">
            <v>00226800</v>
          </cell>
          <cell r="B257">
            <v>2454.9499999999998</v>
          </cell>
          <cell r="C257">
            <v>2454.9499999999998</v>
          </cell>
        </row>
        <row r="258">
          <cell r="A258" t="str">
            <v>00227900</v>
          </cell>
          <cell r="B258">
            <v>64.09</v>
          </cell>
          <cell r="C258">
            <v>64.09</v>
          </cell>
        </row>
        <row r="259">
          <cell r="A259" t="str">
            <v>00251100</v>
          </cell>
          <cell r="B259">
            <v>4402.79</v>
          </cell>
          <cell r="C259">
            <v>3100.79</v>
          </cell>
        </row>
        <row r="260">
          <cell r="A260" t="str">
            <v>00251200</v>
          </cell>
          <cell r="B260">
            <v>3635.88</v>
          </cell>
          <cell r="C260">
            <v>3635.88</v>
          </cell>
        </row>
        <row r="261">
          <cell r="A261" t="str">
            <v>00251300</v>
          </cell>
          <cell r="B261">
            <v>55.67</v>
          </cell>
          <cell r="C261">
            <v>55.67</v>
          </cell>
        </row>
        <row r="262">
          <cell r="A262" t="str">
            <v>00251500</v>
          </cell>
          <cell r="B262">
            <v>2379.44</v>
          </cell>
          <cell r="C262">
            <v>2165.84</v>
          </cell>
        </row>
        <row r="263">
          <cell r="A263" t="str">
            <v>00251600</v>
          </cell>
          <cell r="B263">
            <v>266.27999999999997</v>
          </cell>
          <cell r="C263">
            <v>266.27999999999997</v>
          </cell>
        </row>
        <row r="264">
          <cell r="A264" t="str">
            <v>00252300</v>
          </cell>
          <cell r="B264">
            <v>98.68</v>
          </cell>
          <cell r="C264">
            <v>98.68</v>
          </cell>
        </row>
        <row r="265">
          <cell r="A265" t="str">
            <v>00252600</v>
          </cell>
          <cell r="B265">
            <v>35.049999999999997</v>
          </cell>
          <cell r="C265">
            <v>35.049999999999997</v>
          </cell>
        </row>
        <row r="266">
          <cell r="A266" t="str">
            <v>00252700</v>
          </cell>
          <cell r="B266">
            <v>44.42</v>
          </cell>
          <cell r="C266">
            <v>44.42</v>
          </cell>
        </row>
        <row r="267">
          <cell r="A267" t="str">
            <v>00252900</v>
          </cell>
          <cell r="B267">
            <v>48.65</v>
          </cell>
          <cell r="C267">
            <v>48.65</v>
          </cell>
        </row>
        <row r="268">
          <cell r="A268" t="str">
            <v>00253200</v>
          </cell>
          <cell r="B268">
            <v>55.56</v>
          </cell>
          <cell r="C268">
            <v>55.56</v>
          </cell>
        </row>
        <row r="269">
          <cell r="A269" t="str">
            <v>00253400</v>
          </cell>
          <cell r="B269">
            <v>49.64</v>
          </cell>
          <cell r="C269">
            <v>49.64</v>
          </cell>
        </row>
        <row r="270">
          <cell r="A270" t="str">
            <v>00253500</v>
          </cell>
          <cell r="B270">
            <v>25.99</v>
          </cell>
          <cell r="C270">
            <v>25.99</v>
          </cell>
        </row>
        <row r="271">
          <cell r="A271" t="str">
            <v>00253601</v>
          </cell>
          <cell r="B271">
            <v>-40.39</v>
          </cell>
          <cell r="C271">
            <v>21.08</v>
          </cell>
        </row>
        <row r="272">
          <cell r="A272" t="str">
            <v>00253602</v>
          </cell>
          <cell r="B272">
            <v>51.43</v>
          </cell>
          <cell r="C272">
            <v>51.43</v>
          </cell>
        </row>
        <row r="273">
          <cell r="A273" t="str">
            <v>00253603</v>
          </cell>
          <cell r="B273">
            <v>36.909999999999997</v>
          </cell>
          <cell r="C273">
            <v>36.909999999999997</v>
          </cell>
        </row>
        <row r="274">
          <cell r="A274" t="str">
            <v>00253604</v>
          </cell>
          <cell r="B274">
            <v>57.99</v>
          </cell>
          <cell r="C274">
            <v>57.99</v>
          </cell>
        </row>
        <row r="275">
          <cell r="A275" t="str">
            <v>00253605</v>
          </cell>
          <cell r="B275">
            <v>43.83</v>
          </cell>
          <cell r="C275">
            <v>43.83</v>
          </cell>
        </row>
        <row r="276">
          <cell r="A276" t="str">
            <v>00253606</v>
          </cell>
          <cell r="B276">
            <v>65.959999999999994</v>
          </cell>
          <cell r="C276">
            <v>65.959999999999994</v>
          </cell>
        </row>
        <row r="277">
          <cell r="A277" t="str">
            <v>00253607</v>
          </cell>
          <cell r="B277">
            <v>56.47</v>
          </cell>
          <cell r="C277">
            <v>56.47</v>
          </cell>
        </row>
        <row r="278">
          <cell r="A278" t="str">
            <v>00253608</v>
          </cell>
          <cell r="B278">
            <v>29.29</v>
          </cell>
          <cell r="C278">
            <v>29.29</v>
          </cell>
        </row>
        <row r="279">
          <cell r="A279" t="str">
            <v>00253609</v>
          </cell>
          <cell r="B279">
            <v>79.09</v>
          </cell>
          <cell r="C279">
            <v>79.09</v>
          </cell>
        </row>
        <row r="280">
          <cell r="A280" t="str">
            <v>00253612</v>
          </cell>
          <cell r="B280">
            <v>190.66</v>
          </cell>
          <cell r="C280">
            <v>190.66</v>
          </cell>
        </row>
        <row r="281">
          <cell r="A281" t="str">
            <v>00253614</v>
          </cell>
          <cell r="B281">
            <v>177.68</v>
          </cell>
          <cell r="C281">
            <v>405.19</v>
          </cell>
        </row>
        <row r="282">
          <cell r="A282" t="str">
            <v>00253615</v>
          </cell>
          <cell r="B282">
            <v>38</v>
          </cell>
          <cell r="C282">
            <v>38</v>
          </cell>
        </row>
        <row r="283">
          <cell r="A283" t="str">
            <v>00253700</v>
          </cell>
          <cell r="B283">
            <v>46.09</v>
          </cell>
          <cell r="C283">
            <v>46.09</v>
          </cell>
        </row>
        <row r="284">
          <cell r="A284" t="str">
            <v>00255000</v>
          </cell>
          <cell r="B284">
            <v>1985.98</v>
          </cell>
          <cell r="C284">
            <v>2111.98</v>
          </cell>
        </row>
        <row r="285">
          <cell r="A285" t="str">
            <v>00255200</v>
          </cell>
          <cell r="B285">
            <v>80.959999999999994</v>
          </cell>
          <cell r="C285">
            <v>80.959999999999994</v>
          </cell>
        </row>
        <row r="286">
          <cell r="A286" t="str">
            <v>00255400</v>
          </cell>
          <cell r="B286">
            <v>79.37</v>
          </cell>
        </row>
        <row r="287">
          <cell r="A287" t="str">
            <v>00255600</v>
          </cell>
          <cell r="B287">
            <v>36.020000000000003</v>
          </cell>
          <cell r="C287">
            <v>36.020000000000003</v>
          </cell>
        </row>
        <row r="288">
          <cell r="A288" t="str">
            <v>00255900</v>
          </cell>
          <cell r="B288">
            <v>1872.3799999999999</v>
          </cell>
          <cell r="C288">
            <v>1212.1199999999999</v>
          </cell>
        </row>
        <row r="289">
          <cell r="A289" t="str">
            <v>00256000</v>
          </cell>
          <cell r="B289">
            <v>879.14</v>
          </cell>
          <cell r="C289">
            <v>879.14</v>
          </cell>
        </row>
        <row r="290">
          <cell r="A290" t="str">
            <v>00258800</v>
          </cell>
          <cell r="B290">
            <v>796.64</v>
          </cell>
          <cell r="C290">
            <v>796.64</v>
          </cell>
        </row>
        <row r="291">
          <cell r="A291" t="str">
            <v>00259400</v>
          </cell>
          <cell r="B291">
            <v>502.64</v>
          </cell>
          <cell r="C291">
            <v>502.64</v>
          </cell>
        </row>
        <row r="292">
          <cell r="A292" t="str">
            <v>00260100</v>
          </cell>
          <cell r="C292">
            <v>684</v>
          </cell>
        </row>
        <row r="293">
          <cell r="A293" t="str">
            <v>00260300</v>
          </cell>
          <cell r="B293">
            <v>432.92</v>
          </cell>
          <cell r="C293">
            <v>432.92</v>
          </cell>
        </row>
        <row r="294">
          <cell r="A294" t="str">
            <v>00260600</v>
          </cell>
          <cell r="B294">
            <v>3660.33</v>
          </cell>
          <cell r="C294">
            <v>3660.33</v>
          </cell>
        </row>
        <row r="295">
          <cell r="A295" t="str">
            <v>00261900</v>
          </cell>
          <cell r="B295">
            <v>118.3</v>
          </cell>
          <cell r="C295">
            <v>118.3</v>
          </cell>
        </row>
        <row r="296">
          <cell r="A296" t="str">
            <v>00262600</v>
          </cell>
          <cell r="B296">
            <v>0</v>
          </cell>
          <cell r="C296">
            <v>690</v>
          </cell>
        </row>
        <row r="297">
          <cell r="A297" t="str">
            <v>00263600</v>
          </cell>
          <cell r="B297">
            <v>132.74</v>
          </cell>
          <cell r="C297">
            <v>168.74</v>
          </cell>
        </row>
        <row r="298">
          <cell r="A298" t="str">
            <v>00264000</v>
          </cell>
          <cell r="B298">
            <v>234.95</v>
          </cell>
          <cell r="C298">
            <v>151.66999999999999</v>
          </cell>
        </row>
        <row r="299">
          <cell r="A299" t="str">
            <v>00264100</v>
          </cell>
          <cell r="B299">
            <v>560.80999999999995</v>
          </cell>
          <cell r="C299">
            <v>468.2</v>
          </cell>
        </row>
        <row r="300">
          <cell r="A300" t="str">
            <v>00265000</v>
          </cell>
          <cell r="B300">
            <v>10991.560000000001</v>
          </cell>
          <cell r="C300">
            <v>10892.76</v>
          </cell>
        </row>
        <row r="301">
          <cell r="A301" t="str">
            <v>00265100</v>
          </cell>
          <cell r="B301">
            <v>120.39</v>
          </cell>
          <cell r="C301">
            <v>120.39</v>
          </cell>
        </row>
        <row r="302">
          <cell r="A302" t="str">
            <v>00265200</v>
          </cell>
          <cell r="B302">
            <v>187.28</v>
          </cell>
          <cell r="C302">
            <v>234.62</v>
          </cell>
        </row>
        <row r="303">
          <cell r="A303" t="str">
            <v>00300200</v>
          </cell>
          <cell r="B303">
            <v>372.28</v>
          </cell>
          <cell r="C303">
            <v>305.52</v>
          </cell>
        </row>
        <row r="304">
          <cell r="A304" t="str">
            <v>00300300</v>
          </cell>
          <cell r="B304">
            <v>81.010000000000005</v>
          </cell>
          <cell r="C304">
            <v>81.010000000000005</v>
          </cell>
        </row>
        <row r="305">
          <cell r="A305" t="str">
            <v>00301200</v>
          </cell>
          <cell r="B305">
            <v>196.62</v>
          </cell>
          <cell r="C305">
            <v>196.62</v>
          </cell>
        </row>
        <row r="306">
          <cell r="A306" t="str">
            <v>00301701</v>
          </cell>
          <cell r="B306">
            <v>182.94</v>
          </cell>
          <cell r="C306">
            <v>182.94</v>
          </cell>
        </row>
        <row r="307">
          <cell r="A307" t="str">
            <v>00301702</v>
          </cell>
          <cell r="B307">
            <v>203.25</v>
          </cell>
          <cell r="C307">
            <v>203.25</v>
          </cell>
        </row>
        <row r="308">
          <cell r="A308" t="str">
            <v>00301703</v>
          </cell>
          <cell r="B308">
            <v>520.49</v>
          </cell>
          <cell r="C308">
            <v>1037.0900000000001</v>
          </cell>
        </row>
        <row r="309">
          <cell r="A309" t="str">
            <v>00301800</v>
          </cell>
          <cell r="B309">
            <v>1477.19</v>
          </cell>
          <cell r="C309">
            <v>1477.19</v>
          </cell>
        </row>
        <row r="310">
          <cell r="A310" t="str">
            <v>00302300</v>
          </cell>
          <cell r="B310">
            <v>1924.72</v>
          </cell>
          <cell r="C310">
            <v>1924.72</v>
          </cell>
        </row>
        <row r="311">
          <cell r="A311" t="str">
            <v>00303100</v>
          </cell>
          <cell r="B311">
            <v>-24.38</v>
          </cell>
          <cell r="C311">
            <v>0</v>
          </cell>
        </row>
        <row r="312">
          <cell r="A312" t="str">
            <v>00304700</v>
          </cell>
          <cell r="B312">
            <v>835</v>
          </cell>
          <cell r="C312">
            <v>835</v>
          </cell>
        </row>
        <row r="313">
          <cell r="A313" t="str">
            <v>00305400</v>
          </cell>
          <cell r="B313">
            <v>206.59</v>
          </cell>
          <cell r="C313">
            <v>206.59</v>
          </cell>
        </row>
        <row r="314">
          <cell r="A314" t="str">
            <v>00305700</v>
          </cell>
          <cell r="B314">
            <v>483.90999999999997</v>
          </cell>
          <cell r="C314">
            <v>483.90999999999997</v>
          </cell>
        </row>
        <row r="315">
          <cell r="A315" t="str">
            <v>00306900</v>
          </cell>
          <cell r="B315">
            <v>23.34</v>
          </cell>
          <cell r="C315">
            <v>23.34</v>
          </cell>
        </row>
        <row r="316">
          <cell r="A316" t="str">
            <v>00307200</v>
          </cell>
          <cell r="B316">
            <v>13303.65</v>
          </cell>
          <cell r="C316">
            <v>13303.65</v>
          </cell>
        </row>
        <row r="317">
          <cell r="A317" t="str">
            <v>00308000</v>
          </cell>
          <cell r="B317">
            <v>3225.8</v>
          </cell>
          <cell r="C317">
            <v>2948.86</v>
          </cell>
        </row>
        <row r="318">
          <cell r="A318" t="str">
            <v>00308700</v>
          </cell>
          <cell r="B318">
            <v>87.47</v>
          </cell>
          <cell r="C318">
            <v>0</v>
          </cell>
        </row>
        <row r="319">
          <cell r="A319" t="str">
            <v>00309400</v>
          </cell>
          <cell r="B319">
            <v>2132.25</v>
          </cell>
          <cell r="C319">
            <v>2593.71</v>
          </cell>
        </row>
        <row r="320">
          <cell r="A320" t="str">
            <v>00310200</v>
          </cell>
          <cell r="B320">
            <v>-8726.17</v>
          </cell>
          <cell r="C320">
            <v>4980.34</v>
          </cell>
        </row>
        <row r="321">
          <cell r="A321" t="str">
            <v>00310500</v>
          </cell>
          <cell r="B321">
            <v>32.85</v>
          </cell>
          <cell r="C321">
            <v>32.85</v>
          </cell>
        </row>
        <row r="322">
          <cell r="A322" t="str">
            <v>00310600</v>
          </cell>
          <cell r="B322">
            <v>696.29</v>
          </cell>
          <cell r="C322">
            <v>696.29</v>
          </cell>
        </row>
        <row r="323">
          <cell r="A323" t="str">
            <v>00310900</v>
          </cell>
          <cell r="B323">
            <v>10657.53</v>
          </cell>
          <cell r="C323">
            <v>11504.550000000001</v>
          </cell>
        </row>
        <row r="324">
          <cell r="A324" t="str">
            <v>00311700</v>
          </cell>
          <cell r="B324">
            <v>3388.8</v>
          </cell>
          <cell r="C324">
            <v>3292.8</v>
          </cell>
        </row>
        <row r="325">
          <cell r="A325" t="str">
            <v>00312000</v>
          </cell>
          <cell r="B325">
            <v>102.54</v>
          </cell>
          <cell r="C325">
            <v>102.54</v>
          </cell>
        </row>
        <row r="326">
          <cell r="A326" t="str">
            <v>00312400</v>
          </cell>
          <cell r="B326">
            <v>0</v>
          </cell>
          <cell r="C326">
            <v>0</v>
          </cell>
        </row>
        <row r="327">
          <cell r="A327" t="str">
            <v>00312600</v>
          </cell>
          <cell r="B327">
            <v>94.97</v>
          </cell>
          <cell r="C327">
            <v>64.09</v>
          </cell>
        </row>
        <row r="328">
          <cell r="A328" t="str">
            <v>00312800</v>
          </cell>
          <cell r="B328">
            <v>118</v>
          </cell>
          <cell r="C328">
            <v>118</v>
          </cell>
        </row>
        <row r="329">
          <cell r="A329" t="str">
            <v>00313100</v>
          </cell>
          <cell r="B329">
            <v>138.85</v>
          </cell>
          <cell r="C329">
            <v>138.85</v>
          </cell>
        </row>
        <row r="330">
          <cell r="A330" t="str">
            <v>00314000</v>
          </cell>
          <cell r="B330">
            <v>1168.03</v>
          </cell>
          <cell r="C330">
            <v>932.98</v>
          </cell>
        </row>
        <row r="331">
          <cell r="A331" t="str">
            <v>00315200</v>
          </cell>
          <cell r="B331">
            <v>122.45</v>
          </cell>
          <cell r="C331">
            <v>122.45</v>
          </cell>
        </row>
        <row r="332">
          <cell r="A332" t="str">
            <v>00315300</v>
          </cell>
          <cell r="B332">
            <v>169.79</v>
          </cell>
          <cell r="C332">
            <v>169.79</v>
          </cell>
        </row>
        <row r="333">
          <cell r="A333" t="str">
            <v>00315400</v>
          </cell>
          <cell r="B333">
            <v>91.58</v>
          </cell>
          <cell r="C333">
            <v>91.58</v>
          </cell>
        </row>
        <row r="334">
          <cell r="A334" t="str">
            <v>00315500</v>
          </cell>
          <cell r="B334">
            <v>0</v>
          </cell>
          <cell r="C334">
            <v>165</v>
          </cell>
        </row>
        <row r="335">
          <cell r="A335" t="str">
            <v>00315600</v>
          </cell>
          <cell r="B335">
            <v>510.61</v>
          </cell>
          <cell r="C335">
            <v>75</v>
          </cell>
        </row>
        <row r="336">
          <cell r="A336" t="str">
            <v>00315700</v>
          </cell>
          <cell r="B336">
            <v>56.6</v>
          </cell>
          <cell r="C336">
            <v>56.6</v>
          </cell>
        </row>
        <row r="337">
          <cell r="A337" t="str">
            <v>00324300</v>
          </cell>
          <cell r="B337">
            <v>388.27</v>
          </cell>
          <cell r="C337">
            <v>388.27</v>
          </cell>
        </row>
        <row r="338">
          <cell r="A338" t="str">
            <v>00324800</v>
          </cell>
          <cell r="B338">
            <v>873.71</v>
          </cell>
          <cell r="C338">
            <v>873.71</v>
          </cell>
        </row>
        <row r="339">
          <cell r="A339" t="str">
            <v>00324902</v>
          </cell>
          <cell r="B339">
            <v>860.49</v>
          </cell>
        </row>
        <row r="340">
          <cell r="A340" t="str">
            <v>00339200</v>
          </cell>
          <cell r="B340">
            <v>530.13</v>
          </cell>
          <cell r="C340">
            <v>561.79</v>
          </cell>
        </row>
        <row r="341">
          <cell r="A341" t="str">
            <v>00340700</v>
          </cell>
          <cell r="B341">
            <v>249.43</v>
          </cell>
          <cell r="C341">
            <v>105.75</v>
          </cell>
        </row>
        <row r="342">
          <cell r="A342" t="str">
            <v>00343700</v>
          </cell>
          <cell r="B342">
            <v>0</v>
          </cell>
          <cell r="C342">
            <v>2120.12</v>
          </cell>
        </row>
        <row r="343">
          <cell r="A343" t="str">
            <v>00345300</v>
          </cell>
          <cell r="B343">
            <v>1985.28</v>
          </cell>
          <cell r="C343">
            <v>2139.63</v>
          </cell>
        </row>
        <row r="344">
          <cell r="A344" t="str">
            <v>00346300</v>
          </cell>
          <cell r="B344">
            <v>12274.88</v>
          </cell>
          <cell r="C344">
            <v>12410.980000000001</v>
          </cell>
        </row>
        <row r="345">
          <cell r="A345" t="str">
            <v>00348200</v>
          </cell>
          <cell r="B345">
            <v>1531.62</v>
          </cell>
          <cell r="C345">
            <v>1606.74</v>
          </cell>
        </row>
        <row r="346">
          <cell r="A346" t="str">
            <v>00349000</v>
          </cell>
          <cell r="B346">
            <v>260.31</v>
          </cell>
          <cell r="C346">
            <v>260.31</v>
          </cell>
        </row>
        <row r="347">
          <cell r="A347" t="str">
            <v>00349200</v>
          </cell>
          <cell r="B347">
            <v>79.73</v>
          </cell>
          <cell r="C347">
            <v>79.73</v>
          </cell>
        </row>
        <row r="348">
          <cell r="A348" t="str">
            <v>00350000</v>
          </cell>
          <cell r="B348">
            <v>2701.52</v>
          </cell>
          <cell r="C348">
            <v>2773.1200000000003</v>
          </cell>
        </row>
        <row r="349">
          <cell r="A349" t="str">
            <v>00350200</v>
          </cell>
          <cell r="B349">
            <v>4165.04</v>
          </cell>
          <cell r="C349">
            <v>4165.04</v>
          </cell>
        </row>
        <row r="350">
          <cell r="A350" t="str">
            <v>00350700</v>
          </cell>
          <cell r="B350">
            <v>403.95000000000005</v>
          </cell>
          <cell r="C350">
            <v>328.92</v>
          </cell>
        </row>
        <row r="351">
          <cell r="A351" t="str">
            <v>00351000</v>
          </cell>
          <cell r="B351">
            <v>555.19000000000005</v>
          </cell>
          <cell r="C351">
            <v>555.19000000000005</v>
          </cell>
        </row>
        <row r="352">
          <cell r="A352" t="str">
            <v>00352700</v>
          </cell>
          <cell r="B352">
            <v>0</v>
          </cell>
          <cell r="C352">
            <v>304</v>
          </cell>
        </row>
        <row r="353">
          <cell r="A353" t="str">
            <v>00353600</v>
          </cell>
          <cell r="B353">
            <v>520.34</v>
          </cell>
          <cell r="C353">
            <v>520.34</v>
          </cell>
        </row>
        <row r="354">
          <cell r="A354" t="str">
            <v>00354200</v>
          </cell>
          <cell r="C354">
            <v>-61.13</v>
          </cell>
        </row>
        <row r="355">
          <cell r="A355" t="str">
            <v>00356600</v>
          </cell>
          <cell r="B355">
            <v>395.14</v>
          </cell>
          <cell r="C355">
            <v>395.14</v>
          </cell>
        </row>
        <row r="356">
          <cell r="A356" t="str">
            <v>00356700</v>
          </cell>
          <cell r="B356">
            <v>563.71</v>
          </cell>
          <cell r="C356">
            <v>883.71</v>
          </cell>
        </row>
        <row r="357">
          <cell r="A357" t="str">
            <v>00357700</v>
          </cell>
          <cell r="B357">
            <v>45.67</v>
          </cell>
          <cell r="C357">
            <v>45.67</v>
          </cell>
        </row>
        <row r="358">
          <cell r="A358" t="str">
            <v>00359101</v>
          </cell>
          <cell r="B358">
            <v>137.08000000000001</v>
          </cell>
          <cell r="C358">
            <v>137.08000000000001</v>
          </cell>
        </row>
        <row r="359">
          <cell r="A359" t="str">
            <v>00359102</v>
          </cell>
          <cell r="B359">
            <v>579.66999999999996</v>
          </cell>
          <cell r="C359">
            <v>579.66999999999996</v>
          </cell>
        </row>
        <row r="360">
          <cell r="A360" t="str">
            <v>00359103</v>
          </cell>
          <cell r="B360">
            <v>452.58</v>
          </cell>
          <cell r="C360">
            <v>452.58</v>
          </cell>
        </row>
        <row r="361">
          <cell r="A361" t="str">
            <v>00359700</v>
          </cell>
          <cell r="B361">
            <v>133.51</v>
          </cell>
          <cell r="C361">
            <v>133.51</v>
          </cell>
        </row>
        <row r="362">
          <cell r="A362" t="str">
            <v>00360100</v>
          </cell>
          <cell r="B362">
            <v>419.17</v>
          </cell>
          <cell r="C362">
            <v>419.17</v>
          </cell>
        </row>
        <row r="363">
          <cell r="A363" t="str">
            <v>00360300</v>
          </cell>
          <cell r="B363">
            <v>1125.3399999999999</v>
          </cell>
          <cell r="C363">
            <v>1125.3399999999999</v>
          </cell>
        </row>
        <row r="364">
          <cell r="A364" t="str">
            <v>00360400</v>
          </cell>
          <cell r="B364">
            <v>290.71999999999997</v>
          </cell>
          <cell r="C364">
            <v>319.08</v>
          </cell>
        </row>
        <row r="365">
          <cell r="A365" t="str">
            <v>00360600</v>
          </cell>
          <cell r="B365">
            <v>216.82</v>
          </cell>
          <cell r="C365">
            <v>186.82</v>
          </cell>
        </row>
        <row r="366">
          <cell r="A366" t="str">
            <v>00361400</v>
          </cell>
          <cell r="B366">
            <v>87.47</v>
          </cell>
          <cell r="C366">
            <v>87.47</v>
          </cell>
        </row>
        <row r="367">
          <cell r="A367" t="str">
            <v>00361600</v>
          </cell>
          <cell r="B367">
            <v>32.86</v>
          </cell>
          <cell r="C367">
            <v>32.86</v>
          </cell>
        </row>
        <row r="368">
          <cell r="A368" t="str">
            <v>00361700</v>
          </cell>
          <cell r="B368">
            <v>20.09</v>
          </cell>
          <cell r="C368">
            <v>20.09</v>
          </cell>
        </row>
        <row r="369">
          <cell r="A369" t="str">
            <v>00361800</v>
          </cell>
          <cell r="B369">
            <v>43.88</v>
          </cell>
          <cell r="C369">
            <v>43.88</v>
          </cell>
        </row>
        <row r="370">
          <cell r="A370" t="str">
            <v>00361900</v>
          </cell>
          <cell r="B370">
            <v>1088.96</v>
          </cell>
          <cell r="C370">
            <v>1277.77</v>
          </cell>
        </row>
        <row r="371">
          <cell r="A371" t="str">
            <v>00361902</v>
          </cell>
          <cell r="B371">
            <v>140.59</v>
          </cell>
          <cell r="C371">
            <v>140.59</v>
          </cell>
        </row>
        <row r="372">
          <cell r="A372" t="str">
            <v>00361904</v>
          </cell>
          <cell r="B372">
            <v>145.80000000000001</v>
          </cell>
          <cell r="C372">
            <v>145.80000000000001</v>
          </cell>
        </row>
        <row r="373">
          <cell r="A373" t="str">
            <v>00361910</v>
          </cell>
          <cell r="B373">
            <v>26.95</v>
          </cell>
          <cell r="C373">
            <v>26.95</v>
          </cell>
        </row>
        <row r="374">
          <cell r="A374" t="str">
            <v>00361912</v>
          </cell>
          <cell r="B374">
            <v>84.72</v>
          </cell>
          <cell r="C374">
            <v>84.72</v>
          </cell>
        </row>
        <row r="375">
          <cell r="A375" t="str">
            <v>00361916</v>
          </cell>
          <cell r="B375">
            <v>61.16</v>
          </cell>
          <cell r="C375">
            <v>61.16</v>
          </cell>
        </row>
        <row r="376">
          <cell r="A376" t="str">
            <v>00361917</v>
          </cell>
          <cell r="B376">
            <v>31.39</v>
          </cell>
          <cell r="C376">
            <v>31.39</v>
          </cell>
        </row>
        <row r="377">
          <cell r="A377" t="str">
            <v>00361919</v>
          </cell>
          <cell r="B377">
            <v>43.35</v>
          </cell>
          <cell r="C377">
            <v>43.35</v>
          </cell>
        </row>
        <row r="378">
          <cell r="A378" t="str">
            <v>00361921</v>
          </cell>
          <cell r="B378">
            <v>609.70000000000005</v>
          </cell>
          <cell r="C378">
            <v>609.70000000000005</v>
          </cell>
        </row>
        <row r="379">
          <cell r="A379" t="str">
            <v>00361922</v>
          </cell>
          <cell r="B379">
            <v>311.13</v>
          </cell>
          <cell r="C379">
            <v>231.13</v>
          </cell>
        </row>
        <row r="380">
          <cell r="A380" t="str">
            <v>00361923</v>
          </cell>
          <cell r="B380">
            <v>135.09</v>
          </cell>
          <cell r="C380">
            <v>135.09</v>
          </cell>
        </row>
        <row r="381">
          <cell r="A381" t="str">
            <v>00361925</v>
          </cell>
          <cell r="B381">
            <v>260.52999999999997</v>
          </cell>
          <cell r="C381">
            <v>260.52999999999997</v>
          </cell>
        </row>
        <row r="382">
          <cell r="A382" t="str">
            <v>00361926</v>
          </cell>
          <cell r="B382">
            <v>128.87</v>
          </cell>
          <cell r="C382">
            <v>128.87</v>
          </cell>
        </row>
        <row r="383">
          <cell r="A383" t="str">
            <v>00361930</v>
          </cell>
          <cell r="B383">
            <v>411.23</v>
          </cell>
          <cell r="C383">
            <v>411.23</v>
          </cell>
        </row>
        <row r="384">
          <cell r="A384" t="str">
            <v>00361931</v>
          </cell>
          <cell r="B384">
            <v>306.95999999999998</v>
          </cell>
          <cell r="C384">
            <v>306.95999999999998</v>
          </cell>
        </row>
        <row r="385">
          <cell r="A385" t="str">
            <v>00361934</v>
          </cell>
          <cell r="B385">
            <v>115.63</v>
          </cell>
          <cell r="C385">
            <v>115.63</v>
          </cell>
        </row>
        <row r="386">
          <cell r="A386" t="str">
            <v>00361936</v>
          </cell>
          <cell r="B386">
            <v>70.87</v>
          </cell>
          <cell r="C386">
            <v>70.87</v>
          </cell>
        </row>
        <row r="387">
          <cell r="A387" t="str">
            <v>00361939</v>
          </cell>
          <cell r="B387">
            <v>107.78</v>
          </cell>
          <cell r="C387">
            <v>107.78</v>
          </cell>
        </row>
        <row r="388">
          <cell r="A388" t="str">
            <v>00361940</v>
          </cell>
          <cell r="B388">
            <v>226.14</v>
          </cell>
          <cell r="C388">
            <v>226.14</v>
          </cell>
        </row>
        <row r="389">
          <cell r="A389" t="str">
            <v>00361941</v>
          </cell>
          <cell r="B389">
            <v>95.47</v>
          </cell>
          <cell r="C389">
            <v>95.47</v>
          </cell>
        </row>
        <row r="390">
          <cell r="A390" t="str">
            <v>00361942</v>
          </cell>
          <cell r="B390">
            <v>118.9</v>
          </cell>
          <cell r="C390">
            <v>118.9</v>
          </cell>
        </row>
        <row r="391">
          <cell r="A391" t="str">
            <v>00361944</v>
          </cell>
          <cell r="B391">
            <v>289.97000000000003</v>
          </cell>
          <cell r="C391">
            <v>289.97000000000003</v>
          </cell>
        </row>
        <row r="392">
          <cell r="A392" t="str">
            <v>00361945</v>
          </cell>
          <cell r="B392">
            <v>644.38</v>
          </cell>
          <cell r="C392">
            <v>644.38</v>
          </cell>
        </row>
        <row r="393">
          <cell r="A393" t="str">
            <v>00361946</v>
          </cell>
          <cell r="B393">
            <v>137.93</v>
          </cell>
          <cell r="C393">
            <v>137.93</v>
          </cell>
        </row>
        <row r="394">
          <cell r="A394" t="str">
            <v>00361947</v>
          </cell>
          <cell r="B394">
            <v>163.26</v>
          </cell>
          <cell r="C394">
            <v>163.26</v>
          </cell>
        </row>
        <row r="395">
          <cell r="A395" t="str">
            <v>00361949</v>
          </cell>
          <cell r="B395">
            <v>148.13</v>
          </cell>
          <cell r="C395">
            <v>148.13</v>
          </cell>
        </row>
        <row r="396">
          <cell r="A396" t="str">
            <v>00361950</v>
          </cell>
          <cell r="B396">
            <v>215.83</v>
          </cell>
          <cell r="C396">
            <v>215.83</v>
          </cell>
        </row>
        <row r="397">
          <cell r="A397" t="str">
            <v>00361953</v>
          </cell>
          <cell r="B397">
            <v>435.01</v>
          </cell>
          <cell r="C397">
            <v>435.01</v>
          </cell>
        </row>
        <row r="398">
          <cell r="A398" t="str">
            <v>00361954</v>
          </cell>
          <cell r="B398">
            <v>175.73</v>
          </cell>
          <cell r="C398">
            <v>175.73</v>
          </cell>
        </row>
        <row r="399">
          <cell r="A399" t="str">
            <v>00361956</v>
          </cell>
          <cell r="B399">
            <v>183.17</v>
          </cell>
          <cell r="C399">
            <v>183.17</v>
          </cell>
        </row>
        <row r="400">
          <cell r="A400" t="str">
            <v>00361959</v>
          </cell>
          <cell r="B400">
            <v>106.79</v>
          </cell>
          <cell r="C400">
            <v>106.79</v>
          </cell>
        </row>
        <row r="401">
          <cell r="A401" t="str">
            <v>00361960</v>
          </cell>
          <cell r="B401">
            <v>82.01</v>
          </cell>
          <cell r="C401">
            <v>82.01</v>
          </cell>
        </row>
        <row r="402">
          <cell r="A402" t="str">
            <v>00361965</v>
          </cell>
          <cell r="B402">
            <v>130.24</v>
          </cell>
          <cell r="C402">
            <v>130.24</v>
          </cell>
        </row>
        <row r="403">
          <cell r="A403" t="str">
            <v>00361967</v>
          </cell>
          <cell r="B403">
            <v>238.77</v>
          </cell>
          <cell r="C403">
            <v>238.77</v>
          </cell>
        </row>
        <row r="404">
          <cell r="A404" t="str">
            <v>00361968</v>
          </cell>
          <cell r="B404">
            <v>527.36</v>
          </cell>
          <cell r="C404">
            <v>527.36</v>
          </cell>
        </row>
        <row r="405">
          <cell r="A405" t="str">
            <v>00361969</v>
          </cell>
          <cell r="B405">
            <v>474.98</v>
          </cell>
          <cell r="C405">
            <v>444.98</v>
          </cell>
        </row>
        <row r="406">
          <cell r="A406" t="str">
            <v>00361970</v>
          </cell>
          <cell r="B406">
            <v>475.37</v>
          </cell>
          <cell r="C406">
            <v>475.37</v>
          </cell>
        </row>
        <row r="407">
          <cell r="A407" t="str">
            <v>00361971</v>
          </cell>
          <cell r="B407">
            <v>651.19000000000005</v>
          </cell>
          <cell r="C407">
            <v>651.19000000000005</v>
          </cell>
        </row>
        <row r="408">
          <cell r="A408" t="str">
            <v>00362100</v>
          </cell>
          <cell r="B408">
            <v>53.519999999999996</v>
          </cell>
          <cell r="C408">
            <v>53.519999999999996</v>
          </cell>
        </row>
        <row r="409">
          <cell r="A409" t="str">
            <v>00362200</v>
          </cell>
          <cell r="B409">
            <v>61.48</v>
          </cell>
          <cell r="C409">
            <v>61.48</v>
          </cell>
        </row>
        <row r="410">
          <cell r="A410" t="str">
            <v>00362400</v>
          </cell>
          <cell r="B410">
            <v>-126.58</v>
          </cell>
          <cell r="C410">
            <v>134.13999999999999</v>
          </cell>
        </row>
        <row r="411">
          <cell r="A411" t="str">
            <v>00362500</v>
          </cell>
          <cell r="B411">
            <v>14.01</v>
          </cell>
          <cell r="C411">
            <v>14.01</v>
          </cell>
        </row>
        <row r="412">
          <cell r="A412" t="str">
            <v>00362700</v>
          </cell>
          <cell r="B412">
            <v>37.33</v>
          </cell>
          <cell r="C412">
            <v>37.33</v>
          </cell>
        </row>
        <row r="413">
          <cell r="A413" t="str">
            <v>00363200</v>
          </cell>
          <cell r="B413">
            <v>472.14</v>
          </cell>
          <cell r="C413">
            <v>472.14</v>
          </cell>
        </row>
        <row r="414">
          <cell r="A414" t="str">
            <v>00363900</v>
          </cell>
          <cell r="B414">
            <v>47.76</v>
          </cell>
          <cell r="C414">
            <v>47.76</v>
          </cell>
        </row>
        <row r="415">
          <cell r="A415" t="str">
            <v>00366500</v>
          </cell>
          <cell r="B415">
            <v>161.88</v>
          </cell>
        </row>
        <row r="416">
          <cell r="A416" t="str">
            <v>00367800</v>
          </cell>
          <cell r="B416">
            <v>574.79</v>
          </cell>
          <cell r="C416">
            <v>574.79</v>
          </cell>
        </row>
        <row r="417">
          <cell r="A417" t="str">
            <v>00380100</v>
          </cell>
          <cell r="B417">
            <v>662.18</v>
          </cell>
          <cell r="C417">
            <v>769</v>
          </cell>
        </row>
        <row r="418">
          <cell r="A418" t="str">
            <v>00380400</v>
          </cell>
          <cell r="B418">
            <v>493.83</v>
          </cell>
          <cell r="C418">
            <v>352.73</v>
          </cell>
        </row>
        <row r="419">
          <cell r="A419" t="str">
            <v>00380700</v>
          </cell>
          <cell r="B419">
            <v>1314.36</v>
          </cell>
          <cell r="C419">
            <v>1314.36</v>
          </cell>
        </row>
        <row r="420">
          <cell r="A420" t="str">
            <v>00382100</v>
          </cell>
          <cell r="B420">
            <v>652.40000000000009</v>
          </cell>
          <cell r="C420">
            <v>1046.8400000000001</v>
          </cell>
        </row>
        <row r="421">
          <cell r="A421" t="str">
            <v>00382300</v>
          </cell>
          <cell r="B421">
            <v>138.78</v>
          </cell>
          <cell r="C421">
            <v>138.78</v>
          </cell>
        </row>
        <row r="422">
          <cell r="A422" t="str">
            <v>00382500</v>
          </cell>
          <cell r="B422">
            <v>3072.7799999999997</v>
          </cell>
          <cell r="C422">
            <v>4746.3700000000008</v>
          </cell>
        </row>
        <row r="423">
          <cell r="A423" t="str">
            <v>00383003</v>
          </cell>
          <cell r="B423">
            <v>1892.93</v>
          </cell>
          <cell r="C423">
            <v>1892.93</v>
          </cell>
        </row>
        <row r="424">
          <cell r="A424" t="str">
            <v>00383800</v>
          </cell>
          <cell r="B424">
            <v>4877.46</v>
          </cell>
          <cell r="C424">
            <v>5865.3</v>
          </cell>
        </row>
        <row r="425">
          <cell r="A425" t="str">
            <v>00383900</v>
          </cell>
          <cell r="B425">
            <v>778.67</v>
          </cell>
          <cell r="C425">
            <v>680.23</v>
          </cell>
        </row>
        <row r="426">
          <cell r="A426" t="str">
            <v>00384000</v>
          </cell>
          <cell r="B426">
            <v>7914.67</v>
          </cell>
          <cell r="C426">
            <v>8113.67</v>
          </cell>
        </row>
        <row r="427">
          <cell r="A427" t="str">
            <v>00384200</v>
          </cell>
          <cell r="B427">
            <v>0</v>
          </cell>
          <cell r="C427">
            <v>30</v>
          </cell>
        </row>
        <row r="428">
          <cell r="A428" t="str">
            <v>00384300</v>
          </cell>
          <cell r="B428">
            <v>1535.0000000000002</v>
          </cell>
          <cell r="C428">
            <v>1773.15</v>
          </cell>
        </row>
        <row r="429">
          <cell r="A429" t="str">
            <v>00384500</v>
          </cell>
          <cell r="B429">
            <v>33.729999999999997</v>
          </cell>
          <cell r="C429">
            <v>33.729999999999997</v>
          </cell>
        </row>
        <row r="430">
          <cell r="A430" t="str">
            <v>00384600</v>
          </cell>
          <cell r="B430">
            <v>53.67</v>
          </cell>
          <cell r="C430">
            <v>154.1</v>
          </cell>
        </row>
        <row r="431">
          <cell r="A431" t="str">
            <v>00384900</v>
          </cell>
          <cell r="B431">
            <v>589.6400000000001</v>
          </cell>
          <cell r="C431">
            <v>586.49</v>
          </cell>
        </row>
        <row r="432">
          <cell r="A432" t="str">
            <v>00385100</v>
          </cell>
          <cell r="B432">
            <v>769.41</v>
          </cell>
          <cell r="C432">
            <v>835.0100000000001</v>
          </cell>
        </row>
        <row r="433">
          <cell r="A433" t="str">
            <v>00385300</v>
          </cell>
          <cell r="B433">
            <v>682.75</v>
          </cell>
          <cell r="C433">
            <v>682.75</v>
          </cell>
        </row>
        <row r="434">
          <cell r="A434" t="str">
            <v>00385900</v>
          </cell>
          <cell r="B434">
            <v>379.91</v>
          </cell>
          <cell r="C434">
            <v>498.15000000000003</v>
          </cell>
        </row>
        <row r="435">
          <cell r="A435" t="str">
            <v>00387200</v>
          </cell>
          <cell r="C435">
            <v>27</v>
          </cell>
        </row>
        <row r="436">
          <cell r="A436" t="str">
            <v>00387300</v>
          </cell>
          <cell r="B436">
            <v>891.33</v>
          </cell>
          <cell r="C436">
            <v>891.33</v>
          </cell>
        </row>
        <row r="437">
          <cell r="A437" t="str">
            <v>00387500</v>
          </cell>
          <cell r="B437">
            <v>157.65</v>
          </cell>
          <cell r="C437">
            <v>157.65</v>
          </cell>
        </row>
        <row r="438">
          <cell r="A438" t="str">
            <v>00387600</v>
          </cell>
          <cell r="B438">
            <v>482.79</v>
          </cell>
          <cell r="C438">
            <v>482.79</v>
          </cell>
        </row>
        <row r="439">
          <cell r="A439" t="str">
            <v>00388000</v>
          </cell>
          <cell r="B439">
            <v>253.01</v>
          </cell>
          <cell r="C439">
            <v>253.01</v>
          </cell>
        </row>
        <row r="440">
          <cell r="A440" t="str">
            <v>00388400</v>
          </cell>
          <cell r="B440">
            <v>0</v>
          </cell>
          <cell r="C440">
            <v>0</v>
          </cell>
        </row>
        <row r="441">
          <cell r="A441" t="str">
            <v>00388410</v>
          </cell>
          <cell r="B441">
            <v>790.4</v>
          </cell>
          <cell r="C441">
            <v>790.4</v>
          </cell>
        </row>
        <row r="442">
          <cell r="A442" t="str">
            <v>00388600</v>
          </cell>
          <cell r="B442">
            <v>865.05</v>
          </cell>
          <cell r="C442">
            <v>1105.05</v>
          </cell>
        </row>
        <row r="443">
          <cell r="A443" t="str">
            <v>00388900</v>
          </cell>
          <cell r="B443">
            <v>799.53</v>
          </cell>
          <cell r="C443">
            <v>799.53</v>
          </cell>
        </row>
        <row r="444">
          <cell r="A444" t="str">
            <v>00389000</v>
          </cell>
          <cell r="B444">
            <v>1161.23</v>
          </cell>
          <cell r="C444">
            <v>862</v>
          </cell>
        </row>
        <row r="445">
          <cell r="A445" t="str">
            <v>00390000</v>
          </cell>
          <cell r="B445">
            <v>6729.86</v>
          </cell>
          <cell r="C445">
            <v>6680.26</v>
          </cell>
        </row>
        <row r="446">
          <cell r="A446" t="str">
            <v>00390100</v>
          </cell>
          <cell r="B446">
            <v>1737</v>
          </cell>
          <cell r="C446">
            <v>1737</v>
          </cell>
        </row>
        <row r="447">
          <cell r="A447" t="str">
            <v>00391000</v>
          </cell>
          <cell r="B447">
            <v>178.38</v>
          </cell>
          <cell r="C447">
            <v>178.38</v>
          </cell>
        </row>
        <row r="448">
          <cell r="A448" t="str">
            <v>00391100</v>
          </cell>
          <cell r="B448">
            <v>429</v>
          </cell>
          <cell r="C448">
            <v>429</v>
          </cell>
        </row>
        <row r="449">
          <cell r="A449" t="str">
            <v>00391200</v>
          </cell>
          <cell r="B449">
            <v>139.94</v>
          </cell>
          <cell r="C449">
            <v>139.94</v>
          </cell>
        </row>
        <row r="450">
          <cell r="A450" t="str">
            <v>00391300</v>
          </cell>
          <cell r="B450">
            <v>111</v>
          </cell>
          <cell r="C450">
            <v>171</v>
          </cell>
        </row>
        <row r="451">
          <cell r="A451" t="str">
            <v>00391400</v>
          </cell>
          <cell r="B451">
            <v>524.79</v>
          </cell>
          <cell r="C451">
            <v>524.79</v>
          </cell>
        </row>
        <row r="452">
          <cell r="A452" t="str">
            <v>00391500</v>
          </cell>
          <cell r="B452">
            <v>132.74</v>
          </cell>
          <cell r="C452">
            <v>132.74</v>
          </cell>
        </row>
        <row r="453">
          <cell r="A453" t="str">
            <v>00391800</v>
          </cell>
          <cell r="B453">
            <v>339.58</v>
          </cell>
          <cell r="C453">
            <v>339.58</v>
          </cell>
        </row>
        <row r="454">
          <cell r="A454" t="str">
            <v>00391900</v>
          </cell>
          <cell r="B454">
            <v>514.58000000000004</v>
          </cell>
          <cell r="C454">
            <v>474.58000000000004</v>
          </cell>
        </row>
        <row r="455">
          <cell r="A455" t="str">
            <v>00392000</v>
          </cell>
          <cell r="B455">
            <v>1955.11</v>
          </cell>
          <cell r="C455">
            <v>1955.11</v>
          </cell>
        </row>
        <row r="456">
          <cell r="A456" t="str">
            <v>00392100</v>
          </cell>
          <cell r="B456">
            <v>233.59</v>
          </cell>
          <cell r="C456">
            <v>233.59</v>
          </cell>
        </row>
        <row r="457">
          <cell r="A457" t="str">
            <v>00400500</v>
          </cell>
          <cell r="B457">
            <v>367.36</v>
          </cell>
          <cell r="C457">
            <v>367.36</v>
          </cell>
        </row>
        <row r="458">
          <cell r="A458" t="str">
            <v>00402500</v>
          </cell>
          <cell r="B458">
            <v>845.19</v>
          </cell>
          <cell r="C458">
            <v>845.19</v>
          </cell>
        </row>
        <row r="459">
          <cell r="A459" t="str">
            <v>00402800</v>
          </cell>
          <cell r="B459">
            <v>136.86000000000001</v>
          </cell>
          <cell r="C459">
            <v>136.86000000000001</v>
          </cell>
        </row>
        <row r="460">
          <cell r="A460" t="str">
            <v>00403400</v>
          </cell>
          <cell r="B460">
            <v>1637.89</v>
          </cell>
          <cell r="C460">
            <v>1559.43</v>
          </cell>
        </row>
        <row r="461">
          <cell r="A461" t="str">
            <v>00403800</v>
          </cell>
          <cell r="B461">
            <v>625.28</v>
          </cell>
          <cell r="C461">
            <v>816.04</v>
          </cell>
        </row>
        <row r="462">
          <cell r="A462" t="str">
            <v>00403900</v>
          </cell>
          <cell r="B462">
            <v>384.52</v>
          </cell>
          <cell r="C462">
            <v>624.85</v>
          </cell>
        </row>
        <row r="463">
          <cell r="A463" t="str">
            <v>00404400</v>
          </cell>
          <cell r="B463">
            <v>32.08</v>
          </cell>
          <cell r="C463">
            <v>32.08</v>
          </cell>
        </row>
        <row r="464">
          <cell r="A464" t="str">
            <v>00404900</v>
          </cell>
          <cell r="B464">
            <v>1165.8600000000001</v>
          </cell>
          <cell r="C464">
            <v>2261.75</v>
          </cell>
        </row>
        <row r="465">
          <cell r="A465" t="str">
            <v>00405100</v>
          </cell>
          <cell r="B465">
            <v>315.82000000000005</v>
          </cell>
          <cell r="C465">
            <v>875.81999999999994</v>
          </cell>
        </row>
        <row r="466">
          <cell r="A466" t="str">
            <v>00408800</v>
          </cell>
          <cell r="B466">
            <v>207.2</v>
          </cell>
          <cell r="C466">
            <v>207.2</v>
          </cell>
        </row>
        <row r="467">
          <cell r="A467" t="str">
            <v>00410100</v>
          </cell>
          <cell r="C467">
            <v>455</v>
          </cell>
        </row>
        <row r="468">
          <cell r="A468" t="str">
            <v>00413100</v>
          </cell>
          <cell r="B468">
            <v>529.92000000000007</v>
          </cell>
          <cell r="C468">
            <v>480.54</v>
          </cell>
        </row>
        <row r="469">
          <cell r="A469" t="str">
            <v>00415700</v>
          </cell>
          <cell r="B469">
            <v>2686.18</v>
          </cell>
          <cell r="C469">
            <v>2686.18</v>
          </cell>
        </row>
        <row r="470">
          <cell r="A470" t="str">
            <v>00415800</v>
          </cell>
          <cell r="B470">
            <v>5735.49</v>
          </cell>
          <cell r="C470">
            <v>5735.49</v>
          </cell>
        </row>
        <row r="471">
          <cell r="A471" t="str">
            <v>00416600</v>
          </cell>
          <cell r="B471">
            <v>425.99</v>
          </cell>
          <cell r="C471">
            <v>376.61</v>
          </cell>
        </row>
        <row r="472">
          <cell r="A472" t="str">
            <v>00416800</v>
          </cell>
          <cell r="B472">
            <v>1881.98</v>
          </cell>
          <cell r="C472">
            <v>1881.98</v>
          </cell>
        </row>
        <row r="473">
          <cell r="A473" t="str">
            <v>00419300</v>
          </cell>
          <cell r="B473">
            <v>569</v>
          </cell>
          <cell r="C473">
            <v>569</v>
          </cell>
        </row>
        <row r="474">
          <cell r="A474" t="str">
            <v>00419500</v>
          </cell>
          <cell r="B474">
            <v>0</v>
          </cell>
          <cell r="C474">
            <v>76.8</v>
          </cell>
        </row>
        <row r="475">
          <cell r="A475" t="str">
            <v>00420100</v>
          </cell>
          <cell r="B475">
            <v>45.86</v>
          </cell>
          <cell r="C475">
            <v>45.86</v>
          </cell>
        </row>
        <row r="476">
          <cell r="A476" t="str">
            <v>00420200</v>
          </cell>
          <cell r="B476">
            <v>416.9</v>
          </cell>
          <cell r="C476">
            <v>416.9</v>
          </cell>
        </row>
        <row r="477">
          <cell r="A477" t="str">
            <v>00420300</v>
          </cell>
          <cell r="B477">
            <v>85.1</v>
          </cell>
          <cell r="C477">
            <v>85.1</v>
          </cell>
        </row>
        <row r="478">
          <cell r="A478" t="str">
            <v>00420400</v>
          </cell>
          <cell r="B478">
            <v>23.64</v>
          </cell>
          <cell r="C478">
            <v>23.64</v>
          </cell>
        </row>
        <row r="479">
          <cell r="A479" t="str">
            <v>00420501</v>
          </cell>
          <cell r="B479">
            <v>25.99</v>
          </cell>
          <cell r="C479">
            <v>25.99</v>
          </cell>
        </row>
        <row r="480">
          <cell r="A480" t="str">
            <v>00420502</v>
          </cell>
          <cell r="B480">
            <v>34.28</v>
          </cell>
          <cell r="C480">
            <v>34.28</v>
          </cell>
        </row>
        <row r="481">
          <cell r="A481" t="str">
            <v>00420600</v>
          </cell>
          <cell r="B481">
            <v>405.88</v>
          </cell>
          <cell r="C481">
            <v>405.88</v>
          </cell>
        </row>
        <row r="482">
          <cell r="A482" t="str">
            <v>00420800</v>
          </cell>
          <cell r="B482">
            <v>460.11</v>
          </cell>
          <cell r="C482">
            <v>460.11</v>
          </cell>
        </row>
        <row r="483">
          <cell r="A483" t="str">
            <v>00420900</v>
          </cell>
          <cell r="B483">
            <v>65.989999999999995</v>
          </cell>
          <cell r="C483">
            <v>65.989999999999995</v>
          </cell>
        </row>
        <row r="484">
          <cell r="A484" t="str">
            <v>00421400</v>
          </cell>
          <cell r="B484">
            <v>47.28</v>
          </cell>
          <cell r="C484">
            <v>47.28</v>
          </cell>
        </row>
        <row r="485">
          <cell r="A485" t="str">
            <v>00421800</v>
          </cell>
          <cell r="B485">
            <v>174.6</v>
          </cell>
          <cell r="C485">
            <v>174.6</v>
          </cell>
        </row>
        <row r="486">
          <cell r="A486" t="str">
            <v>00422000</v>
          </cell>
          <cell r="B486">
            <v>210.29999999999998</v>
          </cell>
          <cell r="C486">
            <v>151.16999999999999</v>
          </cell>
        </row>
        <row r="487">
          <cell r="A487" t="str">
            <v>00422400</v>
          </cell>
          <cell r="B487">
            <v>71.17</v>
          </cell>
          <cell r="C487">
            <v>71.17</v>
          </cell>
        </row>
        <row r="488">
          <cell r="A488" t="str">
            <v>00422500</v>
          </cell>
          <cell r="B488">
            <v>98.46</v>
          </cell>
          <cell r="C488">
            <v>138.78</v>
          </cell>
        </row>
        <row r="489">
          <cell r="A489" t="str">
            <v>00424400</v>
          </cell>
          <cell r="B489">
            <v>1003.28</v>
          </cell>
          <cell r="C489">
            <v>985.72</v>
          </cell>
        </row>
        <row r="490">
          <cell r="A490" t="str">
            <v>00425300</v>
          </cell>
          <cell r="B490">
            <v>161.91999999999999</v>
          </cell>
          <cell r="C490">
            <v>449.76</v>
          </cell>
        </row>
        <row r="491">
          <cell r="A491" t="str">
            <v>00425800</v>
          </cell>
          <cell r="B491">
            <v>1003.1199999999999</v>
          </cell>
          <cell r="C491">
            <v>856.31999999999994</v>
          </cell>
        </row>
        <row r="492">
          <cell r="A492" t="str">
            <v>00425900</v>
          </cell>
          <cell r="B492">
            <v>188.23</v>
          </cell>
          <cell r="C492">
            <v>188.23</v>
          </cell>
        </row>
        <row r="493">
          <cell r="A493" t="str">
            <v>00426400</v>
          </cell>
          <cell r="B493">
            <v>218.96</v>
          </cell>
          <cell r="C493">
            <v>218.96</v>
          </cell>
        </row>
        <row r="494">
          <cell r="A494" t="str">
            <v>00427200</v>
          </cell>
          <cell r="B494">
            <v>345.1</v>
          </cell>
          <cell r="C494">
            <v>663.64</v>
          </cell>
        </row>
        <row r="495">
          <cell r="A495" t="str">
            <v>00429000</v>
          </cell>
          <cell r="B495">
            <v>202.94</v>
          </cell>
          <cell r="C495">
            <v>202.94</v>
          </cell>
        </row>
        <row r="496">
          <cell r="A496" t="str">
            <v>00429100</v>
          </cell>
          <cell r="B496">
            <v>758.76999999999987</v>
          </cell>
          <cell r="C496">
            <v>758.77</v>
          </cell>
        </row>
        <row r="497">
          <cell r="A497" t="str">
            <v>00430000</v>
          </cell>
          <cell r="B497">
            <v>1551.59</v>
          </cell>
          <cell r="C497">
            <v>1553.0299999999997</v>
          </cell>
        </row>
        <row r="498">
          <cell r="A498" t="str">
            <v>00430100</v>
          </cell>
          <cell r="B498">
            <v>97.75</v>
          </cell>
          <cell r="C498">
            <v>97.75</v>
          </cell>
        </row>
        <row r="499">
          <cell r="A499" t="str">
            <v>00430200</v>
          </cell>
          <cell r="B499">
            <v>187.28</v>
          </cell>
          <cell r="C499">
            <v>187.28</v>
          </cell>
        </row>
        <row r="500">
          <cell r="A500" t="str">
            <v>00430300</v>
          </cell>
          <cell r="B500">
            <v>211.97</v>
          </cell>
          <cell r="C500">
            <v>211.97</v>
          </cell>
        </row>
        <row r="501">
          <cell r="A501" t="str">
            <v>00500203</v>
          </cell>
          <cell r="B501">
            <v>203.04</v>
          </cell>
          <cell r="C501">
            <v>203.04</v>
          </cell>
        </row>
        <row r="502">
          <cell r="A502" t="str">
            <v>00500204</v>
          </cell>
          <cell r="B502">
            <v>986.79</v>
          </cell>
          <cell r="C502">
            <v>1161.79</v>
          </cell>
        </row>
        <row r="503">
          <cell r="A503" t="str">
            <v>00500208</v>
          </cell>
          <cell r="B503">
            <v>281.31</v>
          </cell>
          <cell r="C503">
            <v>281.31</v>
          </cell>
        </row>
        <row r="504">
          <cell r="A504" t="str">
            <v>00500209</v>
          </cell>
          <cell r="B504">
            <v>201.25</v>
          </cell>
          <cell r="C504">
            <v>201.25</v>
          </cell>
        </row>
        <row r="505">
          <cell r="A505" t="str">
            <v>00500210</v>
          </cell>
          <cell r="B505">
            <v>1168.52</v>
          </cell>
          <cell r="C505">
            <v>1168.52</v>
          </cell>
        </row>
        <row r="506">
          <cell r="A506" t="str">
            <v>00500212</v>
          </cell>
          <cell r="B506">
            <v>764.7</v>
          </cell>
          <cell r="C506">
            <v>764.7</v>
          </cell>
        </row>
        <row r="507">
          <cell r="A507" t="str">
            <v>00500213</v>
          </cell>
          <cell r="B507">
            <v>828.01</v>
          </cell>
          <cell r="C507">
            <v>702.01</v>
          </cell>
        </row>
        <row r="508">
          <cell r="A508" t="str">
            <v>00500221</v>
          </cell>
          <cell r="B508">
            <v>108.92</v>
          </cell>
          <cell r="C508">
            <v>108.92</v>
          </cell>
        </row>
        <row r="509">
          <cell r="A509" t="str">
            <v>00500229</v>
          </cell>
          <cell r="B509">
            <v>341.66</v>
          </cell>
          <cell r="C509">
            <v>341.66</v>
          </cell>
        </row>
        <row r="510">
          <cell r="A510" t="str">
            <v>00500230</v>
          </cell>
          <cell r="B510">
            <v>342.37</v>
          </cell>
          <cell r="C510">
            <v>342.37</v>
          </cell>
        </row>
        <row r="511">
          <cell r="A511" t="str">
            <v>00500234</v>
          </cell>
          <cell r="B511">
            <v>77.98</v>
          </cell>
          <cell r="C511">
            <v>77.98</v>
          </cell>
        </row>
        <row r="512">
          <cell r="A512" t="str">
            <v>00500235</v>
          </cell>
          <cell r="B512">
            <v>0</v>
          </cell>
        </row>
        <row r="513">
          <cell r="A513" t="str">
            <v>00500300</v>
          </cell>
          <cell r="B513">
            <v>1483.09</v>
          </cell>
          <cell r="C513">
            <v>1483.09</v>
          </cell>
        </row>
        <row r="514">
          <cell r="A514" t="str">
            <v>00501700</v>
          </cell>
          <cell r="B514">
            <v>77</v>
          </cell>
          <cell r="C514">
            <v>77</v>
          </cell>
        </row>
        <row r="515">
          <cell r="A515" t="str">
            <v>00502100</v>
          </cell>
          <cell r="B515">
            <v>2405.96</v>
          </cell>
          <cell r="C515">
            <v>2860.96</v>
          </cell>
        </row>
        <row r="516">
          <cell r="A516" t="str">
            <v>00502600</v>
          </cell>
          <cell r="B516">
            <v>398.51</v>
          </cell>
          <cell r="C516">
            <v>398.51</v>
          </cell>
        </row>
        <row r="517">
          <cell r="A517" t="str">
            <v>00502700</v>
          </cell>
          <cell r="B517">
            <v>312.02</v>
          </cell>
        </row>
        <row r="518">
          <cell r="A518" t="str">
            <v>00503700</v>
          </cell>
          <cell r="B518">
            <v>118.24</v>
          </cell>
          <cell r="C518">
            <v>118.24</v>
          </cell>
        </row>
        <row r="519">
          <cell r="A519" t="str">
            <v>00503800</v>
          </cell>
          <cell r="B519">
            <v>698.46</v>
          </cell>
          <cell r="C519">
            <v>821</v>
          </cell>
        </row>
        <row r="520">
          <cell r="A520" t="str">
            <v>00504000</v>
          </cell>
          <cell r="B520">
            <v>49.27</v>
          </cell>
          <cell r="C520">
            <v>49.27</v>
          </cell>
        </row>
        <row r="521">
          <cell r="A521" t="str">
            <v>00504300</v>
          </cell>
          <cell r="B521">
            <v>51.28</v>
          </cell>
          <cell r="C521">
            <v>51.379999999999995</v>
          </cell>
        </row>
        <row r="522">
          <cell r="A522" t="str">
            <v>00507300</v>
          </cell>
          <cell r="B522">
            <v>241.46</v>
          </cell>
          <cell r="C522">
            <v>272.33999999999997</v>
          </cell>
        </row>
        <row r="523">
          <cell r="A523" t="str">
            <v>00507700</v>
          </cell>
          <cell r="B523">
            <v>13277.24</v>
          </cell>
          <cell r="C523">
            <v>13091.33</v>
          </cell>
        </row>
        <row r="524">
          <cell r="A524" t="str">
            <v>00509100</v>
          </cell>
          <cell r="B524">
            <v>423.48</v>
          </cell>
          <cell r="C524">
            <v>295.35000000000002</v>
          </cell>
        </row>
        <row r="525">
          <cell r="A525" t="str">
            <v>00509200</v>
          </cell>
          <cell r="B525">
            <v>257.27999999999997</v>
          </cell>
          <cell r="C525">
            <v>203.87</v>
          </cell>
        </row>
        <row r="526">
          <cell r="A526" t="str">
            <v>00532400</v>
          </cell>
          <cell r="B526">
            <v>1104.72</v>
          </cell>
          <cell r="C526">
            <v>1045.46</v>
          </cell>
        </row>
        <row r="527">
          <cell r="A527" t="str">
            <v>00533600</v>
          </cell>
          <cell r="B527">
            <v>360.15</v>
          </cell>
          <cell r="C527">
            <v>360.15</v>
          </cell>
        </row>
        <row r="528">
          <cell r="A528" t="str">
            <v>00533700</v>
          </cell>
          <cell r="B528">
            <v>212.35</v>
          </cell>
          <cell r="C528">
            <v>152.35</v>
          </cell>
        </row>
        <row r="529">
          <cell r="A529" t="str">
            <v>00540200</v>
          </cell>
          <cell r="B529">
            <v>0</v>
          </cell>
        </row>
        <row r="530">
          <cell r="A530" t="str">
            <v>00540500</v>
          </cell>
          <cell r="B530">
            <v>1394.15</v>
          </cell>
          <cell r="C530">
            <v>1244.1500000000001</v>
          </cell>
        </row>
        <row r="531">
          <cell r="A531" t="str">
            <v>00540505</v>
          </cell>
          <cell r="B531">
            <v>209.97</v>
          </cell>
          <cell r="C531">
            <v>209.97</v>
          </cell>
        </row>
        <row r="532">
          <cell r="A532" t="str">
            <v>00540506</v>
          </cell>
          <cell r="B532">
            <v>101.93</v>
          </cell>
          <cell r="C532">
            <v>101.93</v>
          </cell>
        </row>
        <row r="533">
          <cell r="A533" t="str">
            <v>00540507</v>
          </cell>
          <cell r="B533">
            <v>46.51</v>
          </cell>
          <cell r="C533">
            <v>46.51</v>
          </cell>
        </row>
        <row r="534">
          <cell r="A534" t="str">
            <v>00540508</v>
          </cell>
          <cell r="B534">
            <v>105.44</v>
          </cell>
          <cell r="C534">
            <v>105.44</v>
          </cell>
        </row>
        <row r="535">
          <cell r="A535" t="str">
            <v>00540509</v>
          </cell>
          <cell r="B535">
            <v>41.01</v>
          </cell>
          <cell r="C535">
            <v>41.01</v>
          </cell>
        </row>
        <row r="536">
          <cell r="A536" t="str">
            <v>00540515</v>
          </cell>
          <cell r="B536">
            <v>377.25</v>
          </cell>
          <cell r="C536">
            <v>377.25</v>
          </cell>
        </row>
        <row r="537">
          <cell r="A537" t="str">
            <v>00540517</v>
          </cell>
          <cell r="B537">
            <v>34.1</v>
          </cell>
          <cell r="C537">
            <v>34.1</v>
          </cell>
        </row>
        <row r="538">
          <cell r="A538" t="str">
            <v>00540518</v>
          </cell>
          <cell r="B538">
            <v>121.61</v>
          </cell>
          <cell r="C538">
            <v>121.61</v>
          </cell>
        </row>
        <row r="539">
          <cell r="A539" t="str">
            <v>00540522</v>
          </cell>
          <cell r="B539">
            <v>179.61</v>
          </cell>
          <cell r="C539">
            <v>179.61</v>
          </cell>
        </row>
        <row r="540">
          <cell r="A540" t="str">
            <v>00540527</v>
          </cell>
          <cell r="B540">
            <v>311.66000000000003</v>
          </cell>
          <cell r="C540">
            <v>311.66000000000003</v>
          </cell>
        </row>
        <row r="541">
          <cell r="A541" t="str">
            <v>00540530</v>
          </cell>
          <cell r="B541">
            <v>28.94</v>
          </cell>
          <cell r="C541">
            <v>28.94</v>
          </cell>
        </row>
        <row r="542">
          <cell r="A542" t="str">
            <v>00540532</v>
          </cell>
          <cell r="B542">
            <v>39.19</v>
          </cell>
          <cell r="C542">
            <v>39.19</v>
          </cell>
        </row>
        <row r="543">
          <cell r="A543" t="str">
            <v>00540534</v>
          </cell>
          <cell r="B543">
            <v>575.23</v>
          </cell>
          <cell r="C543">
            <v>575.23</v>
          </cell>
        </row>
        <row r="544">
          <cell r="A544" t="str">
            <v>00540535</v>
          </cell>
          <cell r="B544">
            <v>94.45</v>
          </cell>
          <cell r="C544">
            <v>94.45</v>
          </cell>
        </row>
        <row r="545">
          <cell r="A545" t="str">
            <v>00540700</v>
          </cell>
          <cell r="B545">
            <v>724.35</v>
          </cell>
          <cell r="C545">
            <v>724.35</v>
          </cell>
        </row>
        <row r="546">
          <cell r="A546" t="str">
            <v>00541000</v>
          </cell>
          <cell r="B546">
            <v>16.100000000000001</v>
          </cell>
          <cell r="C546">
            <v>0.45</v>
          </cell>
        </row>
        <row r="547">
          <cell r="A547" t="str">
            <v>00541600</v>
          </cell>
          <cell r="B547">
            <v>95.2</v>
          </cell>
          <cell r="C547">
            <v>95.2</v>
          </cell>
        </row>
        <row r="548">
          <cell r="A548" t="str">
            <v>00542400</v>
          </cell>
          <cell r="B548">
            <v>0</v>
          </cell>
          <cell r="C548">
            <v>0</v>
          </cell>
        </row>
        <row r="549">
          <cell r="A549" t="str">
            <v>00542700</v>
          </cell>
          <cell r="B549">
            <v>163.52000000000001</v>
          </cell>
          <cell r="C549">
            <v>202.48000000000002</v>
          </cell>
        </row>
        <row r="550">
          <cell r="A550" t="str">
            <v>00542800</v>
          </cell>
          <cell r="B550">
            <v>0</v>
          </cell>
          <cell r="C550">
            <v>0</v>
          </cell>
        </row>
        <row r="551">
          <cell r="A551" t="str">
            <v>00543700</v>
          </cell>
          <cell r="B551">
            <v>413.56</v>
          </cell>
          <cell r="C551">
            <v>486.03</v>
          </cell>
        </row>
        <row r="552">
          <cell r="A552" t="str">
            <v>00545000</v>
          </cell>
          <cell r="B552">
            <v>2046.6799999999998</v>
          </cell>
          <cell r="C552">
            <v>2396.6799999999998</v>
          </cell>
        </row>
        <row r="553">
          <cell r="A553" t="str">
            <v>00545200</v>
          </cell>
          <cell r="B553">
            <v>847.64</v>
          </cell>
          <cell r="C553">
            <v>847.64</v>
          </cell>
        </row>
        <row r="554">
          <cell r="A554" t="str">
            <v>00546000</v>
          </cell>
          <cell r="B554">
            <v>122.83</v>
          </cell>
          <cell r="C554">
            <v>107.83</v>
          </cell>
        </row>
        <row r="555">
          <cell r="A555" t="str">
            <v>00547000</v>
          </cell>
          <cell r="B555">
            <v>719.9</v>
          </cell>
          <cell r="C555">
            <v>719.9</v>
          </cell>
        </row>
        <row r="556">
          <cell r="A556" t="str">
            <v>00548000</v>
          </cell>
          <cell r="B556">
            <v>256.22000000000003</v>
          </cell>
          <cell r="C556">
            <v>256.22000000000003</v>
          </cell>
        </row>
        <row r="557">
          <cell r="A557" t="str">
            <v>00548100</v>
          </cell>
          <cell r="B557">
            <v>449.68</v>
          </cell>
          <cell r="C557">
            <v>449.68</v>
          </cell>
        </row>
        <row r="558">
          <cell r="A558" t="str">
            <v>00600400</v>
          </cell>
          <cell r="B558">
            <v>133.65</v>
          </cell>
          <cell r="C558">
            <v>133.65</v>
          </cell>
        </row>
        <row r="559">
          <cell r="A559" t="str">
            <v>00600600</v>
          </cell>
          <cell r="B559">
            <v>711.56999999999994</v>
          </cell>
          <cell r="C559">
            <v>658.16</v>
          </cell>
        </row>
        <row r="560">
          <cell r="A560" t="str">
            <v>00601604</v>
          </cell>
          <cell r="B560">
            <v>496</v>
          </cell>
          <cell r="C560">
            <v>377.44</v>
          </cell>
        </row>
        <row r="561">
          <cell r="A561" t="str">
            <v>00601608</v>
          </cell>
          <cell r="B561">
            <v>399.06</v>
          </cell>
          <cell r="C561">
            <v>399.06</v>
          </cell>
        </row>
        <row r="562">
          <cell r="A562" t="str">
            <v>00601900</v>
          </cell>
          <cell r="B562">
            <v>1193.6400000000001</v>
          </cell>
          <cell r="C562">
            <v>1193.6400000000001</v>
          </cell>
        </row>
        <row r="563">
          <cell r="A563" t="str">
            <v>00602100</v>
          </cell>
          <cell r="B563">
            <v>308.7</v>
          </cell>
          <cell r="C563">
            <v>274.08999999999997</v>
          </cell>
        </row>
        <row r="564">
          <cell r="A564" t="str">
            <v>00602200</v>
          </cell>
          <cell r="B564">
            <v>214.64</v>
          </cell>
          <cell r="C564">
            <v>214.64</v>
          </cell>
        </row>
        <row r="565">
          <cell r="A565" t="str">
            <v>00602500</v>
          </cell>
          <cell r="B565">
            <v>55.74</v>
          </cell>
          <cell r="C565">
            <v>55.74</v>
          </cell>
        </row>
        <row r="566">
          <cell r="A566" t="str">
            <v>00602600</v>
          </cell>
          <cell r="B566">
            <v>179.26</v>
          </cell>
          <cell r="C566">
            <v>298.24</v>
          </cell>
        </row>
        <row r="567">
          <cell r="A567" t="str">
            <v>00602602</v>
          </cell>
          <cell r="B567">
            <v>597.54</v>
          </cell>
          <cell r="C567">
            <v>649.30999999999995</v>
          </cell>
        </row>
        <row r="568">
          <cell r="A568" t="str">
            <v>00602603</v>
          </cell>
          <cell r="B568">
            <v>827.37</v>
          </cell>
          <cell r="C568">
            <v>678.33</v>
          </cell>
        </row>
        <row r="569">
          <cell r="A569" t="str">
            <v>00602604</v>
          </cell>
          <cell r="B569">
            <v>914.63</v>
          </cell>
          <cell r="C569">
            <v>914.63</v>
          </cell>
        </row>
        <row r="570">
          <cell r="A570" t="str">
            <v>00602800</v>
          </cell>
          <cell r="B570">
            <v>1346.8799999999999</v>
          </cell>
          <cell r="C570">
            <v>478.51</v>
          </cell>
        </row>
        <row r="571">
          <cell r="A571" t="str">
            <v>00603200</v>
          </cell>
          <cell r="B571">
            <v>92.93</v>
          </cell>
          <cell r="C571">
            <v>92.93</v>
          </cell>
        </row>
        <row r="572">
          <cell r="A572" t="str">
            <v>00603400</v>
          </cell>
          <cell r="B572">
            <v>755.69</v>
          </cell>
          <cell r="C572">
            <v>755.69</v>
          </cell>
        </row>
        <row r="573">
          <cell r="A573" t="str">
            <v>00603800</v>
          </cell>
          <cell r="B573">
            <v>210.95</v>
          </cell>
          <cell r="C573">
            <v>210.95</v>
          </cell>
        </row>
        <row r="574">
          <cell r="A574" t="str">
            <v>00607800</v>
          </cell>
          <cell r="B574">
            <v>2354.35</v>
          </cell>
          <cell r="C574">
            <v>2354.35</v>
          </cell>
        </row>
        <row r="575">
          <cell r="A575" t="str">
            <v>00607900</v>
          </cell>
          <cell r="B575">
            <v>321.67</v>
          </cell>
          <cell r="C575">
            <v>321.67</v>
          </cell>
        </row>
        <row r="576">
          <cell r="A576" t="str">
            <v>00608700</v>
          </cell>
          <cell r="B576">
            <v>4065.97</v>
          </cell>
          <cell r="C576">
            <v>2846.18</v>
          </cell>
        </row>
        <row r="577">
          <cell r="A577" t="str">
            <v>00609200</v>
          </cell>
          <cell r="B577">
            <v>213.51999999999998</v>
          </cell>
          <cell r="C577">
            <v>213.51999999999998</v>
          </cell>
        </row>
        <row r="578">
          <cell r="A578" t="str">
            <v>00609300</v>
          </cell>
          <cell r="B578">
            <v>5104.7700000000004</v>
          </cell>
          <cell r="C578">
            <v>4419.3900000000003</v>
          </cell>
        </row>
        <row r="579">
          <cell r="A579" t="str">
            <v>00611400</v>
          </cell>
          <cell r="B579">
            <v>411.85</v>
          </cell>
          <cell r="C579">
            <v>307.77</v>
          </cell>
        </row>
        <row r="580">
          <cell r="A580" t="str">
            <v>00611702</v>
          </cell>
          <cell r="B580">
            <v>135.65</v>
          </cell>
          <cell r="C580">
            <v>135.65</v>
          </cell>
        </row>
        <row r="581">
          <cell r="A581" t="str">
            <v>00611800</v>
          </cell>
          <cell r="B581">
            <v>340.78</v>
          </cell>
          <cell r="C581">
            <v>284.5</v>
          </cell>
        </row>
        <row r="582">
          <cell r="A582" t="str">
            <v>00612001</v>
          </cell>
          <cell r="B582">
            <v>148.77000000000001</v>
          </cell>
          <cell r="C582">
            <v>148.77000000000001</v>
          </cell>
        </row>
        <row r="583">
          <cell r="A583" t="str">
            <v>00612004</v>
          </cell>
          <cell r="B583">
            <v>459.97</v>
          </cell>
          <cell r="C583">
            <v>459.97</v>
          </cell>
        </row>
        <row r="584">
          <cell r="A584" t="str">
            <v>00612005</v>
          </cell>
          <cell r="B584">
            <v>128.18</v>
          </cell>
          <cell r="C584">
            <v>128.18</v>
          </cell>
        </row>
        <row r="585">
          <cell r="A585" t="str">
            <v>00612006</v>
          </cell>
          <cell r="B585">
            <v>151.6</v>
          </cell>
          <cell r="C585">
            <v>151.6</v>
          </cell>
        </row>
        <row r="586">
          <cell r="A586" t="str">
            <v>00612700</v>
          </cell>
          <cell r="B586">
            <v>342.71</v>
          </cell>
          <cell r="C586">
            <v>455.14</v>
          </cell>
        </row>
        <row r="587">
          <cell r="A587" t="str">
            <v>00612760</v>
          </cell>
          <cell r="B587">
            <v>73.8</v>
          </cell>
          <cell r="C587">
            <v>73.8</v>
          </cell>
        </row>
        <row r="588">
          <cell r="A588" t="str">
            <v>00614900</v>
          </cell>
          <cell r="B588">
            <v>171.21</v>
          </cell>
          <cell r="C588">
            <v>171.21</v>
          </cell>
        </row>
        <row r="589">
          <cell r="A589" t="str">
            <v>00615300</v>
          </cell>
          <cell r="B589">
            <v>42.37</v>
          </cell>
          <cell r="C589">
            <v>42.37</v>
          </cell>
        </row>
        <row r="590">
          <cell r="A590" t="str">
            <v>00616200</v>
          </cell>
          <cell r="B590">
            <v>140.01</v>
          </cell>
          <cell r="C590">
            <v>140.01</v>
          </cell>
        </row>
        <row r="591">
          <cell r="A591" t="str">
            <v>00616400</v>
          </cell>
          <cell r="B591">
            <v>769.63</v>
          </cell>
          <cell r="C591">
            <v>714.13</v>
          </cell>
        </row>
        <row r="592">
          <cell r="A592" t="str">
            <v>00616700</v>
          </cell>
          <cell r="B592">
            <v>2255</v>
          </cell>
        </row>
        <row r="593">
          <cell r="A593" t="str">
            <v>00617100</v>
          </cell>
          <cell r="B593">
            <v>725.49</v>
          </cell>
          <cell r="C593">
            <v>725.49</v>
          </cell>
        </row>
        <row r="594">
          <cell r="A594" t="str">
            <v>00617600</v>
          </cell>
          <cell r="B594">
            <v>159.99</v>
          </cell>
          <cell r="C594">
            <v>159.99</v>
          </cell>
        </row>
        <row r="595">
          <cell r="A595" t="str">
            <v>00617700</v>
          </cell>
          <cell r="B595">
            <v>57.83</v>
          </cell>
          <cell r="C595">
            <v>57.83</v>
          </cell>
        </row>
        <row r="596">
          <cell r="A596" t="str">
            <v>00618100</v>
          </cell>
          <cell r="B596">
            <v>292.37</v>
          </cell>
        </row>
        <row r="597">
          <cell r="A597" t="str">
            <v>00618600</v>
          </cell>
          <cell r="B597">
            <v>78.7</v>
          </cell>
          <cell r="C597">
            <v>78.7</v>
          </cell>
        </row>
        <row r="598">
          <cell r="A598" t="str">
            <v>00618700</v>
          </cell>
          <cell r="B598">
            <v>65</v>
          </cell>
        </row>
        <row r="599">
          <cell r="A599" t="str">
            <v>00618800</v>
          </cell>
          <cell r="B599">
            <v>240.86</v>
          </cell>
          <cell r="C599">
            <v>240.86</v>
          </cell>
        </row>
        <row r="600">
          <cell r="A600" t="str">
            <v>00619100</v>
          </cell>
          <cell r="B600">
            <v>21.9</v>
          </cell>
          <cell r="C600">
            <v>21.9</v>
          </cell>
        </row>
        <row r="601">
          <cell r="A601" t="str">
            <v>00619300</v>
          </cell>
          <cell r="B601">
            <v>14325</v>
          </cell>
          <cell r="C601">
            <v>1605.81</v>
          </cell>
        </row>
        <row r="602">
          <cell r="A602" t="str">
            <v>00700200</v>
          </cell>
          <cell r="B602">
            <v>3344.25</v>
          </cell>
          <cell r="C602">
            <v>3344.25</v>
          </cell>
        </row>
        <row r="603">
          <cell r="A603" t="str">
            <v>00700204</v>
          </cell>
          <cell r="B603">
            <v>293.26</v>
          </cell>
          <cell r="C603">
            <v>185.76</v>
          </cell>
        </row>
        <row r="604">
          <cell r="A604" t="str">
            <v>00700216</v>
          </cell>
          <cell r="B604">
            <v>260.94</v>
          </cell>
          <cell r="C604">
            <v>260.94</v>
          </cell>
        </row>
        <row r="605">
          <cell r="A605" t="str">
            <v>00700217</v>
          </cell>
          <cell r="B605">
            <v>1473.67</v>
          </cell>
          <cell r="C605">
            <v>1473.67</v>
          </cell>
        </row>
        <row r="606">
          <cell r="A606" t="str">
            <v>00700220</v>
          </cell>
          <cell r="B606">
            <v>137.47999999999999</v>
          </cell>
          <cell r="C606">
            <v>137.47999999999999</v>
          </cell>
        </row>
        <row r="607">
          <cell r="A607" t="str">
            <v>00700221</v>
          </cell>
          <cell r="B607">
            <v>137.47999999999999</v>
          </cell>
          <cell r="C607">
            <v>137.47999999999999</v>
          </cell>
        </row>
        <row r="608">
          <cell r="A608" t="str">
            <v>00700223</v>
          </cell>
          <cell r="B608">
            <v>137.47999999999999</v>
          </cell>
          <cell r="C608">
            <v>137.47999999999999</v>
          </cell>
        </row>
        <row r="609">
          <cell r="A609" t="str">
            <v>00700227</v>
          </cell>
          <cell r="B609">
            <v>6394.2</v>
          </cell>
          <cell r="C609">
            <v>6394.2</v>
          </cell>
        </row>
        <row r="610">
          <cell r="A610" t="str">
            <v>00700500</v>
          </cell>
          <cell r="B610">
            <v>296.62</v>
          </cell>
          <cell r="C610">
            <v>296.62</v>
          </cell>
        </row>
        <row r="611">
          <cell r="A611" t="str">
            <v>00700600</v>
          </cell>
          <cell r="B611">
            <v>137.68</v>
          </cell>
          <cell r="C611">
            <v>137.68</v>
          </cell>
        </row>
        <row r="612">
          <cell r="A612" t="str">
            <v>00702400</v>
          </cell>
          <cell r="B612">
            <v>112.17</v>
          </cell>
          <cell r="C612">
            <v>112.17</v>
          </cell>
        </row>
        <row r="613">
          <cell r="A613" t="str">
            <v>00702501</v>
          </cell>
          <cell r="B613">
            <v>170.79</v>
          </cell>
          <cell r="C613">
            <v>170.79</v>
          </cell>
        </row>
        <row r="614">
          <cell r="A614" t="str">
            <v>00702502</v>
          </cell>
          <cell r="B614">
            <v>323.82</v>
          </cell>
          <cell r="C614">
            <v>323.82</v>
          </cell>
        </row>
        <row r="615">
          <cell r="A615" t="str">
            <v>00702503</v>
          </cell>
          <cell r="B615">
            <v>514.55999999999995</v>
          </cell>
          <cell r="C615">
            <v>514.55999999999995</v>
          </cell>
        </row>
        <row r="616">
          <cell r="A616" t="str">
            <v>00702504</v>
          </cell>
          <cell r="B616">
            <v>39.520000000000003</v>
          </cell>
          <cell r="C616">
            <v>39.520000000000003</v>
          </cell>
        </row>
        <row r="617">
          <cell r="A617" t="str">
            <v>00704100</v>
          </cell>
          <cell r="B617">
            <v>129.29999999999998</v>
          </cell>
          <cell r="C617">
            <v>0</v>
          </cell>
        </row>
        <row r="618">
          <cell r="A618" t="str">
            <v>00704200</v>
          </cell>
          <cell r="B618">
            <v>217.87</v>
          </cell>
          <cell r="C618">
            <v>217.87</v>
          </cell>
        </row>
        <row r="619">
          <cell r="A619" t="str">
            <v>00704700</v>
          </cell>
          <cell r="B619">
            <v>218.97</v>
          </cell>
          <cell r="C619">
            <v>301.08</v>
          </cell>
        </row>
        <row r="620">
          <cell r="A620" t="str">
            <v>00704800</v>
          </cell>
          <cell r="B620">
            <v>576.75</v>
          </cell>
          <cell r="C620">
            <v>674.49</v>
          </cell>
        </row>
        <row r="621">
          <cell r="A621" t="str">
            <v>00705300</v>
          </cell>
          <cell r="C621">
            <v>1000</v>
          </cell>
        </row>
        <row r="622">
          <cell r="A622" t="str">
            <v>00705700</v>
          </cell>
          <cell r="B622">
            <v>306.19</v>
          </cell>
          <cell r="C622">
            <v>306.19</v>
          </cell>
        </row>
        <row r="623">
          <cell r="A623" t="str">
            <v>00705800</v>
          </cell>
          <cell r="B623">
            <v>692.25</v>
          </cell>
          <cell r="C623">
            <v>895.25</v>
          </cell>
        </row>
        <row r="624">
          <cell r="A624" t="str">
            <v>00706600</v>
          </cell>
          <cell r="B624">
            <v>213.62</v>
          </cell>
          <cell r="C624">
            <v>213.62</v>
          </cell>
        </row>
        <row r="625">
          <cell r="A625" t="str">
            <v>00706800</v>
          </cell>
          <cell r="B625">
            <v>205.8</v>
          </cell>
        </row>
        <row r="626">
          <cell r="A626" t="str">
            <v>00706900</v>
          </cell>
          <cell r="B626">
            <v>111.47</v>
          </cell>
          <cell r="C626">
            <v>140.29</v>
          </cell>
        </row>
        <row r="627">
          <cell r="A627" t="str">
            <v>00707000</v>
          </cell>
          <cell r="B627">
            <v>92.61</v>
          </cell>
          <cell r="C627">
            <v>92.61</v>
          </cell>
        </row>
        <row r="628">
          <cell r="A628" t="str">
            <v>00707200</v>
          </cell>
          <cell r="B628">
            <v>379.72999999999996</v>
          </cell>
          <cell r="C628">
            <v>287.08999999999997</v>
          </cell>
        </row>
        <row r="629">
          <cell r="A629" t="str">
            <v>00707300</v>
          </cell>
          <cell r="B629">
            <v>549</v>
          </cell>
          <cell r="C629">
            <v>639</v>
          </cell>
        </row>
        <row r="630">
          <cell r="A630" t="str">
            <v>00707400</v>
          </cell>
          <cell r="B630">
            <v>41.16</v>
          </cell>
          <cell r="C630">
            <v>41.16</v>
          </cell>
        </row>
        <row r="631">
          <cell r="A631" t="str">
            <v>00715000</v>
          </cell>
          <cell r="B631">
            <v>450.26</v>
          </cell>
          <cell r="C631">
            <v>450.26</v>
          </cell>
        </row>
        <row r="632">
          <cell r="A632" t="str">
            <v>00715100</v>
          </cell>
          <cell r="B632">
            <v>12584.3</v>
          </cell>
          <cell r="C632">
            <v>8081.8</v>
          </cell>
        </row>
        <row r="633">
          <cell r="A633" t="str">
            <v>00715400</v>
          </cell>
          <cell r="B633">
            <v>314.14999999999998</v>
          </cell>
          <cell r="C633">
            <v>314.14999999999998</v>
          </cell>
        </row>
        <row r="634">
          <cell r="A634" t="str">
            <v>00718200</v>
          </cell>
          <cell r="B634">
            <v>103.8</v>
          </cell>
          <cell r="C634">
            <v>103.8</v>
          </cell>
        </row>
        <row r="635">
          <cell r="A635" t="str">
            <v>00718800</v>
          </cell>
          <cell r="B635">
            <v>902.08</v>
          </cell>
          <cell r="C635">
            <v>902.08</v>
          </cell>
        </row>
        <row r="636">
          <cell r="A636" t="str">
            <v>00718900</v>
          </cell>
          <cell r="B636">
            <v>0</v>
          </cell>
          <cell r="C636">
            <v>3838.3799999999992</v>
          </cell>
        </row>
        <row r="637">
          <cell r="A637" t="str">
            <v>00721300</v>
          </cell>
          <cell r="B637">
            <v>960.71</v>
          </cell>
          <cell r="C637">
            <v>1133.1199999999999</v>
          </cell>
        </row>
        <row r="638">
          <cell r="A638" t="str">
            <v>00721500</v>
          </cell>
          <cell r="B638">
            <v>59.97</v>
          </cell>
          <cell r="C638">
            <v>59.97</v>
          </cell>
        </row>
        <row r="639">
          <cell r="A639" t="str">
            <v>00721900</v>
          </cell>
          <cell r="B639">
            <v>188.63</v>
          </cell>
          <cell r="C639">
            <v>188.63</v>
          </cell>
        </row>
        <row r="640">
          <cell r="A640" t="str">
            <v>00722200</v>
          </cell>
          <cell r="B640">
            <v>0</v>
          </cell>
          <cell r="C640">
            <v>46.43</v>
          </cell>
        </row>
        <row r="641">
          <cell r="A641" t="str">
            <v>00722600</v>
          </cell>
          <cell r="B641">
            <v>2.98</v>
          </cell>
          <cell r="C641">
            <v>105.91</v>
          </cell>
        </row>
        <row r="642">
          <cell r="A642" t="str">
            <v>00722700</v>
          </cell>
          <cell r="B642">
            <v>132.36000000000001</v>
          </cell>
          <cell r="C642">
            <v>132.36000000000001</v>
          </cell>
        </row>
        <row r="643">
          <cell r="A643" t="str">
            <v>00722900</v>
          </cell>
          <cell r="B643">
            <v>29.21</v>
          </cell>
          <cell r="C643">
            <v>29.21</v>
          </cell>
        </row>
        <row r="644">
          <cell r="A644" t="str">
            <v>00723000</v>
          </cell>
          <cell r="B644">
            <v>41.37</v>
          </cell>
          <cell r="C644">
            <v>41.37</v>
          </cell>
        </row>
        <row r="645">
          <cell r="A645" t="str">
            <v>00723100</v>
          </cell>
          <cell r="B645">
            <v>22.5</v>
          </cell>
          <cell r="C645">
            <v>22.5</v>
          </cell>
        </row>
        <row r="646">
          <cell r="A646" t="str">
            <v>00724000</v>
          </cell>
          <cell r="B646">
            <v>442.84000000000003</v>
          </cell>
          <cell r="C646">
            <v>492.84000000000003</v>
          </cell>
        </row>
        <row r="647">
          <cell r="A647" t="str">
            <v>00724900</v>
          </cell>
          <cell r="B647">
            <v>302.45000000000005</v>
          </cell>
          <cell r="C647">
            <v>503.46999999999997</v>
          </cell>
        </row>
        <row r="648">
          <cell r="A648" t="str">
            <v>00725400</v>
          </cell>
          <cell r="B648">
            <v>9490.93</v>
          </cell>
          <cell r="C648">
            <v>9581.2900000000009</v>
          </cell>
        </row>
        <row r="649">
          <cell r="A649" t="str">
            <v>00725600</v>
          </cell>
          <cell r="B649">
            <v>0</v>
          </cell>
          <cell r="C649">
            <v>0</v>
          </cell>
        </row>
        <row r="650">
          <cell r="A650" t="str">
            <v>00725700</v>
          </cell>
          <cell r="B650">
            <v>5270.92</v>
          </cell>
          <cell r="C650">
            <v>4529.47</v>
          </cell>
        </row>
        <row r="651">
          <cell r="A651" t="str">
            <v>00727400</v>
          </cell>
          <cell r="B651">
            <v>107.29</v>
          </cell>
          <cell r="C651">
            <v>107.29</v>
          </cell>
        </row>
        <row r="652">
          <cell r="A652" t="str">
            <v>00727900</v>
          </cell>
          <cell r="B652">
            <v>10.95</v>
          </cell>
          <cell r="C652">
            <v>10.95</v>
          </cell>
        </row>
        <row r="653">
          <cell r="A653" t="str">
            <v>00728500</v>
          </cell>
          <cell r="B653">
            <v>281.10000000000002</v>
          </cell>
          <cell r="C653">
            <v>296.93</v>
          </cell>
        </row>
        <row r="654">
          <cell r="A654" t="str">
            <v>00728700</v>
          </cell>
          <cell r="B654">
            <v>6761.2999999999993</v>
          </cell>
          <cell r="C654">
            <v>5758.92</v>
          </cell>
        </row>
        <row r="655">
          <cell r="A655" t="str">
            <v>00728800</v>
          </cell>
          <cell r="B655">
            <v>228.73</v>
          </cell>
          <cell r="C655">
            <v>228.73</v>
          </cell>
        </row>
        <row r="656">
          <cell r="A656" t="str">
            <v>00728900</v>
          </cell>
          <cell r="B656">
            <v>0</v>
          </cell>
          <cell r="C656">
            <v>0</v>
          </cell>
        </row>
        <row r="657">
          <cell r="A657" t="str">
            <v>00729000</v>
          </cell>
          <cell r="B657">
            <v>83.35</v>
          </cell>
          <cell r="C657">
            <v>83.35</v>
          </cell>
        </row>
        <row r="658">
          <cell r="A658" t="str">
            <v>00800200</v>
          </cell>
          <cell r="B658">
            <v>227.66</v>
          </cell>
          <cell r="C658">
            <v>437.65999999999997</v>
          </cell>
        </row>
        <row r="659">
          <cell r="A659" t="str">
            <v>00800201</v>
          </cell>
          <cell r="B659">
            <v>81.33</v>
          </cell>
          <cell r="C659">
            <v>81.33</v>
          </cell>
        </row>
        <row r="660">
          <cell r="A660" t="str">
            <v>00800600</v>
          </cell>
          <cell r="B660">
            <v>2151.29</v>
          </cell>
          <cell r="C660">
            <v>2799.6699999999996</v>
          </cell>
        </row>
        <row r="661">
          <cell r="A661" t="str">
            <v>00800601</v>
          </cell>
          <cell r="B661">
            <v>106.91</v>
          </cell>
          <cell r="C661">
            <v>102.51</v>
          </cell>
        </row>
        <row r="662">
          <cell r="A662" t="str">
            <v>00800602</v>
          </cell>
          <cell r="B662">
            <v>91.61</v>
          </cell>
          <cell r="C662">
            <v>91.61</v>
          </cell>
        </row>
        <row r="663">
          <cell r="A663" t="str">
            <v>00800603</v>
          </cell>
          <cell r="B663">
            <v>66.28</v>
          </cell>
          <cell r="C663">
            <v>66.28</v>
          </cell>
        </row>
        <row r="664">
          <cell r="A664" t="str">
            <v>00800604</v>
          </cell>
          <cell r="B664">
            <v>102.31</v>
          </cell>
          <cell r="C664">
            <v>102.31</v>
          </cell>
        </row>
        <row r="665">
          <cell r="A665" t="str">
            <v>00800605</v>
          </cell>
          <cell r="B665">
            <v>137.65</v>
          </cell>
          <cell r="C665">
            <v>137.65</v>
          </cell>
        </row>
        <row r="666">
          <cell r="A666" t="str">
            <v>00800607</v>
          </cell>
          <cell r="B666">
            <v>261.06</v>
          </cell>
          <cell r="C666">
            <v>261.06</v>
          </cell>
        </row>
        <row r="667">
          <cell r="A667" t="str">
            <v>00800608</v>
          </cell>
          <cell r="B667">
            <v>296.44</v>
          </cell>
          <cell r="C667">
            <v>296.44</v>
          </cell>
        </row>
        <row r="668">
          <cell r="A668" t="str">
            <v>00800609</v>
          </cell>
          <cell r="B668">
            <v>366.46</v>
          </cell>
          <cell r="C668">
            <v>366.46</v>
          </cell>
        </row>
        <row r="669">
          <cell r="A669" t="str">
            <v>00800612</v>
          </cell>
          <cell r="B669">
            <v>551.07000000000005</v>
          </cell>
          <cell r="C669">
            <v>551.07000000000005</v>
          </cell>
        </row>
        <row r="670">
          <cell r="A670" t="str">
            <v>00800613</v>
          </cell>
          <cell r="B670">
            <v>113.81</v>
          </cell>
          <cell r="C670">
            <v>113.81</v>
          </cell>
        </row>
        <row r="671">
          <cell r="A671" t="str">
            <v>00800614</v>
          </cell>
          <cell r="B671">
            <v>301.48</v>
          </cell>
          <cell r="C671">
            <v>301.48</v>
          </cell>
        </row>
        <row r="672">
          <cell r="A672" t="str">
            <v>00800615</v>
          </cell>
          <cell r="B672">
            <v>429.37</v>
          </cell>
          <cell r="C672">
            <v>349.95</v>
          </cell>
        </row>
        <row r="673">
          <cell r="A673" t="str">
            <v>00800616</v>
          </cell>
          <cell r="B673">
            <v>227.9</v>
          </cell>
          <cell r="C673">
            <v>227.9</v>
          </cell>
        </row>
        <row r="674">
          <cell r="A674" t="str">
            <v>00800620</v>
          </cell>
          <cell r="B674">
            <v>368.33</v>
          </cell>
          <cell r="C674">
            <v>368.33</v>
          </cell>
        </row>
        <row r="675">
          <cell r="A675" t="str">
            <v>00800622</v>
          </cell>
          <cell r="B675">
            <v>142.16</v>
          </cell>
          <cell r="C675">
            <v>142.16</v>
          </cell>
        </row>
        <row r="676">
          <cell r="A676" t="str">
            <v>00800623</v>
          </cell>
          <cell r="B676">
            <v>455.94</v>
          </cell>
          <cell r="C676">
            <v>455.94</v>
          </cell>
        </row>
        <row r="677">
          <cell r="A677" t="str">
            <v>00800629</v>
          </cell>
          <cell r="B677">
            <v>133.76</v>
          </cell>
          <cell r="C677">
            <v>133.76</v>
          </cell>
        </row>
        <row r="678">
          <cell r="A678" t="str">
            <v>00800630</v>
          </cell>
          <cell r="B678">
            <v>82.59</v>
          </cell>
          <cell r="C678">
            <v>82.59</v>
          </cell>
        </row>
        <row r="679">
          <cell r="A679" t="str">
            <v>00800631</v>
          </cell>
          <cell r="B679">
            <v>2298.69</v>
          </cell>
          <cell r="C679">
            <v>2785.02</v>
          </cell>
        </row>
        <row r="680">
          <cell r="A680" t="str">
            <v>00800632</v>
          </cell>
          <cell r="B680">
            <v>653.3599999999999</v>
          </cell>
          <cell r="C680">
            <v>653.3599999999999</v>
          </cell>
        </row>
        <row r="681">
          <cell r="A681" t="str">
            <v>00800633</v>
          </cell>
          <cell r="B681">
            <v>296.45999999999998</v>
          </cell>
          <cell r="C681">
            <v>296.45999999999998</v>
          </cell>
        </row>
        <row r="682">
          <cell r="A682" t="str">
            <v>00800700</v>
          </cell>
          <cell r="B682">
            <v>287.99</v>
          </cell>
          <cell r="C682">
            <v>-1374.22</v>
          </cell>
        </row>
        <row r="683">
          <cell r="A683" t="str">
            <v>00800705</v>
          </cell>
          <cell r="B683">
            <v>103.19</v>
          </cell>
          <cell r="C683">
            <v>103.19</v>
          </cell>
        </row>
        <row r="684">
          <cell r="A684" t="str">
            <v>00800800</v>
          </cell>
          <cell r="B684">
            <v>460.57</v>
          </cell>
          <cell r="C684">
            <v>578.77</v>
          </cell>
        </row>
        <row r="685">
          <cell r="A685" t="str">
            <v>00803800</v>
          </cell>
          <cell r="B685">
            <v>4493.09</v>
          </cell>
          <cell r="C685">
            <v>4493.09</v>
          </cell>
        </row>
        <row r="686">
          <cell r="A686" t="str">
            <v>00804600</v>
          </cell>
          <cell r="B686">
            <v>143.9</v>
          </cell>
          <cell r="C686">
            <v>143.9</v>
          </cell>
        </row>
        <row r="687">
          <cell r="A687" t="str">
            <v>00805700</v>
          </cell>
          <cell r="B687">
            <v>564.70000000000005</v>
          </cell>
          <cell r="C687">
            <v>564.70000000000005</v>
          </cell>
        </row>
        <row r="688">
          <cell r="A688" t="str">
            <v>00807700</v>
          </cell>
          <cell r="B688">
            <v>-52.5</v>
          </cell>
          <cell r="C688">
            <v>6428.8</v>
          </cell>
        </row>
        <row r="689">
          <cell r="A689" t="str">
            <v>00808100</v>
          </cell>
          <cell r="B689">
            <v>97.63</v>
          </cell>
          <cell r="C689">
            <v>97.63</v>
          </cell>
        </row>
        <row r="690">
          <cell r="A690" t="str">
            <v>00808600</v>
          </cell>
          <cell r="B690">
            <v>3591.61</v>
          </cell>
          <cell r="C690">
            <v>3774.57</v>
          </cell>
        </row>
        <row r="691">
          <cell r="A691" t="str">
            <v>00809200</v>
          </cell>
          <cell r="B691">
            <v>47.3</v>
          </cell>
          <cell r="C691">
            <v>47.3</v>
          </cell>
        </row>
        <row r="692">
          <cell r="A692" t="str">
            <v>00809700</v>
          </cell>
          <cell r="B692">
            <v>82.72</v>
          </cell>
          <cell r="C692">
            <v>82.72</v>
          </cell>
        </row>
        <row r="693">
          <cell r="A693" t="str">
            <v>00810100</v>
          </cell>
          <cell r="B693">
            <v>33.729999999999997</v>
          </cell>
          <cell r="C693">
            <v>33.729999999999997</v>
          </cell>
        </row>
        <row r="694">
          <cell r="A694" t="str">
            <v>00810200</v>
          </cell>
          <cell r="B694">
            <v>0</v>
          </cell>
          <cell r="C694">
            <v>0</v>
          </cell>
        </row>
        <row r="695">
          <cell r="A695" t="str">
            <v>00810600</v>
          </cell>
          <cell r="B695">
            <v>135.91999999999999</v>
          </cell>
          <cell r="C695">
            <v>375.91999999999996</v>
          </cell>
        </row>
        <row r="696">
          <cell r="A696" t="str">
            <v>00810700</v>
          </cell>
          <cell r="B696">
            <v>27.58</v>
          </cell>
          <cell r="C696">
            <v>27.58</v>
          </cell>
        </row>
        <row r="697">
          <cell r="A697" t="str">
            <v>00810800</v>
          </cell>
          <cell r="C697">
            <v>140</v>
          </cell>
        </row>
        <row r="698">
          <cell r="A698" t="str">
            <v>00811200</v>
          </cell>
          <cell r="B698">
            <v>350.02</v>
          </cell>
          <cell r="C698">
            <v>350.04</v>
          </cell>
        </row>
        <row r="699">
          <cell r="A699" t="str">
            <v>00811300</v>
          </cell>
          <cell r="B699">
            <v>19.84</v>
          </cell>
          <cell r="C699">
            <v>57.34</v>
          </cell>
        </row>
        <row r="700">
          <cell r="A700" t="str">
            <v>00811400</v>
          </cell>
          <cell r="B700">
            <v>0</v>
          </cell>
          <cell r="C700">
            <v>134.87</v>
          </cell>
        </row>
        <row r="701">
          <cell r="A701" t="str">
            <v>00811600</v>
          </cell>
          <cell r="B701">
            <v>490.03999999999996</v>
          </cell>
          <cell r="C701">
            <v>490.03999999999996</v>
          </cell>
        </row>
        <row r="702">
          <cell r="A702" t="str">
            <v>00811800</v>
          </cell>
          <cell r="B702">
            <v>120</v>
          </cell>
          <cell r="C702">
            <v>75</v>
          </cell>
        </row>
        <row r="703">
          <cell r="A703" t="str">
            <v>00811900</v>
          </cell>
          <cell r="B703">
            <v>355.77</v>
          </cell>
          <cell r="C703">
            <v>355.77</v>
          </cell>
        </row>
        <row r="704">
          <cell r="A704" t="str">
            <v>00812100</v>
          </cell>
          <cell r="B704">
            <v>660</v>
          </cell>
          <cell r="C704">
            <v>340</v>
          </cell>
        </row>
        <row r="705">
          <cell r="A705" t="str">
            <v>00813100</v>
          </cell>
          <cell r="B705">
            <v>847.37</v>
          </cell>
          <cell r="C705">
            <v>1011.59</v>
          </cell>
        </row>
        <row r="706">
          <cell r="A706" t="str">
            <v>00814300</v>
          </cell>
          <cell r="B706">
            <v>229.77</v>
          </cell>
          <cell r="C706">
            <v>314.49</v>
          </cell>
        </row>
        <row r="707">
          <cell r="A707" t="str">
            <v>00814400</v>
          </cell>
          <cell r="B707">
            <v>0</v>
          </cell>
        </row>
        <row r="708">
          <cell r="A708" t="str">
            <v>00814600</v>
          </cell>
          <cell r="B708">
            <v>536.16000000000008</v>
          </cell>
          <cell r="C708">
            <v>136.33000000000001</v>
          </cell>
        </row>
        <row r="709">
          <cell r="A709" t="str">
            <v>00814700</v>
          </cell>
          <cell r="B709">
            <v>64.09</v>
          </cell>
          <cell r="C709">
            <v>64.09</v>
          </cell>
        </row>
        <row r="710">
          <cell r="A710" t="str">
            <v>00815000</v>
          </cell>
          <cell r="B710">
            <v>700</v>
          </cell>
          <cell r="C710">
            <v>0</v>
          </cell>
        </row>
        <row r="711">
          <cell r="A711" t="str">
            <v>00815100</v>
          </cell>
          <cell r="B711">
            <v>304.42</v>
          </cell>
          <cell r="C711">
            <v>368.93</v>
          </cell>
        </row>
        <row r="712">
          <cell r="A712" t="str">
            <v>00815600</v>
          </cell>
          <cell r="B712">
            <v>160.22</v>
          </cell>
          <cell r="C712">
            <v>160.22</v>
          </cell>
        </row>
        <row r="713">
          <cell r="A713" t="str">
            <v>00815800</v>
          </cell>
          <cell r="B713">
            <v>51.45</v>
          </cell>
          <cell r="C713">
            <v>51.45</v>
          </cell>
        </row>
        <row r="714">
          <cell r="A714" t="str">
            <v>00816100</v>
          </cell>
          <cell r="B714">
            <v>401.73</v>
          </cell>
          <cell r="C714">
            <v>451.73</v>
          </cell>
        </row>
        <row r="715">
          <cell r="A715" t="str">
            <v>00816200</v>
          </cell>
          <cell r="B715">
            <v>9269.91</v>
          </cell>
          <cell r="C715">
            <v>12878.370000000004</v>
          </cell>
        </row>
        <row r="716">
          <cell r="A716" t="str">
            <v>00816300</v>
          </cell>
          <cell r="B716">
            <v>18127.5</v>
          </cell>
          <cell r="C716">
            <v>17378.469999999998</v>
          </cell>
        </row>
        <row r="717">
          <cell r="A717" t="str">
            <v>00816400</v>
          </cell>
          <cell r="B717">
            <v>13521.680000000002</v>
          </cell>
          <cell r="C717">
            <v>12696.28</v>
          </cell>
        </row>
        <row r="718">
          <cell r="A718" t="str">
            <v>00816600</v>
          </cell>
          <cell r="B718">
            <v>297.39</v>
          </cell>
          <cell r="C718">
            <v>297.39</v>
          </cell>
        </row>
        <row r="719">
          <cell r="A719" t="str">
            <v>00816800</v>
          </cell>
          <cell r="B719">
            <v>251.78</v>
          </cell>
          <cell r="C719">
            <v>341.78000000000003</v>
          </cell>
        </row>
        <row r="720">
          <cell r="A720" t="str">
            <v>00901100</v>
          </cell>
          <cell r="B720">
            <v>1289.73</v>
          </cell>
          <cell r="C720">
            <v>1289.73</v>
          </cell>
        </row>
        <row r="721">
          <cell r="A721" t="str">
            <v>00902600</v>
          </cell>
          <cell r="B721">
            <v>109.49</v>
          </cell>
          <cell r="C721">
            <v>109.49</v>
          </cell>
        </row>
        <row r="722">
          <cell r="A722" t="str">
            <v>00902700</v>
          </cell>
          <cell r="B722">
            <v>140.98999999999998</v>
          </cell>
        </row>
        <row r="723">
          <cell r="A723" t="str">
            <v>00902800</v>
          </cell>
          <cell r="B723">
            <v>142.95999999999998</v>
          </cell>
        </row>
        <row r="724">
          <cell r="A724" t="str">
            <v>00902900</v>
          </cell>
          <cell r="B724">
            <v>164.57</v>
          </cell>
          <cell r="C724">
            <v>164.57</v>
          </cell>
        </row>
        <row r="725">
          <cell r="A725" t="str">
            <v>00903300</v>
          </cell>
          <cell r="B725">
            <v>294.29000000000002</v>
          </cell>
          <cell r="C725">
            <v>340.61</v>
          </cell>
        </row>
        <row r="726">
          <cell r="A726" t="str">
            <v>00903600</v>
          </cell>
          <cell r="B726">
            <v>0</v>
          </cell>
        </row>
        <row r="727">
          <cell r="A727" t="str">
            <v>00921100</v>
          </cell>
          <cell r="B727">
            <v>0</v>
          </cell>
          <cell r="C727">
            <v>278.94</v>
          </cell>
        </row>
        <row r="728">
          <cell r="A728" t="str">
            <v>00921800</v>
          </cell>
          <cell r="B728">
            <v>285.92</v>
          </cell>
          <cell r="C728">
            <v>285.92</v>
          </cell>
        </row>
        <row r="729">
          <cell r="A729" t="str">
            <v>00923900</v>
          </cell>
          <cell r="B729">
            <v>138.31</v>
          </cell>
          <cell r="C729">
            <v>138.31</v>
          </cell>
        </row>
        <row r="730">
          <cell r="A730" t="str">
            <v>00924500</v>
          </cell>
          <cell r="B730">
            <v>31.41</v>
          </cell>
          <cell r="C730">
            <v>31.41</v>
          </cell>
        </row>
        <row r="731">
          <cell r="A731" t="str">
            <v>00924600</v>
          </cell>
          <cell r="B731">
            <v>47.28</v>
          </cell>
          <cell r="C731">
            <v>47.28</v>
          </cell>
        </row>
        <row r="732">
          <cell r="A732" t="str">
            <v>00924800</v>
          </cell>
          <cell r="B732">
            <v>1767.7199999999998</v>
          </cell>
          <cell r="C732">
            <v>1680.9299999999998</v>
          </cell>
        </row>
        <row r="733">
          <cell r="A733" t="str">
            <v>00925500</v>
          </cell>
          <cell r="B733">
            <v>46.26</v>
          </cell>
          <cell r="C733">
            <v>46.26</v>
          </cell>
        </row>
        <row r="734">
          <cell r="A734" t="str">
            <v>00926500</v>
          </cell>
          <cell r="B734">
            <v>931.91</v>
          </cell>
          <cell r="C734">
            <v>1108.8699999999999</v>
          </cell>
        </row>
        <row r="735">
          <cell r="A735" t="str">
            <v>01000820</v>
          </cell>
          <cell r="B735">
            <v>-123.86</v>
          </cell>
        </row>
        <row r="736">
          <cell r="A736" t="str">
            <v>01025800</v>
          </cell>
          <cell r="B736">
            <v>0</v>
          </cell>
        </row>
        <row r="737">
          <cell r="A737" t="str">
            <v>01026500</v>
          </cell>
          <cell r="B737">
            <v>460.29</v>
          </cell>
          <cell r="C737">
            <v>460.29</v>
          </cell>
        </row>
        <row r="738">
          <cell r="A738" t="str">
            <v>01100400</v>
          </cell>
          <cell r="C738">
            <v>645</v>
          </cell>
        </row>
        <row r="739">
          <cell r="A739" t="str">
            <v>01100401</v>
          </cell>
          <cell r="B739">
            <v>816.88</v>
          </cell>
          <cell r="C739">
            <v>816.88</v>
          </cell>
        </row>
        <row r="740">
          <cell r="A740" t="str">
            <v>01100404</v>
          </cell>
          <cell r="B740">
            <v>297.61</v>
          </cell>
          <cell r="C740">
            <v>297.61</v>
          </cell>
        </row>
        <row r="741">
          <cell r="A741" t="str">
            <v>01100406</v>
          </cell>
          <cell r="B741">
            <v>1241.8799999999999</v>
          </cell>
          <cell r="C741">
            <v>1189.8399999999999</v>
          </cell>
        </row>
        <row r="742">
          <cell r="A742" t="str">
            <v>01100409</v>
          </cell>
          <cell r="B742">
            <v>62.02</v>
          </cell>
          <cell r="C742">
            <v>-23.85</v>
          </cell>
        </row>
        <row r="743">
          <cell r="A743" t="str">
            <v>01100411</v>
          </cell>
          <cell r="B743">
            <v>102.09</v>
          </cell>
          <cell r="C743">
            <v>102.09</v>
          </cell>
        </row>
        <row r="744">
          <cell r="A744" t="str">
            <v>01100419</v>
          </cell>
          <cell r="B744">
            <v>182.29</v>
          </cell>
          <cell r="C744">
            <v>182.29</v>
          </cell>
        </row>
        <row r="745">
          <cell r="A745" t="str">
            <v>01100423</v>
          </cell>
          <cell r="B745">
            <v>1102.47</v>
          </cell>
          <cell r="C745">
            <v>1073.19</v>
          </cell>
        </row>
        <row r="746">
          <cell r="A746" t="str">
            <v>01100425</v>
          </cell>
          <cell r="B746">
            <v>354.98</v>
          </cell>
          <cell r="C746">
            <v>354.98</v>
          </cell>
        </row>
        <row r="747">
          <cell r="A747" t="str">
            <v>01100428</v>
          </cell>
          <cell r="B747">
            <v>561.27</v>
          </cell>
          <cell r="C747">
            <v>439.95</v>
          </cell>
        </row>
        <row r="748">
          <cell r="A748" t="str">
            <v>01100429</v>
          </cell>
          <cell r="B748">
            <v>99.74</v>
          </cell>
          <cell r="C748">
            <v>99.74</v>
          </cell>
        </row>
        <row r="749">
          <cell r="A749" t="str">
            <v>01100431</v>
          </cell>
          <cell r="B749">
            <v>208.67</v>
          </cell>
          <cell r="C749">
            <v>208.67</v>
          </cell>
        </row>
        <row r="750">
          <cell r="A750" t="str">
            <v>01100700</v>
          </cell>
          <cell r="B750">
            <v>530.98</v>
          </cell>
          <cell r="C750">
            <v>530.98</v>
          </cell>
        </row>
        <row r="751">
          <cell r="A751" t="str">
            <v>01102200</v>
          </cell>
          <cell r="B751">
            <v>320.60000000000002</v>
          </cell>
          <cell r="C751">
            <v>320.60000000000002</v>
          </cell>
        </row>
        <row r="752">
          <cell r="A752" t="str">
            <v>01102700</v>
          </cell>
          <cell r="B752">
            <v>412.7</v>
          </cell>
          <cell r="C752">
            <v>412.7</v>
          </cell>
        </row>
        <row r="753">
          <cell r="A753" t="str">
            <v>01103300</v>
          </cell>
          <cell r="B753">
            <v>214.83</v>
          </cell>
          <cell r="C753">
            <v>214.83</v>
          </cell>
        </row>
        <row r="754">
          <cell r="A754" t="str">
            <v>01103800</v>
          </cell>
          <cell r="B754">
            <v>-225</v>
          </cell>
        </row>
        <row r="755">
          <cell r="A755" t="str">
            <v>01104600</v>
          </cell>
          <cell r="B755">
            <v>1318.23</v>
          </cell>
          <cell r="C755">
            <v>1318.23</v>
          </cell>
        </row>
        <row r="756">
          <cell r="A756" t="str">
            <v>01180000</v>
          </cell>
          <cell r="B756">
            <v>645.94000000000005</v>
          </cell>
          <cell r="C756">
            <v>596.68000000000006</v>
          </cell>
        </row>
        <row r="757">
          <cell r="A757" t="str">
            <v>01180600</v>
          </cell>
          <cell r="B757">
            <v>97.61</v>
          </cell>
          <cell r="C757">
            <v>97.61</v>
          </cell>
        </row>
        <row r="758">
          <cell r="A758" t="str">
            <v>01181400</v>
          </cell>
          <cell r="B758">
            <v>-56.2</v>
          </cell>
        </row>
        <row r="759">
          <cell r="A759" t="str">
            <v>01182100</v>
          </cell>
          <cell r="B759">
            <v>693.2</v>
          </cell>
          <cell r="C759">
            <v>693.2</v>
          </cell>
        </row>
        <row r="760">
          <cell r="A760" t="str">
            <v>01182200</v>
          </cell>
          <cell r="B760">
            <v>133.77000000000001</v>
          </cell>
          <cell r="C760">
            <v>133.77000000000001</v>
          </cell>
        </row>
        <row r="761">
          <cell r="A761" t="str">
            <v>01200200</v>
          </cell>
          <cell r="B761">
            <v>149.69</v>
          </cell>
          <cell r="C761">
            <v>83.99</v>
          </cell>
        </row>
        <row r="762">
          <cell r="A762" t="str">
            <v>01200700</v>
          </cell>
          <cell r="B762">
            <v>200.02</v>
          </cell>
          <cell r="C762">
            <v>200.02</v>
          </cell>
        </row>
        <row r="763">
          <cell r="A763" t="str">
            <v>01201000</v>
          </cell>
          <cell r="B763">
            <v>-304.32</v>
          </cell>
          <cell r="C763">
            <v>1267.78</v>
          </cell>
        </row>
        <row r="764">
          <cell r="A764" t="str">
            <v>01201400</v>
          </cell>
          <cell r="B764">
            <v>1455.69</v>
          </cell>
          <cell r="C764">
            <v>1095.69</v>
          </cell>
        </row>
        <row r="765">
          <cell r="A765" t="str">
            <v>01201401</v>
          </cell>
          <cell r="B765">
            <v>92.61</v>
          </cell>
          <cell r="C765">
            <v>92.61</v>
          </cell>
        </row>
        <row r="766">
          <cell r="A766" t="str">
            <v>01201402</v>
          </cell>
          <cell r="B766">
            <v>1119.3800000000001</v>
          </cell>
          <cell r="C766">
            <v>898.84</v>
          </cell>
        </row>
        <row r="767">
          <cell r="A767" t="str">
            <v>01201408</v>
          </cell>
          <cell r="B767">
            <v>159.62</v>
          </cell>
          <cell r="C767">
            <v>159.62</v>
          </cell>
        </row>
        <row r="768">
          <cell r="A768" t="str">
            <v>01201409</v>
          </cell>
          <cell r="B768">
            <v>159.62</v>
          </cell>
          <cell r="C768">
            <v>159.62</v>
          </cell>
        </row>
        <row r="769">
          <cell r="A769" t="str">
            <v>01201410</v>
          </cell>
          <cell r="B769">
            <v>355.44</v>
          </cell>
          <cell r="C769">
            <v>355.44</v>
          </cell>
        </row>
        <row r="770">
          <cell r="A770" t="str">
            <v>01201411</v>
          </cell>
          <cell r="B770">
            <v>350.27</v>
          </cell>
          <cell r="C770">
            <v>350.27</v>
          </cell>
        </row>
        <row r="771">
          <cell r="A771" t="str">
            <v>01201700</v>
          </cell>
          <cell r="B771">
            <v>975.0300000000002</v>
          </cell>
          <cell r="C771">
            <v>975.0300000000002</v>
          </cell>
        </row>
        <row r="772">
          <cell r="A772" t="str">
            <v>01201706</v>
          </cell>
          <cell r="B772">
            <v>52.6</v>
          </cell>
          <cell r="C772">
            <v>52.6</v>
          </cell>
        </row>
        <row r="773">
          <cell r="A773" t="str">
            <v>01203000</v>
          </cell>
          <cell r="B773">
            <v>572.96</v>
          </cell>
          <cell r="C773">
            <v>572.96</v>
          </cell>
        </row>
        <row r="774">
          <cell r="A774" t="str">
            <v>01203002</v>
          </cell>
          <cell r="B774">
            <v>273.83</v>
          </cell>
          <cell r="C774">
            <v>273.83</v>
          </cell>
        </row>
        <row r="775">
          <cell r="A775" t="str">
            <v>01203400</v>
          </cell>
          <cell r="B775">
            <v>329.18</v>
          </cell>
          <cell r="C775">
            <v>329.18</v>
          </cell>
        </row>
        <row r="776">
          <cell r="A776" t="str">
            <v>01204800</v>
          </cell>
          <cell r="B776">
            <v>106.21</v>
          </cell>
          <cell r="C776">
            <v>106.21</v>
          </cell>
        </row>
        <row r="777">
          <cell r="A777" t="str">
            <v>01206200</v>
          </cell>
          <cell r="B777">
            <v>240.86</v>
          </cell>
          <cell r="C777">
            <v>240.86</v>
          </cell>
        </row>
        <row r="778">
          <cell r="A778" t="str">
            <v>01206400</v>
          </cell>
          <cell r="B778">
            <v>280</v>
          </cell>
          <cell r="C778">
            <v>1740.2099999999998</v>
          </cell>
        </row>
        <row r="779">
          <cell r="A779" t="str">
            <v>01206600</v>
          </cell>
          <cell r="B779">
            <v>270.94</v>
          </cell>
          <cell r="C779">
            <v>270.94</v>
          </cell>
        </row>
        <row r="780">
          <cell r="A780" t="str">
            <v>01206900</v>
          </cell>
          <cell r="B780">
            <v>76.64</v>
          </cell>
          <cell r="C780">
            <v>76.64</v>
          </cell>
        </row>
        <row r="781">
          <cell r="A781" t="str">
            <v>01207100</v>
          </cell>
          <cell r="B781">
            <v>30.87</v>
          </cell>
          <cell r="C781">
            <v>30.87</v>
          </cell>
        </row>
        <row r="782">
          <cell r="A782" t="str">
            <v>01207300</v>
          </cell>
          <cell r="B782">
            <v>38.51</v>
          </cell>
          <cell r="C782">
            <v>38.51</v>
          </cell>
        </row>
        <row r="783">
          <cell r="A783" t="str">
            <v>01207400</v>
          </cell>
          <cell r="B783">
            <v>255.27</v>
          </cell>
          <cell r="C783">
            <v>255.27</v>
          </cell>
        </row>
        <row r="784">
          <cell r="A784" t="str">
            <v>01207800</v>
          </cell>
          <cell r="B784">
            <v>296.17</v>
          </cell>
          <cell r="C784">
            <v>429.07</v>
          </cell>
        </row>
        <row r="785">
          <cell r="A785" t="str">
            <v>01208600</v>
          </cell>
          <cell r="B785">
            <v>1389.37</v>
          </cell>
          <cell r="C785">
            <v>2138.29</v>
          </cell>
        </row>
        <row r="786">
          <cell r="A786" t="str">
            <v>01209900</v>
          </cell>
          <cell r="B786">
            <v>74.55</v>
          </cell>
          <cell r="C786">
            <v>74.55</v>
          </cell>
        </row>
        <row r="787">
          <cell r="A787" t="str">
            <v>01209904</v>
          </cell>
          <cell r="B787">
            <v>1849.55</v>
          </cell>
          <cell r="C787">
            <v>1849.55</v>
          </cell>
        </row>
        <row r="788">
          <cell r="A788" t="str">
            <v>01210600</v>
          </cell>
          <cell r="B788">
            <v>1732.5</v>
          </cell>
        </row>
        <row r="789">
          <cell r="A789" t="str">
            <v>01212100</v>
          </cell>
          <cell r="B789">
            <v>493.65</v>
          </cell>
          <cell r="C789">
            <v>493.65</v>
          </cell>
        </row>
        <row r="790">
          <cell r="A790" t="str">
            <v>01213200</v>
          </cell>
          <cell r="B790">
            <v>2049.61</v>
          </cell>
          <cell r="C790">
            <v>2694.6099999999997</v>
          </cell>
        </row>
        <row r="791">
          <cell r="A791" t="str">
            <v>01215000</v>
          </cell>
          <cell r="B791">
            <v>740.53000000000009</v>
          </cell>
          <cell r="C791">
            <v>740.53000000000009</v>
          </cell>
        </row>
        <row r="792">
          <cell r="A792" t="str">
            <v>01217400</v>
          </cell>
          <cell r="B792">
            <v>2160</v>
          </cell>
          <cell r="C792">
            <v>275</v>
          </cell>
        </row>
        <row r="793">
          <cell r="A793" t="str">
            <v>01221700</v>
          </cell>
          <cell r="B793">
            <v>182.44</v>
          </cell>
          <cell r="C793">
            <v>182.44</v>
          </cell>
        </row>
        <row r="794">
          <cell r="A794" t="str">
            <v>01223800</v>
          </cell>
          <cell r="B794">
            <v>931.71</v>
          </cell>
          <cell r="C794">
            <v>931.71</v>
          </cell>
        </row>
        <row r="795">
          <cell r="A795" t="str">
            <v>01255300</v>
          </cell>
          <cell r="B795">
            <v>-1732.5</v>
          </cell>
          <cell r="C795">
            <v>2843.75</v>
          </cell>
        </row>
        <row r="796">
          <cell r="A796" t="str">
            <v>01256200</v>
          </cell>
          <cell r="C796">
            <v>1247.28</v>
          </cell>
        </row>
        <row r="797">
          <cell r="A797" t="str">
            <v>01256600</v>
          </cell>
          <cell r="B797">
            <v>7011.85</v>
          </cell>
          <cell r="C797">
            <v>7011.85</v>
          </cell>
        </row>
        <row r="798">
          <cell r="A798" t="str">
            <v>01256900</v>
          </cell>
          <cell r="B798">
            <v>1991.93</v>
          </cell>
          <cell r="C798">
            <v>1721.93</v>
          </cell>
        </row>
        <row r="799">
          <cell r="A799" t="str">
            <v>01257100</v>
          </cell>
          <cell r="B799">
            <v>270.09000000000003</v>
          </cell>
          <cell r="C799">
            <v>45.09</v>
          </cell>
        </row>
        <row r="800">
          <cell r="A800" t="str">
            <v>01257600</v>
          </cell>
          <cell r="B800">
            <v>1.1699999999999946</v>
          </cell>
          <cell r="C800">
            <v>41.37</v>
          </cell>
        </row>
        <row r="801">
          <cell r="A801" t="str">
            <v>01257700</v>
          </cell>
          <cell r="B801">
            <v>134.26</v>
          </cell>
          <cell r="C801">
            <v>134.26</v>
          </cell>
        </row>
        <row r="802">
          <cell r="A802" t="str">
            <v>01257800</v>
          </cell>
          <cell r="B802">
            <v>43.73</v>
          </cell>
          <cell r="C802">
            <v>43.73</v>
          </cell>
        </row>
        <row r="803">
          <cell r="A803" t="str">
            <v>01257900</v>
          </cell>
          <cell r="B803">
            <v>0</v>
          </cell>
        </row>
        <row r="804">
          <cell r="A804" t="str">
            <v>01258100</v>
          </cell>
          <cell r="B804">
            <v>33.85</v>
          </cell>
          <cell r="C804">
            <v>33.85</v>
          </cell>
        </row>
        <row r="805">
          <cell r="A805" t="str">
            <v>01258200</v>
          </cell>
          <cell r="B805">
            <v>115.48</v>
          </cell>
          <cell r="C805">
            <v>115.48</v>
          </cell>
        </row>
        <row r="806">
          <cell r="A806" t="str">
            <v>01258400</v>
          </cell>
          <cell r="B806">
            <v>22.65</v>
          </cell>
          <cell r="C806">
            <v>22.65</v>
          </cell>
        </row>
        <row r="807">
          <cell r="A807" t="str">
            <v>01258501</v>
          </cell>
          <cell r="B807">
            <v>55.17</v>
          </cell>
          <cell r="C807">
            <v>55.17</v>
          </cell>
        </row>
        <row r="808">
          <cell r="A808" t="str">
            <v>01258503</v>
          </cell>
          <cell r="B808">
            <v>494.41</v>
          </cell>
          <cell r="C808">
            <v>494.41</v>
          </cell>
        </row>
        <row r="809">
          <cell r="A809" t="str">
            <v>01258506</v>
          </cell>
          <cell r="B809">
            <v>41.49</v>
          </cell>
          <cell r="C809">
            <v>41.49</v>
          </cell>
        </row>
        <row r="810">
          <cell r="A810" t="str">
            <v>01258507</v>
          </cell>
          <cell r="B810">
            <v>-127.51</v>
          </cell>
        </row>
        <row r="811">
          <cell r="A811" t="str">
            <v>01258508</v>
          </cell>
          <cell r="B811">
            <v>128.87</v>
          </cell>
          <cell r="C811">
            <v>128.87</v>
          </cell>
        </row>
        <row r="812">
          <cell r="A812" t="str">
            <v>01258511</v>
          </cell>
          <cell r="B812">
            <v>112.82</v>
          </cell>
          <cell r="C812">
            <v>112.82</v>
          </cell>
        </row>
        <row r="813">
          <cell r="A813" t="str">
            <v>01258513</v>
          </cell>
          <cell r="B813">
            <v>60.34</v>
          </cell>
          <cell r="C813">
            <v>60.34</v>
          </cell>
        </row>
        <row r="814">
          <cell r="A814" t="str">
            <v>01258514</v>
          </cell>
          <cell r="B814">
            <v>45.69</v>
          </cell>
          <cell r="C814">
            <v>45.69</v>
          </cell>
        </row>
        <row r="815">
          <cell r="A815" t="str">
            <v>01258518</v>
          </cell>
          <cell r="B815">
            <v>167.53</v>
          </cell>
          <cell r="C815">
            <v>167.53</v>
          </cell>
        </row>
        <row r="816">
          <cell r="A816" t="str">
            <v>01258519</v>
          </cell>
          <cell r="B816">
            <v>113.44</v>
          </cell>
          <cell r="C816">
            <v>113.44</v>
          </cell>
        </row>
        <row r="817">
          <cell r="A817" t="str">
            <v>01258524</v>
          </cell>
          <cell r="B817">
            <v>164.43</v>
          </cell>
          <cell r="C817">
            <v>164.43</v>
          </cell>
        </row>
        <row r="818">
          <cell r="A818" t="str">
            <v>01258528</v>
          </cell>
          <cell r="B818">
            <v>136.26</v>
          </cell>
          <cell r="C818">
            <v>136.26</v>
          </cell>
        </row>
        <row r="819">
          <cell r="A819" t="str">
            <v>01258529</v>
          </cell>
          <cell r="B819">
            <v>65.95</v>
          </cell>
          <cell r="C819">
            <v>65.95</v>
          </cell>
        </row>
        <row r="820">
          <cell r="A820" t="str">
            <v>01258530</v>
          </cell>
          <cell r="B820">
            <v>65.95</v>
          </cell>
          <cell r="C820">
            <v>65.95</v>
          </cell>
        </row>
        <row r="821">
          <cell r="A821" t="str">
            <v>01258531</v>
          </cell>
          <cell r="B821">
            <v>65.64</v>
          </cell>
          <cell r="C821">
            <v>65.64</v>
          </cell>
        </row>
        <row r="822">
          <cell r="A822" t="str">
            <v>01258800</v>
          </cell>
          <cell r="B822">
            <v>28.37</v>
          </cell>
          <cell r="C822">
            <v>28.37</v>
          </cell>
        </row>
        <row r="823">
          <cell r="A823" t="str">
            <v>01260400</v>
          </cell>
          <cell r="B823">
            <v>35.01</v>
          </cell>
          <cell r="C823">
            <v>35.01</v>
          </cell>
        </row>
        <row r="824">
          <cell r="A824" t="str">
            <v>01261000</v>
          </cell>
          <cell r="B824">
            <v>17.489999999999998</v>
          </cell>
          <cell r="C824">
            <v>17.489999999999998</v>
          </cell>
        </row>
        <row r="825">
          <cell r="A825" t="str">
            <v>01262600</v>
          </cell>
          <cell r="B825">
            <v>46.67</v>
          </cell>
          <cell r="C825">
            <v>46.67</v>
          </cell>
        </row>
        <row r="826">
          <cell r="A826" t="str">
            <v>01266200</v>
          </cell>
          <cell r="B826">
            <v>292.37</v>
          </cell>
          <cell r="C826">
            <v>292.37</v>
          </cell>
        </row>
        <row r="827">
          <cell r="A827" t="str">
            <v>01267000</v>
          </cell>
          <cell r="B827">
            <v>220.06</v>
          </cell>
          <cell r="C827">
            <v>220.06</v>
          </cell>
        </row>
        <row r="828">
          <cell r="A828" t="str">
            <v>01268700</v>
          </cell>
          <cell r="B828">
            <v>26.7</v>
          </cell>
          <cell r="C828">
            <v>26.7</v>
          </cell>
        </row>
        <row r="829">
          <cell r="A829" t="str">
            <v>01268800</v>
          </cell>
          <cell r="B829">
            <v>282.05</v>
          </cell>
          <cell r="C829">
            <v>384.52000000000004</v>
          </cell>
        </row>
        <row r="830">
          <cell r="A830" t="str">
            <v>01269000</v>
          </cell>
          <cell r="B830">
            <v>0</v>
          </cell>
          <cell r="C830">
            <v>17598.48</v>
          </cell>
        </row>
        <row r="831">
          <cell r="A831" t="str">
            <v>01269100</v>
          </cell>
          <cell r="B831">
            <v>0</v>
          </cell>
          <cell r="C831">
            <v>12575.3</v>
          </cell>
        </row>
        <row r="832">
          <cell r="A832" t="str">
            <v>01300300</v>
          </cell>
          <cell r="B832">
            <v>630.19999999999993</v>
          </cell>
          <cell r="C832">
            <v>1032.7</v>
          </cell>
        </row>
        <row r="833">
          <cell r="A833" t="str">
            <v>01300700</v>
          </cell>
          <cell r="B833">
            <v>2408.4300000000003</v>
          </cell>
          <cell r="C833">
            <v>2771.9700000000003</v>
          </cell>
        </row>
        <row r="834">
          <cell r="A834" t="str">
            <v>01300900</v>
          </cell>
          <cell r="B834">
            <v>567.48</v>
          </cell>
          <cell r="C834">
            <v>567.48</v>
          </cell>
        </row>
        <row r="835">
          <cell r="A835" t="str">
            <v>01301200</v>
          </cell>
          <cell r="B835">
            <v>2775.1299999999997</v>
          </cell>
          <cell r="C835">
            <v>3099.13</v>
          </cell>
        </row>
        <row r="836">
          <cell r="A836" t="str">
            <v>01301507</v>
          </cell>
          <cell r="B836">
            <v>197.03</v>
          </cell>
          <cell r="C836">
            <v>109.53</v>
          </cell>
        </row>
        <row r="837">
          <cell r="A837" t="str">
            <v>01301510</v>
          </cell>
          <cell r="B837">
            <v>119.88000000000001</v>
          </cell>
          <cell r="C837">
            <v>119.88000000000001</v>
          </cell>
        </row>
        <row r="838">
          <cell r="A838" t="str">
            <v>01302200</v>
          </cell>
          <cell r="B838">
            <v>180.5</v>
          </cell>
          <cell r="C838">
            <v>722</v>
          </cell>
        </row>
        <row r="839">
          <cell r="A839" t="str">
            <v>01303300</v>
          </cell>
          <cell r="B839">
            <v>1832.6999999999998</v>
          </cell>
          <cell r="C839">
            <v>1832.6999999999998</v>
          </cell>
        </row>
        <row r="840">
          <cell r="A840" t="str">
            <v>01304000</v>
          </cell>
          <cell r="B840">
            <v>166.92</v>
          </cell>
          <cell r="C840">
            <v>166.92</v>
          </cell>
        </row>
        <row r="841">
          <cell r="A841" t="str">
            <v>01304500</v>
          </cell>
          <cell r="B841">
            <v>0</v>
          </cell>
          <cell r="C841">
            <v>1291.8599999999999</v>
          </cell>
        </row>
        <row r="842">
          <cell r="A842" t="str">
            <v>01305300</v>
          </cell>
          <cell r="B842">
            <v>606.03</v>
          </cell>
          <cell r="C842">
            <v>606.03</v>
          </cell>
        </row>
        <row r="843">
          <cell r="A843" t="str">
            <v>01305700</v>
          </cell>
          <cell r="B843">
            <v>35.24</v>
          </cell>
        </row>
        <row r="844">
          <cell r="A844" t="str">
            <v>01305800</v>
          </cell>
          <cell r="B844">
            <v>2393.2199999999998</v>
          </cell>
          <cell r="C844">
            <v>4486.4399999999996</v>
          </cell>
        </row>
        <row r="845">
          <cell r="A845" t="str">
            <v>01306000</v>
          </cell>
          <cell r="B845">
            <v>127.24</v>
          </cell>
          <cell r="C845">
            <v>127.24</v>
          </cell>
        </row>
        <row r="846">
          <cell r="A846" t="str">
            <v>01306700</v>
          </cell>
          <cell r="B846">
            <v>123.61</v>
          </cell>
          <cell r="C846">
            <v>123.61</v>
          </cell>
        </row>
        <row r="847">
          <cell r="A847" t="str">
            <v>01307100</v>
          </cell>
          <cell r="B847">
            <v>59.1</v>
          </cell>
          <cell r="C847">
            <v>59.1</v>
          </cell>
        </row>
        <row r="848">
          <cell r="A848" t="str">
            <v>01307900</v>
          </cell>
          <cell r="B848">
            <v>2208.87</v>
          </cell>
          <cell r="C848">
            <v>2208.87</v>
          </cell>
        </row>
        <row r="849">
          <cell r="A849" t="str">
            <v>01308000</v>
          </cell>
          <cell r="B849">
            <v>170.9</v>
          </cell>
          <cell r="C849">
            <v>170.9</v>
          </cell>
        </row>
        <row r="850">
          <cell r="A850" t="str">
            <v>01308100</v>
          </cell>
          <cell r="B850">
            <v>37.380000000000003</v>
          </cell>
          <cell r="C850">
            <v>37.380000000000003</v>
          </cell>
        </row>
        <row r="851">
          <cell r="A851" t="str">
            <v>01308200</v>
          </cell>
          <cell r="B851">
            <v>64.2</v>
          </cell>
          <cell r="C851">
            <v>64.2</v>
          </cell>
        </row>
        <row r="852">
          <cell r="A852" t="str">
            <v>01308400</v>
          </cell>
          <cell r="B852">
            <v>299.07</v>
          </cell>
          <cell r="C852">
            <v>299.07</v>
          </cell>
        </row>
        <row r="853">
          <cell r="A853" t="str">
            <v>01308500</v>
          </cell>
          <cell r="B853">
            <v>277.70999999999998</v>
          </cell>
          <cell r="C853">
            <v>357.80999999999995</v>
          </cell>
        </row>
        <row r="854">
          <cell r="A854" t="str">
            <v>01308700</v>
          </cell>
          <cell r="B854">
            <v>1828.8799999999999</v>
          </cell>
          <cell r="C854">
            <v>0</v>
          </cell>
        </row>
        <row r="855">
          <cell r="A855" t="str">
            <v>01308800</v>
          </cell>
          <cell r="C855">
            <v>811.09</v>
          </cell>
        </row>
        <row r="856">
          <cell r="A856" t="str">
            <v>01308900</v>
          </cell>
          <cell r="B856">
            <v>149.53</v>
          </cell>
          <cell r="C856">
            <v>149.53</v>
          </cell>
        </row>
        <row r="857">
          <cell r="A857" t="str">
            <v>01309000</v>
          </cell>
          <cell r="B857">
            <v>320.42999999999995</v>
          </cell>
          <cell r="C857">
            <v>320.42999999999995</v>
          </cell>
        </row>
        <row r="858">
          <cell r="A858" t="str">
            <v>01309100</v>
          </cell>
          <cell r="B858">
            <v>94.97</v>
          </cell>
          <cell r="C858">
            <v>94.97</v>
          </cell>
        </row>
        <row r="859">
          <cell r="A859" t="str">
            <v>01309500</v>
          </cell>
          <cell r="B859">
            <v>0</v>
          </cell>
          <cell r="C859">
            <v>0</v>
          </cell>
        </row>
        <row r="860">
          <cell r="A860" t="str">
            <v>01309900</v>
          </cell>
          <cell r="C860">
            <v>43</v>
          </cell>
        </row>
        <row r="861">
          <cell r="A861" t="str">
            <v>01310900</v>
          </cell>
          <cell r="B861">
            <v>2990.63</v>
          </cell>
          <cell r="C861">
            <v>2990.63</v>
          </cell>
        </row>
        <row r="862">
          <cell r="A862" t="str">
            <v>01311500</v>
          </cell>
          <cell r="B862">
            <v>144.06</v>
          </cell>
          <cell r="C862">
            <v>144.06</v>
          </cell>
        </row>
        <row r="863">
          <cell r="A863" t="str">
            <v>01311900</v>
          </cell>
          <cell r="B863">
            <v>654.44000000000005</v>
          </cell>
          <cell r="C863">
            <v>654.44000000000005</v>
          </cell>
        </row>
        <row r="864">
          <cell r="A864" t="str">
            <v>01319300</v>
          </cell>
          <cell r="B864">
            <v>626.93999999999994</v>
          </cell>
          <cell r="C864">
            <v>626.93999999999994</v>
          </cell>
        </row>
        <row r="865">
          <cell r="A865" t="str">
            <v>01321100</v>
          </cell>
          <cell r="B865">
            <v>0</v>
          </cell>
          <cell r="C865">
            <v>2357.81</v>
          </cell>
        </row>
        <row r="866">
          <cell r="A866" t="str">
            <v>01322000</v>
          </cell>
          <cell r="B866">
            <v>603.38000000000011</v>
          </cell>
          <cell r="C866">
            <v>603.38000000000011</v>
          </cell>
        </row>
        <row r="867">
          <cell r="A867" t="str">
            <v>01322800</v>
          </cell>
          <cell r="B867">
            <v>854.48</v>
          </cell>
          <cell r="C867">
            <v>854.48</v>
          </cell>
        </row>
        <row r="868">
          <cell r="A868" t="str">
            <v>01322900</v>
          </cell>
          <cell r="B868">
            <v>86.74</v>
          </cell>
          <cell r="C868">
            <v>86.74</v>
          </cell>
        </row>
        <row r="869">
          <cell r="A869" t="str">
            <v>01323000</v>
          </cell>
          <cell r="B869">
            <v>210.01</v>
          </cell>
          <cell r="C869">
            <v>210.01</v>
          </cell>
        </row>
        <row r="870">
          <cell r="A870" t="str">
            <v>01323100</v>
          </cell>
          <cell r="B870">
            <v>87.51</v>
          </cell>
          <cell r="C870">
            <v>87.51</v>
          </cell>
        </row>
        <row r="871">
          <cell r="A871" t="str">
            <v>01323300</v>
          </cell>
          <cell r="B871">
            <v>86.74</v>
          </cell>
          <cell r="C871">
            <v>86.74</v>
          </cell>
        </row>
        <row r="872">
          <cell r="A872" t="str">
            <v>01324100</v>
          </cell>
          <cell r="B872">
            <v>1077.77</v>
          </cell>
          <cell r="C872">
            <v>-297.89999999999998</v>
          </cell>
        </row>
        <row r="873">
          <cell r="A873" t="str">
            <v>01324600</v>
          </cell>
          <cell r="B873">
            <v>1031.6300000000001</v>
          </cell>
          <cell r="C873">
            <v>878.63000000000011</v>
          </cell>
        </row>
        <row r="874">
          <cell r="A874" t="str">
            <v>01325000</v>
          </cell>
          <cell r="B874">
            <v>1593.88</v>
          </cell>
          <cell r="C874">
            <v>1887.4</v>
          </cell>
        </row>
        <row r="875">
          <cell r="A875" t="str">
            <v>01325900</v>
          </cell>
          <cell r="B875">
            <v>87.51</v>
          </cell>
          <cell r="C875">
            <v>87.51</v>
          </cell>
        </row>
        <row r="876">
          <cell r="A876" t="str">
            <v>01326400</v>
          </cell>
          <cell r="B876">
            <v>274.95999999999998</v>
          </cell>
          <cell r="C876">
            <v>274.95999999999998</v>
          </cell>
        </row>
        <row r="877">
          <cell r="A877" t="str">
            <v>01331600</v>
          </cell>
          <cell r="B877">
            <v>87.51</v>
          </cell>
          <cell r="C877">
            <v>87.51</v>
          </cell>
        </row>
        <row r="878">
          <cell r="A878" t="str">
            <v>01333300</v>
          </cell>
          <cell r="B878">
            <v>1498.29</v>
          </cell>
          <cell r="C878">
            <v>698.29</v>
          </cell>
        </row>
        <row r="879">
          <cell r="A879" t="str">
            <v>01334500</v>
          </cell>
          <cell r="B879">
            <v>87.51</v>
          </cell>
          <cell r="C879">
            <v>87.51</v>
          </cell>
        </row>
        <row r="880">
          <cell r="A880" t="str">
            <v>01334900</v>
          </cell>
          <cell r="B880">
            <v>625</v>
          </cell>
          <cell r="C880">
            <v>875</v>
          </cell>
        </row>
        <row r="881">
          <cell r="A881" t="str">
            <v>01336100</v>
          </cell>
          <cell r="B881">
            <v>2490.54</v>
          </cell>
          <cell r="C881">
            <v>2786.84</v>
          </cell>
        </row>
        <row r="882">
          <cell r="A882" t="str">
            <v>01336700</v>
          </cell>
          <cell r="B882">
            <v>265.39</v>
          </cell>
          <cell r="C882">
            <v>265.39</v>
          </cell>
        </row>
        <row r="883">
          <cell r="A883" t="str">
            <v>01337300</v>
          </cell>
          <cell r="C883">
            <v>135</v>
          </cell>
        </row>
        <row r="884">
          <cell r="A884" t="str">
            <v>01337400</v>
          </cell>
          <cell r="B884">
            <v>368.03</v>
          </cell>
          <cell r="C884">
            <v>368.03</v>
          </cell>
        </row>
        <row r="885">
          <cell r="A885" t="str">
            <v>01337800</v>
          </cell>
          <cell r="B885">
            <v>183.46</v>
          </cell>
          <cell r="C885">
            <v>234.02</v>
          </cell>
        </row>
        <row r="886">
          <cell r="A886" t="str">
            <v>01339200</v>
          </cell>
          <cell r="B886">
            <v>0</v>
          </cell>
          <cell r="C886">
            <v>-103.38</v>
          </cell>
        </row>
        <row r="887">
          <cell r="A887" t="str">
            <v>01339500</v>
          </cell>
          <cell r="B887">
            <v>6241.3200000000006</v>
          </cell>
          <cell r="C887">
            <v>6241.3200000000006</v>
          </cell>
        </row>
        <row r="888">
          <cell r="A888" t="str">
            <v>01339600</v>
          </cell>
          <cell r="B888">
            <v>2293.84</v>
          </cell>
          <cell r="C888">
            <v>2293.84</v>
          </cell>
        </row>
        <row r="889">
          <cell r="A889" t="str">
            <v>01340100</v>
          </cell>
          <cell r="B889">
            <v>2275.0500000000002</v>
          </cell>
          <cell r="C889">
            <v>2275.0500000000002</v>
          </cell>
        </row>
        <row r="890">
          <cell r="A890" t="str">
            <v>01340300</v>
          </cell>
          <cell r="B890">
            <v>87.51</v>
          </cell>
          <cell r="C890">
            <v>87.51</v>
          </cell>
        </row>
        <row r="891">
          <cell r="A891" t="str">
            <v>01340500</v>
          </cell>
          <cell r="B891">
            <v>87.51</v>
          </cell>
          <cell r="C891">
            <v>87.51</v>
          </cell>
        </row>
        <row r="892">
          <cell r="A892" t="str">
            <v>01342800</v>
          </cell>
          <cell r="B892">
            <v>40.479999999999997</v>
          </cell>
          <cell r="C892">
            <v>40.479999999999997</v>
          </cell>
        </row>
        <row r="893">
          <cell r="A893" t="str">
            <v>01343800</v>
          </cell>
          <cell r="B893">
            <v>1411.63</v>
          </cell>
          <cell r="C893">
            <v>1201.6300000000001</v>
          </cell>
        </row>
        <row r="894">
          <cell r="A894" t="str">
            <v>01344300</v>
          </cell>
          <cell r="B894">
            <v>52.04</v>
          </cell>
          <cell r="C894">
            <v>52.04</v>
          </cell>
        </row>
        <row r="895">
          <cell r="A895" t="str">
            <v>01345300</v>
          </cell>
          <cell r="B895">
            <v>2875.41</v>
          </cell>
        </row>
        <row r="896">
          <cell r="A896" t="str">
            <v>01346000</v>
          </cell>
          <cell r="B896">
            <v>136.06</v>
          </cell>
          <cell r="C896">
            <v>136.06</v>
          </cell>
        </row>
        <row r="897">
          <cell r="A897" t="str">
            <v>01346400</v>
          </cell>
          <cell r="B897">
            <v>202.55</v>
          </cell>
          <cell r="C897">
            <v>202.55</v>
          </cell>
        </row>
        <row r="898">
          <cell r="A898" t="str">
            <v>01348100</v>
          </cell>
          <cell r="B898">
            <v>0</v>
          </cell>
          <cell r="C898">
            <v>1699.33</v>
          </cell>
        </row>
        <row r="899">
          <cell r="A899" t="str">
            <v>01348200</v>
          </cell>
          <cell r="B899">
            <v>8200.76</v>
          </cell>
          <cell r="C899">
            <v>9474.6900000000023</v>
          </cell>
        </row>
        <row r="900">
          <cell r="A900" t="str">
            <v>01348500</v>
          </cell>
          <cell r="B900">
            <v>443.25</v>
          </cell>
          <cell r="C900">
            <v>315.08999999999997</v>
          </cell>
        </row>
        <row r="901">
          <cell r="A901" t="str">
            <v>01348700</v>
          </cell>
          <cell r="B901">
            <v>519.79999999999995</v>
          </cell>
          <cell r="C901">
            <v>519.79999999999995</v>
          </cell>
        </row>
        <row r="902">
          <cell r="A902" t="str">
            <v>01348800</v>
          </cell>
          <cell r="B902">
            <v>559.09</v>
          </cell>
          <cell r="C902">
            <v>579.17999999999995</v>
          </cell>
        </row>
        <row r="903">
          <cell r="A903" t="str">
            <v>01348900</v>
          </cell>
          <cell r="B903">
            <v>183.42000000000002</v>
          </cell>
        </row>
        <row r="904">
          <cell r="A904" t="str">
            <v>01349000</v>
          </cell>
          <cell r="B904">
            <v>1124.7</v>
          </cell>
          <cell r="C904">
            <v>1124.7</v>
          </cell>
        </row>
        <row r="905">
          <cell r="A905" t="str">
            <v>01349100</v>
          </cell>
          <cell r="C905">
            <v>1652.09</v>
          </cell>
        </row>
        <row r="906">
          <cell r="A906" t="str">
            <v>01349300</v>
          </cell>
          <cell r="B906">
            <v>51.26</v>
          </cell>
          <cell r="C906">
            <v>51.26</v>
          </cell>
        </row>
        <row r="907">
          <cell r="A907" t="str">
            <v>01349400</v>
          </cell>
          <cell r="B907">
            <v>2019.81</v>
          </cell>
        </row>
        <row r="908">
          <cell r="A908" t="str">
            <v>01349500</v>
          </cell>
          <cell r="B908">
            <v>70.650000000000006</v>
          </cell>
          <cell r="C908">
            <v>70.650000000000006</v>
          </cell>
        </row>
        <row r="909">
          <cell r="A909" t="str">
            <v>01349600</v>
          </cell>
          <cell r="B909">
            <v>87.51</v>
          </cell>
          <cell r="C909">
            <v>87.51</v>
          </cell>
        </row>
        <row r="910">
          <cell r="A910" t="str">
            <v>01349700</v>
          </cell>
          <cell r="B910">
            <v>367.31</v>
          </cell>
          <cell r="C910">
            <v>0</v>
          </cell>
        </row>
        <row r="911">
          <cell r="A911" t="str">
            <v>01349800</v>
          </cell>
          <cell r="B911">
            <v>118.66000000000001</v>
          </cell>
          <cell r="C911">
            <v>144.06</v>
          </cell>
        </row>
        <row r="912">
          <cell r="A912" t="str">
            <v>013747900</v>
          </cell>
          <cell r="B912">
            <v>65.69</v>
          </cell>
          <cell r="C912">
            <v>65.69</v>
          </cell>
        </row>
        <row r="913">
          <cell r="A913" t="str">
            <v>01400700</v>
          </cell>
          <cell r="B913">
            <v>2511.86</v>
          </cell>
          <cell r="C913">
            <v>2869.88</v>
          </cell>
        </row>
        <row r="914">
          <cell r="A914" t="str">
            <v>01401100</v>
          </cell>
          <cell r="B914">
            <v>0</v>
          </cell>
          <cell r="C914">
            <v>987.5</v>
          </cell>
        </row>
        <row r="915">
          <cell r="A915" t="str">
            <v>01403900</v>
          </cell>
          <cell r="B915">
            <v>53.18</v>
          </cell>
          <cell r="C915">
            <v>53.18</v>
          </cell>
        </row>
        <row r="916">
          <cell r="A916" t="str">
            <v>01405300</v>
          </cell>
          <cell r="B916">
            <v>1861.36</v>
          </cell>
          <cell r="C916">
            <v>1708.6599999999999</v>
          </cell>
        </row>
        <row r="917">
          <cell r="A917" t="str">
            <v>01405800</v>
          </cell>
          <cell r="B917">
            <v>0</v>
          </cell>
          <cell r="C917">
            <v>180</v>
          </cell>
        </row>
        <row r="918">
          <cell r="A918" t="str">
            <v>01406100</v>
          </cell>
          <cell r="B918">
            <v>139.91</v>
          </cell>
          <cell r="C918">
            <v>529.91</v>
          </cell>
        </row>
        <row r="919">
          <cell r="A919" t="str">
            <v>01500400</v>
          </cell>
          <cell r="B919">
            <v>324.60000000000002</v>
          </cell>
          <cell r="C919">
            <v>324.60000000000002</v>
          </cell>
        </row>
        <row r="920">
          <cell r="A920" t="str">
            <v>01503100</v>
          </cell>
          <cell r="B920">
            <v>200.76</v>
          </cell>
          <cell r="C920">
            <v>198.42</v>
          </cell>
        </row>
        <row r="921">
          <cell r="A921" t="str">
            <v>01503500</v>
          </cell>
          <cell r="B921">
            <v>1427.85</v>
          </cell>
          <cell r="C921">
            <v>1202.6299999999999</v>
          </cell>
        </row>
        <row r="922">
          <cell r="A922" t="str">
            <v>01505200</v>
          </cell>
          <cell r="B922">
            <v>200.19</v>
          </cell>
          <cell r="C922">
            <v>200.19</v>
          </cell>
        </row>
        <row r="923">
          <cell r="A923" t="str">
            <v>01505500</v>
          </cell>
          <cell r="B923">
            <v>536.46</v>
          </cell>
          <cell r="C923">
            <v>536.46</v>
          </cell>
        </row>
        <row r="924">
          <cell r="A924" t="str">
            <v>01505700</v>
          </cell>
          <cell r="B924">
            <v>204.47</v>
          </cell>
          <cell r="C924">
            <v>204.47</v>
          </cell>
        </row>
        <row r="925">
          <cell r="A925" t="str">
            <v>01505900</v>
          </cell>
          <cell r="B925">
            <v>1487.3400000000001</v>
          </cell>
          <cell r="C925">
            <v>1442.3400000000001</v>
          </cell>
        </row>
        <row r="926">
          <cell r="A926" t="str">
            <v>01506200</v>
          </cell>
          <cell r="B926">
            <v>147.18</v>
          </cell>
          <cell r="C926">
            <v>180.83</v>
          </cell>
        </row>
        <row r="927">
          <cell r="A927" t="str">
            <v>01506400</v>
          </cell>
          <cell r="C927">
            <v>683.81</v>
          </cell>
        </row>
        <row r="928">
          <cell r="A928" t="str">
            <v>01506800</v>
          </cell>
          <cell r="B928">
            <v>1181.48</v>
          </cell>
          <cell r="C928">
            <v>1785.48</v>
          </cell>
        </row>
        <row r="929">
          <cell r="A929" t="str">
            <v>01506900</v>
          </cell>
          <cell r="B929">
            <v>35.01</v>
          </cell>
          <cell r="C929">
            <v>35.01</v>
          </cell>
        </row>
        <row r="930">
          <cell r="A930" t="str">
            <v>01507700</v>
          </cell>
          <cell r="B930">
            <v>361.66999999999996</v>
          </cell>
          <cell r="C930">
            <v>193</v>
          </cell>
        </row>
        <row r="931">
          <cell r="A931" t="str">
            <v>01507800</v>
          </cell>
          <cell r="B931">
            <v>306.73</v>
          </cell>
          <cell r="C931">
            <v>374.25</v>
          </cell>
        </row>
        <row r="932">
          <cell r="A932" t="str">
            <v>01508000</v>
          </cell>
          <cell r="B932">
            <v>101.2</v>
          </cell>
          <cell r="C932">
            <v>101.2</v>
          </cell>
        </row>
        <row r="933">
          <cell r="A933" t="str">
            <v>01508400</v>
          </cell>
          <cell r="B933">
            <v>69.430000000000007</v>
          </cell>
          <cell r="C933">
            <v>69.430000000000007</v>
          </cell>
        </row>
        <row r="934">
          <cell r="A934" t="str">
            <v>01508700</v>
          </cell>
          <cell r="B934">
            <v>21.9</v>
          </cell>
          <cell r="C934">
            <v>21.9</v>
          </cell>
        </row>
        <row r="935">
          <cell r="A935" t="str">
            <v>01509300</v>
          </cell>
          <cell r="B935">
            <v>0</v>
          </cell>
        </row>
        <row r="936">
          <cell r="A936" t="str">
            <v>01509700</v>
          </cell>
          <cell r="B936">
            <v>-80</v>
          </cell>
        </row>
        <row r="937">
          <cell r="A937" t="str">
            <v>01510000</v>
          </cell>
          <cell r="B937">
            <v>578.81999999999994</v>
          </cell>
          <cell r="C937">
            <v>488.78</v>
          </cell>
        </row>
        <row r="938">
          <cell r="A938" t="str">
            <v>01510200</v>
          </cell>
          <cell r="B938">
            <v>113.19</v>
          </cell>
          <cell r="C938">
            <v>82.32</v>
          </cell>
        </row>
        <row r="939">
          <cell r="A939" t="str">
            <v>01600800</v>
          </cell>
          <cell r="B939">
            <v>607.42999999999995</v>
          </cell>
          <cell r="C939">
            <v>723.39</v>
          </cell>
        </row>
        <row r="940">
          <cell r="A940" t="str">
            <v>01601300</v>
          </cell>
          <cell r="B940">
            <v>170.79</v>
          </cell>
          <cell r="C940">
            <v>170.79</v>
          </cell>
        </row>
        <row r="941">
          <cell r="A941" t="str">
            <v>01602400</v>
          </cell>
          <cell r="B941">
            <v>1106.8000000000002</v>
          </cell>
          <cell r="C941">
            <v>1106.8000000000002</v>
          </cell>
        </row>
        <row r="942">
          <cell r="A942" t="str">
            <v>01602900</v>
          </cell>
          <cell r="B942">
            <v>942.42</v>
          </cell>
          <cell r="C942">
            <v>969.12</v>
          </cell>
        </row>
        <row r="943">
          <cell r="A943" t="str">
            <v>01603400</v>
          </cell>
          <cell r="B943">
            <v>1904.68</v>
          </cell>
          <cell r="C943">
            <v>1904.68</v>
          </cell>
        </row>
        <row r="944">
          <cell r="A944" t="str">
            <v>01603800</v>
          </cell>
          <cell r="B944">
            <v>173.9</v>
          </cell>
          <cell r="C944">
            <v>1971.8400000000001</v>
          </cell>
        </row>
        <row r="945">
          <cell r="A945" t="str">
            <v>01604100</v>
          </cell>
          <cell r="B945">
            <v>6218.4499999999989</v>
          </cell>
          <cell r="C945">
            <v>6047.82</v>
          </cell>
        </row>
        <row r="946">
          <cell r="A946" t="str">
            <v>01604200</v>
          </cell>
          <cell r="C946">
            <v>58.53</v>
          </cell>
        </row>
        <row r="947">
          <cell r="A947" t="str">
            <v>01604400</v>
          </cell>
          <cell r="B947">
            <v>16.420000000000002</v>
          </cell>
          <cell r="C947">
            <v>16.420000000000002</v>
          </cell>
        </row>
        <row r="948">
          <cell r="A948" t="str">
            <v>01605000</v>
          </cell>
          <cell r="B948">
            <v>189.95</v>
          </cell>
          <cell r="C948">
            <v>288.49</v>
          </cell>
        </row>
        <row r="949">
          <cell r="A949" t="str">
            <v>01605400</v>
          </cell>
          <cell r="B949">
            <v>181.75</v>
          </cell>
          <cell r="C949">
            <v>181.75</v>
          </cell>
        </row>
        <row r="950">
          <cell r="A950" t="str">
            <v>01605500</v>
          </cell>
          <cell r="B950">
            <v>47.28</v>
          </cell>
          <cell r="C950">
            <v>47.28</v>
          </cell>
        </row>
        <row r="951">
          <cell r="A951" t="str">
            <v>01606000</v>
          </cell>
          <cell r="B951">
            <v>53.09</v>
          </cell>
          <cell r="C951">
            <v>53.09</v>
          </cell>
        </row>
        <row r="952">
          <cell r="A952" t="str">
            <v>01606100</v>
          </cell>
          <cell r="B952">
            <v>855.81999999999994</v>
          </cell>
          <cell r="C952">
            <v>2638.0299999999997</v>
          </cell>
        </row>
        <row r="953">
          <cell r="A953" t="str">
            <v>01606300</v>
          </cell>
          <cell r="B953">
            <v>32.04</v>
          </cell>
          <cell r="C953">
            <v>32.04</v>
          </cell>
        </row>
        <row r="954">
          <cell r="A954" t="str">
            <v>01606400</v>
          </cell>
          <cell r="B954">
            <v>1915.48</v>
          </cell>
          <cell r="C954">
            <v>1915.48</v>
          </cell>
        </row>
        <row r="955">
          <cell r="A955" t="str">
            <v>01606500</v>
          </cell>
          <cell r="B955">
            <v>0</v>
          </cell>
          <cell r="C955">
            <v>340</v>
          </cell>
        </row>
        <row r="956">
          <cell r="A956" t="str">
            <v>01606700</v>
          </cell>
          <cell r="B956">
            <v>2638.7799999999997</v>
          </cell>
          <cell r="C956">
            <v>2509.8999999999996</v>
          </cell>
        </row>
        <row r="957">
          <cell r="A957" t="str">
            <v>01606800</v>
          </cell>
          <cell r="B957">
            <v>48.06</v>
          </cell>
          <cell r="C957">
            <v>48.06</v>
          </cell>
        </row>
        <row r="958">
          <cell r="A958" t="str">
            <v>01607000</v>
          </cell>
          <cell r="B958">
            <v>638.26</v>
          </cell>
          <cell r="C958">
            <v>638.26</v>
          </cell>
        </row>
        <row r="959">
          <cell r="A959" t="str">
            <v>01608500</v>
          </cell>
          <cell r="B959">
            <v>940.38</v>
          </cell>
          <cell r="C959">
            <v>662.38</v>
          </cell>
        </row>
        <row r="960">
          <cell r="A960" t="str">
            <v>01608600</v>
          </cell>
          <cell r="B960">
            <v>147.15</v>
          </cell>
          <cell r="C960">
            <v>147.15</v>
          </cell>
        </row>
        <row r="961">
          <cell r="A961" t="str">
            <v>01608700</v>
          </cell>
          <cell r="B961">
            <v>771.75</v>
          </cell>
          <cell r="C961">
            <v>771.75</v>
          </cell>
        </row>
        <row r="962">
          <cell r="A962" t="str">
            <v>01608900</v>
          </cell>
          <cell r="B962">
            <v>173.57</v>
          </cell>
          <cell r="C962">
            <v>173.57</v>
          </cell>
        </row>
        <row r="963">
          <cell r="A963" t="str">
            <v>01609000</v>
          </cell>
          <cell r="B963">
            <v>637.99</v>
          </cell>
          <cell r="C963">
            <v>602.01</v>
          </cell>
        </row>
        <row r="964">
          <cell r="A964" t="str">
            <v>01614601</v>
          </cell>
          <cell r="B964">
            <v>239.81</v>
          </cell>
          <cell r="C964">
            <v>239.81</v>
          </cell>
        </row>
        <row r="965">
          <cell r="A965" t="str">
            <v>01614602</v>
          </cell>
          <cell r="B965">
            <v>241.1</v>
          </cell>
          <cell r="C965">
            <v>241.1</v>
          </cell>
        </row>
        <row r="966">
          <cell r="A966" t="str">
            <v>01616700</v>
          </cell>
          <cell r="B966">
            <v>185.11</v>
          </cell>
          <cell r="C966">
            <v>236.23000000000002</v>
          </cell>
        </row>
        <row r="967">
          <cell r="A967" t="str">
            <v>01619100</v>
          </cell>
          <cell r="B967">
            <v>-355</v>
          </cell>
          <cell r="C967">
            <v>2075.41</v>
          </cell>
        </row>
        <row r="968">
          <cell r="A968" t="str">
            <v>01619300</v>
          </cell>
          <cell r="B968">
            <v>11796.150000000001</v>
          </cell>
          <cell r="C968">
            <v>13702.690000000002</v>
          </cell>
        </row>
        <row r="969">
          <cell r="A969" t="str">
            <v>01620400</v>
          </cell>
          <cell r="B969">
            <v>405.19</v>
          </cell>
          <cell r="C969">
            <v>405.19</v>
          </cell>
        </row>
        <row r="970">
          <cell r="A970" t="str">
            <v>01621600</v>
          </cell>
          <cell r="B970">
            <v>232.16</v>
          </cell>
        </row>
        <row r="971">
          <cell r="A971" t="str">
            <v>01622900</v>
          </cell>
          <cell r="B971">
            <v>509.46</v>
          </cell>
          <cell r="C971">
            <v>509.46000000000004</v>
          </cell>
        </row>
        <row r="972">
          <cell r="A972" t="str">
            <v>01623200</v>
          </cell>
          <cell r="B972">
            <v>19.12</v>
          </cell>
          <cell r="C972">
            <v>19.12</v>
          </cell>
        </row>
        <row r="973">
          <cell r="A973" t="str">
            <v>01623900</v>
          </cell>
          <cell r="B973">
            <v>46.99</v>
          </cell>
          <cell r="C973">
            <v>46.99</v>
          </cell>
        </row>
        <row r="974">
          <cell r="A974" t="str">
            <v>01624000</v>
          </cell>
          <cell r="B974">
            <v>50.29</v>
          </cell>
          <cell r="C974">
            <v>50.29</v>
          </cell>
        </row>
        <row r="975">
          <cell r="A975" t="str">
            <v>01624100</v>
          </cell>
          <cell r="B975">
            <v>28.12</v>
          </cell>
          <cell r="C975">
            <v>28.12</v>
          </cell>
        </row>
        <row r="976">
          <cell r="A976" t="str">
            <v>01624500</v>
          </cell>
          <cell r="B976">
            <v>184.82</v>
          </cell>
          <cell r="C976">
            <v>184.82</v>
          </cell>
        </row>
        <row r="977">
          <cell r="A977" t="str">
            <v>01624600</v>
          </cell>
          <cell r="B977">
            <v>7.64</v>
          </cell>
          <cell r="C977">
            <v>7.64</v>
          </cell>
        </row>
        <row r="978">
          <cell r="A978" t="str">
            <v>01625400</v>
          </cell>
          <cell r="B978">
            <v>105.02</v>
          </cell>
          <cell r="C978">
            <v>105.02</v>
          </cell>
        </row>
        <row r="979">
          <cell r="A979" t="str">
            <v>01626500</v>
          </cell>
          <cell r="C979">
            <v>67.430000000000007</v>
          </cell>
        </row>
        <row r="980">
          <cell r="A980" t="str">
            <v>01626800</v>
          </cell>
          <cell r="B980">
            <v>1199.01</v>
          </cell>
          <cell r="C980">
            <v>1199.01</v>
          </cell>
        </row>
        <row r="981">
          <cell r="A981" t="str">
            <v>01627000</v>
          </cell>
          <cell r="C981">
            <v>150</v>
          </cell>
        </row>
        <row r="982">
          <cell r="A982" t="str">
            <v>01628000</v>
          </cell>
          <cell r="B982">
            <v>498.14</v>
          </cell>
          <cell r="C982">
            <v>498.14</v>
          </cell>
        </row>
        <row r="983">
          <cell r="A983" t="str">
            <v>01628200</v>
          </cell>
          <cell r="B983">
            <v>0</v>
          </cell>
        </row>
        <row r="984">
          <cell r="A984" t="str">
            <v>01628300</v>
          </cell>
          <cell r="B984">
            <v>306.98</v>
          </cell>
          <cell r="C984">
            <v>306.98</v>
          </cell>
        </row>
        <row r="985">
          <cell r="A985" t="str">
            <v>01629100</v>
          </cell>
          <cell r="B985">
            <v>121.73</v>
          </cell>
          <cell r="C985">
            <v>356.93</v>
          </cell>
        </row>
        <row r="986">
          <cell r="A986" t="str">
            <v>01629500</v>
          </cell>
          <cell r="B986">
            <v>190.5</v>
          </cell>
          <cell r="C986">
            <v>190.5</v>
          </cell>
        </row>
        <row r="987">
          <cell r="A987" t="str">
            <v>01630700</v>
          </cell>
          <cell r="B987">
            <v>106.81</v>
          </cell>
          <cell r="C987">
            <v>106.81</v>
          </cell>
        </row>
        <row r="988">
          <cell r="A988" t="str">
            <v>01631000</v>
          </cell>
          <cell r="B988">
            <v>2658.2200000000003</v>
          </cell>
          <cell r="C988">
            <v>3328.8000000000006</v>
          </cell>
        </row>
        <row r="989">
          <cell r="A989" t="str">
            <v>01631300</v>
          </cell>
          <cell r="B989">
            <v>913.75</v>
          </cell>
          <cell r="C989">
            <v>913.75</v>
          </cell>
        </row>
        <row r="990">
          <cell r="A990" t="str">
            <v>01631500</v>
          </cell>
          <cell r="B990">
            <v>112.16</v>
          </cell>
          <cell r="C990">
            <v>112.16</v>
          </cell>
        </row>
        <row r="991">
          <cell r="A991" t="str">
            <v>01700700</v>
          </cell>
          <cell r="B991">
            <v>544.34</v>
          </cell>
          <cell r="C991">
            <v>450.97999999999996</v>
          </cell>
        </row>
        <row r="992">
          <cell r="A992" t="str">
            <v>01701400</v>
          </cell>
          <cell r="B992">
            <v>36.630000000000003</v>
          </cell>
          <cell r="C992">
            <v>36.630000000000003</v>
          </cell>
        </row>
        <row r="993">
          <cell r="A993" t="str">
            <v>01713300</v>
          </cell>
          <cell r="B993">
            <v>349.85999999999996</v>
          </cell>
          <cell r="C993">
            <v>454.83</v>
          </cell>
        </row>
        <row r="994">
          <cell r="A994" t="str">
            <v>01800300</v>
          </cell>
          <cell r="B994">
            <v>62.93</v>
          </cell>
          <cell r="C994">
            <v>62.93</v>
          </cell>
        </row>
        <row r="995">
          <cell r="A995" t="str">
            <v>01800900</v>
          </cell>
          <cell r="B995">
            <v>131.37</v>
          </cell>
          <cell r="C995">
            <v>131.37</v>
          </cell>
        </row>
        <row r="996">
          <cell r="A996" t="str">
            <v>01801006</v>
          </cell>
          <cell r="B996">
            <v>364.06</v>
          </cell>
          <cell r="C996">
            <v>762.52</v>
          </cell>
        </row>
        <row r="997">
          <cell r="A997" t="str">
            <v>01802300</v>
          </cell>
          <cell r="B997">
            <v>4181.75</v>
          </cell>
          <cell r="C997">
            <v>4583.76</v>
          </cell>
        </row>
        <row r="998">
          <cell r="A998" t="str">
            <v>01803300</v>
          </cell>
          <cell r="B998">
            <v>955.15</v>
          </cell>
          <cell r="C998">
            <v>955.15</v>
          </cell>
        </row>
        <row r="999">
          <cell r="A999" t="str">
            <v>01807900</v>
          </cell>
          <cell r="B999">
            <v>99.63</v>
          </cell>
          <cell r="C999">
            <v>99.63</v>
          </cell>
        </row>
        <row r="1000">
          <cell r="A1000" t="str">
            <v>01808300</v>
          </cell>
          <cell r="B1000">
            <v>104.6</v>
          </cell>
          <cell r="C1000">
            <v>104.6</v>
          </cell>
        </row>
        <row r="1001">
          <cell r="A1001" t="str">
            <v>01808400</v>
          </cell>
          <cell r="B1001">
            <v>466.44000000000005</v>
          </cell>
          <cell r="C1001">
            <v>538.44000000000005</v>
          </cell>
        </row>
        <row r="1002">
          <cell r="A1002" t="str">
            <v>01808700</v>
          </cell>
          <cell r="B1002">
            <v>39.36</v>
          </cell>
          <cell r="C1002">
            <v>39.36</v>
          </cell>
        </row>
        <row r="1003">
          <cell r="A1003" t="str">
            <v>01811100</v>
          </cell>
          <cell r="B1003">
            <v>3138.91</v>
          </cell>
          <cell r="C1003">
            <v>3089.2</v>
          </cell>
        </row>
        <row r="1004">
          <cell r="A1004" t="str">
            <v>01811400</v>
          </cell>
          <cell r="B1004">
            <v>130.29</v>
          </cell>
          <cell r="C1004">
            <v>130.29</v>
          </cell>
        </row>
        <row r="1005">
          <cell r="A1005" t="str">
            <v>01811500</v>
          </cell>
          <cell r="B1005">
            <v>852.35</v>
          </cell>
          <cell r="C1005">
            <v>1537.5100000000002</v>
          </cell>
        </row>
        <row r="1006">
          <cell r="A1006" t="str">
            <v>01812300</v>
          </cell>
          <cell r="C1006">
            <v>1158</v>
          </cell>
        </row>
        <row r="1007">
          <cell r="A1007" t="str">
            <v>01813000</v>
          </cell>
          <cell r="B1007">
            <v>7759.4599999999982</v>
          </cell>
          <cell r="C1007">
            <v>8254.1099999999988</v>
          </cell>
        </row>
        <row r="1008">
          <cell r="A1008" t="str">
            <v>01813100</v>
          </cell>
          <cell r="C1008">
            <v>1154.5</v>
          </cell>
        </row>
        <row r="1009">
          <cell r="A1009" t="str">
            <v>01813800</v>
          </cell>
          <cell r="B1009">
            <v>139.66</v>
          </cell>
          <cell r="C1009">
            <v>139.66</v>
          </cell>
        </row>
        <row r="1010">
          <cell r="A1010" t="str">
            <v>01813900</v>
          </cell>
          <cell r="B1010">
            <v>681.63</v>
          </cell>
          <cell r="C1010">
            <v>558.15000000000009</v>
          </cell>
        </row>
        <row r="1011">
          <cell r="A1011" t="str">
            <v>01814200</v>
          </cell>
          <cell r="B1011">
            <v>90.79</v>
          </cell>
          <cell r="C1011">
            <v>90.79</v>
          </cell>
        </row>
        <row r="1012">
          <cell r="A1012" t="str">
            <v>01814600</v>
          </cell>
          <cell r="B1012">
            <v>420</v>
          </cell>
        </row>
        <row r="1013">
          <cell r="A1013" t="str">
            <v>01815800</v>
          </cell>
          <cell r="B1013">
            <v>-52.12</v>
          </cell>
        </row>
        <row r="1014">
          <cell r="A1014" t="str">
            <v>01815900</v>
          </cell>
          <cell r="B1014">
            <v>679.14</v>
          </cell>
          <cell r="C1014">
            <v>771.75</v>
          </cell>
        </row>
        <row r="1015">
          <cell r="A1015" t="str">
            <v>01816000</v>
          </cell>
          <cell r="B1015">
            <v>102.9</v>
          </cell>
          <cell r="C1015">
            <v>102.9</v>
          </cell>
        </row>
        <row r="1016">
          <cell r="A1016" t="str">
            <v>01900500</v>
          </cell>
          <cell r="B1016">
            <v>38.32</v>
          </cell>
          <cell r="C1016">
            <v>38.32</v>
          </cell>
        </row>
        <row r="1017">
          <cell r="A1017" t="str">
            <v>01901000</v>
          </cell>
          <cell r="B1017">
            <v>618.6400000000001</v>
          </cell>
          <cell r="C1017">
            <v>618.6400000000001</v>
          </cell>
        </row>
        <row r="1018">
          <cell r="A1018" t="str">
            <v>01901200</v>
          </cell>
          <cell r="B1018">
            <v>2909.45</v>
          </cell>
          <cell r="C1018">
            <v>3409.1</v>
          </cell>
        </row>
        <row r="1019">
          <cell r="A1019" t="str">
            <v>01901201</v>
          </cell>
          <cell r="B1019">
            <v>869.41</v>
          </cell>
          <cell r="C1019">
            <v>1001.91</v>
          </cell>
        </row>
        <row r="1020">
          <cell r="A1020" t="str">
            <v>01901202</v>
          </cell>
          <cell r="B1020">
            <v>0</v>
          </cell>
          <cell r="C1020">
            <v>3535.33</v>
          </cell>
        </row>
        <row r="1021">
          <cell r="A1021" t="str">
            <v>01901203</v>
          </cell>
          <cell r="B1021">
            <v>2144.21</v>
          </cell>
          <cell r="C1021">
            <v>2296.21</v>
          </cell>
        </row>
        <row r="1022">
          <cell r="A1022" t="str">
            <v>01901204</v>
          </cell>
          <cell r="B1022">
            <v>216.58</v>
          </cell>
          <cell r="C1022">
            <v>371.58000000000004</v>
          </cell>
        </row>
        <row r="1023">
          <cell r="A1023" t="str">
            <v>01901205</v>
          </cell>
          <cell r="B1023">
            <v>278.08999999999997</v>
          </cell>
          <cell r="C1023">
            <v>428.09</v>
          </cell>
        </row>
        <row r="1024">
          <cell r="A1024" t="str">
            <v>01901213</v>
          </cell>
          <cell r="B1024">
            <v>170.59</v>
          </cell>
          <cell r="C1024">
            <v>170.59</v>
          </cell>
        </row>
        <row r="1025">
          <cell r="A1025" t="str">
            <v>01901215</v>
          </cell>
          <cell r="B1025">
            <v>132.94999999999999</v>
          </cell>
          <cell r="C1025">
            <v>132.94999999999999</v>
          </cell>
        </row>
        <row r="1026">
          <cell r="A1026" t="str">
            <v>01901223</v>
          </cell>
          <cell r="B1026">
            <v>435.27</v>
          </cell>
          <cell r="C1026">
            <v>435.27</v>
          </cell>
        </row>
        <row r="1027">
          <cell r="A1027" t="str">
            <v>01901224</v>
          </cell>
          <cell r="B1027">
            <v>0</v>
          </cell>
          <cell r="C1027">
            <v>154.57</v>
          </cell>
        </row>
        <row r="1028">
          <cell r="A1028" t="str">
            <v>01901225</v>
          </cell>
          <cell r="B1028">
            <v>338.88</v>
          </cell>
          <cell r="C1028">
            <v>338.88</v>
          </cell>
        </row>
        <row r="1029">
          <cell r="A1029" t="str">
            <v>01902101</v>
          </cell>
          <cell r="B1029">
            <v>173.81</v>
          </cell>
          <cell r="C1029">
            <v>173.81</v>
          </cell>
        </row>
        <row r="1030">
          <cell r="A1030" t="str">
            <v>01902103</v>
          </cell>
          <cell r="B1030">
            <v>541.82000000000005</v>
          </cell>
          <cell r="C1030">
            <v>541.82000000000005</v>
          </cell>
        </row>
        <row r="1031">
          <cell r="A1031" t="str">
            <v>01902106</v>
          </cell>
          <cell r="B1031">
            <v>110.25</v>
          </cell>
          <cell r="C1031">
            <v>110.25</v>
          </cell>
        </row>
        <row r="1032">
          <cell r="A1032" t="str">
            <v>01902107</v>
          </cell>
          <cell r="B1032">
            <v>175.5</v>
          </cell>
          <cell r="C1032">
            <v>175.5</v>
          </cell>
        </row>
        <row r="1033">
          <cell r="A1033" t="str">
            <v>01902113</v>
          </cell>
          <cell r="B1033">
            <v>29.68</v>
          </cell>
          <cell r="C1033">
            <v>38.26</v>
          </cell>
        </row>
        <row r="1034">
          <cell r="A1034" t="str">
            <v>01902114</v>
          </cell>
          <cell r="B1034">
            <v>67.489999999999995</v>
          </cell>
          <cell r="C1034">
            <v>67.489999999999995</v>
          </cell>
        </row>
        <row r="1035">
          <cell r="A1035" t="str">
            <v>01902117</v>
          </cell>
          <cell r="B1035">
            <v>456.2</v>
          </cell>
          <cell r="C1035">
            <v>456.2</v>
          </cell>
        </row>
        <row r="1036">
          <cell r="A1036" t="str">
            <v>01902120</v>
          </cell>
          <cell r="B1036">
            <v>1030.02</v>
          </cell>
          <cell r="C1036">
            <v>1030.02</v>
          </cell>
        </row>
        <row r="1037">
          <cell r="A1037" t="str">
            <v>01902140</v>
          </cell>
          <cell r="B1037">
            <v>458.06</v>
          </cell>
        </row>
        <row r="1038">
          <cell r="A1038" t="str">
            <v>01902141</v>
          </cell>
          <cell r="B1038">
            <v>1203.5999999999999</v>
          </cell>
          <cell r="C1038">
            <v>1203.5999999999999</v>
          </cell>
        </row>
        <row r="1039">
          <cell r="A1039" t="str">
            <v>01902144</v>
          </cell>
          <cell r="B1039">
            <v>472.89</v>
          </cell>
          <cell r="C1039">
            <v>472.89</v>
          </cell>
        </row>
        <row r="1040">
          <cell r="A1040" t="str">
            <v>01903200</v>
          </cell>
          <cell r="B1040">
            <v>759.26</v>
          </cell>
          <cell r="C1040">
            <v>759.26</v>
          </cell>
        </row>
        <row r="1041">
          <cell r="A1041" t="str">
            <v>01903400</v>
          </cell>
          <cell r="B1041">
            <v>5000.9399999999996</v>
          </cell>
          <cell r="C1041">
            <v>5180.5499999999993</v>
          </cell>
        </row>
        <row r="1042">
          <cell r="A1042" t="str">
            <v>01903600</v>
          </cell>
          <cell r="B1042">
            <v>113.21</v>
          </cell>
          <cell r="C1042">
            <v>113.21</v>
          </cell>
        </row>
        <row r="1043">
          <cell r="A1043" t="str">
            <v>01904200</v>
          </cell>
          <cell r="B1043">
            <v>240.57</v>
          </cell>
          <cell r="C1043">
            <v>240.57</v>
          </cell>
        </row>
        <row r="1044">
          <cell r="A1044" t="str">
            <v>01906200</v>
          </cell>
          <cell r="B1044">
            <v>1765.6100000000001</v>
          </cell>
          <cell r="C1044">
            <v>1588.31</v>
          </cell>
        </row>
        <row r="1045">
          <cell r="A1045" t="str">
            <v>01906300</v>
          </cell>
          <cell r="B1045">
            <v>271.51</v>
          </cell>
          <cell r="C1045">
            <v>271.51</v>
          </cell>
        </row>
        <row r="1046">
          <cell r="A1046" t="str">
            <v>01906500</v>
          </cell>
          <cell r="B1046">
            <v>8221.32</v>
          </cell>
          <cell r="C1046">
            <v>7900.92</v>
          </cell>
        </row>
        <row r="1047">
          <cell r="A1047" t="str">
            <v>01907200</v>
          </cell>
          <cell r="B1047">
            <v>119.63</v>
          </cell>
          <cell r="C1047">
            <v>119.63</v>
          </cell>
        </row>
        <row r="1048">
          <cell r="A1048" t="str">
            <v>01907600</v>
          </cell>
          <cell r="B1048">
            <v>104.01</v>
          </cell>
          <cell r="C1048">
            <v>104.01</v>
          </cell>
        </row>
        <row r="1049">
          <cell r="A1049" t="str">
            <v>01907700</v>
          </cell>
          <cell r="B1049">
            <v>649.08000000000004</v>
          </cell>
          <cell r="C1049">
            <v>649.08000000000004</v>
          </cell>
        </row>
        <row r="1050">
          <cell r="A1050" t="str">
            <v>01908100</v>
          </cell>
          <cell r="B1050">
            <v>235.38</v>
          </cell>
          <cell r="C1050">
            <v>235.38</v>
          </cell>
        </row>
        <row r="1051">
          <cell r="A1051" t="str">
            <v>01908200</v>
          </cell>
          <cell r="B1051">
            <v>948.1</v>
          </cell>
          <cell r="C1051">
            <v>948.1</v>
          </cell>
        </row>
        <row r="1052">
          <cell r="A1052" t="str">
            <v>01908300</v>
          </cell>
          <cell r="B1052">
            <v>109.49</v>
          </cell>
          <cell r="C1052">
            <v>109.49</v>
          </cell>
        </row>
        <row r="1053">
          <cell r="A1053" t="str">
            <v>01908500</v>
          </cell>
          <cell r="B1053">
            <v>541.93000000000006</v>
          </cell>
          <cell r="C1053">
            <v>541.93000000000006</v>
          </cell>
        </row>
        <row r="1054">
          <cell r="A1054" t="str">
            <v>01908800</v>
          </cell>
          <cell r="B1054">
            <v>237.58</v>
          </cell>
          <cell r="C1054">
            <v>193.58</v>
          </cell>
        </row>
        <row r="1055">
          <cell r="A1055" t="str">
            <v>01909000</v>
          </cell>
          <cell r="B1055">
            <v>207.06</v>
          </cell>
          <cell r="C1055">
            <v>207.06</v>
          </cell>
        </row>
        <row r="1056">
          <cell r="A1056" t="str">
            <v>01909300</v>
          </cell>
          <cell r="B1056">
            <v>182.84</v>
          </cell>
          <cell r="C1056">
            <v>182.84</v>
          </cell>
        </row>
        <row r="1057">
          <cell r="A1057" t="str">
            <v>01909400</v>
          </cell>
          <cell r="B1057">
            <v>120.42</v>
          </cell>
          <cell r="C1057">
            <v>120.42</v>
          </cell>
        </row>
        <row r="1058">
          <cell r="A1058" t="str">
            <v>01909500</v>
          </cell>
          <cell r="B1058">
            <v>202.94</v>
          </cell>
          <cell r="C1058">
            <v>202.94</v>
          </cell>
        </row>
        <row r="1059">
          <cell r="A1059" t="str">
            <v>01909700</v>
          </cell>
          <cell r="B1059">
            <v>360.19</v>
          </cell>
          <cell r="C1059">
            <v>360.19</v>
          </cell>
        </row>
        <row r="1060">
          <cell r="A1060" t="str">
            <v>01909900</v>
          </cell>
          <cell r="B1060">
            <v>624.84</v>
          </cell>
          <cell r="C1060">
            <v>624.84</v>
          </cell>
        </row>
        <row r="1061">
          <cell r="A1061" t="str">
            <v>01910000</v>
          </cell>
          <cell r="B1061">
            <v>2008.61</v>
          </cell>
          <cell r="C1061">
            <v>2008.61</v>
          </cell>
        </row>
        <row r="1062">
          <cell r="A1062" t="str">
            <v>01910400</v>
          </cell>
          <cell r="B1062">
            <v>133.51</v>
          </cell>
          <cell r="C1062">
            <v>133.51</v>
          </cell>
        </row>
        <row r="1063">
          <cell r="A1063" t="str">
            <v>01910600</v>
          </cell>
          <cell r="B1063">
            <v>42.72</v>
          </cell>
          <cell r="C1063">
            <v>42.72</v>
          </cell>
        </row>
        <row r="1064">
          <cell r="A1064" t="str">
            <v>01910700</v>
          </cell>
          <cell r="B1064">
            <v>100.4</v>
          </cell>
          <cell r="C1064">
            <v>332.18</v>
          </cell>
        </row>
        <row r="1065">
          <cell r="A1065" t="str">
            <v>01910800</v>
          </cell>
          <cell r="B1065">
            <v>-51.59</v>
          </cell>
          <cell r="C1065">
            <v>53.41</v>
          </cell>
        </row>
        <row r="1066">
          <cell r="A1066" t="str">
            <v>01911300</v>
          </cell>
          <cell r="B1066">
            <v>1368</v>
          </cell>
        </row>
        <row r="1067">
          <cell r="A1067" t="str">
            <v>01912000</v>
          </cell>
          <cell r="B1067">
            <v>168.62</v>
          </cell>
        </row>
        <row r="1068">
          <cell r="A1068" t="str">
            <v>01912300</v>
          </cell>
          <cell r="B1068">
            <v>256.22000000000003</v>
          </cell>
          <cell r="C1068">
            <v>256.22000000000003</v>
          </cell>
        </row>
        <row r="1069">
          <cell r="A1069" t="str">
            <v>01912400</v>
          </cell>
          <cell r="B1069">
            <v>725.45</v>
          </cell>
          <cell r="C1069">
            <v>663.71</v>
          </cell>
        </row>
        <row r="1070">
          <cell r="A1070" t="str">
            <v>01912500</v>
          </cell>
          <cell r="B1070">
            <v>1133.96</v>
          </cell>
          <cell r="C1070">
            <v>856.13</v>
          </cell>
        </row>
        <row r="1071">
          <cell r="A1071" t="str">
            <v>01912600</v>
          </cell>
          <cell r="B1071">
            <v>150.22999999999999</v>
          </cell>
          <cell r="C1071">
            <v>150.22999999999999</v>
          </cell>
        </row>
        <row r="1072">
          <cell r="A1072" t="str">
            <v>01912900</v>
          </cell>
          <cell r="B1072">
            <v>173.27</v>
          </cell>
          <cell r="C1072">
            <v>293.27</v>
          </cell>
        </row>
        <row r="1073">
          <cell r="A1073" t="str">
            <v>01913000</v>
          </cell>
          <cell r="B1073">
            <v>416.75</v>
          </cell>
          <cell r="C1073">
            <v>416.75</v>
          </cell>
        </row>
        <row r="1074">
          <cell r="A1074" t="str">
            <v>01913100</v>
          </cell>
          <cell r="B1074">
            <v>507.3</v>
          </cell>
          <cell r="C1074">
            <v>442.47</v>
          </cell>
        </row>
        <row r="1075">
          <cell r="A1075" t="str">
            <v>01913200</v>
          </cell>
          <cell r="B1075">
            <v>150.24</v>
          </cell>
          <cell r="C1075">
            <v>113.19</v>
          </cell>
        </row>
        <row r="1076">
          <cell r="A1076" t="str">
            <v>01913300</v>
          </cell>
          <cell r="B1076">
            <v>576.24</v>
          </cell>
          <cell r="C1076">
            <v>576.24</v>
          </cell>
        </row>
        <row r="1077">
          <cell r="A1077" t="str">
            <v>01913400</v>
          </cell>
          <cell r="B1077">
            <v>287.08999999999997</v>
          </cell>
          <cell r="C1077">
            <v>287.08999999999997</v>
          </cell>
        </row>
        <row r="1078">
          <cell r="A1078" t="str">
            <v>01923400</v>
          </cell>
          <cell r="B1078">
            <v>0</v>
          </cell>
        </row>
        <row r="1079">
          <cell r="A1079" t="str">
            <v>01924700</v>
          </cell>
          <cell r="B1079">
            <v>141.53</v>
          </cell>
          <cell r="C1079">
            <v>141.53</v>
          </cell>
        </row>
        <row r="1080">
          <cell r="A1080" t="str">
            <v>01924900</v>
          </cell>
          <cell r="B1080">
            <v>1291.94</v>
          </cell>
          <cell r="C1080">
            <v>1291.94</v>
          </cell>
        </row>
        <row r="1081">
          <cell r="A1081" t="str">
            <v>01926600</v>
          </cell>
          <cell r="B1081">
            <v>526.02</v>
          </cell>
          <cell r="C1081">
            <v>526.02</v>
          </cell>
        </row>
        <row r="1082">
          <cell r="A1082" t="str">
            <v>01930500</v>
          </cell>
          <cell r="B1082">
            <v>2363.04</v>
          </cell>
          <cell r="C1082">
            <v>2729.64</v>
          </cell>
        </row>
        <row r="1083">
          <cell r="A1083" t="str">
            <v>01932400</v>
          </cell>
          <cell r="B1083">
            <v>2112.2200000000003</v>
          </cell>
          <cell r="C1083">
            <v>2112.2200000000003</v>
          </cell>
        </row>
        <row r="1084">
          <cell r="A1084" t="str">
            <v>01932600</v>
          </cell>
          <cell r="B1084">
            <v>2010.87</v>
          </cell>
          <cell r="C1084">
            <v>2010.87</v>
          </cell>
        </row>
        <row r="1085">
          <cell r="A1085" t="str">
            <v>01932800</v>
          </cell>
          <cell r="B1085">
            <v>0</v>
          </cell>
          <cell r="C1085">
            <v>0</v>
          </cell>
        </row>
        <row r="1086">
          <cell r="A1086" t="str">
            <v>01932900</v>
          </cell>
          <cell r="B1086">
            <v>2463</v>
          </cell>
          <cell r="C1086">
            <v>2535</v>
          </cell>
        </row>
        <row r="1087">
          <cell r="A1087" t="str">
            <v>01933800</v>
          </cell>
          <cell r="B1087">
            <v>165.69</v>
          </cell>
          <cell r="C1087">
            <v>165.69</v>
          </cell>
        </row>
        <row r="1088">
          <cell r="A1088" t="str">
            <v>01934400</v>
          </cell>
          <cell r="C1088">
            <v>335</v>
          </cell>
        </row>
        <row r="1089">
          <cell r="A1089" t="str">
            <v>01936400</v>
          </cell>
          <cell r="B1089">
            <v>790.77</v>
          </cell>
          <cell r="C1089">
            <v>571.13</v>
          </cell>
        </row>
        <row r="1090">
          <cell r="A1090" t="str">
            <v>01937100</v>
          </cell>
          <cell r="B1090">
            <v>940.06</v>
          </cell>
          <cell r="C1090">
            <v>940.06</v>
          </cell>
        </row>
        <row r="1091">
          <cell r="A1091" t="str">
            <v>01937500</v>
          </cell>
          <cell r="B1091">
            <v>2447.87</v>
          </cell>
          <cell r="C1091">
            <v>2150.33</v>
          </cell>
        </row>
        <row r="1092">
          <cell r="A1092" t="str">
            <v>01938200</v>
          </cell>
          <cell r="B1092">
            <v>2223.9500000000003</v>
          </cell>
          <cell r="C1092">
            <v>4055.13</v>
          </cell>
        </row>
        <row r="1093">
          <cell r="A1093" t="str">
            <v>01938500</v>
          </cell>
          <cell r="B1093">
            <v>93.34</v>
          </cell>
          <cell r="C1093">
            <v>93.34</v>
          </cell>
        </row>
        <row r="1094">
          <cell r="A1094" t="str">
            <v>01939000</v>
          </cell>
          <cell r="B1094">
            <v>170.03</v>
          </cell>
          <cell r="C1094">
            <v>170.03</v>
          </cell>
        </row>
        <row r="1095">
          <cell r="A1095" t="str">
            <v>01939500</v>
          </cell>
          <cell r="B1095">
            <v>26.78</v>
          </cell>
          <cell r="C1095">
            <v>26.78</v>
          </cell>
        </row>
        <row r="1096">
          <cell r="A1096" t="str">
            <v>01939900</v>
          </cell>
          <cell r="B1096">
            <v>2795.2299999999996</v>
          </cell>
          <cell r="C1096">
            <v>2795.2299999999996</v>
          </cell>
        </row>
        <row r="1097">
          <cell r="A1097" t="str">
            <v>01941500</v>
          </cell>
          <cell r="B1097">
            <v>191.46</v>
          </cell>
          <cell r="C1097">
            <v>191.46</v>
          </cell>
        </row>
        <row r="1098">
          <cell r="A1098" t="str">
            <v>01941700</v>
          </cell>
          <cell r="B1098">
            <v>79.75</v>
          </cell>
          <cell r="C1098">
            <v>79.75</v>
          </cell>
        </row>
        <row r="1099">
          <cell r="A1099" t="str">
            <v>01942200</v>
          </cell>
          <cell r="B1099">
            <v>523.88</v>
          </cell>
          <cell r="C1099">
            <v>523.88</v>
          </cell>
        </row>
        <row r="1100">
          <cell r="A1100" t="str">
            <v>01942800</v>
          </cell>
          <cell r="B1100">
            <v>508.89</v>
          </cell>
          <cell r="C1100">
            <v>404.79</v>
          </cell>
        </row>
        <row r="1101">
          <cell r="A1101" t="str">
            <v>01943600</v>
          </cell>
          <cell r="B1101">
            <v>87.51</v>
          </cell>
          <cell r="C1101">
            <v>87.51</v>
          </cell>
        </row>
        <row r="1102">
          <cell r="A1102" t="str">
            <v>01944000</v>
          </cell>
          <cell r="B1102">
            <v>223.79</v>
          </cell>
          <cell r="C1102">
            <v>223.79</v>
          </cell>
        </row>
        <row r="1103">
          <cell r="A1103" t="str">
            <v>01944100</v>
          </cell>
          <cell r="B1103">
            <v>133.01</v>
          </cell>
          <cell r="C1103">
            <v>133.01</v>
          </cell>
        </row>
        <row r="1104">
          <cell r="A1104" t="str">
            <v>01944300</v>
          </cell>
          <cell r="B1104">
            <v>38.31</v>
          </cell>
          <cell r="C1104">
            <v>38.31</v>
          </cell>
        </row>
        <row r="1105">
          <cell r="A1105" t="str">
            <v>01944700</v>
          </cell>
          <cell r="B1105">
            <v>4589.34</v>
          </cell>
          <cell r="C1105">
            <v>5329.34</v>
          </cell>
        </row>
        <row r="1106">
          <cell r="A1106" t="str">
            <v>01985700</v>
          </cell>
          <cell r="B1106">
            <v>758.36</v>
          </cell>
          <cell r="C1106">
            <v>694.27</v>
          </cell>
        </row>
        <row r="1107">
          <cell r="A1107" t="str">
            <v>01986300</v>
          </cell>
          <cell r="B1107">
            <v>158.44999999999999</v>
          </cell>
          <cell r="C1107">
            <v>227.83999999999997</v>
          </cell>
        </row>
        <row r="1108">
          <cell r="A1108" t="str">
            <v>01986500</v>
          </cell>
          <cell r="B1108">
            <v>575.72</v>
          </cell>
          <cell r="C1108">
            <v>575.72</v>
          </cell>
        </row>
        <row r="1109">
          <cell r="A1109" t="str">
            <v>01987500</v>
          </cell>
          <cell r="B1109">
            <v>102.9</v>
          </cell>
          <cell r="C1109">
            <v>102.9</v>
          </cell>
        </row>
        <row r="1110">
          <cell r="A1110" t="str">
            <v>01987800</v>
          </cell>
          <cell r="B1110">
            <v>56.22</v>
          </cell>
          <cell r="C1110">
            <v>56.22</v>
          </cell>
        </row>
        <row r="1111">
          <cell r="A1111" t="str">
            <v>01988400</v>
          </cell>
          <cell r="B1111">
            <v>92.03</v>
          </cell>
          <cell r="C1111">
            <v>163.06</v>
          </cell>
        </row>
        <row r="1112">
          <cell r="A1112" t="str">
            <v>01989200</v>
          </cell>
          <cell r="B1112">
            <v>2125.04</v>
          </cell>
          <cell r="C1112">
            <v>2125.04</v>
          </cell>
        </row>
        <row r="1113">
          <cell r="A1113" t="str">
            <v>01989600</v>
          </cell>
          <cell r="B1113">
            <v>458.21</v>
          </cell>
          <cell r="C1113">
            <v>458.21</v>
          </cell>
        </row>
        <row r="1114">
          <cell r="A1114" t="str">
            <v>01990400</v>
          </cell>
          <cell r="B1114">
            <v>1215.24</v>
          </cell>
          <cell r="C1114">
            <v>1215.24</v>
          </cell>
        </row>
        <row r="1115">
          <cell r="A1115" t="str">
            <v>01991200</v>
          </cell>
          <cell r="B1115">
            <v>266.51</v>
          </cell>
          <cell r="C1115">
            <v>266.51</v>
          </cell>
        </row>
        <row r="1116">
          <cell r="A1116" t="str">
            <v>01991300</v>
          </cell>
          <cell r="B1116">
            <v>5684.87</v>
          </cell>
          <cell r="C1116">
            <v>5261.96</v>
          </cell>
        </row>
        <row r="1117">
          <cell r="A1117" t="str">
            <v>01991500</v>
          </cell>
          <cell r="B1117">
            <v>312.81</v>
          </cell>
          <cell r="C1117">
            <v>312.81</v>
          </cell>
        </row>
        <row r="1118">
          <cell r="A1118" t="str">
            <v>01991600</v>
          </cell>
          <cell r="B1118">
            <v>130.69</v>
          </cell>
          <cell r="C1118">
            <v>130.69</v>
          </cell>
        </row>
        <row r="1119">
          <cell r="A1119" t="str">
            <v>01991700</v>
          </cell>
          <cell r="B1119">
            <v>73.06</v>
          </cell>
          <cell r="C1119">
            <v>73.06</v>
          </cell>
        </row>
        <row r="1120">
          <cell r="A1120" t="str">
            <v>01991800</v>
          </cell>
          <cell r="B1120">
            <v>101.87</v>
          </cell>
          <cell r="C1120">
            <v>101.87</v>
          </cell>
        </row>
        <row r="1121">
          <cell r="A1121" t="str">
            <v>01991900</v>
          </cell>
          <cell r="B1121">
            <v>114.22</v>
          </cell>
          <cell r="C1121">
            <v>114.22</v>
          </cell>
        </row>
        <row r="1122">
          <cell r="A1122" t="str">
            <v>02000200</v>
          </cell>
          <cell r="B1122">
            <v>3924.55</v>
          </cell>
          <cell r="C1122">
            <v>4012.36</v>
          </cell>
        </row>
        <row r="1123">
          <cell r="A1123" t="str">
            <v>02000204</v>
          </cell>
          <cell r="B1123">
            <v>412.42</v>
          </cell>
          <cell r="C1123">
            <v>412.42</v>
          </cell>
        </row>
        <row r="1124">
          <cell r="A1124" t="str">
            <v>02000207</v>
          </cell>
          <cell r="B1124">
            <v>1250.42</v>
          </cell>
          <cell r="C1124">
            <v>2350.42</v>
          </cell>
        </row>
        <row r="1125">
          <cell r="A1125" t="str">
            <v>02000211</v>
          </cell>
          <cell r="B1125">
            <v>348.06</v>
          </cell>
          <cell r="C1125">
            <v>348.06</v>
          </cell>
        </row>
        <row r="1126">
          <cell r="A1126" t="str">
            <v>02000214</v>
          </cell>
          <cell r="B1126">
            <v>202.88</v>
          </cell>
          <cell r="C1126">
            <v>202.88</v>
          </cell>
        </row>
        <row r="1127">
          <cell r="A1127" t="str">
            <v>02000700</v>
          </cell>
          <cell r="B1127">
            <v>1150.3400000000001</v>
          </cell>
          <cell r="C1127">
            <v>1150.3400000000001</v>
          </cell>
        </row>
        <row r="1128">
          <cell r="A1128" t="str">
            <v>02000800</v>
          </cell>
          <cell r="B1128">
            <v>278.10000000000002</v>
          </cell>
          <cell r="C1128">
            <v>278.10000000000002</v>
          </cell>
        </row>
        <row r="1129">
          <cell r="A1129" t="str">
            <v>02002600</v>
          </cell>
          <cell r="B1129">
            <v>2823.08</v>
          </cell>
          <cell r="C1129">
            <v>2823.08</v>
          </cell>
        </row>
        <row r="1130">
          <cell r="A1130" t="str">
            <v>02003700</v>
          </cell>
          <cell r="B1130">
            <v>1052.08</v>
          </cell>
          <cell r="C1130">
            <v>1361.82</v>
          </cell>
        </row>
        <row r="1131">
          <cell r="A1131" t="str">
            <v>02003800</v>
          </cell>
          <cell r="B1131">
            <v>9410.48</v>
          </cell>
          <cell r="C1131">
            <v>11100.539999999999</v>
          </cell>
        </row>
        <row r="1132">
          <cell r="A1132" t="str">
            <v>02004000</v>
          </cell>
          <cell r="B1132">
            <v>0</v>
          </cell>
          <cell r="C1132">
            <v>0</v>
          </cell>
        </row>
        <row r="1133">
          <cell r="A1133" t="str">
            <v>02004100</v>
          </cell>
          <cell r="B1133">
            <v>102.53999999999999</v>
          </cell>
          <cell r="C1133">
            <v>102.53999999999999</v>
          </cell>
        </row>
        <row r="1134">
          <cell r="A1134" t="str">
            <v>02004900</v>
          </cell>
          <cell r="B1134">
            <v>591.67999999999995</v>
          </cell>
          <cell r="C1134">
            <v>591.67999999999995</v>
          </cell>
        </row>
        <row r="1135">
          <cell r="A1135" t="str">
            <v>02005100</v>
          </cell>
          <cell r="B1135">
            <v>0</v>
          </cell>
          <cell r="C1135">
            <v>535</v>
          </cell>
        </row>
        <row r="1136">
          <cell r="A1136" t="str">
            <v>02005200</v>
          </cell>
          <cell r="B1136">
            <v>187.28</v>
          </cell>
          <cell r="C1136">
            <v>187.28</v>
          </cell>
        </row>
        <row r="1137">
          <cell r="A1137" t="str">
            <v>02008400</v>
          </cell>
          <cell r="B1137">
            <v>247.35</v>
          </cell>
          <cell r="C1137">
            <v>247.35</v>
          </cell>
        </row>
        <row r="1138">
          <cell r="A1138" t="str">
            <v>02009400</v>
          </cell>
          <cell r="B1138">
            <v>57.64</v>
          </cell>
          <cell r="C1138">
            <v>57.64</v>
          </cell>
        </row>
        <row r="1139">
          <cell r="A1139" t="str">
            <v>02011500</v>
          </cell>
          <cell r="B1139">
            <v>405.33</v>
          </cell>
          <cell r="C1139">
            <v>405.33</v>
          </cell>
        </row>
        <row r="1140">
          <cell r="A1140" t="str">
            <v>02022800</v>
          </cell>
          <cell r="B1140">
            <v>1614.02</v>
          </cell>
          <cell r="C1140">
            <v>1614.02</v>
          </cell>
        </row>
        <row r="1141">
          <cell r="A1141" t="str">
            <v>02023400</v>
          </cell>
          <cell r="B1141">
            <v>32.380000000000003</v>
          </cell>
          <cell r="C1141">
            <v>32.380000000000003</v>
          </cell>
        </row>
        <row r="1142">
          <cell r="A1142" t="str">
            <v>02023500</v>
          </cell>
          <cell r="B1142">
            <v>54.78</v>
          </cell>
          <cell r="C1142">
            <v>54.78</v>
          </cell>
        </row>
        <row r="1143">
          <cell r="A1143" t="str">
            <v>02023900</v>
          </cell>
          <cell r="B1143">
            <v>75.22</v>
          </cell>
          <cell r="C1143">
            <v>75.22</v>
          </cell>
        </row>
        <row r="1144">
          <cell r="A1144" t="str">
            <v>02024100</v>
          </cell>
          <cell r="B1144">
            <v>19.7</v>
          </cell>
          <cell r="C1144">
            <v>19.7</v>
          </cell>
        </row>
        <row r="1145">
          <cell r="A1145" t="str">
            <v>02026100</v>
          </cell>
          <cell r="B1145">
            <v>517.98</v>
          </cell>
          <cell r="C1145">
            <v>638.18000000000006</v>
          </cell>
        </row>
        <row r="1146">
          <cell r="A1146" t="str">
            <v>02026200</v>
          </cell>
          <cell r="B1146">
            <v>101.2</v>
          </cell>
          <cell r="C1146">
            <v>156.69999999999999</v>
          </cell>
        </row>
        <row r="1147">
          <cell r="A1147" t="str">
            <v>02026500</v>
          </cell>
          <cell r="B1147">
            <v>559.75</v>
          </cell>
          <cell r="C1147">
            <v>559.75</v>
          </cell>
        </row>
        <row r="1148">
          <cell r="A1148" t="str">
            <v>02027000</v>
          </cell>
          <cell r="B1148">
            <v>139.05000000000001</v>
          </cell>
          <cell r="C1148">
            <v>568.91999999999996</v>
          </cell>
        </row>
        <row r="1149">
          <cell r="A1149" t="str">
            <v>02027500</v>
          </cell>
          <cell r="B1149">
            <v>463.29</v>
          </cell>
          <cell r="C1149">
            <v>463.29</v>
          </cell>
        </row>
        <row r="1150">
          <cell r="A1150" t="str">
            <v>02027800</v>
          </cell>
          <cell r="B1150">
            <v>1099.01</v>
          </cell>
          <cell r="C1150">
            <v>950.32999999999993</v>
          </cell>
        </row>
        <row r="1151">
          <cell r="A1151" t="str">
            <v>02028600</v>
          </cell>
          <cell r="B1151">
            <v>415.72</v>
          </cell>
          <cell r="C1151">
            <v>752.54</v>
          </cell>
        </row>
        <row r="1152">
          <cell r="A1152" t="str">
            <v>02030100</v>
          </cell>
          <cell r="B1152">
            <v>385.87</v>
          </cell>
          <cell r="C1152">
            <v>385.87</v>
          </cell>
        </row>
        <row r="1153">
          <cell r="A1153" t="str">
            <v>02030200</v>
          </cell>
          <cell r="B1153">
            <v>387.93</v>
          </cell>
          <cell r="C1153">
            <v>387.93</v>
          </cell>
        </row>
        <row r="1154">
          <cell r="A1154" t="str">
            <v>02100500</v>
          </cell>
          <cell r="B1154">
            <v>0</v>
          </cell>
        </row>
        <row r="1155">
          <cell r="A1155" t="str">
            <v>02102000</v>
          </cell>
          <cell r="B1155">
            <v>52.04</v>
          </cell>
          <cell r="C1155">
            <v>52.04</v>
          </cell>
        </row>
        <row r="1156">
          <cell r="A1156" t="str">
            <v>02200800</v>
          </cell>
          <cell r="B1156">
            <v>5319.4299999999994</v>
          </cell>
          <cell r="C1156">
            <v>5097.0699999999988</v>
          </cell>
        </row>
        <row r="1157">
          <cell r="A1157" t="str">
            <v>02205300</v>
          </cell>
          <cell r="B1157">
            <v>1841.02</v>
          </cell>
          <cell r="C1157">
            <v>2141.02</v>
          </cell>
        </row>
        <row r="1158">
          <cell r="A1158" t="str">
            <v>02205400</v>
          </cell>
          <cell r="B1158">
            <v>555.45000000000005</v>
          </cell>
          <cell r="C1158">
            <v>370.23</v>
          </cell>
        </row>
        <row r="1159">
          <cell r="A1159" t="str">
            <v>02205600</v>
          </cell>
          <cell r="B1159">
            <v>49.94</v>
          </cell>
          <cell r="C1159">
            <v>49.94</v>
          </cell>
        </row>
        <row r="1160">
          <cell r="A1160" t="str">
            <v>02205800</v>
          </cell>
          <cell r="B1160">
            <v>33.46</v>
          </cell>
          <cell r="C1160">
            <v>33.46</v>
          </cell>
        </row>
        <row r="1161">
          <cell r="A1161" t="str">
            <v>02205900</v>
          </cell>
          <cell r="B1161">
            <v>0</v>
          </cell>
          <cell r="C1161">
            <v>1330.49</v>
          </cell>
        </row>
        <row r="1162">
          <cell r="A1162" t="str">
            <v>02206100</v>
          </cell>
          <cell r="B1162">
            <v>499</v>
          </cell>
          <cell r="C1162">
            <v>499</v>
          </cell>
        </row>
        <row r="1163">
          <cell r="A1163" t="str">
            <v>02206300</v>
          </cell>
          <cell r="B1163">
            <v>128.1</v>
          </cell>
          <cell r="C1163">
            <v>128.1</v>
          </cell>
        </row>
        <row r="1164">
          <cell r="A1164" t="str">
            <v>02206500</v>
          </cell>
          <cell r="B1164">
            <v>1875.6</v>
          </cell>
          <cell r="C1164">
            <v>1635.27</v>
          </cell>
        </row>
        <row r="1165">
          <cell r="A1165" t="str">
            <v>02206600</v>
          </cell>
          <cell r="B1165">
            <v>3735.8</v>
          </cell>
          <cell r="C1165">
            <v>4863.08</v>
          </cell>
        </row>
        <row r="1166">
          <cell r="A1166" t="str">
            <v>02206700</v>
          </cell>
          <cell r="B1166">
            <v>625.9</v>
          </cell>
          <cell r="C1166">
            <v>625.9</v>
          </cell>
        </row>
        <row r="1167">
          <cell r="A1167" t="str">
            <v>02207100</v>
          </cell>
          <cell r="B1167">
            <v>0</v>
          </cell>
          <cell r="C1167">
            <v>1950.4</v>
          </cell>
        </row>
        <row r="1168">
          <cell r="A1168" t="str">
            <v>02214400</v>
          </cell>
          <cell r="B1168">
            <v>1051.02</v>
          </cell>
          <cell r="C1168">
            <v>1051.02</v>
          </cell>
        </row>
        <row r="1169">
          <cell r="A1169" t="str">
            <v>02214800</v>
          </cell>
          <cell r="B1169">
            <v>2773.6200000000003</v>
          </cell>
          <cell r="C1169">
            <v>2887.94</v>
          </cell>
        </row>
        <row r="1170">
          <cell r="A1170" t="str">
            <v>02215500</v>
          </cell>
          <cell r="B1170">
            <v>340.71</v>
          </cell>
          <cell r="C1170">
            <v>340.71</v>
          </cell>
        </row>
        <row r="1171">
          <cell r="A1171" t="str">
            <v>02215700</v>
          </cell>
          <cell r="B1171">
            <v>888.32</v>
          </cell>
          <cell r="C1171">
            <v>888.32</v>
          </cell>
        </row>
        <row r="1172">
          <cell r="A1172" t="str">
            <v>02215900</v>
          </cell>
          <cell r="B1172">
            <v>44.98</v>
          </cell>
          <cell r="C1172">
            <v>44.98</v>
          </cell>
        </row>
        <row r="1173">
          <cell r="A1173" t="str">
            <v>02216100</v>
          </cell>
          <cell r="B1173">
            <v>67.47</v>
          </cell>
          <cell r="C1173">
            <v>67.47</v>
          </cell>
        </row>
        <row r="1174">
          <cell r="A1174" t="str">
            <v>02216200</v>
          </cell>
          <cell r="B1174">
            <v>140</v>
          </cell>
          <cell r="C1174">
            <v>70</v>
          </cell>
        </row>
        <row r="1175">
          <cell r="A1175" t="str">
            <v>02216800</v>
          </cell>
          <cell r="B1175">
            <v>2888.15</v>
          </cell>
          <cell r="C1175">
            <v>3414.8700000000003</v>
          </cell>
        </row>
        <row r="1176">
          <cell r="A1176" t="str">
            <v>02300700</v>
          </cell>
          <cell r="B1176">
            <v>483.63</v>
          </cell>
          <cell r="C1176">
            <v>483.63</v>
          </cell>
        </row>
        <row r="1177">
          <cell r="A1177" t="str">
            <v>02300800</v>
          </cell>
          <cell r="B1177">
            <v>583.69999999999993</v>
          </cell>
          <cell r="C1177">
            <v>539.02</v>
          </cell>
        </row>
        <row r="1178">
          <cell r="A1178" t="str">
            <v>02300900</v>
          </cell>
          <cell r="B1178">
            <v>35.700000000000003</v>
          </cell>
          <cell r="C1178">
            <v>35.700000000000003</v>
          </cell>
        </row>
        <row r="1179">
          <cell r="A1179" t="str">
            <v>02301000</v>
          </cell>
          <cell r="B1179">
            <v>148.24</v>
          </cell>
          <cell r="C1179">
            <v>148.24</v>
          </cell>
        </row>
        <row r="1180">
          <cell r="A1180" t="str">
            <v>02301001</v>
          </cell>
          <cell r="B1180">
            <v>109.43</v>
          </cell>
          <cell r="C1180">
            <v>109.43</v>
          </cell>
        </row>
        <row r="1181">
          <cell r="A1181" t="str">
            <v>02301002</v>
          </cell>
          <cell r="B1181">
            <v>55.64</v>
          </cell>
          <cell r="C1181">
            <v>55.64</v>
          </cell>
        </row>
        <row r="1182">
          <cell r="A1182" t="str">
            <v>02301007</v>
          </cell>
          <cell r="B1182">
            <v>64.430000000000007</v>
          </cell>
          <cell r="C1182">
            <v>64.430000000000007</v>
          </cell>
        </row>
        <row r="1183">
          <cell r="A1183" t="str">
            <v>02301008</v>
          </cell>
          <cell r="B1183">
            <v>49.94</v>
          </cell>
          <cell r="C1183">
            <v>49.94</v>
          </cell>
        </row>
        <row r="1184">
          <cell r="A1184" t="str">
            <v>02301009</v>
          </cell>
          <cell r="B1184">
            <v>130.33000000000001</v>
          </cell>
          <cell r="C1184">
            <v>130.33000000000001</v>
          </cell>
        </row>
        <row r="1185">
          <cell r="A1185" t="str">
            <v>02301300</v>
          </cell>
          <cell r="B1185">
            <v>411.22</v>
          </cell>
          <cell r="C1185">
            <v>218.96</v>
          </cell>
        </row>
        <row r="1186">
          <cell r="A1186" t="str">
            <v>02301800</v>
          </cell>
          <cell r="B1186">
            <v>97.76</v>
          </cell>
          <cell r="C1186">
            <v>76.160000000000011</v>
          </cell>
        </row>
        <row r="1187">
          <cell r="A1187" t="str">
            <v>02500400</v>
          </cell>
          <cell r="B1187">
            <v>382.54</v>
          </cell>
          <cell r="C1187">
            <v>382.54</v>
          </cell>
        </row>
        <row r="1188">
          <cell r="A1188" t="str">
            <v>02500500</v>
          </cell>
          <cell r="B1188">
            <v>210</v>
          </cell>
          <cell r="C1188">
            <v>0</v>
          </cell>
        </row>
        <row r="1189">
          <cell r="A1189" t="str">
            <v>02500700</v>
          </cell>
          <cell r="B1189">
            <v>814.2</v>
          </cell>
          <cell r="C1189">
            <v>894.2</v>
          </cell>
        </row>
        <row r="1190">
          <cell r="A1190" t="str">
            <v>02500800</v>
          </cell>
          <cell r="B1190">
            <v>41.16</v>
          </cell>
          <cell r="C1190">
            <v>41.16</v>
          </cell>
        </row>
        <row r="1191">
          <cell r="A1191" t="str">
            <v>02601100</v>
          </cell>
          <cell r="B1191">
            <v>223.93</v>
          </cell>
          <cell r="C1191">
            <v>295.79000000000002</v>
          </cell>
        </row>
        <row r="1192">
          <cell r="A1192" t="str">
            <v>9999</v>
          </cell>
          <cell r="B1192">
            <v>2667.5</v>
          </cell>
          <cell r="C1192">
            <v>1278.75</v>
          </cell>
        </row>
        <row r="1193">
          <cell r="A1193" t="str">
            <v>(vide)</v>
          </cell>
          <cell r="C1193">
            <v>60.89</v>
          </cell>
        </row>
        <row r="1194">
          <cell r="A1194" t="str">
            <v>00000301</v>
          </cell>
          <cell r="B1194">
            <v>2058.94</v>
          </cell>
          <cell r="C1194">
            <v>2434.5</v>
          </cell>
        </row>
        <row r="1195">
          <cell r="A1195" t="str">
            <v>00000313</v>
          </cell>
          <cell r="B1195">
            <v>0</v>
          </cell>
          <cell r="C1195">
            <v>0</v>
          </cell>
        </row>
        <row r="1196">
          <cell r="A1196" t="str">
            <v>00000344</v>
          </cell>
          <cell r="B1196">
            <v>7264</v>
          </cell>
          <cell r="C1196">
            <v>8295.7000000000007</v>
          </cell>
        </row>
        <row r="1197">
          <cell r="A1197" t="str">
            <v>00000356</v>
          </cell>
          <cell r="B1197">
            <v>220.71</v>
          </cell>
          <cell r="C1197">
            <v>273</v>
          </cell>
        </row>
        <row r="1198">
          <cell r="A1198" t="str">
            <v>00000370</v>
          </cell>
          <cell r="B1198">
            <v>40</v>
          </cell>
        </row>
        <row r="1199">
          <cell r="A1199" t="str">
            <v>00000396</v>
          </cell>
          <cell r="B1199">
            <v>215</v>
          </cell>
        </row>
        <row r="1200">
          <cell r="A1200" t="str">
            <v>00000401</v>
          </cell>
          <cell r="B1200">
            <v>0</v>
          </cell>
          <cell r="C1200">
            <v>960</v>
          </cell>
        </row>
        <row r="1201">
          <cell r="A1201" t="str">
            <v>00000408</v>
          </cell>
          <cell r="B1201">
            <v>0</v>
          </cell>
        </row>
        <row r="1202">
          <cell r="A1202" t="str">
            <v>00000415</v>
          </cell>
          <cell r="B1202">
            <v>0</v>
          </cell>
          <cell r="C1202">
            <v>161</v>
          </cell>
        </row>
        <row r="1203">
          <cell r="A1203" t="str">
            <v>00000303</v>
          </cell>
          <cell r="B1203">
            <v>195</v>
          </cell>
          <cell r="C1203">
            <v>183</v>
          </cell>
        </row>
        <row r="1204">
          <cell r="A1204" t="str">
            <v>00000406</v>
          </cell>
          <cell r="B1204">
            <v>0</v>
          </cell>
          <cell r="C1204">
            <v>285</v>
          </cell>
        </row>
        <row r="1205">
          <cell r="A1205" t="str">
            <v>00000354</v>
          </cell>
          <cell r="B1205">
            <v>68.239999999999995</v>
          </cell>
        </row>
        <row r="1206">
          <cell r="A1206" t="str">
            <v>00000386</v>
          </cell>
          <cell r="B1206">
            <v>267</v>
          </cell>
        </row>
        <row r="1207">
          <cell r="A1207" t="str">
            <v>00000309</v>
          </cell>
          <cell r="B1207">
            <v>243</v>
          </cell>
          <cell r="C1207">
            <v>156</v>
          </cell>
        </row>
        <row r="1208">
          <cell r="A1208" t="str">
            <v>00000362</v>
          </cell>
          <cell r="B1208">
            <v>14201.779999999997</v>
          </cell>
          <cell r="C1208">
            <v>18665.48</v>
          </cell>
        </row>
        <row r="1209">
          <cell r="A1209" t="str">
            <v>00000369</v>
          </cell>
          <cell r="B1209">
            <v>0</v>
          </cell>
          <cell r="C1209">
            <v>219</v>
          </cell>
        </row>
        <row r="1210">
          <cell r="A1210" t="str">
            <v>00000371</v>
          </cell>
          <cell r="B1210">
            <v>2030.4</v>
          </cell>
          <cell r="C1210">
            <v>2030.4</v>
          </cell>
        </row>
        <row r="1211">
          <cell r="A1211" t="str">
            <v>00620000</v>
          </cell>
          <cell r="B1211">
            <v>-752.99</v>
          </cell>
        </row>
        <row r="1212">
          <cell r="A1212" t="str">
            <v>02215100</v>
          </cell>
          <cell r="B1212">
            <v>70</v>
          </cell>
        </row>
        <row r="1213">
          <cell r="A1213" t="str">
            <v>00000412</v>
          </cell>
          <cell r="B1213">
            <v>0</v>
          </cell>
        </row>
        <row r="1214">
          <cell r="A1214" t="str">
            <v>00000343</v>
          </cell>
          <cell r="B1214">
            <v>694.75</v>
          </cell>
          <cell r="C1214">
            <v>409</v>
          </cell>
        </row>
        <row r="1215">
          <cell r="A1215" t="str">
            <v>00000285</v>
          </cell>
          <cell r="B1215">
            <v>109.5</v>
          </cell>
          <cell r="C1215">
            <v>191</v>
          </cell>
        </row>
        <row r="1216">
          <cell r="A1216" t="str">
            <v>00000357</v>
          </cell>
          <cell r="B1216">
            <v>544</v>
          </cell>
          <cell r="C1216">
            <v>499</v>
          </cell>
        </row>
        <row r="1217">
          <cell r="A1217" t="str">
            <v>00000364</v>
          </cell>
          <cell r="B1217">
            <v>120</v>
          </cell>
          <cell r="C1217">
            <v>120</v>
          </cell>
        </row>
        <row r="1218">
          <cell r="A1218" t="str">
            <v>00000380</v>
          </cell>
          <cell r="B1218">
            <v>109.75</v>
          </cell>
          <cell r="C1218">
            <v>259</v>
          </cell>
        </row>
        <row r="1219">
          <cell r="A1219" t="str">
            <v>00504100</v>
          </cell>
          <cell r="B1219">
            <v>295</v>
          </cell>
        </row>
        <row r="1220">
          <cell r="A1220" t="str">
            <v>00000365</v>
          </cell>
          <cell r="B1220">
            <v>3840</v>
          </cell>
          <cell r="C1220">
            <v>1030</v>
          </cell>
        </row>
        <row r="1221">
          <cell r="A1221" t="str">
            <v>00000367</v>
          </cell>
          <cell r="B1221">
            <v>78.989999999999995</v>
          </cell>
          <cell r="C1221">
            <v>171.13</v>
          </cell>
        </row>
        <row r="1222">
          <cell r="A1222" t="str">
            <v>00000368</v>
          </cell>
          <cell r="B1222">
            <v>5248.6699999999992</v>
          </cell>
          <cell r="C1222">
            <v>2494.1299999999997</v>
          </cell>
        </row>
        <row r="1223">
          <cell r="A1223" t="str">
            <v>00000381</v>
          </cell>
          <cell r="B1223">
            <v>150</v>
          </cell>
        </row>
        <row r="1224">
          <cell r="A1224" t="str">
            <v>00000421</v>
          </cell>
          <cell r="B1224">
            <v>0</v>
          </cell>
          <cell r="C1224">
            <v>159.35</v>
          </cell>
        </row>
        <row r="1225">
          <cell r="A1225" t="str">
            <v>00000366</v>
          </cell>
          <cell r="B1225">
            <v>550</v>
          </cell>
        </row>
        <row r="1226">
          <cell r="A1226" t="str">
            <v>00000293</v>
          </cell>
          <cell r="B1226">
            <v>80</v>
          </cell>
        </row>
        <row r="1227">
          <cell r="A1227" t="str">
            <v>00000298</v>
          </cell>
          <cell r="B1227">
            <v>122</v>
          </cell>
        </row>
        <row r="1228">
          <cell r="A1228" t="str">
            <v>00312100</v>
          </cell>
          <cell r="B1228">
            <v>406.25</v>
          </cell>
        </row>
        <row r="1229">
          <cell r="A1229" t="str">
            <v>00000304</v>
          </cell>
          <cell r="B1229">
            <v>352</v>
          </cell>
          <cell r="C1229">
            <v>379</v>
          </cell>
        </row>
        <row r="1230">
          <cell r="A1230" t="str">
            <v>00000359</v>
          </cell>
          <cell r="B1230">
            <v>53</v>
          </cell>
          <cell r="C1230">
            <v>110</v>
          </cell>
        </row>
        <row r="1231">
          <cell r="A1231" t="str">
            <v>00000242</v>
          </cell>
          <cell r="B1231">
            <v>2190</v>
          </cell>
          <cell r="C1231">
            <v>8986</v>
          </cell>
        </row>
        <row r="1232">
          <cell r="A1232" t="str">
            <v>00000422</v>
          </cell>
          <cell r="B1232">
            <v>0</v>
          </cell>
          <cell r="C1232">
            <v>86.66</v>
          </cell>
        </row>
        <row r="1233">
          <cell r="A1233" t="str">
            <v>00000290</v>
          </cell>
          <cell r="B1233">
            <v>0</v>
          </cell>
          <cell r="C1233">
            <v>219</v>
          </cell>
        </row>
        <row r="1234">
          <cell r="A1234" t="str">
            <v>00000305</v>
          </cell>
          <cell r="B1234">
            <v>195</v>
          </cell>
          <cell r="C1234">
            <v>312</v>
          </cell>
        </row>
        <row r="1235">
          <cell r="A1235" t="str">
            <v>00000310</v>
          </cell>
          <cell r="B1235">
            <v>477</v>
          </cell>
          <cell r="C1235">
            <v>477</v>
          </cell>
        </row>
        <row r="1236">
          <cell r="A1236" t="str">
            <v>00000316</v>
          </cell>
          <cell r="B1236">
            <v>1626.68</v>
          </cell>
          <cell r="C1236">
            <v>10366.25</v>
          </cell>
        </row>
        <row r="1237">
          <cell r="A1237" t="str">
            <v>00000358</v>
          </cell>
          <cell r="B1237">
            <v>85</v>
          </cell>
          <cell r="C1237">
            <v>99</v>
          </cell>
        </row>
        <row r="1238">
          <cell r="A1238" t="str">
            <v>00000373</v>
          </cell>
          <cell r="B1238">
            <v>717.5</v>
          </cell>
          <cell r="C1238">
            <v>14958.5</v>
          </cell>
        </row>
        <row r="1239">
          <cell r="A1239" t="str">
            <v>00000306</v>
          </cell>
          <cell r="B1239">
            <v>80</v>
          </cell>
          <cell r="C1239">
            <v>80</v>
          </cell>
        </row>
        <row r="1240">
          <cell r="A1240" t="str">
            <v>00000353</v>
          </cell>
          <cell r="B1240">
            <v>210</v>
          </cell>
        </row>
        <row r="1241">
          <cell r="A1241" t="str">
            <v>00000388</v>
          </cell>
          <cell r="B1241">
            <v>335</v>
          </cell>
        </row>
        <row r="1242">
          <cell r="A1242" t="str">
            <v>00000389</v>
          </cell>
          <cell r="B1242">
            <v>120</v>
          </cell>
        </row>
        <row r="1243">
          <cell r="A1243" t="str">
            <v>00000379</v>
          </cell>
          <cell r="B1243">
            <v>97.13</v>
          </cell>
          <cell r="C1243">
            <v>97.13</v>
          </cell>
        </row>
        <row r="1244">
          <cell r="A1244" t="str">
            <v>00000427</v>
          </cell>
          <cell r="B1244">
            <v>533.4</v>
          </cell>
          <cell r="C1244">
            <v>743.4</v>
          </cell>
        </row>
        <row r="1245">
          <cell r="A1245" t="str">
            <v>00000383</v>
          </cell>
          <cell r="C1245">
            <v>116.36</v>
          </cell>
        </row>
        <row r="1246">
          <cell r="A1246" t="str">
            <v>00000449</v>
          </cell>
          <cell r="C1246">
            <v>668.3</v>
          </cell>
        </row>
        <row r="1247">
          <cell r="A1247" t="str">
            <v>00000450</v>
          </cell>
          <cell r="C1247">
            <v>270</v>
          </cell>
        </row>
        <row r="1248">
          <cell r="A1248" t="str">
            <v>00000453</v>
          </cell>
          <cell r="C1248">
            <v>3279.4699999999989</v>
          </cell>
        </row>
        <row r="1249">
          <cell r="A1249" t="str">
            <v>00000457</v>
          </cell>
          <cell r="C1249">
            <v>80.2</v>
          </cell>
        </row>
        <row r="1250">
          <cell r="A1250" t="str">
            <v>00000458</v>
          </cell>
          <cell r="C1250">
            <v>134</v>
          </cell>
        </row>
        <row r="1251">
          <cell r="A1251" t="str">
            <v>00000473</v>
          </cell>
          <cell r="C1251">
            <v>0</v>
          </cell>
        </row>
        <row r="1252">
          <cell r="A1252" t="str">
            <v>00815900</v>
          </cell>
          <cell r="C1252">
            <v>335</v>
          </cell>
        </row>
        <row r="1253">
          <cell r="A1253" t="str">
            <v>00000247</v>
          </cell>
          <cell r="C1253">
            <v>320.68</v>
          </cell>
        </row>
        <row r="1254">
          <cell r="A1254" t="str">
            <v>00000267</v>
          </cell>
          <cell r="C1254">
            <v>1102</v>
          </cell>
        </row>
        <row r="1255">
          <cell r="A1255" t="str">
            <v>00000438</v>
          </cell>
          <cell r="C1255">
            <v>24</v>
          </cell>
        </row>
        <row r="1256">
          <cell r="A1256" t="str">
            <v>00000460</v>
          </cell>
          <cell r="C1256">
            <v>690</v>
          </cell>
        </row>
        <row r="1257">
          <cell r="A1257" t="str">
            <v>00000461</v>
          </cell>
          <cell r="C1257">
            <v>180</v>
          </cell>
        </row>
        <row r="1258">
          <cell r="A1258" t="str">
            <v>00000462</v>
          </cell>
          <cell r="C1258">
            <v>200</v>
          </cell>
        </row>
        <row r="1259">
          <cell r="A1259" t="str">
            <v>00000470</v>
          </cell>
          <cell r="C1259">
            <v>190</v>
          </cell>
        </row>
        <row r="1260">
          <cell r="A1260" t="str">
            <v>00314300</v>
          </cell>
          <cell r="C1260">
            <v>-200</v>
          </cell>
        </row>
        <row r="1261">
          <cell r="A1261" t="str">
            <v>00000466</v>
          </cell>
          <cell r="C1261">
            <v>96</v>
          </cell>
        </row>
        <row r="1262">
          <cell r="A1262" t="str">
            <v>00000433</v>
          </cell>
          <cell r="C1262">
            <v>391.5</v>
          </cell>
        </row>
        <row r="1263">
          <cell r="A1263" t="str">
            <v>00000441</v>
          </cell>
          <cell r="C1263">
            <v>60.48</v>
          </cell>
        </row>
        <row r="1264">
          <cell r="A1264" t="str">
            <v>00000465</v>
          </cell>
          <cell r="C1264">
            <v>160</v>
          </cell>
        </row>
        <row r="1265">
          <cell r="A1265" t="str">
            <v>00706700</v>
          </cell>
          <cell r="C1265">
            <v>184.79000000000002</v>
          </cell>
        </row>
        <row r="1266">
          <cell r="A1266" t="str">
            <v>01180200</v>
          </cell>
          <cell r="C1266">
            <v>1604.04</v>
          </cell>
        </row>
        <row r="1267">
          <cell r="A1267" t="str">
            <v>01806000</v>
          </cell>
          <cell r="C1267">
            <v>391.02</v>
          </cell>
        </row>
        <row r="1268">
          <cell r="A1268" t="str">
            <v>01930400</v>
          </cell>
          <cell r="C1268">
            <v>225.89</v>
          </cell>
        </row>
        <row r="1269">
          <cell r="A1269" t="str">
            <v>02205100</v>
          </cell>
          <cell r="C1269">
            <v>313.2</v>
          </cell>
        </row>
        <row r="1270">
          <cell r="A1270" t="str">
            <v>00000428</v>
          </cell>
          <cell r="C1270">
            <v>60</v>
          </cell>
        </row>
        <row r="1271">
          <cell r="A1271" t="str">
            <v>00000439</v>
          </cell>
          <cell r="C1271">
            <v>430</v>
          </cell>
        </row>
        <row r="1272">
          <cell r="A1272" t="str">
            <v>00000463</v>
          </cell>
          <cell r="C1272">
            <v>1250</v>
          </cell>
        </row>
        <row r="1273">
          <cell r="A1273" t="str">
            <v>00000469</v>
          </cell>
          <cell r="C1273">
            <v>320</v>
          </cell>
        </row>
        <row r="1274">
          <cell r="A1274" t="str">
            <v>00000300</v>
          </cell>
          <cell r="C1274">
            <v>996</v>
          </cell>
        </row>
        <row r="1275">
          <cell r="A1275" t="str">
            <v>00000372</v>
          </cell>
          <cell r="C1275">
            <v>62.5</v>
          </cell>
        </row>
        <row r="1276">
          <cell r="A1276" t="str">
            <v>00000417</v>
          </cell>
          <cell r="C1276">
            <v>72</v>
          </cell>
        </row>
        <row r="1277">
          <cell r="A1277" t="str">
            <v>00000418</v>
          </cell>
          <cell r="C1277">
            <v>120</v>
          </cell>
        </row>
        <row r="1278">
          <cell r="A1278" t="str">
            <v>00000483</v>
          </cell>
          <cell r="C1278">
            <v>931</v>
          </cell>
        </row>
        <row r="1279">
          <cell r="A1279" t="str">
            <v>00000484</v>
          </cell>
          <cell r="C1279">
            <v>2000</v>
          </cell>
        </row>
        <row r="1280">
          <cell r="A1280" t="str">
            <v>00000431</v>
          </cell>
          <cell r="C1280">
            <v>200</v>
          </cell>
        </row>
        <row r="1281">
          <cell r="A1281" t="str">
            <v>00000437</v>
          </cell>
          <cell r="C1281">
            <v>110</v>
          </cell>
        </row>
        <row r="1282">
          <cell r="A1282" t="str">
            <v>00000442</v>
          </cell>
          <cell r="C1282">
            <v>100</v>
          </cell>
        </row>
        <row r="1283">
          <cell r="A1283" t="str">
            <v>00000443</v>
          </cell>
          <cell r="C1283">
            <v>57.5</v>
          </cell>
        </row>
        <row r="1284">
          <cell r="A1284" t="str">
            <v>00000444</v>
          </cell>
          <cell r="C1284">
            <v>76</v>
          </cell>
        </row>
        <row r="1285">
          <cell r="A1285" t="str">
            <v>00000445</v>
          </cell>
          <cell r="C1285">
            <v>66.5</v>
          </cell>
        </row>
        <row r="1286">
          <cell r="A1286" t="str">
            <v>00000451</v>
          </cell>
          <cell r="C1286">
            <v>140</v>
          </cell>
        </row>
        <row r="1287">
          <cell r="A1287" t="str">
            <v>00000355</v>
          </cell>
          <cell r="C1287">
            <v>444.85</v>
          </cell>
        </row>
        <row r="1288">
          <cell r="A1288" t="str">
            <v>00000435</v>
          </cell>
          <cell r="C1288">
            <v>119</v>
          </cell>
        </row>
        <row r="1289">
          <cell r="A1289" t="str">
            <v>00000425</v>
          </cell>
          <cell r="C1289">
            <v>172.5</v>
          </cell>
        </row>
        <row r="1290">
          <cell r="A1290" t="str">
            <v>00000429</v>
          </cell>
          <cell r="C1290">
            <v>162.5</v>
          </cell>
        </row>
        <row r="1291">
          <cell r="A1291" t="str">
            <v>00000454</v>
          </cell>
          <cell r="C1291">
            <v>330</v>
          </cell>
        </row>
        <row r="1292">
          <cell r="A1292" t="str">
            <v>00000047</v>
          </cell>
          <cell r="C1292">
            <v>90.17</v>
          </cell>
        </row>
        <row r="1293">
          <cell r="A1293" t="str">
            <v>00000085</v>
          </cell>
          <cell r="C1293">
            <v>136.65</v>
          </cell>
        </row>
        <row r="1294">
          <cell r="A1294" t="str">
            <v>00000086</v>
          </cell>
          <cell r="C1294">
            <v>64.98</v>
          </cell>
        </row>
        <row r="1295">
          <cell r="A1295" t="str">
            <v>00000286</v>
          </cell>
          <cell r="C1295">
            <v>78.36</v>
          </cell>
        </row>
        <row r="1296">
          <cell r="A1296" t="str">
            <v>00000374</v>
          </cell>
          <cell r="C1296">
            <v>165.99</v>
          </cell>
        </row>
        <row r="1297">
          <cell r="A1297" t="str">
            <v>00000375</v>
          </cell>
          <cell r="C1297">
            <v>54.24</v>
          </cell>
        </row>
        <row r="1298">
          <cell r="A1298" t="str">
            <v>00135605</v>
          </cell>
          <cell r="C1298">
            <v>149.69999999999999</v>
          </cell>
        </row>
        <row r="1299">
          <cell r="A1299" t="str">
            <v>00135606</v>
          </cell>
          <cell r="C1299">
            <v>149.69999999999999</v>
          </cell>
        </row>
        <row r="1300">
          <cell r="A1300" t="str">
            <v>00135607</v>
          </cell>
          <cell r="C1300">
            <v>74.290000000000006</v>
          </cell>
        </row>
        <row r="1301">
          <cell r="A1301" t="str">
            <v>00135609</v>
          </cell>
          <cell r="C1301">
            <v>151.61000000000001</v>
          </cell>
        </row>
        <row r="1302">
          <cell r="A1302" t="str">
            <v>00135610</v>
          </cell>
          <cell r="C1302">
            <v>166.35</v>
          </cell>
        </row>
        <row r="1303">
          <cell r="A1303" t="str">
            <v>00135614</v>
          </cell>
          <cell r="C1303">
            <v>152.83000000000001</v>
          </cell>
        </row>
        <row r="1304">
          <cell r="A1304" t="str">
            <v>00135616</v>
          </cell>
          <cell r="C1304">
            <v>108.89</v>
          </cell>
        </row>
        <row r="1305">
          <cell r="A1305" t="str">
            <v>00135617</v>
          </cell>
          <cell r="C1305">
            <v>36.29</v>
          </cell>
        </row>
        <row r="1306">
          <cell r="A1306" t="str">
            <v>00135618</v>
          </cell>
          <cell r="C1306">
            <v>69.56</v>
          </cell>
        </row>
        <row r="1307">
          <cell r="A1307" t="str">
            <v>00135619</v>
          </cell>
          <cell r="C1307">
            <v>54.43</v>
          </cell>
        </row>
        <row r="1308">
          <cell r="A1308" t="str">
            <v>00135625</v>
          </cell>
          <cell r="C1308">
            <v>56.63</v>
          </cell>
        </row>
        <row r="1309">
          <cell r="A1309" t="str">
            <v>00135627</v>
          </cell>
          <cell r="C1309">
            <v>76.91</v>
          </cell>
        </row>
        <row r="1310">
          <cell r="A1310" t="str">
            <v>00135630</v>
          </cell>
          <cell r="C1310">
            <v>60.43</v>
          </cell>
        </row>
        <row r="1311">
          <cell r="A1311" t="str">
            <v>00135632</v>
          </cell>
          <cell r="C1311">
            <v>67.290000000000006</v>
          </cell>
        </row>
        <row r="1312">
          <cell r="A1312" t="str">
            <v>00135701</v>
          </cell>
          <cell r="C1312">
            <v>70.69</v>
          </cell>
        </row>
        <row r="1313">
          <cell r="A1313" t="str">
            <v>00135703</v>
          </cell>
          <cell r="C1313">
            <v>85.1</v>
          </cell>
        </row>
        <row r="1314">
          <cell r="A1314" t="str">
            <v>00135704</v>
          </cell>
          <cell r="C1314">
            <v>176.93</v>
          </cell>
        </row>
        <row r="1315">
          <cell r="A1315" t="str">
            <v>00135705</v>
          </cell>
          <cell r="C1315">
            <v>105.61</v>
          </cell>
        </row>
        <row r="1316">
          <cell r="A1316" t="str">
            <v>00135706</v>
          </cell>
          <cell r="C1316">
            <v>161.53</v>
          </cell>
        </row>
        <row r="1317">
          <cell r="A1317" t="str">
            <v>00135708</v>
          </cell>
          <cell r="C1317">
            <v>108.13</v>
          </cell>
        </row>
        <row r="1318">
          <cell r="A1318" t="str">
            <v>00224200</v>
          </cell>
          <cell r="C1318">
            <v>80.989999999999995</v>
          </cell>
        </row>
        <row r="1319">
          <cell r="A1319" t="str">
            <v>00224602</v>
          </cell>
          <cell r="C1319">
            <v>49.31</v>
          </cell>
        </row>
        <row r="1320">
          <cell r="A1320" t="str">
            <v>00224604</v>
          </cell>
          <cell r="C1320">
            <v>84.72</v>
          </cell>
        </row>
        <row r="1321">
          <cell r="A1321" t="str">
            <v>00224605</v>
          </cell>
          <cell r="C1321">
            <v>473.68</v>
          </cell>
        </row>
        <row r="1322">
          <cell r="A1322" t="str">
            <v>00224607</v>
          </cell>
          <cell r="C1322">
            <v>73.28</v>
          </cell>
        </row>
        <row r="1323">
          <cell r="A1323" t="str">
            <v>00224609</v>
          </cell>
          <cell r="C1323">
            <v>128.08000000000001</v>
          </cell>
        </row>
        <row r="1324">
          <cell r="A1324" t="str">
            <v>00224620</v>
          </cell>
          <cell r="C1324">
            <v>121.19</v>
          </cell>
        </row>
        <row r="1325">
          <cell r="A1325" t="str">
            <v>00224621</v>
          </cell>
          <cell r="C1325">
            <v>141.66</v>
          </cell>
        </row>
        <row r="1326">
          <cell r="A1326" t="str">
            <v>00224622</v>
          </cell>
          <cell r="C1326">
            <v>142.72999999999999</v>
          </cell>
        </row>
        <row r="1327">
          <cell r="A1327" t="str">
            <v>00224623</v>
          </cell>
          <cell r="C1327">
            <v>190.27</v>
          </cell>
        </row>
        <row r="1328">
          <cell r="A1328" t="str">
            <v>00224630</v>
          </cell>
          <cell r="C1328">
            <v>61.57</v>
          </cell>
        </row>
        <row r="1329">
          <cell r="A1329" t="str">
            <v>00224631</v>
          </cell>
          <cell r="C1329">
            <v>38.97</v>
          </cell>
        </row>
        <row r="1330">
          <cell r="A1330" t="str">
            <v>00224632</v>
          </cell>
          <cell r="C1330">
            <v>97.73</v>
          </cell>
        </row>
        <row r="1331">
          <cell r="A1331" t="str">
            <v>00224633</v>
          </cell>
          <cell r="C1331">
            <v>84.1</v>
          </cell>
        </row>
        <row r="1332">
          <cell r="A1332" t="str">
            <v>00224634</v>
          </cell>
          <cell r="C1332">
            <v>139.21</v>
          </cell>
        </row>
        <row r="1333">
          <cell r="A1333" t="str">
            <v>00224635</v>
          </cell>
          <cell r="C1333">
            <v>86.19</v>
          </cell>
        </row>
        <row r="1334">
          <cell r="A1334" t="str">
            <v>00224636</v>
          </cell>
          <cell r="C1334">
            <v>170.16</v>
          </cell>
        </row>
        <row r="1335">
          <cell r="A1335" t="str">
            <v>00224637</v>
          </cell>
          <cell r="C1335">
            <v>127.07</v>
          </cell>
        </row>
        <row r="1336">
          <cell r="A1336" t="str">
            <v>00224640</v>
          </cell>
          <cell r="C1336">
            <v>95.03</v>
          </cell>
        </row>
        <row r="1337">
          <cell r="A1337" t="str">
            <v>00224641</v>
          </cell>
          <cell r="C1337">
            <v>143.65</v>
          </cell>
        </row>
        <row r="1338">
          <cell r="A1338" t="str">
            <v>00224642</v>
          </cell>
          <cell r="C1338">
            <v>41.16</v>
          </cell>
        </row>
        <row r="1339">
          <cell r="A1339" t="str">
            <v>00224645</v>
          </cell>
          <cell r="C1339">
            <v>124.9</v>
          </cell>
        </row>
        <row r="1340">
          <cell r="A1340" t="str">
            <v>00224648</v>
          </cell>
          <cell r="C1340">
            <v>51.71</v>
          </cell>
        </row>
        <row r="1341">
          <cell r="A1341" t="str">
            <v>00224649</v>
          </cell>
          <cell r="C1341">
            <v>84.67</v>
          </cell>
        </row>
        <row r="1342">
          <cell r="A1342" t="str">
            <v>00352800</v>
          </cell>
          <cell r="C1342">
            <v>224.01</v>
          </cell>
        </row>
        <row r="1343">
          <cell r="A1343" t="str">
            <v>00353000</v>
          </cell>
          <cell r="C1343">
            <v>122.34</v>
          </cell>
        </row>
        <row r="1344">
          <cell r="A1344" t="str">
            <v>00355000</v>
          </cell>
          <cell r="C1344">
            <v>90.75</v>
          </cell>
        </row>
        <row r="1345">
          <cell r="A1345" t="str">
            <v>00358203</v>
          </cell>
          <cell r="C1345">
            <v>66.84</v>
          </cell>
        </row>
        <row r="1346">
          <cell r="A1346" t="str">
            <v>00358204</v>
          </cell>
          <cell r="C1346">
            <v>49.97</v>
          </cell>
        </row>
        <row r="1347">
          <cell r="A1347" t="str">
            <v>00358300</v>
          </cell>
          <cell r="C1347">
            <v>35.14</v>
          </cell>
        </row>
        <row r="1348">
          <cell r="A1348" t="str">
            <v>00424900</v>
          </cell>
          <cell r="C1348">
            <v>76.92</v>
          </cell>
        </row>
        <row r="1349">
          <cell r="A1349" t="str">
            <v>00533000</v>
          </cell>
          <cell r="C1349">
            <v>105.28</v>
          </cell>
        </row>
        <row r="1350">
          <cell r="A1350" t="str">
            <v>00612701</v>
          </cell>
          <cell r="C1350">
            <v>97.64</v>
          </cell>
        </row>
        <row r="1351">
          <cell r="A1351" t="str">
            <v>00612702</v>
          </cell>
          <cell r="C1351">
            <v>110.09</v>
          </cell>
        </row>
        <row r="1352">
          <cell r="A1352" t="str">
            <v>00612703</v>
          </cell>
          <cell r="C1352">
            <v>86.95</v>
          </cell>
        </row>
        <row r="1353">
          <cell r="A1353" t="str">
            <v>00612704</v>
          </cell>
          <cell r="C1353">
            <v>145.06</v>
          </cell>
        </row>
        <row r="1354">
          <cell r="A1354" t="str">
            <v>00612705</v>
          </cell>
          <cell r="C1354">
            <v>79.34</v>
          </cell>
        </row>
        <row r="1355">
          <cell r="A1355" t="str">
            <v>00612707</v>
          </cell>
          <cell r="C1355">
            <v>166.82</v>
          </cell>
        </row>
        <row r="1356">
          <cell r="A1356" t="str">
            <v>00612709</v>
          </cell>
          <cell r="C1356">
            <v>260.39999999999998</v>
          </cell>
        </row>
        <row r="1357">
          <cell r="A1357" t="str">
            <v>00612710</v>
          </cell>
          <cell r="C1357">
            <v>156.4</v>
          </cell>
        </row>
        <row r="1358">
          <cell r="A1358" t="str">
            <v>00612713</v>
          </cell>
          <cell r="C1358">
            <v>117.91</v>
          </cell>
        </row>
        <row r="1359">
          <cell r="A1359" t="str">
            <v>00612714</v>
          </cell>
          <cell r="C1359">
            <v>130.21</v>
          </cell>
        </row>
        <row r="1360">
          <cell r="A1360" t="str">
            <v>00612715</v>
          </cell>
          <cell r="C1360">
            <v>157.78</v>
          </cell>
        </row>
        <row r="1361">
          <cell r="A1361" t="str">
            <v>00612716</v>
          </cell>
          <cell r="C1361">
            <v>114.55</v>
          </cell>
        </row>
        <row r="1362">
          <cell r="A1362" t="str">
            <v>00612717</v>
          </cell>
          <cell r="C1362">
            <v>97.9</v>
          </cell>
        </row>
        <row r="1363">
          <cell r="A1363" t="str">
            <v>00612718</v>
          </cell>
          <cell r="C1363">
            <v>264.63</v>
          </cell>
        </row>
        <row r="1364">
          <cell r="A1364" t="str">
            <v>00612719</v>
          </cell>
          <cell r="C1364">
            <v>108.05</v>
          </cell>
        </row>
        <row r="1365">
          <cell r="A1365" t="str">
            <v>00612722</v>
          </cell>
          <cell r="C1365">
            <v>78.14</v>
          </cell>
        </row>
        <row r="1366">
          <cell r="A1366" t="str">
            <v>00612723</v>
          </cell>
          <cell r="C1366">
            <v>119.26</v>
          </cell>
        </row>
        <row r="1367">
          <cell r="A1367" t="str">
            <v>00612724</v>
          </cell>
          <cell r="C1367">
            <v>128.46</v>
          </cell>
        </row>
        <row r="1368">
          <cell r="A1368" t="str">
            <v>00612725</v>
          </cell>
          <cell r="C1368">
            <v>105.88</v>
          </cell>
        </row>
        <row r="1369">
          <cell r="A1369" t="str">
            <v>00612726</v>
          </cell>
          <cell r="C1369">
            <v>44.47</v>
          </cell>
        </row>
        <row r="1370">
          <cell r="A1370" t="str">
            <v>00612727</v>
          </cell>
          <cell r="C1370">
            <v>132.36000000000001</v>
          </cell>
        </row>
        <row r="1371">
          <cell r="A1371" t="str">
            <v>00612728</v>
          </cell>
          <cell r="C1371">
            <v>132.36000000000001</v>
          </cell>
        </row>
        <row r="1372">
          <cell r="A1372" t="str">
            <v>00612729</v>
          </cell>
          <cell r="C1372">
            <v>348.1</v>
          </cell>
        </row>
        <row r="1373">
          <cell r="A1373" t="str">
            <v>00612730</v>
          </cell>
          <cell r="C1373">
            <v>50.54</v>
          </cell>
        </row>
        <row r="1374">
          <cell r="A1374" t="str">
            <v>00612731</v>
          </cell>
          <cell r="C1374">
            <v>97.64</v>
          </cell>
        </row>
        <row r="1375">
          <cell r="A1375" t="str">
            <v>00612732</v>
          </cell>
          <cell r="C1375">
            <v>99.85</v>
          </cell>
        </row>
        <row r="1376">
          <cell r="A1376" t="str">
            <v>00612733</v>
          </cell>
          <cell r="C1376">
            <v>81.260000000000005</v>
          </cell>
        </row>
        <row r="1377">
          <cell r="A1377" t="str">
            <v>00612734</v>
          </cell>
          <cell r="C1377">
            <v>87.96</v>
          </cell>
        </row>
        <row r="1378">
          <cell r="A1378" t="str">
            <v>00612736</v>
          </cell>
          <cell r="C1378">
            <v>126.50999999999999</v>
          </cell>
        </row>
        <row r="1379">
          <cell r="A1379" t="str">
            <v>00612737</v>
          </cell>
          <cell r="C1379">
            <v>49.71</v>
          </cell>
        </row>
        <row r="1380">
          <cell r="A1380" t="str">
            <v>00612740</v>
          </cell>
          <cell r="C1380">
            <v>133.35</v>
          </cell>
        </row>
        <row r="1381">
          <cell r="A1381" t="str">
            <v>00612741</v>
          </cell>
          <cell r="C1381">
            <v>115.15</v>
          </cell>
        </row>
        <row r="1382">
          <cell r="A1382" t="str">
            <v>00612744</v>
          </cell>
          <cell r="C1382">
            <v>26.48</v>
          </cell>
        </row>
        <row r="1383">
          <cell r="A1383" t="str">
            <v>00612745</v>
          </cell>
          <cell r="C1383">
            <v>26.48</v>
          </cell>
        </row>
        <row r="1384">
          <cell r="A1384" t="str">
            <v>00612746</v>
          </cell>
          <cell r="C1384">
            <v>79.38</v>
          </cell>
        </row>
        <row r="1385">
          <cell r="A1385" t="str">
            <v>00612748</v>
          </cell>
          <cell r="C1385">
            <v>147.37</v>
          </cell>
        </row>
        <row r="1386">
          <cell r="A1386" t="str">
            <v>00612749</v>
          </cell>
          <cell r="C1386">
            <v>74.12</v>
          </cell>
        </row>
        <row r="1387">
          <cell r="A1387" t="str">
            <v>00612751</v>
          </cell>
          <cell r="C1387">
            <v>27.08</v>
          </cell>
        </row>
        <row r="1388">
          <cell r="A1388" t="str">
            <v>00612752</v>
          </cell>
          <cell r="C1388">
            <v>187.28</v>
          </cell>
        </row>
        <row r="1389">
          <cell r="A1389" t="str">
            <v>00612754</v>
          </cell>
          <cell r="C1389">
            <v>116.48</v>
          </cell>
        </row>
        <row r="1390">
          <cell r="A1390" t="str">
            <v>00612755</v>
          </cell>
          <cell r="C1390">
            <v>418.02</v>
          </cell>
        </row>
        <row r="1391">
          <cell r="A1391" t="str">
            <v>00612757</v>
          </cell>
          <cell r="C1391">
            <v>234.43</v>
          </cell>
        </row>
        <row r="1392">
          <cell r="A1392" t="str">
            <v>00612758</v>
          </cell>
          <cell r="C1392">
            <v>32.56</v>
          </cell>
        </row>
        <row r="1393">
          <cell r="A1393" t="str">
            <v>00612759</v>
          </cell>
          <cell r="C1393">
            <v>122.83</v>
          </cell>
        </row>
        <row r="1394">
          <cell r="A1394" t="str">
            <v>00612761</v>
          </cell>
          <cell r="C1394">
            <v>106.36</v>
          </cell>
        </row>
        <row r="1395">
          <cell r="A1395" t="str">
            <v>00718901</v>
          </cell>
          <cell r="C1395">
            <v>114.55</v>
          </cell>
        </row>
        <row r="1396">
          <cell r="A1396" t="str">
            <v>00718902</v>
          </cell>
          <cell r="C1396">
            <v>65.23</v>
          </cell>
        </row>
        <row r="1397">
          <cell r="A1397" t="str">
            <v>00718904</v>
          </cell>
          <cell r="C1397">
            <v>211.18</v>
          </cell>
        </row>
        <row r="1398">
          <cell r="A1398" t="str">
            <v>00718905</v>
          </cell>
          <cell r="C1398">
            <v>49.94</v>
          </cell>
        </row>
        <row r="1399">
          <cell r="A1399" t="str">
            <v>00718906</v>
          </cell>
          <cell r="C1399">
            <v>420.03</v>
          </cell>
        </row>
        <row r="1400">
          <cell r="A1400" t="str">
            <v>00718907</v>
          </cell>
          <cell r="C1400">
            <v>131.72</v>
          </cell>
        </row>
        <row r="1401">
          <cell r="A1401" t="str">
            <v>00718909</v>
          </cell>
          <cell r="C1401">
            <v>207.35</v>
          </cell>
        </row>
        <row r="1402">
          <cell r="A1402" t="str">
            <v>00718910</v>
          </cell>
          <cell r="C1402">
            <v>191.08</v>
          </cell>
        </row>
        <row r="1403">
          <cell r="A1403" t="str">
            <v>00718912</v>
          </cell>
          <cell r="C1403">
            <v>510.22</v>
          </cell>
        </row>
        <row r="1404">
          <cell r="A1404" t="str">
            <v>00718913</v>
          </cell>
          <cell r="C1404">
            <v>100.13</v>
          </cell>
        </row>
        <row r="1405">
          <cell r="A1405" t="str">
            <v>00718914</v>
          </cell>
          <cell r="C1405">
            <v>39.53</v>
          </cell>
        </row>
        <row r="1406">
          <cell r="A1406" t="str">
            <v>00718918</v>
          </cell>
          <cell r="C1406">
            <v>89.17</v>
          </cell>
        </row>
        <row r="1407">
          <cell r="A1407" t="str">
            <v>00718919</v>
          </cell>
          <cell r="C1407">
            <v>127.96</v>
          </cell>
        </row>
        <row r="1408">
          <cell r="A1408" t="str">
            <v>00718920</v>
          </cell>
          <cell r="C1408">
            <v>146.97</v>
          </cell>
        </row>
        <row r="1409">
          <cell r="A1409" t="str">
            <v>00718921</v>
          </cell>
          <cell r="C1409">
            <v>64.98</v>
          </cell>
        </row>
        <row r="1410">
          <cell r="A1410" t="str">
            <v>00718923</v>
          </cell>
          <cell r="C1410">
            <v>54.06</v>
          </cell>
        </row>
        <row r="1411">
          <cell r="A1411" t="str">
            <v>00718925</v>
          </cell>
          <cell r="C1411">
            <v>385.69</v>
          </cell>
        </row>
        <row r="1412">
          <cell r="A1412" t="str">
            <v>00718926</v>
          </cell>
          <cell r="C1412">
            <v>385.69</v>
          </cell>
        </row>
        <row r="1413">
          <cell r="A1413" t="str">
            <v>00718927</v>
          </cell>
          <cell r="C1413">
            <v>416.19</v>
          </cell>
        </row>
        <row r="1414">
          <cell r="A1414" t="str">
            <v>00718929</v>
          </cell>
          <cell r="C1414">
            <v>106.22</v>
          </cell>
        </row>
        <row r="1415">
          <cell r="A1415" t="str">
            <v>00718930</v>
          </cell>
          <cell r="C1415">
            <v>89.56</v>
          </cell>
        </row>
        <row r="1416">
          <cell r="A1416" t="str">
            <v>00718933</v>
          </cell>
          <cell r="C1416">
            <v>59.29</v>
          </cell>
        </row>
        <row r="1417">
          <cell r="A1417" t="str">
            <v>00718934</v>
          </cell>
          <cell r="C1417">
            <v>210.95</v>
          </cell>
        </row>
        <row r="1418">
          <cell r="A1418" t="str">
            <v>00718936</v>
          </cell>
          <cell r="C1418">
            <v>61.02</v>
          </cell>
        </row>
        <row r="1419">
          <cell r="A1419" t="str">
            <v>00718937</v>
          </cell>
          <cell r="C1419">
            <v>61.02</v>
          </cell>
        </row>
        <row r="1420">
          <cell r="A1420" t="str">
            <v>00718938</v>
          </cell>
          <cell r="C1420">
            <v>43.37</v>
          </cell>
        </row>
        <row r="1421">
          <cell r="A1421" t="str">
            <v>00718939</v>
          </cell>
          <cell r="C1421">
            <v>146.44999999999999</v>
          </cell>
        </row>
        <row r="1422">
          <cell r="A1422" t="str">
            <v>00718940</v>
          </cell>
          <cell r="C1422">
            <v>251.45</v>
          </cell>
        </row>
        <row r="1423">
          <cell r="A1423" t="str">
            <v>00718947</v>
          </cell>
          <cell r="C1423">
            <v>228.52</v>
          </cell>
        </row>
        <row r="1424">
          <cell r="A1424" t="str">
            <v>00718950</v>
          </cell>
          <cell r="C1424">
            <v>518.54</v>
          </cell>
        </row>
        <row r="1425">
          <cell r="A1425" t="str">
            <v>00718951</v>
          </cell>
          <cell r="C1425">
            <v>189.72</v>
          </cell>
        </row>
        <row r="1426">
          <cell r="A1426" t="str">
            <v>00718953</v>
          </cell>
          <cell r="C1426">
            <v>68.78</v>
          </cell>
        </row>
        <row r="1427">
          <cell r="A1427" t="str">
            <v>00718954</v>
          </cell>
          <cell r="C1427">
            <v>58.91</v>
          </cell>
        </row>
        <row r="1428">
          <cell r="A1428" t="str">
            <v>00718958</v>
          </cell>
          <cell r="C1428">
            <v>55.06</v>
          </cell>
        </row>
        <row r="1429">
          <cell r="A1429" t="str">
            <v>00718959</v>
          </cell>
          <cell r="C1429">
            <v>450.26</v>
          </cell>
        </row>
        <row r="1430">
          <cell r="A1430" t="str">
            <v>00718960</v>
          </cell>
          <cell r="C1430">
            <v>214.15</v>
          </cell>
        </row>
        <row r="1431">
          <cell r="A1431" t="str">
            <v>00718961</v>
          </cell>
          <cell r="C1431">
            <v>214.15</v>
          </cell>
        </row>
        <row r="1432">
          <cell r="A1432" t="str">
            <v>00718962</v>
          </cell>
          <cell r="C1432">
            <v>610.31999999999994</v>
          </cell>
        </row>
        <row r="1433">
          <cell r="A1433" t="str">
            <v>00718963</v>
          </cell>
          <cell r="C1433">
            <v>156.81</v>
          </cell>
        </row>
        <row r="1434">
          <cell r="A1434" t="str">
            <v>00718964</v>
          </cell>
          <cell r="C1434">
            <v>92.44</v>
          </cell>
        </row>
        <row r="1435">
          <cell r="A1435" t="str">
            <v>00718966</v>
          </cell>
          <cell r="C1435">
            <v>913.01</v>
          </cell>
        </row>
        <row r="1436">
          <cell r="A1436" t="str">
            <v>00718968</v>
          </cell>
          <cell r="C1436">
            <v>123.24</v>
          </cell>
        </row>
        <row r="1437">
          <cell r="A1437" t="str">
            <v>00718969</v>
          </cell>
          <cell r="C1437">
            <v>123.24</v>
          </cell>
        </row>
        <row r="1438">
          <cell r="A1438" t="str">
            <v>00718970</v>
          </cell>
          <cell r="C1438">
            <v>123.24</v>
          </cell>
        </row>
        <row r="1439">
          <cell r="A1439" t="str">
            <v>00718971</v>
          </cell>
          <cell r="C1439">
            <v>79.010000000000005</v>
          </cell>
        </row>
        <row r="1440">
          <cell r="A1440" t="str">
            <v>00718972</v>
          </cell>
          <cell r="C1440">
            <v>100.38</v>
          </cell>
        </row>
        <row r="1441">
          <cell r="A1441" t="str">
            <v>00718974</v>
          </cell>
          <cell r="C1441">
            <v>78.41</v>
          </cell>
        </row>
        <row r="1442">
          <cell r="A1442" t="str">
            <v>00718975</v>
          </cell>
          <cell r="C1442">
            <v>67.569999999999993</v>
          </cell>
        </row>
        <row r="1443">
          <cell r="A1443" t="str">
            <v>00718977</v>
          </cell>
          <cell r="C1443">
            <v>102.74</v>
          </cell>
        </row>
        <row r="1444">
          <cell r="A1444" t="str">
            <v>00718979</v>
          </cell>
          <cell r="C1444">
            <v>47.08</v>
          </cell>
        </row>
        <row r="1445">
          <cell r="A1445" t="str">
            <v>00718980</v>
          </cell>
          <cell r="C1445">
            <v>156.16999999999999</v>
          </cell>
        </row>
        <row r="1446">
          <cell r="A1446" t="str">
            <v>00718981</v>
          </cell>
          <cell r="C1446">
            <v>190.37</v>
          </cell>
        </row>
        <row r="1447">
          <cell r="A1447" t="str">
            <v>00718982</v>
          </cell>
          <cell r="C1447">
            <v>30.87</v>
          </cell>
        </row>
        <row r="1448">
          <cell r="A1448" t="str">
            <v>00718984</v>
          </cell>
          <cell r="C1448">
            <v>201.88</v>
          </cell>
        </row>
        <row r="1449">
          <cell r="A1449" t="str">
            <v>00718992</v>
          </cell>
          <cell r="C1449">
            <v>55.04</v>
          </cell>
        </row>
        <row r="1450">
          <cell r="A1450" t="str">
            <v>00718993</v>
          </cell>
          <cell r="C1450">
            <v>39.01</v>
          </cell>
        </row>
        <row r="1451">
          <cell r="A1451" t="str">
            <v>00718995</v>
          </cell>
          <cell r="C1451">
            <v>116.78</v>
          </cell>
        </row>
        <row r="1452">
          <cell r="A1452" t="str">
            <v>00718997</v>
          </cell>
          <cell r="C1452">
            <v>65.23</v>
          </cell>
        </row>
        <row r="1453">
          <cell r="A1453" t="str">
            <v>00718998</v>
          </cell>
          <cell r="C1453">
            <v>122.12</v>
          </cell>
        </row>
        <row r="1454">
          <cell r="A1454" t="str">
            <v>00719000</v>
          </cell>
          <cell r="C1454">
            <v>742.72</v>
          </cell>
        </row>
        <row r="1455">
          <cell r="A1455" t="str">
            <v>00719001</v>
          </cell>
          <cell r="C1455">
            <v>121.21</v>
          </cell>
        </row>
        <row r="1456">
          <cell r="A1456" t="str">
            <v>00719002</v>
          </cell>
          <cell r="C1456">
            <v>53.43</v>
          </cell>
        </row>
        <row r="1457">
          <cell r="A1457" t="str">
            <v>00719003</v>
          </cell>
          <cell r="C1457">
            <v>70.55</v>
          </cell>
        </row>
        <row r="1458">
          <cell r="A1458" t="str">
            <v>00719004</v>
          </cell>
          <cell r="C1458">
            <v>63.74</v>
          </cell>
        </row>
        <row r="1459">
          <cell r="A1459" t="str">
            <v>00719100</v>
          </cell>
          <cell r="C1459">
            <v>193.06</v>
          </cell>
        </row>
        <row r="1460">
          <cell r="A1460" t="str">
            <v>00719801</v>
          </cell>
          <cell r="C1460">
            <v>301.38</v>
          </cell>
        </row>
        <row r="1461">
          <cell r="A1461" t="str">
            <v>00719809</v>
          </cell>
          <cell r="C1461">
            <v>435.51</v>
          </cell>
        </row>
        <row r="1462">
          <cell r="A1462" t="str">
            <v>00719810</v>
          </cell>
          <cell r="C1462">
            <v>93.73</v>
          </cell>
        </row>
        <row r="1463">
          <cell r="A1463" t="str">
            <v>00719813</v>
          </cell>
          <cell r="C1463">
            <v>146.44999999999999</v>
          </cell>
        </row>
        <row r="1464">
          <cell r="A1464" t="str">
            <v>00719815</v>
          </cell>
          <cell r="C1464">
            <v>68.78</v>
          </cell>
        </row>
        <row r="1465">
          <cell r="A1465" t="str">
            <v>00719819</v>
          </cell>
          <cell r="C1465">
            <v>255.27</v>
          </cell>
        </row>
        <row r="1466">
          <cell r="A1466" t="str">
            <v>00719820</v>
          </cell>
          <cell r="C1466">
            <v>59.29</v>
          </cell>
        </row>
        <row r="1467">
          <cell r="A1467" t="str">
            <v>00719822</v>
          </cell>
          <cell r="C1467">
            <v>72.459999999999994</v>
          </cell>
        </row>
        <row r="1468">
          <cell r="A1468" t="str">
            <v>00719823</v>
          </cell>
          <cell r="C1468">
            <v>167.2</v>
          </cell>
        </row>
        <row r="1469">
          <cell r="A1469" t="str">
            <v>00719824</v>
          </cell>
          <cell r="C1469">
            <v>27.87</v>
          </cell>
        </row>
        <row r="1470">
          <cell r="A1470" t="str">
            <v>00719825</v>
          </cell>
          <cell r="C1470">
            <v>127.37</v>
          </cell>
        </row>
        <row r="1471">
          <cell r="A1471" t="str">
            <v>00719826</v>
          </cell>
          <cell r="C1471">
            <v>42.86</v>
          </cell>
        </row>
        <row r="1472">
          <cell r="A1472" t="str">
            <v>00719827</v>
          </cell>
          <cell r="C1472">
            <v>66.89</v>
          </cell>
        </row>
        <row r="1473">
          <cell r="A1473" t="str">
            <v>00719828</v>
          </cell>
          <cell r="C1473">
            <v>123.24</v>
          </cell>
        </row>
        <row r="1474">
          <cell r="A1474" t="str">
            <v>00719829</v>
          </cell>
          <cell r="C1474">
            <v>124.03</v>
          </cell>
        </row>
        <row r="1475">
          <cell r="A1475" t="str">
            <v>00719830</v>
          </cell>
          <cell r="C1475">
            <v>99.58</v>
          </cell>
        </row>
        <row r="1476">
          <cell r="A1476" t="str">
            <v>00719831</v>
          </cell>
          <cell r="C1476">
            <v>27.13</v>
          </cell>
        </row>
        <row r="1477">
          <cell r="A1477" t="str">
            <v>00719832</v>
          </cell>
          <cell r="C1477">
            <v>108.53</v>
          </cell>
        </row>
        <row r="1478">
          <cell r="A1478" t="str">
            <v>00719833</v>
          </cell>
          <cell r="C1478">
            <v>37.99</v>
          </cell>
        </row>
        <row r="1479">
          <cell r="A1479" t="str">
            <v>00719834</v>
          </cell>
          <cell r="C1479">
            <v>81.83</v>
          </cell>
        </row>
        <row r="1480">
          <cell r="A1480" t="str">
            <v>00719835</v>
          </cell>
          <cell r="C1480">
            <v>27.13</v>
          </cell>
        </row>
        <row r="1481">
          <cell r="A1481" t="str">
            <v>00719836</v>
          </cell>
          <cell r="C1481">
            <v>111.79</v>
          </cell>
        </row>
        <row r="1482">
          <cell r="A1482" t="str">
            <v>00816000</v>
          </cell>
          <cell r="C1482">
            <v>238.01</v>
          </cell>
        </row>
        <row r="1483">
          <cell r="A1483" t="str">
            <v>01002600</v>
          </cell>
          <cell r="C1483">
            <v>392.94</v>
          </cell>
        </row>
        <row r="1484">
          <cell r="A1484" t="str">
            <v>01002601</v>
          </cell>
          <cell r="C1484">
            <v>146.84</v>
          </cell>
        </row>
        <row r="1485">
          <cell r="A1485" t="str">
            <v>01002602</v>
          </cell>
          <cell r="C1485">
            <v>134.74</v>
          </cell>
        </row>
        <row r="1486">
          <cell r="A1486" t="str">
            <v>01002605</v>
          </cell>
          <cell r="C1486">
            <v>85.99</v>
          </cell>
        </row>
        <row r="1487">
          <cell r="A1487" t="str">
            <v>01002606</v>
          </cell>
          <cell r="C1487">
            <v>119.64</v>
          </cell>
        </row>
        <row r="1488">
          <cell r="A1488" t="str">
            <v>01104000</v>
          </cell>
          <cell r="C1488">
            <v>68.33</v>
          </cell>
        </row>
        <row r="1489">
          <cell r="A1489" t="str">
            <v>01181800</v>
          </cell>
          <cell r="C1489">
            <v>36.229999999999997</v>
          </cell>
        </row>
        <row r="1490">
          <cell r="A1490" t="str">
            <v>01213700</v>
          </cell>
          <cell r="C1490">
            <v>66.709999999999994</v>
          </cell>
        </row>
        <row r="1491">
          <cell r="A1491" t="str">
            <v>01223900</v>
          </cell>
          <cell r="C1491">
            <v>66.52</v>
          </cell>
        </row>
        <row r="1492">
          <cell r="A1492" t="str">
            <v>01506401</v>
          </cell>
          <cell r="C1492">
            <v>163.34</v>
          </cell>
        </row>
        <row r="1493">
          <cell r="A1493" t="str">
            <v>01506403</v>
          </cell>
          <cell r="C1493">
            <v>94.76</v>
          </cell>
        </row>
        <row r="1494">
          <cell r="A1494" t="str">
            <v>01506406</v>
          </cell>
          <cell r="C1494">
            <v>27.13</v>
          </cell>
        </row>
        <row r="1495">
          <cell r="A1495" t="str">
            <v>01506408</v>
          </cell>
          <cell r="C1495">
            <v>67.290000000000006</v>
          </cell>
        </row>
        <row r="1496">
          <cell r="A1496" t="str">
            <v>01506409</v>
          </cell>
          <cell r="C1496">
            <v>256.24</v>
          </cell>
        </row>
        <row r="1497">
          <cell r="A1497" t="str">
            <v>01620600</v>
          </cell>
          <cell r="C1497">
            <v>58.51</v>
          </cell>
        </row>
        <row r="1498">
          <cell r="A1498" t="str">
            <v>01814900</v>
          </cell>
          <cell r="C1498">
            <v>31.77</v>
          </cell>
        </row>
        <row r="1499">
          <cell r="A1499" t="str">
            <v>01910500</v>
          </cell>
          <cell r="C1499">
            <v>111.19</v>
          </cell>
        </row>
        <row r="1500">
          <cell r="A1500" t="str">
            <v>01934700</v>
          </cell>
          <cell r="C1500">
            <v>155.43</v>
          </cell>
        </row>
        <row r="1501">
          <cell r="A1501" t="str">
            <v>02002700</v>
          </cell>
          <cell r="C1501">
            <v>57.33</v>
          </cell>
        </row>
        <row r="1502">
          <cell r="A1502" t="str">
            <v>02011800</v>
          </cell>
          <cell r="C1502">
            <v>178.53</v>
          </cell>
        </row>
        <row r="1503">
          <cell r="A1503" t="str">
            <v>00000249</v>
          </cell>
          <cell r="C1503">
            <v>1061.25</v>
          </cell>
        </row>
        <row r="1504">
          <cell r="A1504" t="str">
            <v>00000250</v>
          </cell>
          <cell r="C1504">
            <v>0</v>
          </cell>
        </row>
        <row r="1505">
          <cell r="A1505" t="str">
            <v>00000251</v>
          </cell>
          <cell r="C1505">
            <v>2219.9299999999998</v>
          </cell>
        </row>
        <row r="1506">
          <cell r="A1506" t="str">
            <v>00000419</v>
          </cell>
          <cell r="C1506">
            <v>3064.59</v>
          </cell>
        </row>
        <row r="1507">
          <cell r="A1507" t="str">
            <v>00000489</v>
          </cell>
          <cell r="C1507">
            <v>9092.5</v>
          </cell>
        </row>
        <row r="1508">
          <cell r="A1508" t="str">
            <v>00000490</v>
          </cell>
          <cell r="C1508">
            <v>6770</v>
          </cell>
        </row>
        <row r="1509">
          <cell r="A1509" t="str">
            <v>00000491</v>
          </cell>
          <cell r="C1509">
            <v>13463.6</v>
          </cell>
        </row>
        <row r="1510">
          <cell r="A1510" t="str">
            <v>Total général</v>
          </cell>
          <cell r="B1510">
            <v>1010645.4599999998</v>
          </cell>
          <cell r="C1510">
            <v>1233402.799999998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O2198"/>
  <sheetViews>
    <sheetView showZeros="0" tabSelected="1" topLeftCell="A2" zoomScaleNormal="100" workbookViewId="0">
      <selection activeCell="AA25" sqref="AA25"/>
    </sheetView>
  </sheetViews>
  <sheetFormatPr baseColWidth="10" defaultRowHeight="12.75" outlineLevelRow="1" outlineLevelCol="1" x14ac:dyDescent="0.2"/>
  <cols>
    <col min="1" max="1" width="45.140625" style="1" bestFit="1" customWidth="1"/>
    <col min="2" max="2" width="11.140625" style="4" customWidth="1"/>
    <col min="3" max="3" width="10.5703125" style="2" bestFit="1" customWidth="1"/>
    <col min="4" max="4" width="10" style="3" bestFit="1" customWidth="1"/>
    <col min="5" max="5" width="10.5703125" style="2" customWidth="1"/>
    <col min="6" max="6" width="9.5703125" style="3" hidden="1" customWidth="1" outlineLevel="1"/>
    <col min="7" max="7" width="10.5703125" style="2" hidden="1" customWidth="1" outlineLevel="1"/>
    <col min="8" max="8" width="9.5703125" style="3" hidden="1" customWidth="1" outlineLevel="1"/>
    <col min="9" max="9" width="10.5703125" style="2" hidden="1" customWidth="1" outlineLevel="1"/>
    <col min="10" max="10" width="9.5703125" style="3" hidden="1" customWidth="1" outlineLevel="1"/>
    <col min="11" max="11" width="10.5703125" style="2" hidden="1" customWidth="1" outlineLevel="1"/>
    <col min="12" max="12" width="9.5703125" style="3" hidden="1" customWidth="1" outlineLevel="1"/>
    <col min="13" max="13" width="10.5703125" style="2" hidden="1" customWidth="1" outlineLevel="1"/>
    <col min="14" max="14" width="9.5703125" style="3" hidden="1" customWidth="1" outlineLevel="1"/>
    <col min="15" max="15" width="10.5703125" style="2" hidden="1" customWidth="1" outlineLevel="1"/>
    <col min="16" max="16" width="9.5703125" style="3" hidden="1" customWidth="1" outlineLevel="1"/>
    <col min="17" max="17" width="10.5703125" style="2" hidden="1" customWidth="1" outlineLevel="1"/>
    <col min="18" max="18" width="9.5703125" style="3" hidden="1" customWidth="1" outlineLevel="1"/>
    <col min="19" max="19" width="10.5703125" style="2" hidden="1" customWidth="1" outlineLevel="1"/>
    <col min="20" max="20" width="9.5703125" style="3" hidden="1" customWidth="1" outlineLevel="1"/>
    <col min="21" max="21" width="10.5703125" style="2" hidden="1" customWidth="1" outlineLevel="1"/>
    <col min="22" max="22" width="9.5703125" style="3" hidden="1" customWidth="1" outlineLevel="1"/>
    <col min="23" max="23" width="10.5703125" style="2" hidden="1" customWidth="1" outlineLevel="1"/>
    <col min="24" max="24" width="9.5703125" style="3" hidden="1" customWidth="1" outlineLevel="1"/>
    <col min="25" max="25" width="10.5703125" style="2" hidden="1" customWidth="1" outlineLevel="1"/>
    <col min="26" max="26" width="0.42578125" style="2" customWidth="1" collapsed="1"/>
    <col min="27" max="27" width="11.85546875" style="2" bestFit="1" customWidth="1"/>
    <col min="28" max="28" width="12.7109375" style="2" bestFit="1" customWidth="1"/>
    <col min="29" max="29" width="11.42578125" style="1" customWidth="1"/>
    <col min="30" max="31" width="14.42578125" style="1" hidden="1" customWidth="1" outlineLevel="1"/>
    <col min="32" max="32" width="29.42578125" style="1" hidden="1" customWidth="1" outlineLevel="1"/>
    <col min="33" max="40" width="14.42578125" style="1" hidden="1" customWidth="1" outlineLevel="1"/>
    <col min="41" max="41" width="11.42578125" style="1" collapsed="1"/>
    <col min="42" max="16384" width="11.42578125" style="1"/>
  </cols>
  <sheetData>
    <row r="1" spans="1:40" ht="13.5" hidden="1" outlineLevel="1" thickBot="1" x14ac:dyDescent="0.25">
      <c r="B1" s="3">
        <v>1</v>
      </c>
      <c r="C1" s="3">
        <v>1</v>
      </c>
      <c r="D1" s="3">
        <v>1</v>
      </c>
      <c r="E1" s="3">
        <v>1</v>
      </c>
      <c r="F1" s="3" t="str">
        <f>IF(F13&lt;1,"",1)</f>
        <v/>
      </c>
      <c r="G1" s="3" t="str">
        <f>IF(G13&gt;1,"",1)</f>
        <v/>
      </c>
      <c r="H1" s="3" t="str">
        <f>IF(H13&lt;1,"",1)</f>
        <v/>
      </c>
      <c r="I1" s="3" t="str">
        <f>IF(I13&gt;1,"",1)</f>
        <v/>
      </c>
      <c r="J1" s="3" t="str">
        <f>IF(J13&lt;1,"",1)</f>
        <v/>
      </c>
      <c r="K1" s="3" t="str">
        <f>IF(K13&gt;1,"",1)</f>
        <v/>
      </c>
      <c r="L1" s="3" t="str">
        <f>IF(L13&lt;1,"",1)</f>
        <v/>
      </c>
      <c r="M1" s="3" t="str">
        <f>IF(M13&gt;1,"",1)</f>
        <v/>
      </c>
      <c r="N1" s="3" t="str">
        <f>IF(N13&lt;1,"",1)</f>
        <v/>
      </c>
      <c r="O1" s="3" t="str">
        <f>IF(O13&gt;1,"",1)</f>
        <v/>
      </c>
      <c r="P1" s="3" t="str">
        <f>IF(P13&lt;1,"",1)</f>
        <v/>
      </c>
      <c r="Q1" s="3" t="str">
        <f>IF(Q13&gt;1,"",1)</f>
        <v/>
      </c>
      <c r="R1" s="3" t="str">
        <f>IF(R13&lt;1,"",1)</f>
        <v/>
      </c>
      <c r="S1" s="3" t="str">
        <f>IF(S13&gt;1,"",1)</f>
        <v/>
      </c>
      <c r="T1" s="3" t="str">
        <f>IF(T13&lt;1,"",1)</f>
        <v/>
      </c>
      <c r="U1" s="3" t="str">
        <f>IF(U13&gt;1,"",1)</f>
        <v/>
      </c>
      <c r="V1" s="3" t="str">
        <f>IF(V13&lt;1,"",1)</f>
        <v/>
      </c>
      <c r="W1" s="3" t="str">
        <f>IF(W13&gt;1,"",1)</f>
        <v/>
      </c>
      <c r="X1" s="3" t="str">
        <f>IF(X13&lt;1,"",1)</f>
        <v/>
      </c>
      <c r="Y1" s="3" t="str">
        <f>IF(Y13&gt;1,"",1)</f>
        <v/>
      </c>
      <c r="AA1" s="4">
        <f>SUM(B1:Z1)-2</f>
        <v>2</v>
      </c>
      <c r="AC1" s="112"/>
      <c r="AD1" s="112"/>
      <c r="AE1" s="111"/>
      <c r="AF1" s="2"/>
      <c r="AG1" s="3"/>
      <c r="AH1" s="2"/>
      <c r="AI1" s="3"/>
      <c r="AJ1" s="2"/>
      <c r="AK1" s="112"/>
      <c r="AL1" s="112"/>
      <c r="AM1" s="111"/>
    </row>
    <row r="2" spans="1:40" s="53" customFormat="1" ht="17.25" collapsed="1" thickTop="1" thickBot="1" x14ac:dyDescent="0.3">
      <c r="C2" s="110"/>
      <c r="E2" s="110"/>
      <c r="G2" s="110"/>
      <c r="I2" s="110"/>
      <c r="K2" s="110"/>
      <c r="M2" s="110"/>
      <c r="O2" s="110"/>
      <c r="Q2" s="110"/>
      <c r="S2" s="110"/>
      <c r="U2" s="110"/>
      <c r="W2" s="110"/>
      <c r="Y2" s="110"/>
      <c r="Z2" s="109"/>
      <c r="AA2" s="54"/>
      <c r="AB2" s="54"/>
    </row>
    <row r="3" spans="1:40" s="102" customFormat="1" ht="32.25" customHeight="1" thickTop="1" thickBot="1" x14ac:dyDescent="0.4">
      <c r="A3" s="108" t="s">
        <v>1196</v>
      </c>
      <c r="B3" s="107" t="s">
        <v>1246</v>
      </c>
      <c r="C3" s="107"/>
      <c r="D3" s="107" t="s">
        <v>1245</v>
      </c>
      <c r="E3" s="107"/>
      <c r="F3" s="107" t="s">
        <v>1269</v>
      </c>
      <c r="G3" s="106"/>
      <c r="H3" s="107" t="s">
        <v>1268</v>
      </c>
      <c r="I3" s="106"/>
      <c r="J3" s="107" t="s">
        <v>1267</v>
      </c>
      <c r="K3" s="106"/>
      <c r="L3" s="107" t="s">
        <v>1266</v>
      </c>
      <c r="M3" s="106"/>
      <c r="N3" s="107" t="s">
        <v>1265</v>
      </c>
      <c r="O3" s="106"/>
      <c r="P3" s="107" t="s">
        <v>1264</v>
      </c>
      <c r="Q3" s="106"/>
      <c r="R3" s="107" t="s">
        <v>1263</v>
      </c>
      <c r="S3" s="106"/>
      <c r="T3" s="107" t="s">
        <v>1262</v>
      </c>
      <c r="U3" s="106"/>
      <c r="V3" s="107" t="s">
        <v>1261</v>
      </c>
      <c r="W3" s="106"/>
      <c r="X3" s="107" t="s">
        <v>1260</v>
      </c>
      <c r="Y3" s="106"/>
      <c r="Z3" s="105"/>
      <c r="AA3" s="104" t="s">
        <v>1259</v>
      </c>
      <c r="AB3" s="103" t="s">
        <v>1258</v>
      </c>
    </row>
    <row r="4" spans="1:40" s="53" customFormat="1" ht="17.25" thickTop="1" thickBot="1" x14ac:dyDescent="0.3">
      <c r="A4" s="59" t="s">
        <v>1257</v>
      </c>
      <c r="B4" s="58">
        <f>VLOOKUP($A3,$AD:$AN,4*B3,FALSE)</f>
        <v>5261.96</v>
      </c>
      <c r="C4" s="55">
        <f>IF(B4=0," ",B4/B4)</f>
        <v>1</v>
      </c>
      <c r="D4" s="58">
        <f>VLOOKUP($A3,$AD:$AN,4*D3,FALSE)</f>
        <v>5261.96</v>
      </c>
      <c r="E4" s="55">
        <f>IF(D4=0," ",D4/D4)</f>
        <v>1</v>
      </c>
      <c r="F4" s="57">
        <f>SUM(AE9)</f>
        <v>0</v>
      </c>
      <c r="G4" s="55" t="str">
        <f>IF(F$4=0," ",F4/F$4)</f>
        <v xml:space="preserve"> </v>
      </c>
      <c r="H4" s="57">
        <f>SUM(AE9)</f>
        <v>0</v>
      </c>
      <c r="I4" s="55" t="str">
        <f>IF(H$4=0," ",H4/H$4)</f>
        <v xml:space="preserve"> </v>
      </c>
      <c r="J4" s="57">
        <f>SUM(AE9)</f>
        <v>0</v>
      </c>
      <c r="K4" s="55" t="str">
        <f>IF(J$4=0," ",J4/J$4)</f>
        <v xml:space="preserve"> </v>
      </c>
      <c r="L4" s="57">
        <f>SUM(AE9)</f>
        <v>0</v>
      </c>
      <c r="M4" s="55" t="str">
        <f>IF(L$4=0," ",L4/L$4)</f>
        <v xml:space="preserve"> </v>
      </c>
      <c r="N4" s="57">
        <f>SUM(AE9)</f>
        <v>0</v>
      </c>
      <c r="O4" s="55" t="str">
        <f>IF(N$4=0," ",N4/N$4)</f>
        <v xml:space="preserve"> </v>
      </c>
      <c r="P4" s="57">
        <f>SUM(AE9)</f>
        <v>0</v>
      </c>
      <c r="Q4" s="55" t="str">
        <f>IF(P$4=0," ",P4/P$4)</f>
        <v xml:space="preserve"> </v>
      </c>
      <c r="R4" s="57">
        <f>SUM(AE9)</f>
        <v>0</v>
      </c>
      <c r="S4" s="55" t="str">
        <f>IF(R$4=0," ",R4/R$4)</f>
        <v xml:space="preserve"> </v>
      </c>
      <c r="T4" s="57">
        <f>SUM(AE9)</f>
        <v>0</v>
      </c>
      <c r="U4" s="55" t="str">
        <f>IF(T$4=0," ",T4/T$4)</f>
        <v xml:space="preserve"> </v>
      </c>
      <c r="V4" s="57">
        <f>SUM(AE9)</f>
        <v>0</v>
      </c>
      <c r="W4" s="55" t="str">
        <f>IF(V$4=0," ",V4/V$4)</f>
        <v xml:space="preserve"> </v>
      </c>
      <c r="X4" s="57">
        <f>SUM(AE9)</f>
        <v>0</v>
      </c>
      <c r="Y4" s="55" t="str">
        <f>IF(X$4=0," ",X4/X$4)</f>
        <v xml:space="preserve"> </v>
      </c>
      <c r="Z4" s="76"/>
      <c r="AA4" s="55"/>
      <c r="AB4" s="55"/>
      <c r="AD4"/>
      <c r="AE4"/>
      <c r="AF4" s="94"/>
      <c r="AH4" s="1"/>
      <c r="AI4" s="5"/>
      <c r="AJ4" s="5"/>
    </row>
    <row r="5" spans="1:40" s="47" customFormat="1" ht="13.5" thickTop="1" x14ac:dyDescent="0.2">
      <c r="A5" s="65"/>
      <c r="B5" s="101">
        <f>VLOOKUP(VLOOKUP(A3,AD:AE,2,FALSE),'[3]TC Client'!A:C,2,FALSE)</f>
        <v>5684.87</v>
      </c>
      <c r="C5" s="100"/>
      <c r="D5" s="101">
        <f>VLOOKUP(VLOOKUP(A3,AD:AE,2,FALSE),'[3]TC Client'!A:C,3,FALSE)</f>
        <v>5261.96</v>
      </c>
      <c r="E5" s="100"/>
      <c r="F5" s="63"/>
      <c r="G5" s="62"/>
      <c r="H5" s="63"/>
      <c r="I5" s="62"/>
      <c r="J5" s="63"/>
      <c r="K5" s="62"/>
      <c r="L5" s="63"/>
      <c r="M5" s="62"/>
      <c r="N5" s="63"/>
      <c r="O5" s="62"/>
      <c r="P5" s="63"/>
      <c r="Q5" s="62"/>
      <c r="R5" s="63"/>
      <c r="S5" s="62"/>
      <c r="T5" s="63"/>
      <c r="U5" s="62"/>
      <c r="V5" s="63"/>
      <c r="W5" s="62"/>
      <c r="X5" s="63"/>
      <c r="Y5" s="62"/>
      <c r="Z5" s="61"/>
      <c r="AA5" s="60"/>
      <c r="AB5" s="60"/>
      <c r="AD5" s="5" t="s">
        <v>1256</v>
      </c>
      <c r="AE5" s="95" t="s">
        <v>1255</v>
      </c>
      <c r="AF5" s="94"/>
      <c r="AH5" s="1"/>
      <c r="AI5" s="5"/>
      <c r="AJ5" s="5"/>
      <c r="AK5" s="5"/>
    </row>
    <row r="6" spans="1:40" s="47" customFormat="1" ht="12.75" customHeight="1" x14ac:dyDescent="0.2">
      <c r="A6" s="65" t="s">
        <v>1254</v>
      </c>
      <c r="B6" s="69">
        <f>B4*C6</f>
        <v>156.28063658102701</v>
      </c>
      <c r="C6" s="98">
        <f>'[1]RENNES (2)'!C$15+'[1]RENNES (2)'!C$16</f>
        <v>2.9700080688759893E-2</v>
      </c>
      <c r="D6" s="69">
        <f>D4*E6</f>
        <v>242.95355598146003</v>
      </c>
      <c r="E6" s="98">
        <f>'[1]RENNES (2)'!E$15+'[1]RENNES (2)'!E$16</f>
        <v>4.6171684311826777E-2</v>
      </c>
      <c r="F6" s="99">
        <f>IFERROR(VLOOKUP("Achats matières rennes",'[2]Ch à affecter'!$A:$M,4,0),0)</f>
        <v>0</v>
      </c>
      <c r="G6" s="98" t="str">
        <f>IF(F$4=0," ",F6/F$4)</f>
        <v xml:space="preserve"> </v>
      </c>
      <c r="H6" s="99">
        <f>IFERROR(VLOOKUP("Achats matières rennes",'[2]Ch à affecter'!$A:$M,5,0),0)</f>
        <v>0</v>
      </c>
      <c r="I6" s="98" t="str">
        <f>IF(H$4=0," ",H6/H$4)</f>
        <v xml:space="preserve"> </v>
      </c>
      <c r="J6" s="99">
        <f>IFERROR(VLOOKUP("Achats matières rennes",'[2]Ch à affecter'!$A:$M,6,0),0)</f>
        <v>0</v>
      </c>
      <c r="K6" s="98" t="str">
        <f>IF(J$4=0," ",J6/J$4)</f>
        <v xml:space="preserve"> </v>
      </c>
      <c r="L6" s="99">
        <f>IFERROR(VLOOKUP("Achats matières rennes",'[2]Ch à affecter'!$A:$M,7,0),0)</f>
        <v>0</v>
      </c>
      <c r="M6" s="98" t="str">
        <f>IF(L$4=0," ",L6/L$4)</f>
        <v xml:space="preserve"> </v>
      </c>
      <c r="N6" s="99">
        <f>IFERROR(VLOOKUP("Achats matières rennes",'[2]Ch à affecter'!$A:$M,8,0),0)</f>
        <v>0</v>
      </c>
      <c r="O6" s="98" t="str">
        <f>IF(N$4=0," ",N6/N$4)</f>
        <v xml:space="preserve"> </v>
      </c>
      <c r="P6" s="99">
        <f>IFERROR(VLOOKUP("Achats matières rennes",'[2]Ch à affecter'!$A:$M,9,0),0)</f>
        <v>0</v>
      </c>
      <c r="Q6" s="98" t="str">
        <f>IF(P$4=0," ",P6/P$4)</f>
        <v xml:space="preserve"> </v>
      </c>
      <c r="R6" s="99">
        <f>IFERROR(VLOOKUP("Achats matières rennes",'[2]Ch à affecter'!$A:$M,10,0),0)</f>
        <v>0</v>
      </c>
      <c r="S6" s="98" t="str">
        <f>IF(R$4=0," ",R6/R$4)</f>
        <v xml:space="preserve"> </v>
      </c>
      <c r="T6" s="99">
        <f>IFERROR(VLOOKUP("Achats matières rennes",'[2]Ch à affecter'!$A:$M,11,0),0)</f>
        <v>0</v>
      </c>
      <c r="U6" s="98" t="str">
        <f>IF(T$4=0," ",T6/T$4)</f>
        <v xml:space="preserve"> </v>
      </c>
      <c r="V6" s="99">
        <f>IFERROR(VLOOKUP("Achats matières rennes",'[2]Ch à affecter'!$A:$M,12,0),0)</f>
        <v>0</v>
      </c>
      <c r="W6" s="98" t="str">
        <f>IF(V$4=0," ",V6/V$4)</f>
        <v xml:space="preserve"> </v>
      </c>
      <c r="X6" s="99">
        <f>IFERROR(VLOOKUP("Achats matières rennes",'[2]Ch à affecter'!$A:$M,13,0),0)</f>
        <v>0</v>
      </c>
      <c r="Y6" s="98" t="str">
        <f>IF(X$4=0," ",X6/X$4)</f>
        <v xml:space="preserve"> </v>
      </c>
      <c r="Z6" s="97"/>
      <c r="AA6" s="96"/>
      <c r="AB6" s="96"/>
      <c r="AD6" s="5" t="s">
        <v>1253</v>
      </c>
      <c r="AE6" s="95" t="s">
        <v>1252</v>
      </c>
      <c r="AF6" s="94"/>
      <c r="AG6" s="93"/>
      <c r="AH6" s="1"/>
      <c r="AI6" s="5"/>
      <c r="AJ6" s="5"/>
      <c r="AK6" s="5"/>
    </row>
    <row r="7" spans="1:40" s="47" customFormat="1" ht="12.75" customHeight="1" x14ac:dyDescent="0.2">
      <c r="A7" s="65" t="s">
        <v>1251</v>
      </c>
      <c r="B7" s="69">
        <f>B4*C7</f>
        <v>311.62228451220057</v>
      </c>
      <c r="C7" s="62">
        <f>'[1]RENNES (2)'!C$20</f>
        <v>5.9221712919178507E-2</v>
      </c>
      <c r="D7" s="69">
        <f>D4*E7</f>
        <v>246.08544903987419</v>
      </c>
      <c r="E7" s="62">
        <f>'[1]RENNES (2)'!E$20</f>
        <v>4.6766879459341042E-2</v>
      </c>
      <c r="F7" s="63">
        <f>SUM(AE9)</f>
        <v>0</v>
      </c>
      <c r="G7" s="62" t="str">
        <f>IF(F$4=0," ",F7/F$4)</f>
        <v xml:space="preserve"> </v>
      </c>
      <c r="H7" s="63">
        <f>SUM(AE9)</f>
        <v>0</v>
      </c>
      <c r="I7" s="62" t="str">
        <f>IF(H$4=0," ",H7/H$4)</f>
        <v xml:space="preserve"> </v>
      </c>
      <c r="J7" s="63">
        <f>SUM(AE9)</f>
        <v>0</v>
      </c>
      <c r="K7" s="62" t="str">
        <f>IF(J$4=0," ",J7/J$4)</f>
        <v xml:space="preserve"> </v>
      </c>
      <c r="L7" s="63">
        <f>SUM(AE9)</f>
        <v>0</v>
      </c>
      <c r="M7" s="62" t="str">
        <f>IF(L$4=0," ",L7/L$4)</f>
        <v xml:space="preserve"> </v>
      </c>
      <c r="N7" s="63">
        <f>SUM(AE9)</f>
        <v>0</v>
      </c>
      <c r="O7" s="62" t="str">
        <f>IF(N$4=0," ",N7/N$4)</f>
        <v xml:space="preserve"> </v>
      </c>
      <c r="P7" s="63">
        <f>SUM(AE9)</f>
        <v>0</v>
      </c>
      <c r="Q7" s="62" t="str">
        <f>IF(P$4=0," ",P7/P$4)</f>
        <v xml:space="preserve"> </v>
      </c>
      <c r="R7" s="63">
        <f>SUM(AE9)</f>
        <v>0</v>
      </c>
      <c r="S7" s="62" t="str">
        <f>IF(R$4=0," ",R7/R$4)</f>
        <v xml:space="preserve"> </v>
      </c>
      <c r="T7" s="63">
        <f>SUM(AE9)</f>
        <v>0</v>
      </c>
      <c r="U7" s="62" t="str">
        <f>IF(T$4=0," ",T7/T$4)</f>
        <v xml:space="preserve"> </v>
      </c>
      <c r="V7" s="63">
        <f>SUM(AE9)</f>
        <v>0</v>
      </c>
      <c r="W7" s="62" t="str">
        <f>IF(V$4=0," ",V7/V$4)</f>
        <v xml:space="preserve"> </v>
      </c>
      <c r="X7" s="63">
        <f>SUM(AE9)</f>
        <v>0</v>
      </c>
      <c r="Y7" s="62" t="str">
        <f>IF(X$4=0," ",X7/X$4)</f>
        <v xml:space="preserve"> </v>
      </c>
      <c r="Z7" s="61"/>
      <c r="AA7" s="60"/>
      <c r="AB7" s="60"/>
      <c r="AD7" s="5"/>
      <c r="AE7" s="5"/>
      <c r="AF7" s="1"/>
      <c r="AG7" s="5"/>
      <c r="AH7" s="5"/>
      <c r="AI7" s="5"/>
      <c r="AJ7" s="5"/>
      <c r="AK7" s="5"/>
    </row>
    <row r="8" spans="1:40" s="47" customFormat="1" x14ac:dyDescent="0.2">
      <c r="A8" s="65" t="s">
        <v>1250</v>
      </c>
      <c r="B8" s="69">
        <f>B4*C8</f>
        <v>1204.2787511544691</v>
      </c>
      <c r="C8" s="62">
        <f>'[1]RENNES (2)'!C$38+'[1]RENNES (2)'!C$39+'[1]RENNES (2)'!C$40+'[1]RENNES (2)'!C$42+'[1]RENNES (2)'!C$43</f>
        <v>0.22886505240527655</v>
      </c>
      <c r="D8" s="69">
        <f>D4*E8</f>
        <v>1170.5332580086335</v>
      </c>
      <c r="E8" s="62">
        <f>'[1]RENNES (2)'!E$38+'[1]RENNES (2)'!E$39+'[1]RENNES (2)'!E$40+'[1]RENNES (2)'!E$42+'[1]RENNES (2)'!E$43</f>
        <v>0.22245194908525218</v>
      </c>
      <c r="F8" s="63">
        <f>SUM(F9:F9)</f>
        <v>0</v>
      </c>
      <c r="G8" s="62" t="str">
        <f>IF(F$4=0," ",F8/F$4)</f>
        <v xml:space="preserve"> </v>
      </c>
      <c r="H8" s="63">
        <f>SUM(H9:H9)</f>
        <v>0</v>
      </c>
      <c r="I8" s="62" t="str">
        <f>IF(H$4=0," ",H8/H$4)</f>
        <v xml:space="preserve"> </v>
      </c>
      <c r="J8" s="63">
        <f>SUM(J9:J9)</f>
        <v>0</v>
      </c>
      <c r="K8" s="62" t="str">
        <f>IF(J$4=0," ",J8/J$4)</f>
        <v xml:space="preserve"> </v>
      </c>
      <c r="L8" s="63">
        <f>SUM(L9:L9)</f>
        <v>0</v>
      </c>
      <c r="M8" s="62" t="str">
        <f>IF(L$4=0," ",L8/L$4)</f>
        <v xml:space="preserve"> </v>
      </c>
      <c r="N8" s="63">
        <f>SUM(N9:N9)</f>
        <v>0</v>
      </c>
      <c r="O8" s="62" t="str">
        <f>IF(N$4=0," ",N8/N$4)</f>
        <v xml:space="preserve"> </v>
      </c>
      <c r="P8" s="63">
        <f>SUM(P9:P9)</f>
        <v>0</v>
      </c>
      <c r="Q8" s="62" t="str">
        <f>IF(P$4=0," ",P8/P$4)</f>
        <v xml:space="preserve"> </v>
      </c>
      <c r="R8" s="63">
        <f>SUM(R9:R9)</f>
        <v>0</v>
      </c>
      <c r="S8" s="62" t="str">
        <f>IF(R$4=0," ",R8/R$4)</f>
        <v xml:space="preserve"> </v>
      </c>
      <c r="T8" s="63">
        <f>SUM(T9:T9)</f>
        <v>0</v>
      </c>
      <c r="U8" s="62" t="str">
        <f>IF(T$4=0," ",T8/T$4)</f>
        <v xml:space="preserve"> </v>
      </c>
      <c r="V8" s="63">
        <f>SUM(V9:V9)</f>
        <v>0</v>
      </c>
      <c r="W8" s="62" t="str">
        <f>IF(V$4=0," ",V8/V$4)</f>
        <v xml:space="preserve"> </v>
      </c>
      <c r="X8" s="63">
        <f>SUM(X9:X9)</f>
        <v>0</v>
      </c>
      <c r="Y8" s="62" t="str">
        <f>IF(X$4=0," ",X8/X$4)</f>
        <v xml:space="preserve"> </v>
      </c>
      <c r="Z8" s="61"/>
      <c r="AA8" s="60"/>
      <c r="AB8" s="60"/>
      <c r="AD8"/>
      <c r="AE8"/>
      <c r="AF8"/>
      <c r="AG8" s="5" t="s">
        <v>1249</v>
      </c>
      <c r="AH8" t="s">
        <v>1248</v>
      </c>
      <c r="AI8"/>
      <c r="AJ8"/>
      <c r="AK8"/>
      <c r="AL8"/>
      <c r="AM8"/>
      <c r="AN8"/>
    </row>
    <row r="9" spans="1:40" s="11" customFormat="1" ht="12.75" customHeight="1" x14ac:dyDescent="0.2">
      <c r="A9" s="92" t="s">
        <v>1247</v>
      </c>
      <c r="B9" s="91">
        <f>IFERROR(VLOOKUP($A3,'[3]Détail des heures par mois'!A:B,2,FALSE),0)</f>
        <v>2743.6662999999999</v>
      </c>
      <c r="C9" s="90">
        <f>IF(B4=0,0,B9/B4)</f>
        <v>0.52141527111570596</v>
      </c>
      <c r="D9" s="91">
        <f>IFERROR(VLOOKUP($A3,'[3]Détail des heures par mois'!C:D,2,FALSE),0)</f>
        <v>2806.5158999999999</v>
      </c>
      <c r="E9" s="90">
        <f>IF(D4=0,0,D9/D4)</f>
        <v>0.53335941360253591</v>
      </c>
      <c r="F9" s="89">
        <f>IFERROR(VLOOKUP("EXPLOITATION RENNES",'[2]Salaires bruts détail'!$A:$M,4,0),0)-(AE9*AE9)</f>
        <v>0</v>
      </c>
      <c r="G9" s="90" t="str">
        <f>IF(F$4=0," ",F9/F$4)</f>
        <v xml:space="preserve"> </v>
      </c>
      <c r="H9" s="89">
        <f>IFERROR(VLOOKUP("EXPLOITATION RENNES",'[2]Salaires bruts détail'!$A:$M,5,0),0)-(AE9*AE9)</f>
        <v>0</v>
      </c>
      <c r="I9" s="90" t="str">
        <f>IF(H$4=0," ",H9/H$4)</f>
        <v xml:space="preserve"> </v>
      </c>
      <c r="J9" s="89">
        <f>IFERROR(VLOOKUP("EXPLOITATION RENNES",'[2]Salaires bruts détail'!$A:$M,6,0),0)-(AE9*AE9)</f>
        <v>0</v>
      </c>
      <c r="K9" s="90" t="str">
        <f>IF(J$4=0," ",J9/J$4)</f>
        <v xml:space="preserve"> </v>
      </c>
      <c r="L9" s="89">
        <f>IFERROR(VLOOKUP("EXPLOITATION RENNES",'[2]Salaires bruts détail'!$A:$M,7,0),0)-(AE9*AE9)</f>
        <v>0</v>
      </c>
      <c r="M9" s="90" t="str">
        <f>IF(L$4=0," ",L9/L$4)</f>
        <v xml:space="preserve"> </v>
      </c>
      <c r="N9" s="89">
        <f>IFERROR(VLOOKUP("EXPLOITATION RENNES",'[2]Salaires bruts détail'!$A:$M,8,0),0)-(AE9*AE9)</f>
        <v>0</v>
      </c>
      <c r="O9" s="90" t="str">
        <f>IF(N$4=0," ",N9/N$4)</f>
        <v xml:space="preserve"> </v>
      </c>
      <c r="P9" s="89">
        <f>IFERROR(VLOOKUP("EXPLOITATION RENNES",'[2]Salaires bruts détail'!$A:$M,9,0),0)-(AE9*AE9)</f>
        <v>0</v>
      </c>
      <c r="Q9" s="90" t="str">
        <f>IF(P$4=0," ",P9/P$4)</f>
        <v xml:space="preserve"> </v>
      </c>
      <c r="R9" s="89">
        <f>IFERROR(VLOOKUP("EXPLOITATION RENNES",'[2]Salaires bruts détail'!$A:$M,10,0),0)-(AE9*AE9)</f>
        <v>0</v>
      </c>
      <c r="S9" s="90" t="str">
        <f>IF(R$4=0," ",R9/R$4)</f>
        <v xml:space="preserve"> </v>
      </c>
      <c r="T9" s="89">
        <f>IFERROR(VLOOKUP("EXPLOITATION RENNES",'[2]Salaires bruts détail'!$A:$M,11,0),0)-(AE9*AE9)</f>
        <v>0</v>
      </c>
      <c r="U9" s="90" t="str">
        <f>IF(T$4=0," ",T9/T$4)</f>
        <v xml:space="preserve"> </v>
      </c>
      <c r="V9" s="89">
        <f>IFERROR(VLOOKUP("EXPLOITATION RENNES",'[2]Salaires bruts détail'!$A:$M,12,0),0)-(AE9*AE9)</f>
        <v>0</v>
      </c>
      <c r="W9" s="90" t="str">
        <f>IF(V$4=0," ",V9/V$4)</f>
        <v xml:space="preserve"> </v>
      </c>
      <c r="X9" s="89">
        <f>IFERROR(VLOOKUP("EXPLOITATION RENNES",'[2]Salaires bruts détail'!$A:$M,13,0),0)-(AE9*AE9)</f>
        <v>0</v>
      </c>
      <c r="Y9" s="88" t="str">
        <f>IF(X$4=0," ",X9/X$4)</f>
        <v xml:space="preserve"> </v>
      </c>
      <c r="Z9" s="87"/>
      <c r="AA9" s="86"/>
      <c r="AB9" s="86"/>
      <c r="AD9" s="7"/>
      <c r="AE9" s="7"/>
      <c r="AF9" s="7"/>
      <c r="AG9" s="85" t="s">
        <v>1246</v>
      </c>
      <c r="AH9" s="85" t="s">
        <v>1246</v>
      </c>
      <c r="AI9" s="85" t="s">
        <v>1246</v>
      </c>
      <c r="AJ9" s="85" t="s">
        <v>1246</v>
      </c>
      <c r="AK9" s="85" t="s">
        <v>1245</v>
      </c>
      <c r="AL9" s="85" t="s">
        <v>1245</v>
      </c>
      <c r="AM9" s="85" t="s">
        <v>1245</v>
      </c>
      <c r="AN9" s="85" t="s">
        <v>1245</v>
      </c>
    </row>
    <row r="10" spans="1:40" s="47" customFormat="1" ht="13.5" customHeight="1" thickBot="1" x14ac:dyDescent="0.25">
      <c r="A10" s="65"/>
      <c r="B10" s="84"/>
      <c r="C10" s="82"/>
      <c r="D10" s="84"/>
      <c r="E10" s="82"/>
      <c r="F10" s="83"/>
      <c r="G10" s="82"/>
      <c r="H10" s="83"/>
      <c r="I10" s="82"/>
      <c r="J10" s="83"/>
      <c r="K10" s="82"/>
      <c r="L10" s="83"/>
      <c r="M10" s="82"/>
      <c r="N10" s="83"/>
      <c r="O10" s="82"/>
      <c r="P10" s="83"/>
      <c r="Q10" s="82"/>
      <c r="R10" s="83"/>
      <c r="S10" s="82"/>
      <c r="T10" s="83"/>
      <c r="U10" s="82"/>
      <c r="V10" s="83"/>
      <c r="W10" s="82"/>
      <c r="X10" s="83"/>
      <c r="Y10" s="82"/>
      <c r="Z10" s="81"/>
      <c r="AA10" s="80"/>
      <c r="AB10" s="80"/>
      <c r="AD10" s="79" t="s">
        <v>1244</v>
      </c>
      <c r="AE10" s="77" t="s">
        <v>1243</v>
      </c>
      <c r="AF10" s="77" t="s">
        <v>1242</v>
      </c>
      <c r="AG10" s="78" t="s">
        <v>1241</v>
      </c>
      <c r="AH10" s="77" t="s">
        <v>1240</v>
      </c>
      <c r="AI10" s="77" t="s">
        <v>1239</v>
      </c>
      <c r="AJ10" s="77" t="s">
        <v>1238</v>
      </c>
      <c r="AK10" s="78" t="s">
        <v>1241</v>
      </c>
      <c r="AL10" s="77" t="s">
        <v>1240</v>
      </c>
      <c r="AM10" s="77" t="s">
        <v>1239</v>
      </c>
      <c r="AN10" s="77" t="s">
        <v>1238</v>
      </c>
    </row>
    <row r="11" spans="1:40" s="53" customFormat="1" ht="17.25" thickTop="1" thickBot="1" x14ac:dyDescent="0.3">
      <c r="A11" s="59" t="s">
        <v>1237</v>
      </c>
      <c r="B11" s="58">
        <f>B4-B6-B7-B8-B9</f>
        <v>846.11202775230322</v>
      </c>
      <c r="C11" s="55">
        <f>IF(B4=0," ",B11/B4)</f>
        <v>0.16079788287107907</v>
      </c>
      <c r="D11" s="58">
        <f>D4-D6-D7-D8-D9</f>
        <v>795.87183697003229</v>
      </c>
      <c r="E11" s="55">
        <f>IF(D4=0," ",D11/D4)</f>
        <v>0.15125007354104408</v>
      </c>
      <c r="F11" s="57">
        <f>AE9-F7-F8</f>
        <v>0</v>
      </c>
      <c r="G11" s="55" t="str">
        <f>IF(F$4=0," ",F11/F$4)</f>
        <v xml:space="preserve"> </v>
      </c>
      <c r="H11" s="57">
        <f>AE9-H7-H8</f>
        <v>0</v>
      </c>
      <c r="I11" s="55" t="str">
        <f>IF(H$4=0," ",H11/H$4)</f>
        <v xml:space="preserve"> </v>
      </c>
      <c r="J11" s="57">
        <f>AE9-J7-J8</f>
        <v>0</v>
      </c>
      <c r="K11" s="55" t="str">
        <f>IF(J$4=0," ",J11/J$4)</f>
        <v xml:space="preserve"> </v>
      </c>
      <c r="L11" s="57">
        <f>AE9-L7-L8</f>
        <v>0</v>
      </c>
      <c r="M11" s="55" t="str">
        <f>IF(L$4=0," ",L11/L$4)</f>
        <v xml:space="preserve"> </v>
      </c>
      <c r="N11" s="57">
        <f>AE9-N7-N8</f>
        <v>0</v>
      </c>
      <c r="O11" s="55" t="str">
        <f>IF(N$4=0," ",N11/N$4)</f>
        <v xml:space="preserve"> </v>
      </c>
      <c r="P11" s="57">
        <f>AE9-P7-P8</f>
        <v>0</v>
      </c>
      <c r="Q11" s="55" t="str">
        <f>IF(P$4=0," ",P11/P$4)</f>
        <v xml:space="preserve"> </v>
      </c>
      <c r="R11" s="57">
        <f>AE9-R7-R8</f>
        <v>0</v>
      </c>
      <c r="S11" s="55" t="str">
        <f>IF(R$4=0," ",R11/R$4)</f>
        <v xml:space="preserve"> </v>
      </c>
      <c r="T11" s="57">
        <f>AE9-T7-T8</f>
        <v>0</v>
      </c>
      <c r="U11" s="55" t="str">
        <f>IF(T$4=0," ",T11/T$4)</f>
        <v xml:space="preserve"> </v>
      </c>
      <c r="V11" s="57">
        <f>AE9-V7-V8</f>
        <v>0</v>
      </c>
      <c r="W11" s="55" t="str">
        <f>IF(V$4=0," ",V11/V$4)</f>
        <v xml:space="preserve"> </v>
      </c>
      <c r="X11" s="57">
        <f>AE9-X7-X8</f>
        <v>0</v>
      </c>
      <c r="Y11" s="55" t="str">
        <f>IF(X$4=0," ",X11/X$4)</f>
        <v xml:space="preserve"> </v>
      </c>
      <c r="Z11" s="76"/>
      <c r="AA11" s="55">
        <f ca="1">IF(OFFSET(B5,,AA1)="","",IF(OFFSET(B5,,AA1)&lt;=500,1-0.4004-C6-C7-C8,IF(OFFSET(B5,,AA1)&lt;=1000,1-0.4368-C6-C7-C8,IF(OFFSET(B5,,AA1)&lt;=1500,1-0.4805-C6-C7-C8,IF(OFFSET(B5,,AA1)&lt;=3000,1-0.5058-C6-C7-C8,IF(OFFSET(B5,,AA1)&lt;6000,1-0.5339-C6-C7-C8,IF(OFFSET(B5,,AA1)&lt;=12000,1-0.5491-C6-C7-C8,IF(OFFSET(B5,,AA1)&lt;=24000,1-0.5653-C6-C7-C8,1-0.5824-C6-C7-C8))))))))</f>
        <v>0.14831315398678502</v>
      </c>
      <c r="AB11" s="75">
        <f ca="1">IFERROR((OFFSET(C11,,$AA$1)-AA11)*100,0)</f>
        <v>0.29369195542590654</v>
      </c>
      <c r="AD11" s="7" t="s">
        <v>1215</v>
      </c>
      <c r="AE11" s="7" t="s">
        <v>1236</v>
      </c>
      <c r="AF11" s="7" t="s">
        <v>33</v>
      </c>
      <c r="AG11" s="8">
        <v>0</v>
      </c>
      <c r="AH11" s="8">
        <v>16501.48</v>
      </c>
      <c r="AI11" s="8">
        <v>2131.4299999999998</v>
      </c>
      <c r="AJ11" s="8">
        <v>1518</v>
      </c>
      <c r="AK11" s="8">
        <v>16501.48</v>
      </c>
      <c r="AL11" s="8">
        <v>16501.48</v>
      </c>
      <c r="AM11" s="8">
        <v>1834.86</v>
      </c>
      <c r="AN11" s="8">
        <v>1518</v>
      </c>
    </row>
    <row r="12" spans="1:40" s="47" customFormat="1" ht="15" customHeight="1" thickTop="1" x14ac:dyDescent="0.2">
      <c r="A12" s="65"/>
      <c r="B12" s="74"/>
      <c r="C12" s="72"/>
      <c r="D12" s="74"/>
      <c r="E12" s="72"/>
      <c r="F12" s="73"/>
      <c r="G12" s="72"/>
      <c r="H12" s="73"/>
      <c r="I12" s="72"/>
      <c r="J12" s="73"/>
      <c r="K12" s="72"/>
      <c r="L12" s="73"/>
      <c r="M12" s="72"/>
      <c r="N12" s="73"/>
      <c r="O12" s="72"/>
      <c r="P12" s="73"/>
      <c r="Q12" s="72"/>
      <c r="R12" s="73"/>
      <c r="S12" s="72"/>
      <c r="T12" s="73"/>
      <c r="U12" s="72"/>
      <c r="V12" s="73"/>
      <c r="W12" s="72"/>
      <c r="X12" s="73"/>
      <c r="Y12" s="72"/>
      <c r="Z12" s="71"/>
      <c r="AA12" s="70"/>
      <c r="AB12" s="70"/>
      <c r="AD12" s="7" t="s">
        <v>1213</v>
      </c>
      <c r="AE12" s="7" t="s">
        <v>1235</v>
      </c>
      <c r="AF12" s="7" t="s">
        <v>53</v>
      </c>
      <c r="AG12" s="8">
        <v>0</v>
      </c>
      <c r="AH12" s="8">
        <v>0</v>
      </c>
      <c r="AI12" s="8">
        <v>53.25</v>
      </c>
      <c r="AJ12" s="8">
        <v>303.10000000000002</v>
      </c>
      <c r="AK12" s="8">
        <v>11833.69</v>
      </c>
      <c r="AL12" s="8">
        <v>5647.69</v>
      </c>
      <c r="AM12" s="8">
        <v>294.08</v>
      </c>
      <c r="AN12" s="8">
        <v>303.10000000000002</v>
      </c>
    </row>
    <row r="13" spans="1:40" s="47" customFormat="1" ht="12.75" customHeight="1" x14ac:dyDescent="0.2">
      <c r="A13" s="65" t="s">
        <v>1234</v>
      </c>
      <c r="B13" s="69">
        <f>B4*C13</f>
        <v>226.30274989574804</v>
      </c>
      <c r="C13" s="62">
        <f>'[1]RENNES (2)'!C$47</f>
        <v>4.3007310944163019E-2</v>
      </c>
      <c r="D13" s="69">
        <f>D4*E13</f>
        <v>211.48215416470475</v>
      </c>
      <c r="E13" s="62">
        <f>'[1]RENNES (2)'!E$47</f>
        <v>4.0190756707520536E-2</v>
      </c>
      <c r="F13" s="63">
        <f>SUM(AE9)-AE9</f>
        <v>0</v>
      </c>
      <c r="G13" s="62" t="str">
        <f>IF(F$4=0," ",F13/F$4)</f>
        <v xml:space="preserve"> </v>
      </c>
      <c r="H13" s="63">
        <f>SUM(AE9)-AE9</f>
        <v>0</v>
      </c>
      <c r="I13" s="62" t="str">
        <f>IF(H$4=0," ",H13/H$4)</f>
        <v xml:space="preserve"> </v>
      </c>
      <c r="J13" s="63">
        <f>SUM(AE9)-AE9</f>
        <v>0</v>
      </c>
      <c r="K13" s="62" t="str">
        <f>IF(J$4=0," ",J13/J$4)</f>
        <v xml:space="preserve"> </v>
      </c>
      <c r="L13" s="63">
        <f>SUM(AE9)-AE9</f>
        <v>0</v>
      </c>
      <c r="M13" s="62" t="str">
        <f>IF(L$4=0," ",L13/L$4)</f>
        <v xml:space="preserve"> </v>
      </c>
      <c r="N13" s="63">
        <f>SUM(AE9)-AE9</f>
        <v>0</v>
      </c>
      <c r="O13" s="62" t="str">
        <f>IF(N$4=0," ",N13/N$4)</f>
        <v xml:space="preserve"> </v>
      </c>
      <c r="P13" s="63">
        <f>SUM(AE9)-AE9</f>
        <v>0</v>
      </c>
      <c r="Q13" s="62" t="str">
        <f>IF(P$4=0," ",P13/P$4)</f>
        <v xml:space="preserve"> </v>
      </c>
      <c r="R13" s="63">
        <f>SUM(AE9)-AE9</f>
        <v>0</v>
      </c>
      <c r="S13" s="62" t="str">
        <f>IF(R$4=0," ",R13/R$4)</f>
        <v xml:space="preserve"> </v>
      </c>
      <c r="T13" s="63">
        <f>SUM(AE9)-AE9</f>
        <v>0</v>
      </c>
      <c r="U13" s="62" t="str">
        <f>IF(T$4=0," ",T13/T$4)</f>
        <v xml:space="preserve"> </v>
      </c>
      <c r="V13" s="63">
        <f>SUM(AE9)-AE9</f>
        <v>0</v>
      </c>
      <c r="W13" s="62" t="str">
        <f>IF(V$4=0," ",V13/V$4)</f>
        <v xml:space="preserve"> </v>
      </c>
      <c r="X13" s="63">
        <f>SUM(AE9)-AE9</f>
        <v>0</v>
      </c>
      <c r="Y13" s="62" t="str">
        <f>IF(X$4=0," ",X13/X$4)</f>
        <v xml:space="preserve"> </v>
      </c>
      <c r="Z13" s="61"/>
      <c r="AA13" s="60"/>
      <c r="AB13" s="60"/>
      <c r="AD13" s="7" t="s">
        <v>1211</v>
      </c>
      <c r="AE13" s="7" t="s">
        <v>1233</v>
      </c>
      <c r="AF13" s="7" t="s">
        <v>24</v>
      </c>
      <c r="AG13" s="8">
        <v>10865.21</v>
      </c>
      <c r="AH13" s="8">
        <v>10865.21</v>
      </c>
      <c r="AI13" s="8">
        <v>605.84</v>
      </c>
      <c r="AJ13" s="8">
        <v>560.83000000000004</v>
      </c>
      <c r="AK13" s="8">
        <v>11448.45</v>
      </c>
      <c r="AL13" s="8">
        <v>10865.21</v>
      </c>
      <c r="AM13" s="8">
        <v>584.41999999999996</v>
      </c>
      <c r="AN13" s="8">
        <v>560.83000000000004</v>
      </c>
    </row>
    <row r="14" spans="1:40" s="47" customFormat="1" ht="12.75" customHeight="1" x14ac:dyDescent="0.2">
      <c r="A14" s="65" t="s">
        <v>1232</v>
      </c>
      <c r="B14" s="69">
        <f>B4*C14</f>
        <v>699.79594626106268</v>
      </c>
      <c r="C14" s="68">
        <f>'[1]RENNES (2)'!C$61</f>
        <v>0.13299149865469573</v>
      </c>
      <c r="D14" s="69">
        <f>D4*E14</f>
        <v>678.27829453784864</v>
      </c>
      <c r="E14" s="68">
        <f>'[1]RENNES (2)'!E$61</f>
        <v>0.12890221410612179</v>
      </c>
      <c r="F14" s="63">
        <f>AE9+AE9+AE9+AE9+AE9+AE9+AE9+AE9+AE9+AE9+AE9-AE9+AE9-AE9+AE9</f>
        <v>0</v>
      </c>
      <c r="G14" s="68" t="str">
        <f>IF(F$4=0," ",F14/F$4)</f>
        <v xml:space="preserve"> </v>
      </c>
      <c r="H14" s="63">
        <f>AE9+AE9+AE9+AE9+AE9+AE9+AE9+AE9+AE9+AE9+AE9-AE9+AE9-AE9+AE9</f>
        <v>0</v>
      </c>
      <c r="I14" s="68" t="str">
        <f>IF(H$4=0," ",H14/H$4)</f>
        <v xml:space="preserve"> </v>
      </c>
      <c r="J14" s="63">
        <f>AE9+AE9+AE9+AE9+AE9+AE9+AE9+AE9+AE9+AE9+AE9-AE9+AE9-AE9+AE9</f>
        <v>0</v>
      </c>
      <c r="K14" s="68" t="str">
        <f>IF(J$4=0," ",J14/J$4)</f>
        <v xml:space="preserve"> </v>
      </c>
      <c r="L14" s="63">
        <f>AE9+AE9+AE9+AE9+AE9+AE9+AE9+AE9+AE9+AE9+AE9-AE9+AE9-AE9+AE9</f>
        <v>0</v>
      </c>
      <c r="M14" s="68" t="str">
        <f>IF(L$4=0," ",L14/L$4)</f>
        <v xml:space="preserve"> </v>
      </c>
      <c r="N14" s="63">
        <f>AE9+AE9+AE9+AE9+AE9+AE9+AE9+AE9+AE9+AE9+AE9-AE9+AE9-AE9+AE9</f>
        <v>0</v>
      </c>
      <c r="O14" s="68" t="str">
        <f>IF(N$4=0," ",N14/N$4)</f>
        <v xml:space="preserve"> </v>
      </c>
      <c r="P14" s="63">
        <f>AE9+AE9+AE9+AE9+AE9+AE9+AE9+AE9+AE9+AE9+AE9-AE9+AE9-AE9+AE9</f>
        <v>0</v>
      </c>
      <c r="Q14" s="68" t="str">
        <f>IF(P$4=0," ",P14/P$4)</f>
        <v xml:space="preserve"> </v>
      </c>
      <c r="R14" s="63">
        <f>AE9+AE9+AE9+AE9+AE9+AE9+AE9+AE9+AE9+AE9+AE9-AE9+AE9-AE9+AE9</f>
        <v>0</v>
      </c>
      <c r="S14" s="68" t="str">
        <f>IF(R$4=0," ",R14/R$4)</f>
        <v xml:space="preserve"> </v>
      </c>
      <c r="T14" s="63">
        <f>AE9+AE9+AE9+AE9+AE9+AE9+AE9+AE9+AE9+AE9+AE9-AE9+AE9-AE9+AE9</f>
        <v>0</v>
      </c>
      <c r="U14" s="68" t="str">
        <f>IF(T$4=0," ",T14/T$4)</f>
        <v xml:space="preserve"> </v>
      </c>
      <c r="V14" s="63">
        <f>AE9+AE9+AE9+AE9+AE9+AE9+AE9+AE9+AE9+AE9+AE9-AE9+AE9-AE9+AE9</f>
        <v>0</v>
      </c>
      <c r="W14" s="68" t="str">
        <f>IF(V$4=0," ",V14/V$4)</f>
        <v xml:space="preserve"> </v>
      </c>
      <c r="X14" s="63">
        <f>AE9+AE9+AE9+AE9+AE9+AE9+AE9+AE9+AE9+AE9+AE9-AE9+AE9-AE9+AE9</f>
        <v>0</v>
      </c>
      <c r="Y14" s="68" t="str">
        <f>IF(X$4=0," ",X14/X$4)</f>
        <v xml:space="preserve"> </v>
      </c>
      <c r="Z14" s="67"/>
      <c r="AA14" s="66"/>
      <c r="AB14" s="66"/>
      <c r="AD14" s="7" t="s">
        <v>1210</v>
      </c>
      <c r="AE14" s="7" t="s">
        <v>1231</v>
      </c>
      <c r="AF14" s="7" t="s">
        <v>33</v>
      </c>
      <c r="AG14" s="8">
        <v>0</v>
      </c>
      <c r="AH14" s="8">
        <v>8479</v>
      </c>
      <c r="AI14" s="8">
        <v>0</v>
      </c>
      <c r="AJ14" s="8">
        <v>240.32</v>
      </c>
      <c r="AK14" s="8">
        <v>8479</v>
      </c>
      <c r="AL14" s="8">
        <v>8479</v>
      </c>
      <c r="AM14" s="8">
        <v>0</v>
      </c>
      <c r="AN14" s="8">
        <v>240.32</v>
      </c>
    </row>
    <row r="15" spans="1:40" s="47" customFormat="1" ht="13.5" customHeight="1" thickBot="1" x14ac:dyDescent="0.25">
      <c r="A15" s="65"/>
      <c r="B15" s="64"/>
      <c r="C15" s="62"/>
      <c r="D15" s="64"/>
      <c r="E15" s="62"/>
      <c r="F15" s="63"/>
      <c r="G15" s="62"/>
      <c r="H15" s="63"/>
      <c r="I15" s="62"/>
      <c r="J15" s="63"/>
      <c r="K15" s="62"/>
      <c r="L15" s="63"/>
      <c r="M15" s="62"/>
      <c r="N15" s="63"/>
      <c r="O15" s="62"/>
      <c r="P15" s="63"/>
      <c r="Q15" s="62"/>
      <c r="R15" s="63"/>
      <c r="S15" s="62"/>
      <c r="T15" s="63"/>
      <c r="U15" s="62"/>
      <c r="V15" s="63"/>
      <c r="W15" s="62"/>
      <c r="X15" s="63"/>
      <c r="Y15" s="62"/>
      <c r="Z15" s="61"/>
      <c r="AA15" s="60"/>
      <c r="AB15" s="60"/>
      <c r="AD15" s="7" t="s">
        <v>1208</v>
      </c>
      <c r="AE15" s="7" t="s">
        <v>602</v>
      </c>
      <c r="AF15" s="7" t="s">
        <v>24</v>
      </c>
      <c r="AG15" s="8">
        <v>7874.49</v>
      </c>
      <c r="AH15" s="8">
        <v>7874.49</v>
      </c>
      <c r="AI15" s="8">
        <v>301.83</v>
      </c>
      <c r="AJ15" s="8">
        <v>482</v>
      </c>
      <c r="AK15" s="8">
        <v>7652.57</v>
      </c>
      <c r="AL15" s="8">
        <v>7652.57</v>
      </c>
      <c r="AM15" s="8">
        <v>535.83000000000004</v>
      </c>
      <c r="AN15" s="8">
        <v>482</v>
      </c>
    </row>
    <row r="16" spans="1:40" s="53" customFormat="1" ht="17.25" thickTop="1" thickBot="1" x14ac:dyDescent="0.3">
      <c r="A16" s="59" t="s">
        <v>1230</v>
      </c>
      <c r="B16" s="58">
        <f>B11-B13-B14</f>
        <v>-79.986668404507554</v>
      </c>
      <c r="C16" s="55">
        <f>IF(B4=0," ",B16/B4)</f>
        <v>-1.5200926727779679E-2</v>
      </c>
      <c r="D16" s="58">
        <f>D11-D13-D14</f>
        <v>-93.888611732521099</v>
      </c>
      <c r="E16" s="55">
        <f>IF(D4=0," ",D16/D4)</f>
        <v>-1.7842897272598253E-2</v>
      </c>
      <c r="F16" s="57">
        <f>AE9-F14</f>
        <v>0</v>
      </c>
      <c r="G16" s="55" t="str">
        <f>IF(F$4=0," ",F16/F$4)</f>
        <v xml:space="preserve"> </v>
      </c>
      <c r="H16" s="57">
        <f>AE9-H14</f>
        <v>0</v>
      </c>
      <c r="I16" s="55" t="str">
        <f>IF(H$4=0," ",H16/H$4)</f>
        <v xml:space="preserve"> </v>
      </c>
      <c r="J16" s="57">
        <f>AE9-J14</f>
        <v>0</v>
      </c>
      <c r="K16" s="55" t="str">
        <f>IF(J$4=0," ",J16/J$4)</f>
        <v xml:space="preserve"> </v>
      </c>
      <c r="L16" s="57">
        <f>AE9-L14</f>
        <v>0</v>
      </c>
      <c r="M16" s="55" t="str">
        <f>IF(L$4=0," ",L16/L$4)</f>
        <v xml:space="preserve"> </v>
      </c>
      <c r="N16" s="57">
        <f>AE9-N14</f>
        <v>0</v>
      </c>
      <c r="O16" s="55" t="str">
        <f>IF(N$4=0," ",N16/N$4)</f>
        <v xml:space="preserve"> </v>
      </c>
      <c r="P16" s="57">
        <f>AE9-P14</f>
        <v>0</v>
      </c>
      <c r="Q16" s="55" t="str">
        <f>IF(P$4=0," ",P16/P$4)</f>
        <v xml:space="preserve"> </v>
      </c>
      <c r="R16" s="57">
        <f>AE9-R14</f>
        <v>0</v>
      </c>
      <c r="S16" s="55" t="str">
        <f>IF(R$4=0," ",R16/R$4)</f>
        <v xml:space="preserve"> </v>
      </c>
      <c r="T16" s="57">
        <f>AE9-T14</f>
        <v>0</v>
      </c>
      <c r="U16" s="55" t="str">
        <f>IF(T$4=0," ",T16/T$4)</f>
        <v xml:space="preserve"> </v>
      </c>
      <c r="V16" s="57">
        <f>AE9-V14</f>
        <v>0</v>
      </c>
      <c r="W16" s="55" t="str">
        <f>IF(V$4=0," ",V16/V$4)</f>
        <v xml:space="preserve"> </v>
      </c>
      <c r="X16" s="57">
        <f>AE9-X14</f>
        <v>0</v>
      </c>
      <c r="Y16" s="55" t="str">
        <f>IF(X$4=0," ",X16/X$4)</f>
        <v xml:space="preserve"> </v>
      </c>
      <c r="Z16" s="56"/>
      <c r="AA16" s="55"/>
      <c r="AB16" s="55"/>
      <c r="AD16" s="7" t="s">
        <v>1207</v>
      </c>
      <c r="AE16" s="7" t="s">
        <v>1229</v>
      </c>
      <c r="AF16" s="7" t="s">
        <v>27</v>
      </c>
      <c r="AG16" s="8">
        <v>7359.01</v>
      </c>
      <c r="AH16" s="8">
        <v>7558.01</v>
      </c>
      <c r="AI16" s="8">
        <v>427.99</v>
      </c>
      <c r="AJ16" s="8">
        <v>454.99</v>
      </c>
      <c r="AK16" s="8">
        <v>7558.01</v>
      </c>
      <c r="AL16" s="8">
        <v>7558.01</v>
      </c>
      <c r="AM16" s="8">
        <v>437.58</v>
      </c>
      <c r="AN16" s="8">
        <v>454.99</v>
      </c>
    </row>
    <row r="17" spans="1:40" s="53" customFormat="1" ht="17.25" thickTop="1" thickBot="1" x14ac:dyDescent="0.3">
      <c r="B17" s="54"/>
      <c r="C17" s="15"/>
      <c r="D17" s="54"/>
      <c r="E17" s="15"/>
      <c r="F17" s="16"/>
      <c r="G17" s="15"/>
      <c r="H17" s="16"/>
      <c r="I17" s="15"/>
      <c r="J17" s="16"/>
      <c r="K17" s="15"/>
      <c r="L17" s="16"/>
      <c r="M17" s="15"/>
      <c r="N17" s="16"/>
      <c r="O17" s="15"/>
      <c r="P17" s="16"/>
      <c r="Q17" s="15"/>
      <c r="R17" s="16"/>
      <c r="S17" s="15"/>
      <c r="T17" s="16"/>
      <c r="U17" s="15"/>
      <c r="V17" s="16"/>
      <c r="W17" s="15"/>
      <c r="X17" s="16"/>
      <c r="Y17" s="15"/>
      <c r="Z17" s="15"/>
      <c r="AA17" s="15"/>
      <c r="AB17" s="15"/>
      <c r="AD17" s="7" t="s">
        <v>1205</v>
      </c>
      <c r="AE17" s="7" t="s">
        <v>1228</v>
      </c>
      <c r="AF17" s="7" t="s">
        <v>27</v>
      </c>
      <c r="AG17" s="8">
        <v>0</v>
      </c>
      <c r="AH17" s="8">
        <v>8250</v>
      </c>
      <c r="AI17" s="8">
        <v>321.25</v>
      </c>
      <c r="AJ17" s="8">
        <v>340.99</v>
      </c>
      <c r="AK17" s="8">
        <v>7093.51</v>
      </c>
      <c r="AL17" s="8">
        <v>7093.51</v>
      </c>
      <c r="AM17" s="8">
        <v>333.17</v>
      </c>
      <c r="AN17" s="8">
        <v>340.99</v>
      </c>
    </row>
    <row r="18" spans="1:40" s="47" customFormat="1" ht="14.25" customHeight="1" thickTop="1" thickBot="1" x14ac:dyDescent="0.25">
      <c r="A18" s="52"/>
      <c r="B18" s="29" t="s">
        <v>1227</v>
      </c>
      <c r="C18" s="48" t="s">
        <v>1226</v>
      </c>
      <c r="D18" s="29" t="s">
        <v>1227</v>
      </c>
      <c r="E18" s="48" t="s">
        <v>1226</v>
      </c>
      <c r="F18" s="51"/>
      <c r="G18" s="50"/>
      <c r="H18" s="51"/>
      <c r="I18" s="50"/>
      <c r="J18" s="51"/>
      <c r="K18" s="50"/>
      <c r="L18" s="51"/>
      <c r="M18" s="50"/>
      <c r="N18" s="51"/>
      <c r="O18" s="50"/>
      <c r="P18" s="51"/>
      <c r="Q18" s="50"/>
      <c r="R18" s="51"/>
      <c r="S18" s="50"/>
      <c r="T18" s="51"/>
      <c r="U18" s="50"/>
      <c r="V18" s="51"/>
      <c r="W18" s="50"/>
      <c r="X18" s="51"/>
      <c r="Y18" s="50"/>
      <c r="Z18" s="49"/>
      <c r="AA18" s="48" t="s">
        <v>1225</v>
      </c>
      <c r="AB18" s="29" t="s">
        <v>1224</v>
      </c>
      <c r="AD18" s="7" t="s">
        <v>1204</v>
      </c>
      <c r="AE18" s="7" t="s">
        <v>602</v>
      </c>
      <c r="AF18" s="7" t="s">
        <v>24</v>
      </c>
      <c r="AG18" s="8">
        <v>6172.46</v>
      </c>
      <c r="AH18" s="8">
        <v>6172.46</v>
      </c>
      <c r="AI18" s="8">
        <v>416</v>
      </c>
      <c r="AJ18" s="8">
        <v>416</v>
      </c>
      <c r="AK18" s="8">
        <v>5998.5</v>
      </c>
      <c r="AL18" s="8">
        <v>5998.5</v>
      </c>
      <c r="AM18" s="8">
        <v>403</v>
      </c>
      <c r="AN18" s="8">
        <v>416</v>
      </c>
    </row>
    <row r="19" spans="1:40" s="11" customFormat="1" ht="15.75" customHeight="1" thickTop="1" x14ac:dyDescent="0.2">
      <c r="A19" s="46" t="s">
        <v>1223</v>
      </c>
      <c r="B19" s="41">
        <f>VLOOKUP($A3,$AD:$AN,7+4*(B3-1),FALSE)</f>
        <v>287.94</v>
      </c>
      <c r="C19" s="42">
        <f>VLOOKUP($A3,$AD:$AN,6+4*(B3-1),FALSE)</f>
        <v>281.83</v>
      </c>
      <c r="D19" s="41">
        <f>VLOOKUP($A3,$AD:$AN,7+4*(D3-1),FALSE)</f>
        <v>287.94</v>
      </c>
      <c r="E19" s="42">
        <f>VLOOKUP($A3,$AD:$AN,6+4*(D3-1),FALSE)</f>
        <v>288.16000000000003</v>
      </c>
      <c r="F19" s="45"/>
      <c r="G19" s="44"/>
      <c r="H19" s="45"/>
      <c r="I19" s="44"/>
      <c r="J19" s="45"/>
      <c r="K19" s="44"/>
      <c r="L19" s="45"/>
      <c r="M19" s="44"/>
      <c r="N19" s="45"/>
      <c r="O19" s="44"/>
      <c r="P19" s="45"/>
      <c r="Q19" s="44"/>
      <c r="R19" s="45"/>
      <c r="S19" s="44"/>
      <c r="T19" s="45"/>
      <c r="U19" s="44"/>
      <c r="V19" s="45"/>
      <c r="W19" s="44"/>
      <c r="X19" s="45"/>
      <c r="Y19" s="44"/>
      <c r="Z19" s="43"/>
      <c r="AA19" s="42">
        <f ca="1">IFERROR(OFFSET(B4,,$AA$1)/AA20,0)</f>
        <v>288.4460615086644</v>
      </c>
      <c r="AB19" s="41">
        <f ca="1">OFFSET(C19,,$AA$1)-AA19</f>
        <v>-0.28606150866437474</v>
      </c>
      <c r="AD19" s="7" t="s">
        <v>1202</v>
      </c>
      <c r="AE19" s="7" t="s">
        <v>1133</v>
      </c>
      <c r="AF19" s="7" t="s">
        <v>24</v>
      </c>
      <c r="AG19" s="8">
        <v>5915.63</v>
      </c>
      <c r="AH19" s="8">
        <v>5915.63</v>
      </c>
      <c r="AI19" s="8">
        <v>313.73</v>
      </c>
      <c r="AJ19" s="8">
        <v>323.83</v>
      </c>
      <c r="AK19" s="8">
        <v>5915.63</v>
      </c>
      <c r="AL19" s="8">
        <v>5915.63</v>
      </c>
      <c r="AM19" s="8">
        <v>307.39999999999998</v>
      </c>
      <c r="AN19" s="8">
        <v>323.83</v>
      </c>
    </row>
    <row r="20" spans="1:40" s="11" customFormat="1" ht="15.75" customHeight="1" thickBot="1" x14ac:dyDescent="0.25">
      <c r="A20" s="40" t="s">
        <v>1222</v>
      </c>
      <c r="B20" s="35">
        <f>IFERROR(B4/B19,0)</f>
        <v>18.274501632284505</v>
      </c>
      <c r="C20" s="36">
        <f>IFERROR(B4/C19,0)</f>
        <v>18.670688003406308</v>
      </c>
      <c r="D20" s="35">
        <f>IFERROR(D4/D19,0)</f>
        <v>18.274501632284505</v>
      </c>
      <c r="E20" s="36">
        <f>IFERROR(D4/E19,0)</f>
        <v>18.260549694614102</v>
      </c>
      <c r="F20" s="39"/>
      <c r="G20" s="38"/>
      <c r="H20" s="39"/>
      <c r="I20" s="38"/>
      <c r="J20" s="39"/>
      <c r="K20" s="38"/>
      <c r="L20" s="39"/>
      <c r="M20" s="38"/>
      <c r="N20" s="39"/>
      <c r="O20" s="38"/>
      <c r="P20" s="39"/>
      <c r="Q20" s="38"/>
      <c r="R20" s="39"/>
      <c r="S20" s="38"/>
      <c r="T20" s="39"/>
      <c r="U20" s="38"/>
      <c r="V20" s="39"/>
      <c r="W20" s="38"/>
      <c r="X20" s="39"/>
      <c r="Y20" s="38"/>
      <c r="Z20" s="37"/>
      <c r="AA20" s="36">
        <f ca="1">IF(OFFSET(B5,,AA1)="","",IF(OFFSET(B5,,AA1)&lt;=500,24*OFFSET(B22,,$AA$1)/9.61,IF(OFFSET(B5,,AA1)&lt;=1000,22*OFFSET(B22,,$AA$1)/9.61,IF(OFFSET(B5,,AA1)&lt;=1500,20*OFFSET(B22,,$AA$1)/9.61,IF(OFFSET(B5,,AA1)&lt;=3000,19*OFFSET(B22,,$AA$1)/9.61,IF(OFFSET(B5,,AA1)&lt;6000,18*OFFSET(B22,,$AA$1)/9.61,IF(OFFSET(B5,,AA1)&lt;=12000,17.5*OFFSET(B22,,$AA$1)/9.61,IF(OFFSET(B5,,AA1)&lt;=24000,17*OFFSET(B22,,$AA$1)/9.61,16.5*OFFSET(B22,,$AA$1)/9.61))))))))</f>
        <v>18.242440102937376</v>
      </c>
      <c r="AB20" s="35">
        <f ca="1">OFFSET(C20,,$AA$1)-AA20</f>
        <v>1.8109591676726211E-2</v>
      </c>
      <c r="AD20" s="7" t="s">
        <v>1200</v>
      </c>
      <c r="AE20" s="7" t="s">
        <v>1221</v>
      </c>
      <c r="AF20" s="7" t="s">
        <v>24</v>
      </c>
      <c r="AG20" s="8">
        <v>5831.34</v>
      </c>
      <c r="AH20" s="8">
        <v>5831.34</v>
      </c>
      <c r="AI20" s="8">
        <v>343.42</v>
      </c>
      <c r="AJ20" s="8">
        <v>330</v>
      </c>
      <c r="AK20" s="8">
        <v>5831.34</v>
      </c>
      <c r="AL20" s="8">
        <v>5831.34</v>
      </c>
      <c r="AM20" s="8">
        <v>343.42</v>
      </c>
      <c r="AN20" s="8">
        <v>330</v>
      </c>
    </row>
    <row r="21" spans="1:40" s="11" customFormat="1" ht="15.75" customHeight="1" thickTop="1" thickBot="1" x14ac:dyDescent="0.25">
      <c r="Z21" s="34"/>
      <c r="AD21" s="7" t="s">
        <v>1198</v>
      </c>
      <c r="AE21" s="7" t="s">
        <v>1220</v>
      </c>
      <c r="AF21" s="7" t="s">
        <v>27</v>
      </c>
      <c r="AG21" s="8">
        <v>5735.49</v>
      </c>
      <c r="AH21" s="8">
        <v>5735.49</v>
      </c>
      <c r="AI21" s="8">
        <v>365.83</v>
      </c>
      <c r="AJ21" s="8">
        <v>364</v>
      </c>
      <c r="AK21" s="8">
        <v>5735.49</v>
      </c>
      <c r="AL21" s="8">
        <v>5735.49</v>
      </c>
      <c r="AM21" s="8">
        <v>266.67</v>
      </c>
      <c r="AN21" s="8">
        <v>364</v>
      </c>
    </row>
    <row r="22" spans="1:40" s="11" customFormat="1" ht="13.5" customHeight="1" thickTop="1" thickBot="1" x14ac:dyDescent="0.25">
      <c r="A22" s="33" t="s">
        <v>1219</v>
      </c>
      <c r="B22" s="32">
        <f>IFERROR(B9/C19,0)</f>
        <v>9.7351818472128588</v>
      </c>
      <c r="C22" s="31"/>
      <c r="D22" s="32">
        <f>IFERROR(D9/E19,0)</f>
        <v>9.7394360771793433</v>
      </c>
      <c r="E22" s="31"/>
      <c r="F22" s="30">
        <f>IFERROR(F4/B5,0)</f>
        <v>0</v>
      </c>
      <c r="G22" s="29"/>
      <c r="H22" s="30">
        <f>IFERROR(H4/B5,0)</f>
        <v>0</v>
      </c>
      <c r="I22" s="29"/>
      <c r="J22" s="30">
        <f>IFERROR(J4/B5,0)</f>
        <v>0</v>
      </c>
      <c r="K22" s="29"/>
      <c r="L22" s="30">
        <f>IFERROR(L4/B5,0)</f>
        <v>0</v>
      </c>
      <c r="M22" s="29"/>
      <c r="N22" s="30">
        <f>IFERROR(N4/B5,0)</f>
        <v>0</v>
      </c>
      <c r="O22" s="29"/>
      <c r="P22" s="30">
        <f>IFERROR(P4/B5,0)</f>
        <v>0</v>
      </c>
      <c r="Q22" s="29"/>
      <c r="R22" s="30">
        <f>IFERROR(R4/B5,0)</f>
        <v>0</v>
      </c>
      <c r="S22" s="29"/>
      <c r="T22" s="30">
        <f>IFERROR(T4/B5,0)</f>
        <v>0</v>
      </c>
      <c r="U22" s="29"/>
      <c r="V22" s="30">
        <f>IFERROR(V4/B5,0)</f>
        <v>0</v>
      </c>
      <c r="W22" s="29"/>
      <c r="X22" s="30">
        <f>IFERROR(X4/B5,0)</f>
        <v>0</v>
      </c>
      <c r="Y22" s="29"/>
      <c r="AD22" s="7" t="s">
        <v>1196</v>
      </c>
      <c r="AE22" s="7" t="s">
        <v>1218</v>
      </c>
      <c r="AF22" s="7" t="s">
        <v>53</v>
      </c>
      <c r="AG22" s="8">
        <v>5261.96</v>
      </c>
      <c r="AH22" s="8">
        <v>5261.96</v>
      </c>
      <c r="AI22" s="8">
        <v>281.83</v>
      </c>
      <c r="AJ22" s="8">
        <v>287.94</v>
      </c>
      <c r="AK22" s="8">
        <v>5261.96</v>
      </c>
      <c r="AL22" s="8">
        <v>5261.96</v>
      </c>
      <c r="AM22" s="8">
        <v>288.16000000000003</v>
      </c>
      <c r="AN22" s="8">
        <v>287.94</v>
      </c>
    </row>
    <row r="23" spans="1:40" ht="12.75" customHeight="1" thickTop="1" x14ac:dyDescent="0.2">
      <c r="AD23" s="7" t="s">
        <v>1195</v>
      </c>
      <c r="AE23" s="7" t="s">
        <v>1217</v>
      </c>
      <c r="AF23" s="7" t="s">
        <v>53</v>
      </c>
      <c r="AG23" s="8">
        <v>5076.45</v>
      </c>
      <c r="AH23" s="8">
        <v>5076.45</v>
      </c>
      <c r="AI23" s="8">
        <v>181</v>
      </c>
      <c r="AJ23" s="8">
        <v>192.83</v>
      </c>
      <c r="AK23" s="8">
        <v>5076.45</v>
      </c>
      <c r="AL23" s="8">
        <v>5076.45</v>
      </c>
      <c r="AM23" s="8">
        <v>173.5</v>
      </c>
      <c r="AN23" s="8">
        <v>192.83</v>
      </c>
    </row>
    <row r="24" spans="1:40" ht="12.75" customHeight="1" x14ac:dyDescent="0.25">
      <c r="A24" s="113" t="str">
        <f>HYPERLINK(VLOOKUP(A3,A26:B802,2,FALSE),"Commentaires"&amp;" "&amp;A3)</f>
        <v>Commentaires SOPRA GROUP</v>
      </c>
      <c r="B24" s="27"/>
      <c r="C24" s="27"/>
      <c r="D24" s="27"/>
      <c r="E24" s="27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15"/>
      <c r="AA24" s="15"/>
      <c r="AB24" s="15"/>
      <c r="AD24" s="7" t="s">
        <v>1192</v>
      </c>
      <c r="AE24" s="7" t="s">
        <v>161</v>
      </c>
      <c r="AF24" s="7" t="s">
        <v>18</v>
      </c>
      <c r="AG24" s="8">
        <v>17.489999999999998</v>
      </c>
      <c r="AH24" s="8">
        <v>17.489999999999998</v>
      </c>
      <c r="AI24" s="8">
        <v>514.91999999999996</v>
      </c>
      <c r="AJ24" s="8">
        <v>0</v>
      </c>
      <c r="AK24" s="8">
        <v>4409</v>
      </c>
      <c r="AL24" s="8">
        <v>17.489999999999998</v>
      </c>
      <c r="AM24" s="8">
        <v>334.67</v>
      </c>
      <c r="AN24" s="8">
        <v>0</v>
      </c>
    </row>
    <row r="25" spans="1:40" ht="12.75" customHeight="1" x14ac:dyDescent="0.2">
      <c r="A25" s="28"/>
      <c r="B25" s="27"/>
      <c r="C25" s="27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17"/>
      <c r="AA25" s="17"/>
      <c r="AB25" s="17"/>
      <c r="AD25" s="7" t="s">
        <v>1190</v>
      </c>
      <c r="AE25" s="7" t="s">
        <v>1216</v>
      </c>
      <c r="AF25" s="7" t="s">
        <v>53</v>
      </c>
      <c r="AG25" s="8">
        <v>4228.01</v>
      </c>
      <c r="AH25" s="8">
        <v>4228.01</v>
      </c>
      <c r="AI25" s="8">
        <v>168.59</v>
      </c>
      <c r="AJ25" s="8">
        <v>164.67</v>
      </c>
      <c r="AK25" s="8">
        <v>4228.01</v>
      </c>
      <c r="AL25" s="8">
        <v>4228.01</v>
      </c>
      <c r="AM25" s="8">
        <v>168.09</v>
      </c>
      <c r="AN25" s="8">
        <v>164.67</v>
      </c>
    </row>
    <row r="26" spans="1:40" ht="12.75" customHeight="1" x14ac:dyDescent="0.2">
      <c r="A26" s="7" t="s">
        <v>1215</v>
      </c>
      <c r="B26" s="26"/>
      <c r="C26" s="6"/>
      <c r="D26" s="6"/>
      <c r="E26" s="6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5"/>
      <c r="AA26" s="25"/>
      <c r="AB26" s="25"/>
      <c r="AD26" s="7" t="s">
        <v>1188</v>
      </c>
      <c r="AE26" s="7" t="s">
        <v>1214</v>
      </c>
      <c r="AF26" s="7" t="s">
        <v>24</v>
      </c>
      <c r="AG26" s="8">
        <v>4181.75</v>
      </c>
      <c r="AH26" s="8">
        <v>4181.75</v>
      </c>
      <c r="AI26" s="8">
        <v>182</v>
      </c>
      <c r="AJ26" s="8">
        <v>182</v>
      </c>
      <c r="AK26" s="8">
        <v>4181.75</v>
      </c>
      <c r="AL26" s="8">
        <v>4181.75</v>
      </c>
      <c r="AM26" s="8">
        <v>182</v>
      </c>
      <c r="AN26" s="8">
        <v>182</v>
      </c>
    </row>
    <row r="27" spans="1:40" ht="12.75" customHeight="1" x14ac:dyDescent="0.2">
      <c r="A27" s="7" t="s">
        <v>1213</v>
      </c>
      <c r="B27" s="6"/>
      <c r="C27" s="6"/>
      <c r="D27" s="6"/>
      <c r="E27" s="6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17"/>
      <c r="AA27" s="17"/>
      <c r="AB27" s="17"/>
      <c r="AD27" s="7" t="s">
        <v>1186</v>
      </c>
      <c r="AE27" s="7" t="s">
        <v>1212</v>
      </c>
      <c r="AF27" s="7" t="s">
        <v>24</v>
      </c>
      <c r="AG27" s="8">
        <v>4007.33</v>
      </c>
      <c r="AH27" s="8">
        <v>4007.33</v>
      </c>
      <c r="AI27" s="8">
        <v>231.32</v>
      </c>
      <c r="AJ27" s="8">
        <v>229.84</v>
      </c>
      <c r="AK27" s="8">
        <v>4007.33</v>
      </c>
      <c r="AL27" s="8">
        <v>4007.33</v>
      </c>
      <c r="AM27" s="8">
        <v>231.17</v>
      </c>
      <c r="AN27" s="8">
        <v>229.84</v>
      </c>
    </row>
    <row r="28" spans="1:40" ht="12.75" customHeight="1" x14ac:dyDescent="0.2">
      <c r="A28" s="7" t="s">
        <v>1211</v>
      </c>
      <c r="B28" s="6"/>
      <c r="C28" s="6"/>
      <c r="D28" s="6"/>
      <c r="E28" s="6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17"/>
      <c r="AA28" s="17"/>
      <c r="AB28" s="17"/>
      <c r="AD28" s="7" t="s">
        <v>1184</v>
      </c>
      <c r="AE28" s="7" t="s">
        <v>1142</v>
      </c>
      <c r="AF28" s="7" t="s">
        <v>53</v>
      </c>
      <c r="AG28" s="8">
        <v>3415.12</v>
      </c>
      <c r="AH28" s="8">
        <v>3415.12</v>
      </c>
      <c r="AI28" s="8">
        <v>198.67</v>
      </c>
      <c r="AJ28" s="8">
        <v>195</v>
      </c>
      <c r="AK28" s="8">
        <v>3634.98</v>
      </c>
      <c r="AL28" s="8">
        <v>3634.98</v>
      </c>
      <c r="AM28" s="8">
        <v>195</v>
      </c>
      <c r="AN28" s="8">
        <v>195</v>
      </c>
    </row>
    <row r="29" spans="1:40" ht="12.75" customHeight="1" x14ac:dyDescent="0.2">
      <c r="A29" s="7" t="s">
        <v>1210</v>
      </c>
      <c r="B29" s="6"/>
      <c r="C29" s="6"/>
      <c r="D29" s="6"/>
      <c r="E29" s="6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3"/>
      <c r="AA29" s="23"/>
      <c r="AB29" s="23"/>
      <c r="AD29" s="7" t="s">
        <v>1182</v>
      </c>
      <c r="AE29" s="7" t="s">
        <v>1209</v>
      </c>
      <c r="AF29" s="7" t="s">
        <v>27</v>
      </c>
      <c r="AG29" s="8">
        <v>4334.1400000000003</v>
      </c>
      <c r="AH29" s="8">
        <v>4391.42</v>
      </c>
      <c r="AI29" s="8">
        <v>192</v>
      </c>
      <c r="AJ29" s="8">
        <v>195</v>
      </c>
      <c r="AK29" s="8">
        <v>3619.09</v>
      </c>
      <c r="AL29" s="8">
        <v>3761.91</v>
      </c>
      <c r="AM29" s="8">
        <v>181.5</v>
      </c>
      <c r="AN29" s="8">
        <v>195</v>
      </c>
    </row>
    <row r="30" spans="1:40" ht="12.75" customHeight="1" x14ac:dyDescent="0.2">
      <c r="A30" s="7" t="s">
        <v>1208</v>
      </c>
      <c r="B30" s="6"/>
      <c r="C30" s="6"/>
      <c r="D30" s="6"/>
      <c r="E30" s="6"/>
      <c r="F30" s="22"/>
      <c r="G30" s="21"/>
      <c r="H30" s="22"/>
      <c r="I30" s="21"/>
      <c r="J30" s="22"/>
      <c r="K30" s="21"/>
      <c r="L30" s="22"/>
      <c r="M30" s="21"/>
      <c r="N30" s="22"/>
      <c r="O30" s="21"/>
      <c r="P30" s="22"/>
      <c r="Q30" s="21"/>
      <c r="R30" s="22"/>
      <c r="S30" s="21"/>
      <c r="T30" s="22"/>
      <c r="U30" s="21"/>
      <c r="V30" s="22"/>
      <c r="W30" s="21"/>
      <c r="X30" s="22"/>
      <c r="Y30" s="21"/>
      <c r="Z30" s="21"/>
      <c r="AA30" s="21"/>
      <c r="AB30" s="21"/>
      <c r="AD30" s="7" t="s">
        <v>1180</v>
      </c>
      <c r="AE30" s="7" t="s">
        <v>602</v>
      </c>
      <c r="AF30" s="7" t="s">
        <v>24</v>
      </c>
      <c r="AG30" s="8">
        <v>3616.99</v>
      </c>
      <c r="AH30" s="8">
        <v>3616.99</v>
      </c>
      <c r="AI30" s="8">
        <v>257.83</v>
      </c>
      <c r="AJ30" s="8">
        <v>250</v>
      </c>
      <c r="AK30" s="8">
        <v>3515.05</v>
      </c>
      <c r="AL30" s="8">
        <v>3515.05</v>
      </c>
      <c r="AM30" s="8">
        <v>270.33</v>
      </c>
      <c r="AN30" s="8">
        <v>250</v>
      </c>
    </row>
    <row r="31" spans="1:40" ht="12.75" customHeight="1" x14ac:dyDescent="0.25">
      <c r="A31" s="7" t="s">
        <v>1207</v>
      </c>
      <c r="B31" s="6"/>
      <c r="C31" s="6"/>
      <c r="D31" s="6"/>
      <c r="E31" s="6"/>
      <c r="F31" s="16"/>
      <c r="G31" s="15"/>
      <c r="H31" s="16"/>
      <c r="I31" s="15"/>
      <c r="J31" s="16"/>
      <c r="K31" s="15"/>
      <c r="L31" s="16"/>
      <c r="M31" s="15"/>
      <c r="N31" s="16"/>
      <c r="O31" s="15"/>
      <c r="P31" s="16"/>
      <c r="Q31" s="15"/>
      <c r="R31" s="16"/>
      <c r="S31" s="15"/>
      <c r="T31" s="16"/>
      <c r="U31" s="15"/>
      <c r="V31" s="16"/>
      <c r="W31" s="15"/>
      <c r="X31" s="16"/>
      <c r="Y31" s="15"/>
      <c r="Z31" s="15"/>
      <c r="AA31" s="15"/>
      <c r="AB31" s="15"/>
      <c r="AD31" s="7" t="s">
        <v>1179</v>
      </c>
      <c r="AE31" s="7" t="s">
        <v>1206</v>
      </c>
      <c r="AF31" s="7" t="s">
        <v>21</v>
      </c>
      <c r="AG31" s="8">
        <v>3344.25</v>
      </c>
      <c r="AH31" s="8">
        <v>3344.25</v>
      </c>
      <c r="AI31" s="8">
        <v>156.25</v>
      </c>
      <c r="AJ31" s="8">
        <v>162.47999999999999</v>
      </c>
      <c r="AK31" s="8">
        <v>3344.25</v>
      </c>
      <c r="AL31" s="8">
        <v>3344.25</v>
      </c>
      <c r="AM31" s="8">
        <v>160.41999999999999</v>
      </c>
      <c r="AN31" s="8">
        <v>162.47999999999999</v>
      </c>
    </row>
    <row r="32" spans="1:40" ht="12.75" customHeight="1" x14ac:dyDescent="0.2">
      <c r="A32" s="7" t="s">
        <v>1205</v>
      </c>
      <c r="B32" s="6"/>
      <c r="C32" s="6"/>
      <c r="D32" s="6"/>
      <c r="E32" s="6"/>
      <c r="F32" s="20"/>
      <c r="G32" s="19"/>
      <c r="H32" s="20"/>
      <c r="I32" s="19"/>
      <c r="J32" s="20"/>
      <c r="K32" s="19"/>
      <c r="L32" s="20"/>
      <c r="M32" s="19"/>
      <c r="N32" s="20"/>
      <c r="O32" s="19"/>
      <c r="P32" s="20"/>
      <c r="Q32" s="19"/>
      <c r="R32" s="20"/>
      <c r="S32" s="19"/>
      <c r="T32" s="20"/>
      <c r="U32" s="19"/>
      <c r="V32" s="20"/>
      <c r="W32" s="19"/>
      <c r="X32" s="20"/>
      <c r="Y32" s="19"/>
      <c r="Z32" s="19"/>
      <c r="AA32" s="19"/>
      <c r="AB32" s="19"/>
      <c r="AD32" s="7" t="s">
        <v>1177</v>
      </c>
      <c r="AE32" s="7" t="s">
        <v>1146</v>
      </c>
      <c r="AF32" s="7" t="s">
        <v>24</v>
      </c>
      <c r="AG32" s="8">
        <v>3035.55</v>
      </c>
      <c r="AH32" s="8">
        <v>3035.55</v>
      </c>
      <c r="AI32" s="8">
        <v>146</v>
      </c>
      <c r="AJ32" s="8">
        <v>147.33000000000001</v>
      </c>
      <c r="AK32" s="8">
        <v>3035.55</v>
      </c>
      <c r="AL32" s="8">
        <v>3035.55</v>
      </c>
      <c r="AM32" s="8">
        <v>146</v>
      </c>
      <c r="AN32" s="8">
        <v>147.33000000000001</v>
      </c>
    </row>
    <row r="33" spans="1:40" ht="12.75" customHeight="1" x14ac:dyDescent="0.2">
      <c r="A33" s="7" t="s">
        <v>1204</v>
      </c>
      <c r="B33" s="6"/>
      <c r="C33" s="6"/>
      <c r="D33" s="6"/>
      <c r="E33" s="6"/>
      <c r="F33" s="4"/>
      <c r="G33" s="17"/>
      <c r="H33" s="4"/>
      <c r="I33" s="17"/>
      <c r="J33" s="4"/>
      <c r="K33" s="17"/>
      <c r="L33" s="4"/>
      <c r="M33" s="17"/>
      <c r="N33" s="4"/>
      <c r="O33" s="17"/>
      <c r="P33" s="4"/>
      <c r="Q33" s="17"/>
      <c r="R33" s="4"/>
      <c r="S33" s="17"/>
      <c r="T33" s="4"/>
      <c r="U33" s="17"/>
      <c r="V33" s="4"/>
      <c r="W33" s="17"/>
      <c r="X33" s="4"/>
      <c r="Y33" s="17"/>
      <c r="Z33" s="17"/>
      <c r="AA33" s="17"/>
      <c r="AB33" s="17"/>
      <c r="AD33" s="7" t="s">
        <v>1175</v>
      </c>
      <c r="AE33" s="7" t="s">
        <v>1203</v>
      </c>
      <c r="AF33" s="7" t="s">
        <v>24</v>
      </c>
      <c r="AG33" s="8">
        <v>2821.46</v>
      </c>
      <c r="AH33" s="8">
        <v>2987.46</v>
      </c>
      <c r="AI33" s="8">
        <v>106</v>
      </c>
      <c r="AJ33" s="8">
        <v>112.67</v>
      </c>
      <c r="AK33" s="8">
        <v>2987.46</v>
      </c>
      <c r="AL33" s="8">
        <v>2987.46</v>
      </c>
      <c r="AM33" s="8">
        <v>106.75</v>
      </c>
      <c r="AN33" s="8">
        <v>112.67</v>
      </c>
    </row>
    <row r="34" spans="1:40" ht="12.75" customHeight="1" x14ac:dyDescent="0.2">
      <c r="A34" s="7" t="s">
        <v>1202</v>
      </c>
      <c r="B34" s="6"/>
      <c r="C34" s="6"/>
      <c r="D34" s="6"/>
      <c r="E34" s="6"/>
      <c r="F34" s="4"/>
      <c r="G34" s="18"/>
      <c r="H34" s="4"/>
      <c r="I34" s="18"/>
      <c r="J34" s="4"/>
      <c r="K34" s="18"/>
      <c r="L34" s="4"/>
      <c r="M34" s="18"/>
      <c r="N34" s="4"/>
      <c r="O34" s="18"/>
      <c r="P34" s="4"/>
      <c r="Q34" s="18"/>
      <c r="R34" s="4"/>
      <c r="S34" s="18"/>
      <c r="T34" s="4"/>
      <c r="U34" s="18"/>
      <c r="V34" s="4"/>
      <c r="W34" s="18"/>
      <c r="X34" s="4"/>
      <c r="Y34" s="18"/>
      <c r="Z34" s="18"/>
      <c r="AA34" s="18"/>
      <c r="AB34" s="18"/>
      <c r="AD34" s="7" t="s">
        <v>1173</v>
      </c>
      <c r="AE34" s="7" t="s">
        <v>1201</v>
      </c>
      <c r="AF34" s="7" t="s">
        <v>27</v>
      </c>
      <c r="AG34" s="8">
        <v>2946.03</v>
      </c>
      <c r="AH34" s="8">
        <v>2946.03</v>
      </c>
      <c r="AI34" s="8">
        <v>183.08</v>
      </c>
      <c r="AJ34" s="8">
        <v>165</v>
      </c>
      <c r="AK34" s="8">
        <v>2946.03</v>
      </c>
      <c r="AL34" s="8">
        <v>2946.03</v>
      </c>
      <c r="AM34" s="8">
        <v>183.08</v>
      </c>
      <c r="AN34" s="8">
        <v>165</v>
      </c>
    </row>
    <row r="35" spans="1:40" ht="12.75" customHeight="1" x14ac:dyDescent="0.2">
      <c r="A35" s="7" t="s">
        <v>1200</v>
      </c>
      <c r="B35" s="6"/>
      <c r="C35" s="6"/>
      <c r="D35" s="6"/>
      <c r="E35" s="6"/>
      <c r="F35" s="4"/>
      <c r="G35" s="17"/>
      <c r="H35" s="4"/>
      <c r="I35" s="17"/>
      <c r="J35" s="4"/>
      <c r="K35" s="17"/>
      <c r="L35" s="4"/>
      <c r="M35" s="17"/>
      <c r="N35" s="4"/>
      <c r="O35" s="17"/>
      <c r="P35" s="4"/>
      <c r="Q35" s="17"/>
      <c r="R35" s="4"/>
      <c r="S35" s="17"/>
      <c r="T35" s="4"/>
      <c r="U35" s="17"/>
      <c r="V35" s="4"/>
      <c r="W35" s="17"/>
      <c r="X35" s="4"/>
      <c r="Y35" s="17"/>
      <c r="Z35" s="17"/>
      <c r="AA35" s="17"/>
      <c r="AB35" s="17"/>
      <c r="AD35" s="7" t="s">
        <v>1171</v>
      </c>
      <c r="AE35" s="7" t="s">
        <v>1199</v>
      </c>
      <c r="AF35" s="7" t="s">
        <v>27</v>
      </c>
      <c r="AG35" s="8">
        <v>2918.06</v>
      </c>
      <c r="AH35" s="8">
        <v>2918.06</v>
      </c>
      <c r="AI35" s="8">
        <v>156</v>
      </c>
      <c r="AJ35" s="8">
        <v>155.88</v>
      </c>
      <c r="AK35" s="8">
        <v>2918.06</v>
      </c>
      <c r="AL35" s="8">
        <v>2918.06</v>
      </c>
      <c r="AM35" s="8">
        <v>156</v>
      </c>
      <c r="AN35" s="8">
        <v>155.88</v>
      </c>
    </row>
    <row r="36" spans="1:40" ht="12.75" customHeight="1" x14ac:dyDescent="0.25">
      <c r="A36" s="7" t="s">
        <v>1198</v>
      </c>
      <c r="B36" s="6"/>
      <c r="C36" s="6"/>
      <c r="D36" s="6"/>
      <c r="E36" s="6"/>
      <c r="F36" s="16"/>
      <c r="G36" s="15"/>
      <c r="H36" s="16"/>
      <c r="I36" s="15"/>
      <c r="J36" s="16"/>
      <c r="K36" s="15"/>
      <c r="L36" s="16"/>
      <c r="M36" s="15"/>
      <c r="N36" s="16"/>
      <c r="O36" s="15"/>
      <c r="P36" s="16"/>
      <c r="Q36" s="15"/>
      <c r="R36" s="16"/>
      <c r="S36" s="15"/>
      <c r="T36" s="16"/>
      <c r="U36" s="15"/>
      <c r="V36" s="16"/>
      <c r="W36" s="15"/>
      <c r="X36" s="16"/>
      <c r="Y36" s="15"/>
      <c r="Z36" s="15"/>
      <c r="AA36" s="15"/>
      <c r="AB36" s="15"/>
      <c r="AD36" s="7" t="s">
        <v>1169</v>
      </c>
      <c r="AE36" s="7" t="s">
        <v>1197</v>
      </c>
      <c r="AF36" s="7" t="s">
        <v>21</v>
      </c>
      <c r="AG36" s="8">
        <v>0</v>
      </c>
      <c r="AH36" s="8">
        <v>2871.73</v>
      </c>
      <c r="AI36" s="8">
        <v>159.86000000000001</v>
      </c>
      <c r="AJ36" s="8">
        <v>143.61000000000001</v>
      </c>
      <c r="AK36" s="8">
        <v>2871.73</v>
      </c>
      <c r="AL36" s="8">
        <v>2871.73</v>
      </c>
      <c r="AM36" s="8">
        <v>153.36000000000001</v>
      </c>
      <c r="AN36" s="8">
        <v>143.61000000000001</v>
      </c>
    </row>
    <row r="37" spans="1:40" ht="12.75" customHeight="1" x14ac:dyDescent="0.25">
      <c r="A37" s="114" t="s">
        <v>1196</v>
      </c>
      <c r="B37" s="115"/>
      <c r="C37" s="115"/>
      <c r="D37" s="115"/>
      <c r="E37" s="115"/>
      <c r="F37" s="16"/>
      <c r="G37" s="15"/>
      <c r="H37" s="16"/>
      <c r="I37" s="15"/>
      <c r="J37" s="16"/>
      <c r="K37" s="15"/>
      <c r="L37" s="16"/>
      <c r="M37" s="15"/>
      <c r="N37" s="16"/>
      <c r="O37" s="15"/>
      <c r="P37" s="16"/>
      <c r="Q37" s="15"/>
      <c r="R37" s="16"/>
      <c r="S37" s="15"/>
      <c r="T37" s="16"/>
      <c r="U37" s="15"/>
      <c r="V37" s="16"/>
      <c r="W37" s="15"/>
      <c r="X37" s="16"/>
      <c r="Y37" s="15"/>
      <c r="Z37" s="15"/>
      <c r="AA37" s="15"/>
      <c r="AB37" s="15"/>
      <c r="AD37" s="7" t="s">
        <v>1168</v>
      </c>
      <c r="AE37" s="7" t="s">
        <v>36</v>
      </c>
      <c r="AF37" s="7" t="s">
        <v>18</v>
      </c>
      <c r="AG37" s="8">
        <v>2667.7</v>
      </c>
      <c r="AH37" s="8">
        <v>2667.7</v>
      </c>
      <c r="AI37" s="8">
        <v>104</v>
      </c>
      <c r="AJ37" s="8">
        <v>150.25</v>
      </c>
      <c r="AK37" s="8">
        <v>2794.68</v>
      </c>
      <c r="AL37" s="8">
        <v>2731.19</v>
      </c>
      <c r="AM37" s="8">
        <v>104</v>
      </c>
      <c r="AN37" s="8">
        <v>150.25</v>
      </c>
    </row>
    <row r="38" spans="1:40" x14ac:dyDescent="0.2">
      <c r="A38" s="7" t="s">
        <v>1195</v>
      </c>
      <c r="B38" s="6"/>
      <c r="C38" s="6"/>
      <c r="D38" s="6"/>
      <c r="E38" s="6"/>
      <c r="F38" s="4"/>
      <c r="G38" s="14"/>
      <c r="H38" s="4"/>
      <c r="I38" s="14"/>
      <c r="J38" s="4"/>
      <c r="K38" s="14"/>
      <c r="L38" s="4"/>
      <c r="M38" s="14"/>
      <c r="N38" s="4"/>
      <c r="O38" s="14"/>
      <c r="P38" s="4"/>
      <c r="Q38" s="14"/>
      <c r="R38" s="4"/>
      <c r="S38" s="14"/>
      <c r="T38" s="4"/>
      <c r="U38" s="14"/>
      <c r="V38" s="4"/>
      <c r="W38" s="14"/>
      <c r="X38" s="4"/>
      <c r="Y38" s="14"/>
      <c r="Z38" s="14"/>
      <c r="AA38" s="9"/>
      <c r="AB38" s="9"/>
      <c r="AD38" s="7" t="s">
        <v>1166</v>
      </c>
      <c r="AE38" s="7" t="s">
        <v>624</v>
      </c>
      <c r="AF38" s="7" t="s">
        <v>18</v>
      </c>
      <c r="AG38" s="8">
        <v>3045.8</v>
      </c>
      <c r="AH38" s="8">
        <v>107.1</v>
      </c>
      <c r="AI38" s="8">
        <v>130</v>
      </c>
      <c r="AJ38" s="8">
        <v>130</v>
      </c>
      <c r="AK38" s="8">
        <v>2751.36</v>
      </c>
      <c r="AL38" s="8">
        <v>107.1</v>
      </c>
      <c r="AM38" s="8">
        <v>127</v>
      </c>
      <c r="AN38" s="8">
        <v>130</v>
      </c>
    </row>
    <row r="39" spans="1:40" x14ac:dyDescent="0.2">
      <c r="A39" s="7" t="s">
        <v>1194</v>
      </c>
      <c r="B39" s="6"/>
      <c r="C39" s="6"/>
      <c r="D39" s="6"/>
      <c r="E39" s="6"/>
      <c r="F39" s="13"/>
      <c r="G39" s="9"/>
      <c r="H39" s="13"/>
      <c r="I39" s="9"/>
      <c r="J39" s="13"/>
      <c r="K39" s="9"/>
      <c r="L39" s="13"/>
      <c r="M39" s="9"/>
      <c r="N39" s="13"/>
      <c r="O39" s="9"/>
      <c r="P39" s="13"/>
      <c r="Q39" s="9"/>
      <c r="R39" s="13"/>
      <c r="S39" s="9"/>
      <c r="T39" s="13"/>
      <c r="U39" s="9"/>
      <c r="V39" s="13"/>
      <c r="W39" s="9"/>
      <c r="X39" s="13"/>
      <c r="Y39" s="9"/>
      <c r="Z39" s="9"/>
      <c r="AA39" s="12"/>
      <c r="AB39" s="12"/>
      <c r="AD39" s="7" t="s">
        <v>1164</v>
      </c>
      <c r="AE39" s="7" t="s">
        <v>1193</v>
      </c>
      <c r="AF39" s="7" t="s">
        <v>27</v>
      </c>
      <c r="AG39" s="8">
        <v>4065.97</v>
      </c>
      <c r="AH39" s="8">
        <v>4065.97</v>
      </c>
      <c r="AI39" s="8">
        <v>182</v>
      </c>
      <c r="AJ39" s="8">
        <v>184.17</v>
      </c>
      <c r="AK39" s="8">
        <v>2746.18</v>
      </c>
      <c r="AL39" s="8">
        <v>2746.18</v>
      </c>
      <c r="AM39" s="8">
        <v>122.42</v>
      </c>
      <c r="AN39" s="8">
        <v>122.41</v>
      </c>
    </row>
    <row r="40" spans="1:40" x14ac:dyDescent="0.2">
      <c r="A40" s="7" t="s">
        <v>1192</v>
      </c>
      <c r="B40" s="6"/>
      <c r="C40" s="6"/>
      <c r="D40" s="6"/>
      <c r="E40" s="6"/>
      <c r="F40" s="13"/>
      <c r="G40" s="9"/>
      <c r="H40" s="13"/>
      <c r="I40" s="9"/>
      <c r="J40" s="13"/>
      <c r="K40" s="9"/>
      <c r="L40" s="13"/>
      <c r="M40" s="9"/>
      <c r="N40" s="13"/>
      <c r="O40" s="9"/>
      <c r="P40" s="13"/>
      <c r="Q40" s="9"/>
      <c r="R40" s="13"/>
      <c r="S40" s="9"/>
      <c r="T40" s="13"/>
      <c r="U40" s="9"/>
      <c r="V40" s="13"/>
      <c r="W40" s="9"/>
      <c r="X40" s="13"/>
      <c r="Y40" s="9"/>
      <c r="Z40" s="9"/>
      <c r="AA40" s="12"/>
      <c r="AB40" s="12"/>
      <c r="AD40" s="7" t="s">
        <v>1162</v>
      </c>
      <c r="AE40" s="7" t="s">
        <v>1191</v>
      </c>
      <c r="AF40" s="7" t="s">
        <v>53</v>
      </c>
      <c r="AG40" s="8">
        <v>2614.91</v>
      </c>
      <c r="AH40" s="8">
        <v>2614.91</v>
      </c>
      <c r="AI40" s="8">
        <v>90.58</v>
      </c>
      <c r="AJ40" s="8">
        <v>92.08</v>
      </c>
      <c r="AK40" s="8">
        <v>2614.91</v>
      </c>
      <c r="AL40" s="8">
        <v>2614.91</v>
      </c>
      <c r="AM40" s="8">
        <v>92.08</v>
      </c>
      <c r="AN40" s="8">
        <v>92.08</v>
      </c>
    </row>
    <row r="41" spans="1:40" ht="12.75" customHeight="1" x14ac:dyDescent="0.2">
      <c r="A41" s="7" t="s">
        <v>1190</v>
      </c>
      <c r="B41" s="6"/>
      <c r="C41" s="6"/>
      <c r="D41" s="6"/>
      <c r="E41" s="6"/>
      <c r="F41" s="10"/>
      <c r="G41" s="9"/>
      <c r="H41" s="10"/>
      <c r="I41" s="9"/>
      <c r="J41" s="10"/>
      <c r="K41" s="9"/>
      <c r="L41" s="10"/>
      <c r="M41" s="9"/>
      <c r="N41" s="10"/>
      <c r="O41" s="9"/>
      <c r="P41" s="10"/>
      <c r="Q41" s="9"/>
      <c r="R41" s="10"/>
      <c r="S41" s="9"/>
      <c r="T41" s="10"/>
      <c r="U41" s="9"/>
      <c r="V41" s="10"/>
      <c r="W41" s="9"/>
      <c r="X41" s="10"/>
      <c r="Y41" s="9"/>
      <c r="Z41" s="9"/>
      <c r="AA41" s="11"/>
      <c r="AB41" s="11"/>
      <c r="AD41" s="7" t="s">
        <v>1160</v>
      </c>
      <c r="AE41" s="7" t="s">
        <v>1189</v>
      </c>
      <c r="AF41" s="7" t="s">
        <v>53</v>
      </c>
      <c r="AG41" s="8">
        <v>2611.9</v>
      </c>
      <c r="AH41" s="8">
        <v>2611.9</v>
      </c>
      <c r="AI41" s="8">
        <v>134.83000000000001</v>
      </c>
      <c r="AJ41" s="8">
        <v>140.83000000000001</v>
      </c>
      <c r="AK41" s="8">
        <v>2611.9</v>
      </c>
      <c r="AL41" s="8">
        <v>2611.9</v>
      </c>
      <c r="AM41" s="8">
        <v>140.83000000000001</v>
      </c>
      <c r="AN41" s="8">
        <v>140.83000000000001</v>
      </c>
    </row>
    <row r="42" spans="1:40" ht="13.5" customHeight="1" x14ac:dyDescent="0.2">
      <c r="A42" s="7" t="s">
        <v>1188</v>
      </c>
      <c r="B42" s="6"/>
      <c r="C42" s="6"/>
      <c r="D42" s="6"/>
      <c r="E42" s="6"/>
      <c r="F42" s="10"/>
      <c r="G42" s="9"/>
      <c r="H42" s="10"/>
      <c r="I42" s="9"/>
      <c r="J42" s="10"/>
      <c r="K42" s="9"/>
      <c r="L42" s="10"/>
      <c r="M42" s="9"/>
      <c r="N42" s="10"/>
      <c r="O42" s="9"/>
      <c r="P42" s="10"/>
      <c r="Q42" s="9"/>
      <c r="R42" s="10"/>
      <c r="S42" s="9"/>
      <c r="T42" s="10"/>
      <c r="U42" s="9"/>
      <c r="V42" s="10"/>
      <c r="W42" s="9"/>
      <c r="X42" s="10"/>
      <c r="Y42" s="9"/>
      <c r="Z42" s="9"/>
      <c r="AA42" s="9"/>
      <c r="AB42" s="9"/>
      <c r="AD42" s="7" t="s">
        <v>1158</v>
      </c>
      <c r="AE42" s="7" t="s">
        <v>1187</v>
      </c>
      <c r="AF42" s="7" t="s">
        <v>24</v>
      </c>
      <c r="AG42" s="8">
        <v>2588.9899999999998</v>
      </c>
      <c r="AH42" s="8">
        <v>2588.9899999999998</v>
      </c>
      <c r="AI42" s="8">
        <v>127.49</v>
      </c>
      <c r="AJ42" s="8">
        <v>129.9</v>
      </c>
      <c r="AK42" s="8">
        <v>2588.9899999999998</v>
      </c>
      <c r="AL42" s="8">
        <v>2588.9899999999998</v>
      </c>
      <c r="AM42" s="8">
        <v>130</v>
      </c>
      <c r="AN42" s="8">
        <v>129.9</v>
      </c>
    </row>
    <row r="43" spans="1:40" x14ac:dyDescent="0.2">
      <c r="A43" s="7" t="s">
        <v>1186</v>
      </c>
      <c r="B43" s="6"/>
      <c r="C43" s="6"/>
      <c r="D43" s="6"/>
      <c r="E43" s="6"/>
      <c r="AD43" s="7" t="s">
        <v>1156</v>
      </c>
      <c r="AE43" s="7" t="s">
        <v>1185</v>
      </c>
      <c r="AF43" s="7" t="s">
        <v>53</v>
      </c>
      <c r="AG43" s="8">
        <v>2354.35</v>
      </c>
      <c r="AH43" s="8">
        <v>2354.35</v>
      </c>
      <c r="AI43" s="8">
        <v>118.25</v>
      </c>
      <c r="AJ43" s="8">
        <v>110.49</v>
      </c>
      <c r="AK43" s="8">
        <v>2354.35</v>
      </c>
      <c r="AL43" s="8">
        <v>2354.35</v>
      </c>
      <c r="AM43" s="8">
        <v>107.5</v>
      </c>
      <c r="AN43" s="8">
        <v>110.49</v>
      </c>
    </row>
    <row r="44" spans="1:40" x14ac:dyDescent="0.2">
      <c r="A44" s="7" t="s">
        <v>1184</v>
      </c>
      <c r="B44" s="6"/>
      <c r="C44" s="6"/>
      <c r="D44" s="6"/>
      <c r="E44" s="6"/>
      <c r="AD44" s="7" t="s">
        <v>1154</v>
      </c>
      <c r="AE44" s="7" t="s">
        <v>1183</v>
      </c>
      <c r="AF44" s="7" t="s">
        <v>21</v>
      </c>
      <c r="AG44" s="8">
        <v>2298.69</v>
      </c>
      <c r="AH44" s="8">
        <v>2298.69</v>
      </c>
      <c r="AI44" s="8">
        <v>86.58</v>
      </c>
      <c r="AJ44" s="8">
        <v>75.819999999999993</v>
      </c>
      <c r="AK44" s="8">
        <v>2298.69</v>
      </c>
      <c r="AL44" s="8">
        <v>2298.69</v>
      </c>
      <c r="AM44" s="8">
        <v>88.08</v>
      </c>
      <c r="AN44" s="8">
        <v>75.819999999999993</v>
      </c>
    </row>
    <row r="45" spans="1:40" x14ac:dyDescent="0.2">
      <c r="A45" s="7" t="s">
        <v>1182</v>
      </c>
      <c r="B45" s="6"/>
      <c r="C45" s="6"/>
      <c r="D45" s="6"/>
      <c r="E45" s="6"/>
      <c r="AD45" s="7" t="s">
        <v>1153</v>
      </c>
      <c r="AE45" s="7" t="s">
        <v>1181</v>
      </c>
      <c r="AF45" s="7" t="s">
        <v>27</v>
      </c>
      <c r="AG45" s="8">
        <v>2293.84</v>
      </c>
      <c r="AH45" s="8">
        <v>2293.84</v>
      </c>
      <c r="AI45" s="8">
        <v>97.5</v>
      </c>
      <c r="AJ45" s="8">
        <v>97.5</v>
      </c>
      <c r="AK45" s="8">
        <v>2293.84</v>
      </c>
      <c r="AL45" s="8">
        <v>2293.84</v>
      </c>
      <c r="AM45" s="8">
        <v>97.5</v>
      </c>
      <c r="AN45" s="8">
        <v>97.5</v>
      </c>
    </row>
    <row r="46" spans="1:40" x14ac:dyDescent="0.2">
      <c r="A46" s="7" t="s">
        <v>1180</v>
      </c>
      <c r="B46" s="6"/>
      <c r="C46" s="6"/>
      <c r="D46" s="6"/>
      <c r="E46" s="6"/>
      <c r="AD46" s="7" t="s">
        <v>1151</v>
      </c>
      <c r="AE46" s="7" t="s">
        <v>49</v>
      </c>
      <c r="AF46" s="7" t="s">
        <v>27</v>
      </c>
      <c r="AG46" s="8">
        <v>2214.0700000000002</v>
      </c>
      <c r="AH46" s="8">
        <v>2214.0700000000002</v>
      </c>
      <c r="AI46" s="8">
        <v>105.06</v>
      </c>
      <c r="AJ46" s="8">
        <v>130</v>
      </c>
      <c r="AK46" s="8">
        <v>2214.0700000000002</v>
      </c>
      <c r="AL46" s="8">
        <v>2214.0700000000002</v>
      </c>
      <c r="AM46" s="8">
        <v>106.17</v>
      </c>
      <c r="AN46" s="8">
        <v>130</v>
      </c>
    </row>
    <row r="47" spans="1:40" x14ac:dyDescent="0.2">
      <c r="A47" s="7" t="s">
        <v>1179</v>
      </c>
      <c r="B47" s="6"/>
      <c r="C47" s="6"/>
      <c r="D47" s="6"/>
      <c r="E47" s="6"/>
      <c r="AD47" s="7" t="s">
        <v>1149</v>
      </c>
      <c r="AE47" s="7" t="s">
        <v>1178</v>
      </c>
      <c r="AF47" s="7" t="s">
        <v>21</v>
      </c>
      <c r="AG47" s="8">
        <v>2144.21</v>
      </c>
      <c r="AH47" s="8">
        <v>2144.21</v>
      </c>
      <c r="AI47" s="8">
        <v>92.08</v>
      </c>
      <c r="AJ47" s="8">
        <v>94.26</v>
      </c>
      <c r="AK47" s="8">
        <v>2144.21</v>
      </c>
      <c r="AL47" s="8">
        <v>2144.21</v>
      </c>
      <c r="AM47" s="8">
        <v>92.08</v>
      </c>
      <c r="AN47" s="8">
        <v>94.26</v>
      </c>
    </row>
    <row r="48" spans="1:40" x14ac:dyDescent="0.2">
      <c r="A48" s="7" t="s">
        <v>1177</v>
      </c>
      <c r="B48" s="6"/>
      <c r="C48" s="6"/>
      <c r="D48" s="6"/>
      <c r="E48" s="6"/>
      <c r="AD48" s="7" t="s">
        <v>1147</v>
      </c>
      <c r="AE48" s="7" t="s">
        <v>1176</v>
      </c>
      <c r="AF48" s="7" t="s">
        <v>53</v>
      </c>
      <c r="AG48" s="8">
        <v>0</v>
      </c>
      <c r="AH48" s="8">
        <v>198.2</v>
      </c>
      <c r="AI48" s="8">
        <v>92.77</v>
      </c>
      <c r="AJ48" s="8">
        <v>66.73</v>
      </c>
      <c r="AK48" s="8">
        <v>2120.12</v>
      </c>
      <c r="AL48" s="8">
        <v>192.62</v>
      </c>
      <c r="AM48" s="8">
        <v>99.72</v>
      </c>
      <c r="AN48" s="8">
        <v>66.73</v>
      </c>
    </row>
    <row r="49" spans="1:40" x14ac:dyDescent="0.2">
      <c r="A49" s="7" t="s">
        <v>1175</v>
      </c>
      <c r="B49" s="6"/>
      <c r="C49" s="6"/>
      <c r="D49" s="6"/>
      <c r="E49" s="6"/>
      <c r="AD49" s="7" t="s">
        <v>1145</v>
      </c>
      <c r="AE49" s="7" t="s">
        <v>1174</v>
      </c>
      <c r="AF49" s="7" t="s">
        <v>27</v>
      </c>
      <c r="AG49" s="8">
        <v>2051.15</v>
      </c>
      <c r="AH49" s="8">
        <v>2051.15</v>
      </c>
      <c r="AI49" s="8">
        <v>127.59</v>
      </c>
      <c r="AJ49" s="8">
        <v>97.43</v>
      </c>
      <c r="AK49" s="8">
        <v>2051.15</v>
      </c>
      <c r="AL49" s="8">
        <v>2051.15</v>
      </c>
      <c r="AM49" s="8">
        <v>127.59</v>
      </c>
      <c r="AN49" s="8">
        <v>97.43</v>
      </c>
    </row>
    <row r="50" spans="1:40" x14ac:dyDescent="0.2">
      <c r="A50" s="7" t="s">
        <v>1173</v>
      </c>
      <c r="B50" s="6"/>
      <c r="C50" s="6"/>
      <c r="D50" s="6"/>
      <c r="E50" s="6"/>
      <c r="AD50" s="7" t="s">
        <v>1144</v>
      </c>
      <c r="AE50" s="7" t="s">
        <v>1172</v>
      </c>
      <c r="AF50" s="7" t="s">
        <v>27</v>
      </c>
      <c r="AG50" s="8">
        <v>2002.81</v>
      </c>
      <c r="AH50" s="8">
        <v>2002.81</v>
      </c>
      <c r="AI50" s="8">
        <v>8</v>
      </c>
      <c r="AJ50" s="8">
        <v>0</v>
      </c>
      <c r="AK50" s="8">
        <v>2002.81</v>
      </c>
      <c r="AL50" s="8">
        <v>2002.81</v>
      </c>
      <c r="AM50" s="8">
        <v>120.67</v>
      </c>
      <c r="AN50" s="8">
        <v>0</v>
      </c>
    </row>
    <row r="51" spans="1:40" x14ac:dyDescent="0.2">
      <c r="A51" s="7" t="s">
        <v>1171</v>
      </c>
      <c r="B51" s="6"/>
      <c r="C51" s="6"/>
      <c r="D51" s="6"/>
      <c r="E51" s="6"/>
      <c r="AD51" s="7" t="s">
        <v>1143</v>
      </c>
      <c r="AE51" s="7" t="s">
        <v>1170</v>
      </c>
      <c r="AF51" s="7" t="s">
        <v>1055</v>
      </c>
      <c r="AG51" s="8"/>
      <c r="AH51" s="8"/>
      <c r="AI51" s="8"/>
      <c r="AJ51" s="8"/>
      <c r="AK51" s="8">
        <v>2000</v>
      </c>
      <c r="AL51" s="8">
        <v>1000</v>
      </c>
      <c r="AM51" s="8">
        <v>45.5</v>
      </c>
      <c r="AN51" s="8">
        <v>45.5</v>
      </c>
    </row>
    <row r="52" spans="1:40" x14ac:dyDescent="0.2">
      <c r="A52" s="7" t="s">
        <v>1169</v>
      </c>
      <c r="B52" s="6"/>
      <c r="C52" s="6"/>
      <c r="D52" s="6"/>
      <c r="E52" s="6"/>
      <c r="AD52" s="7" t="s">
        <v>1141</v>
      </c>
      <c r="AE52" s="7" t="s">
        <v>930</v>
      </c>
      <c r="AF52" s="7" t="s">
        <v>27</v>
      </c>
      <c r="AG52" s="8">
        <v>1945.1</v>
      </c>
      <c r="AH52" s="8">
        <v>1945.1</v>
      </c>
      <c r="AI52" s="8">
        <v>63.5</v>
      </c>
      <c r="AJ52" s="8">
        <v>65</v>
      </c>
      <c r="AK52" s="8">
        <v>1945.1</v>
      </c>
      <c r="AL52" s="8">
        <v>1945.1</v>
      </c>
      <c r="AM52" s="8">
        <v>65</v>
      </c>
      <c r="AN52" s="8">
        <v>65</v>
      </c>
    </row>
    <row r="53" spans="1:40" x14ac:dyDescent="0.2">
      <c r="A53" s="7" t="s">
        <v>1168</v>
      </c>
      <c r="B53" s="6"/>
      <c r="C53" s="6"/>
      <c r="D53" s="6"/>
      <c r="E53" s="6"/>
      <c r="AD53" s="7" t="s">
        <v>1140</v>
      </c>
      <c r="AE53" s="7" t="s">
        <v>1167</v>
      </c>
      <c r="AF53" s="7" t="s">
        <v>21</v>
      </c>
      <c r="AG53" s="8">
        <v>1902.43</v>
      </c>
      <c r="AH53" s="8">
        <v>1902.43</v>
      </c>
      <c r="AI53" s="8">
        <v>92</v>
      </c>
      <c r="AJ53" s="8">
        <v>91</v>
      </c>
      <c r="AK53" s="8">
        <v>1902.43</v>
      </c>
      <c r="AL53" s="8">
        <v>1902.43</v>
      </c>
      <c r="AM53" s="8">
        <v>91</v>
      </c>
      <c r="AN53" s="8">
        <v>91</v>
      </c>
    </row>
    <row r="54" spans="1:40" x14ac:dyDescent="0.2">
      <c r="A54" s="7" t="s">
        <v>1166</v>
      </c>
      <c r="B54" s="6"/>
      <c r="C54" s="6"/>
      <c r="D54" s="6"/>
      <c r="E54" s="6"/>
      <c r="AD54" s="7" t="s">
        <v>1138</v>
      </c>
      <c r="AE54" s="7" t="s">
        <v>1165</v>
      </c>
      <c r="AF54" s="7" t="s">
        <v>27</v>
      </c>
      <c r="AG54" s="8">
        <v>0</v>
      </c>
      <c r="AH54" s="8">
        <v>2411.09</v>
      </c>
      <c r="AI54" s="8">
        <v>125.84</v>
      </c>
      <c r="AJ54" s="8">
        <v>124.9</v>
      </c>
      <c r="AK54" s="8">
        <v>1900</v>
      </c>
      <c r="AL54" s="8">
        <v>1900</v>
      </c>
      <c r="AM54" s="8">
        <v>125.84</v>
      </c>
      <c r="AN54" s="8">
        <v>108.32</v>
      </c>
    </row>
    <row r="55" spans="1:40" x14ac:dyDescent="0.2">
      <c r="A55" s="7" t="s">
        <v>1164</v>
      </c>
      <c r="B55" s="6"/>
      <c r="C55" s="6"/>
      <c r="D55" s="6"/>
      <c r="E55" s="6"/>
      <c r="AD55" s="7" t="s">
        <v>1136</v>
      </c>
      <c r="AE55" s="7" t="s">
        <v>1163</v>
      </c>
      <c r="AF55" s="7" t="s">
        <v>53</v>
      </c>
      <c r="AG55" s="8">
        <v>1893.36</v>
      </c>
      <c r="AH55" s="8">
        <v>1893.36</v>
      </c>
      <c r="AI55" s="8">
        <v>84</v>
      </c>
      <c r="AJ55" s="8">
        <v>97.5</v>
      </c>
      <c r="AK55" s="8">
        <v>1893.36</v>
      </c>
      <c r="AL55" s="8">
        <v>1893.36</v>
      </c>
      <c r="AM55" s="8">
        <v>93.75</v>
      </c>
      <c r="AN55" s="8">
        <v>97.5</v>
      </c>
    </row>
    <row r="56" spans="1:40" x14ac:dyDescent="0.2">
      <c r="A56" s="7" t="s">
        <v>1162</v>
      </c>
      <c r="B56" s="6"/>
      <c r="C56" s="6"/>
      <c r="D56" s="6"/>
      <c r="E56" s="6"/>
      <c r="AD56" s="7" t="s">
        <v>1134</v>
      </c>
      <c r="AE56" s="7" t="s">
        <v>1161</v>
      </c>
      <c r="AF56" s="7" t="s">
        <v>53</v>
      </c>
      <c r="AG56" s="8">
        <v>1888.4</v>
      </c>
      <c r="AH56" s="8">
        <v>1888.4</v>
      </c>
      <c r="AI56" s="8">
        <v>97.5</v>
      </c>
      <c r="AJ56" s="8">
        <v>97.49</v>
      </c>
      <c r="AK56" s="8">
        <v>1888.4</v>
      </c>
      <c r="AL56" s="8">
        <v>1888.4</v>
      </c>
      <c r="AM56" s="8">
        <v>94.5</v>
      </c>
      <c r="AN56" s="8">
        <v>97.49</v>
      </c>
    </row>
    <row r="57" spans="1:40" x14ac:dyDescent="0.2">
      <c r="A57" s="7" t="s">
        <v>1160</v>
      </c>
      <c r="B57" s="6"/>
      <c r="C57" s="6"/>
      <c r="D57" s="6"/>
      <c r="E57" s="6"/>
      <c r="AD57" s="7" t="s">
        <v>1132</v>
      </c>
      <c r="AE57" s="7" t="s">
        <v>1159</v>
      </c>
      <c r="AF57" s="7" t="s">
        <v>53</v>
      </c>
      <c r="AG57" s="8">
        <v>1871.31</v>
      </c>
      <c r="AH57" s="8">
        <v>1871.31</v>
      </c>
      <c r="AI57" s="8">
        <v>65.75</v>
      </c>
      <c r="AJ57" s="8">
        <v>65</v>
      </c>
      <c r="AK57" s="8">
        <v>1871.31</v>
      </c>
      <c r="AL57" s="8">
        <v>1871.31</v>
      </c>
      <c r="AM57" s="8">
        <v>65.75</v>
      </c>
      <c r="AN57" s="8">
        <v>65</v>
      </c>
    </row>
    <row r="58" spans="1:40" x14ac:dyDescent="0.2">
      <c r="A58" s="7" t="s">
        <v>1158</v>
      </c>
      <c r="B58" s="6"/>
      <c r="C58" s="6"/>
      <c r="D58" s="6"/>
      <c r="E58" s="6"/>
      <c r="AD58" s="7" t="s">
        <v>1130</v>
      </c>
      <c r="AE58" s="7" t="s">
        <v>1157</v>
      </c>
      <c r="AF58" s="7" t="s">
        <v>27</v>
      </c>
      <c r="AG58" s="8">
        <v>1859.24</v>
      </c>
      <c r="AH58" s="8">
        <v>1859.24</v>
      </c>
      <c r="AI58" s="8">
        <v>87.08</v>
      </c>
      <c r="AJ58" s="8">
        <v>92.08</v>
      </c>
      <c r="AK58" s="8">
        <v>1859.24</v>
      </c>
      <c r="AL58" s="8">
        <v>1859.24</v>
      </c>
      <c r="AM58" s="8">
        <v>90.83</v>
      </c>
      <c r="AN58" s="8">
        <v>92.08</v>
      </c>
    </row>
    <row r="59" spans="1:40" x14ac:dyDescent="0.2">
      <c r="A59" s="7" t="s">
        <v>1156</v>
      </c>
      <c r="B59" s="6"/>
      <c r="C59" s="6"/>
      <c r="D59" s="6"/>
      <c r="E59" s="6"/>
      <c r="AD59" s="7" t="s">
        <v>1128</v>
      </c>
      <c r="AE59" s="7" t="s">
        <v>1155</v>
      </c>
      <c r="AF59" s="7" t="s">
        <v>53</v>
      </c>
      <c r="AG59" s="8">
        <v>1847.06</v>
      </c>
      <c r="AH59" s="8">
        <v>1847.06</v>
      </c>
      <c r="AI59" s="8">
        <v>75.33</v>
      </c>
      <c r="AJ59" s="8">
        <v>75.78</v>
      </c>
      <c r="AK59" s="8">
        <v>1847.06</v>
      </c>
      <c r="AL59" s="8">
        <v>1847.06</v>
      </c>
      <c r="AM59" s="8">
        <v>70.42</v>
      </c>
      <c r="AN59" s="8">
        <v>75.78</v>
      </c>
    </row>
    <row r="60" spans="1:40" x14ac:dyDescent="0.2">
      <c r="A60" s="7" t="s">
        <v>1154</v>
      </c>
      <c r="B60" s="6"/>
      <c r="C60" s="6"/>
      <c r="D60" s="6"/>
      <c r="E60" s="6"/>
      <c r="AD60" s="7" t="s">
        <v>1126</v>
      </c>
      <c r="AE60" s="7" t="s">
        <v>301</v>
      </c>
      <c r="AF60" s="7" t="s">
        <v>53</v>
      </c>
      <c r="AG60" s="8">
        <v>1767.68</v>
      </c>
      <c r="AH60" s="8">
        <v>1767.68</v>
      </c>
      <c r="AI60" s="8">
        <v>73.08</v>
      </c>
      <c r="AJ60" s="8">
        <v>81.25</v>
      </c>
      <c r="AK60" s="8">
        <v>1767.68</v>
      </c>
      <c r="AL60" s="8">
        <v>1767.68</v>
      </c>
      <c r="AM60" s="8">
        <v>70.41</v>
      </c>
      <c r="AN60" s="8">
        <v>81.25</v>
      </c>
    </row>
    <row r="61" spans="1:40" x14ac:dyDescent="0.2">
      <c r="A61" s="7" t="s">
        <v>1153</v>
      </c>
      <c r="B61" s="6"/>
      <c r="C61" s="6"/>
      <c r="D61" s="6"/>
      <c r="E61" s="6"/>
      <c r="AD61" s="7" t="s">
        <v>1124</v>
      </c>
      <c r="AE61" s="7" t="s">
        <v>1152</v>
      </c>
      <c r="AF61" s="7" t="s">
        <v>27</v>
      </c>
      <c r="AG61" s="8">
        <v>1749.96</v>
      </c>
      <c r="AH61" s="8">
        <v>1749.96</v>
      </c>
      <c r="AI61" s="8">
        <v>84.83</v>
      </c>
      <c r="AJ61" s="8">
        <v>88.83</v>
      </c>
      <c r="AK61" s="8">
        <v>1749.96</v>
      </c>
      <c r="AL61" s="8">
        <v>1749.96</v>
      </c>
      <c r="AM61" s="8">
        <v>87.33</v>
      </c>
      <c r="AN61" s="8">
        <v>88.83</v>
      </c>
    </row>
    <row r="62" spans="1:40" x14ac:dyDescent="0.2">
      <c r="A62" s="7" t="s">
        <v>1151</v>
      </c>
      <c r="B62" s="6"/>
      <c r="C62" s="6"/>
      <c r="D62" s="6"/>
      <c r="E62" s="6"/>
      <c r="AD62" s="7" t="s">
        <v>1122</v>
      </c>
      <c r="AE62" s="7" t="s">
        <v>1150</v>
      </c>
      <c r="AF62" s="7" t="s">
        <v>53</v>
      </c>
      <c r="AG62" s="8">
        <v>1738.1</v>
      </c>
      <c r="AH62" s="8">
        <v>1738.1</v>
      </c>
      <c r="AI62" s="8">
        <v>95.5</v>
      </c>
      <c r="AJ62" s="8">
        <v>92</v>
      </c>
      <c r="AK62" s="8">
        <v>1738.1</v>
      </c>
      <c r="AL62" s="8">
        <v>1738.1</v>
      </c>
      <c r="AM62" s="8">
        <v>94.17</v>
      </c>
      <c r="AN62" s="8">
        <v>92</v>
      </c>
    </row>
    <row r="63" spans="1:40" x14ac:dyDescent="0.2">
      <c r="A63" s="7" t="s">
        <v>1149</v>
      </c>
      <c r="B63" s="6"/>
      <c r="C63" s="6"/>
      <c r="D63" s="6"/>
      <c r="E63" s="6"/>
      <c r="AD63" s="7" t="s">
        <v>1121</v>
      </c>
      <c r="AE63" s="7" t="s">
        <v>1148</v>
      </c>
      <c r="AF63" s="7" t="s">
        <v>27</v>
      </c>
      <c r="AG63" s="8">
        <v>1737</v>
      </c>
      <c r="AH63" s="8">
        <v>1737</v>
      </c>
      <c r="AI63" s="8">
        <v>91.75</v>
      </c>
      <c r="AJ63" s="8">
        <v>77.989999999999995</v>
      </c>
      <c r="AK63" s="8">
        <v>1737</v>
      </c>
      <c r="AL63" s="8">
        <v>1737</v>
      </c>
      <c r="AM63" s="8">
        <v>71.5</v>
      </c>
      <c r="AN63" s="8">
        <v>77.989999999999995</v>
      </c>
    </row>
    <row r="64" spans="1:40" x14ac:dyDescent="0.2">
      <c r="A64" s="7" t="s">
        <v>1147</v>
      </c>
      <c r="B64" s="6"/>
      <c r="C64" s="6"/>
      <c r="D64" s="6"/>
      <c r="E64" s="6"/>
      <c r="AD64" s="7" t="s">
        <v>1119</v>
      </c>
      <c r="AE64" s="7" t="s">
        <v>1146</v>
      </c>
      <c r="AF64" s="7" t="s">
        <v>24</v>
      </c>
      <c r="AG64" s="8">
        <v>1677.27</v>
      </c>
      <c r="AH64" s="8">
        <v>1677.27</v>
      </c>
      <c r="AI64" s="8">
        <v>70.67</v>
      </c>
      <c r="AJ64" s="8">
        <v>73.66</v>
      </c>
      <c r="AK64" s="8">
        <v>1677.27</v>
      </c>
      <c r="AL64" s="8">
        <v>1677.27</v>
      </c>
      <c r="AM64" s="8">
        <v>73.67</v>
      </c>
      <c r="AN64" s="8">
        <v>73.66</v>
      </c>
    </row>
    <row r="65" spans="1:40" x14ac:dyDescent="0.2">
      <c r="A65" s="7" t="s">
        <v>1145</v>
      </c>
      <c r="B65" s="6"/>
      <c r="C65" s="6"/>
      <c r="D65" s="6"/>
      <c r="E65" s="6"/>
      <c r="AD65" s="7" t="s">
        <v>1118</v>
      </c>
      <c r="AE65" s="7" t="s">
        <v>19</v>
      </c>
      <c r="AF65" s="7" t="s">
        <v>18</v>
      </c>
      <c r="AG65" s="8">
        <v>2085.14</v>
      </c>
      <c r="AH65" s="8">
        <v>2085.14</v>
      </c>
      <c r="AI65" s="8">
        <v>83</v>
      </c>
      <c r="AJ65" s="8">
        <v>103.94</v>
      </c>
      <c r="AK65" s="8">
        <v>1652.69</v>
      </c>
      <c r="AL65" s="8">
        <v>1652.69</v>
      </c>
      <c r="AM65" s="8">
        <v>91</v>
      </c>
      <c r="AN65" s="8">
        <v>103.94</v>
      </c>
    </row>
    <row r="66" spans="1:40" x14ac:dyDescent="0.2">
      <c r="A66" s="7" t="s">
        <v>1144</v>
      </c>
      <c r="B66" s="6"/>
      <c r="C66" s="6"/>
      <c r="D66" s="6"/>
      <c r="E66" s="6"/>
      <c r="AD66" s="7" t="s">
        <v>1117</v>
      </c>
      <c r="AE66" s="7" t="s">
        <v>36</v>
      </c>
      <c r="AF66" s="7" t="s">
        <v>18</v>
      </c>
      <c r="AG66" s="8">
        <v>1550.76</v>
      </c>
      <c r="AH66" s="8">
        <v>1550.76</v>
      </c>
      <c r="AI66" s="8">
        <v>83.33</v>
      </c>
      <c r="AJ66" s="8">
        <v>87.03</v>
      </c>
      <c r="AK66" s="8">
        <v>1624.58</v>
      </c>
      <c r="AL66" s="8">
        <v>1587.67</v>
      </c>
      <c r="AM66" s="8">
        <v>76.33</v>
      </c>
      <c r="AN66" s="8">
        <v>87.03</v>
      </c>
    </row>
    <row r="67" spans="1:40" x14ac:dyDescent="0.2">
      <c r="A67" s="7" t="s">
        <v>1143</v>
      </c>
      <c r="B67" s="6"/>
      <c r="C67" s="6"/>
      <c r="D67" s="6"/>
      <c r="E67" s="6"/>
      <c r="AD67" s="7" t="s">
        <v>1116</v>
      </c>
      <c r="AE67" s="7" t="s">
        <v>1142</v>
      </c>
      <c r="AF67" s="7" t="s">
        <v>53</v>
      </c>
      <c r="AG67" s="8">
        <v>1570.49</v>
      </c>
      <c r="AH67" s="8">
        <v>1570.49</v>
      </c>
      <c r="AI67" s="8">
        <v>83.66</v>
      </c>
      <c r="AJ67" s="8">
        <v>86.66</v>
      </c>
      <c r="AK67" s="8">
        <v>1616.03</v>
      </c>
      <c r="AL67" s="8">
        <v>1616.03</v>
      </c>
      <c r="AM67" s="8">
        <v>86.66</v>
      </c>
      <c r="AN67" s="8">
        <v>86.66</v>
      </c>
    </row>
    <row r="68" spans="1:40" x14ac:dyDescent="0.2">
      <c r="A68" s="7" t="s">
        <v>1141</v>
      </c>
      <c r="B68" s="6"/>
      <c r="C68" s="6"/>
      <c r="D68" s="6"/>
      <c r="E68" s="6"/>
      <c r="AD68" s="7" t="s">
        <v>1115</v>
      </c>
      <c r="AE68" s="7" t="s">
        <v>850</v>
      </c>
      <c r="AF68" s="7" t="s">
        <v>24</v>
      </c>
      <c r="AG68" s="8">
        <v>1615</v>
      </c>
      <c r="AH68" s="8">
        <v>1615</v>
      </c>
      <c r="AI68" s="8">
        <v>71.5</v>
      </c>
      <c r="AJ68" s="8">
        <v>75.78</v>
      </c>
      <c r="AK68" s="8">
        <v>1615</v>
      </c>
      <c r="AL68" s="8">
        <v>1615</v>
      </c>
      <c r="AM68" s="8">
        <v>73.67</v>
      </c>
      <c r="AN68" s="8">
        <v>75.78</v>
      </c>
    </row>
    <row r="69" spans="1:40" x14ac:dyDescent="0.2">
      <c r="A69" s="7" t="s">
        <v>1140</v>
      </c>
      <c r="B69" s="6"/>
      <c r="C69" s="6"/>
      <c r="D69" s="6"/>
      <c r="E69" s="6"/>
      <c r="AD69" s="7" t="s">
        <v>1114</v>
      </c>
      <c r="AE69" s="7" t="s">
        <v>1139</v>
      </c>
      <c r="AF69" s="7" t="s">
        <v>21</v>
      </c>
      <c r="AG69" s="8">
        <v>1591.76</v>
      </c>
      <c r="AH69" s="8">
        <v>1591.76</v>
      </c>
      <c r="AI69" s="8">
        <v>54.66</v>
      </c>
      <c r="AJ69" s="8">
        <v>50.78</v>
      </c>
      <c r="AK69" s="8">
        <v>1591.76</v>
      </c>
      <c r="AL69" s="8">
        <v>1591.76</v>
      </c>
      <c r="AM69" s="8">
        <v>44.78</v>
      </c>
      <c r="AN69" s="8">
        <v>50.78</v>
      </c>
    </row>
    <row r="70" spans="1:40" x14ac:dyDescent="0.2">
      <c r="A70" s="7" t="s">
        <v>1138</v>
      </c>
      <c r="B70" s="6"/>
      <c r="C70" s="6"/>
      <c r="D70" s="6"/>
      <c r="E70" s="6"/>
      <c r="AD70" s="7" t="s">
        <v>1113</v>
      </c>
      <c r="AE70" s="7" t="s">
        <v>1137</v>
      </c>
      <c r="AF70" s="7" t="s">
        <v>24</v>
      </c>
      <c r="AG70" s="8">
        <v>1488</v>
      </c>
      <c r="AH70" s="8">
        <v>1560</v>
      </c>
      <c r="AI70" s="8">
        <v>86.67</v>
      </c>
      <c r="AJ70" s="8">
        <v>86.66</v>
      </c>
      <c r="AK70" s="8">
        <v>1560</v>
      </c>
      <c r="AL70" s="8">
        <v>1560</v>
      </c>
      <c r="AM70" s="8">
        <v>84.67</v>
      </c>
      <c r="AN70" s="8">
        <v>86.66</v>
      </c>
    </row>
    <row r="71" spans="1:40" x14ac:dyDescent="0.2">
      <c r="A71" s="7" t="s">
        <v>1136</v>
      </c>
      <c r="B71" s="6"/>
      <c r="C71" s="6"/>
      <c r="D71" s="6"/>
      <c r="E71" s="6"/>
      <c r="AD71" s="7" t="s">
        <v>1026</v>
      </c>
      <c r="AE71" s="7" t="s">
        <v>1135</v>
      </c>
      <c r="AF71" s="7" t="s">
        <v>53</v>
      </c>
      <c r="AG71" s="8">
        <v>1556.23</v>
      </c>
      <c r="AH71" s="8">
        <v>1556.23</v>
      </c>
      <c r="AI71" s="8">
        <v>72.33</v>
      </c>
      <c r="AJ71" s="8">
        <v>75.819999999999993</v>
      </c>
      <c r="AK71" s="8">
        <v>1556.23</v>
      </c>
      <c r="AL71" s="8">
        <v>1556.23</v>
      </c>
      <c r="AM71" s="8">
        <v>74.83</v>
      </c>
      <c r="AN71" s="8">
        <v>75.819999999999993</v>
      </c>
    </row>
    <row r="72" spans="1:40" x14ac:dyDescent="0.2">
      <c r="A72" s="7" t="s">
        <v>1134</v>
      </c>
      <c r="B72" s="6"/>
      <c r="C72" s="6"/>
      <c r="D72" s="6"/>
      <c r="E72" s="6"/>
      <c r="AD72" s="7" t="s">
        <v>1110</v>
      </c>
      <c r="AE72" s="7" t="s">
        <v>1133</v>
      </c>
      <c r="AF72" s="7" t="s">
        <v>24</v>
      </c>
      <c r="AG72" s="8">
        <v>1553.9</v>
      </c>
      <c r="AH72" s="8">
        <v>1553.9</v>
      </c>
      <c r="AI72" s="8">
        <v>69.66</v>
      </c>
      <c r="AJ72" s="8">
        <v>86.6</v>
      </c>
      <c r="AK72" s="8">
        <v>1553.9</v>
      </c>
      <c r="AL72" s="8">
        <v>1553.9</v>
      </c>
      <c r="AM72" s="8">
        <v>63.33</v>
      </c>
      <c r="AN72" s="8">
        <v>86.6</v>
      </c>
    </row>
    <row r="73" spans="1:40" x14ac:dyDescent="0.2">
      <c r="A73" s="7" t="s">
        <v>1132</v>
      </c>
      <c r="B73" s="6"/>
      <c r="C73" s="6"/>
      <c r="D73" s="6"/>
      <c r="E73" s="6"/>
      <c r="AD73" s="7" t="s">
        <v>1109</v>
      </c>
      <c r="AE73" s="7" t="s">
        <v>1131</v>
      </c>
      <c r="AF73" s="7" t="s">
        <v>24</v>
      </c>
      <c r="AG73" s="8">
        <v>852.35</v>
      </c>
      <c r="AH73" s="8">
        <v>852.35</v>
      </c>
      <c r="AI73" s="8">
        <v>105.35</v>
      </c>
      <c r="AJ73" s="8">
        <v>43.3</v>
      </c>
      <c r="AK73" s="8">
        <v>1537.5100000000002</v>
      </c>
      <c r="AL73" s="8">
        <v>880.06000000000006</v>
      </c>
      <c r="AM73" s="8">
        <v>79.83</v>
      </c>
      <c r="AN73" s="8">
        <v>43.3</v>
      </c>
    </row>
    <row r="74" spans="1:40" x14ac:dyDescent="0.2">
      <c r="A74" s="7" t="s">
        <v>1130</v>
      </c>
      <c r="B74" s="6"/>
      <c r="C74" s="6"/>
      <c r="D74" s="6"/>
      <c r="E74" s="6"/>
      <c r="AD74" s="7" t="s">
        <v>1108</v>
      </c>
      <c r="AE74" s="7" t="s">
        <v>1129</v>
      </c>
      <c r="AF74" s="7" t="s">
        <v>27</v>
      </c>
      <c r="AG74" s="8">
        <v>1477.19</v>
      </c>
      <c r="AH74" s="8">
        <v>1477.19</v>
      </c>
      <c r="AI74" s="8">
        <v>43.33</v>
      </c>
      <c r="AJ74" s="8">
        <v>45.5</v>
      </c>
      <c r="AK74" s="8">
        <v>1477.19</v>
      </c>
      <c r="AL74" s="8">
        <v>1477.19</v>
      </c>
      <c r="AM74" s="8">
        <v>43.33</v>
      </c>
      <c r="AN74" s="8">
        <v>45.5</v>
      </c>
    </row>
    <row r="75" spans="1:40" x14ac:dyDescent="0.2">
      <c r="A75" s="7" t="s">
        <v>1128</v>
      </c>
      <c r="B75" s="6"/>
      <c r="C75" s="6"/>
      <c r="D75" s="6"/>
      <c r="E75" s="6"/>
      <c r="AD75" s="7" t="s">
        <v>1106</v>
      </c>
      <c r="AE75" s="7" t="s">
        <v>1127</v>
      </c>
      <c r="AF75" s="7" t="s">
        <v>21</v>
      </c>
      <c r="AG75" s="8">
        <v>1473.67</v>
      </c>
      <c r="AH75" s="8">
        <v>1473.67</v>
      </c>
      <c r="AI75" s="8">
        <v>55.25</v>
      </c>
      <c r="AJ75" s="8">
        <v>55.26</v>
      </c>
      <c r="AK75" s="8">
        <v>1473.67</v>
      </c>
      <c r="AL75" s="8">
        <v>1473.67</v>
      </c>
      <c r="AM75" s="8">
        <v>55.25</v>
      </c>
      <c r="AN75" s="8">
        <v>55.26</v>
      </c>
    </row>
    <row r="76" spans="1:40" x14ac:dyDescent="0.2">
      <c r="A76" s="7" t="s">
        <v>1126</v>
      </c>
      <c r="B76" s="6"/>
      <c r="C76" s="6"/>
      <c r="D76" s="6"/>
      <c r="E76" s="6"/>
      <c r="AD76" s="7" t="s">
        <v>1104</v>
      </c>
      <c r="AE76" s="7" t="s">
        <v>1125</v>
      </c>
      <c r="AF76" s="7" t="s">
        <v>53</v>
      </c>
      <c r="AG76" s="8">
        <v>1626.68</v>
      </c>
      <c r="AH76" s="8">
        <v>1473.29</v>
      </c>
      <c r="AI76" s="8">
        <v>77</v>
      </c>
      <c r="AJ76" s="8">
        <v>75.77</v>
      </c>
      <c r="AK76" s="8">
        <v>1473.29</v>
      </c>
      <c r="AL76" s="8">
        <v>1473.29</v>
      </c>
      <c r="AM76" s="8">
        <v>75.84</v>
      </c>
      <c r="AN76" s="8">
        <v>75.77</v>
      </c>
    </row>
    <row r="77" spans="1:40" x14ac:dyDescent="0.2">
      <c r="A77" s="7" t="s">
        <v>1124</v>
      </c>
      <c r="B77" s="6"/>
      <c r="C77" s="6"/>
      <c r="D77" s="6"/>
      <c r="E77" s="6"/>
      <c r="AD77" s="7" t="s">
        <v>1102</v>
      </c>
      <c r="AE77" s="7" t="s">
        <v>1123</v>
      </c>
      <c r="AF77" s="7" t="s">
        <v>27</v>
      </c>
      <c r="AG77" s="8">
        <v>1436</v>
      </c>
      <c r="AH77" s="8">
        <v>1436</v>
      </c>
      <c r="AI77" s="8">
        <v>54.17</v>
      </c>
      <c r="AJ77" s="8">
        <v>54.16</v>
      </c>
      <c r="AK77" s="8">
        <v>1436</v>
      </c>
      <c r="AL77" s="8">
        <v>1436</v>
      </c>
      <c r="AM77" s="8">
        <v>54.16</v>
      </c>
      <c r="AN77" s="8">
        <v>54.16</v>
      </c>
    </row>
    <row r="78" spans="1:40" x14ac:dyDescent="0.2">
      <c r="A78" s="7" t="s">
        <v>1122</v>
      </c>
      <c r="B78" s="6"/>
      <c r="C78" s="6"/>
      <c r="D78" s="6"/>
      <c r="E78" s="6"/>
      <c r="AD78" s="7" t="s">
        <v>1100</v>
      </c>
      <c r="AE78" s="7" t="s">
        <v>36</v>
      </c>
      <c r="AF78" s="7" t="s">
        <v>18</v>
      </c>
      <c r="AG78" s="8">
        <v>1335.7</v>
      </c>
      <c r="AH78" s="8">
        <v>1335.7</v>
      </c>
      <c r="AI78" s="8">
        <v>53.08</v>
      </c>
      <c r="AJ78" s="8">
        <v>66.209999999999994</v>
      </c>
      <c r="AK78" s="8">
        <v>1399.28</v>
      </c>
      <c r="AL78" s="8">
        <v>1367.49</v>
      </c>
      <c r="AM78" s="8">
        <v>66.209999999999994</v>
      </c>
      <c r="AN78" s="8">
        <v>66.209999999999994</v>
      </c>
    </row>
    <row r="79" spans="1:40" x14ac:dyDescent="0.2">
      <c r="A79" s="7" t="s">
        <v>1121</v>
      </c>
      <c r="B79" s="6"/>
      <c r="C79" s="6"/>
      <c r="D79" s="6"/>
      <c r="E79" s="6"/>
      <c r="AD79" s="7" t="s">
        <v>1098</v>
      </c>
      <c r="AE79" s="7" t="s">
        <v>1120</v>
      </c>
      <c r="AF79" s="7" t="s">
        <v>24</v>
      </c>
      <c r="AG79" s="8">
        <v>-355</v>
      </c>
      <c r="AH79" s="8">
        <v>1397.45</v>
      </c>
      <c r="AI79" s="8">
        <v>50</v>
      </c>
      <c r="AJ79" s="8">
        <v>52</v>
      </c>
      <c r="AK79" s="8">
        <v>1397.45</v>
      </c>
      <c r="AL79" s="8">
        <v>1397.45</v>
      </c>
      <c r="AM79" s="8">
        <v>50.5</v>
      </c>
      <c r="AN79" s="8">
        <v>52</v>
      </c>
    </row>
    <row r="80" spans="1:40" x14ac:dyDescent="0.2">
      <c r="A80" s="7" t="s">
        <v>1119</v>
      </c>
      <c r="B80" s="6"/>
      <c r="C80" s="6"/>
      <c r="D80" s="6"/>
      <c r="E80" s="6"/>
      <c r="AD80" s="7" t="s">
        <v>1097</v>
      </c>
      <c r="AE80" s="7" t="s">
        <v>620</v>
      </c>
      <c r="AF80" s="7" t="s">
        <v>53</v>
      </c>
      <c r="AG80" s="8">
        <v>1381.5</v>
      </c>
      <c r="AH80" s="8">
        <v>1381.5</v>
      </c>
      <c r="AI80" s="8">
        <v>66.08</v>
      </c>
      <c r="AJ80" s="8">
        <v>66.08</v>
      </c>
      <c r="AK80" s="8">
        <v>1381.5</v>
      </c>
      <c r="AL80" s="8">
        <v>1381.5</v>
      </c>
      <c r="AM80" s="8">
        <v>66.08</v>
      </c>
      <c r="AN80" s="8">
        <v>66.08</v>
      </c>
    </row>
    <row r="81" spans="1:40" x14ac:dyDescent="0.2">
      <c r="A81" s="7" t="s">
        <v>1118</v>
      </c>
      <c r="B81" s="6"/>
      <c r="C81" s="6"/>
      <c r="D81" s="6"/>
      <c r="E81" s="6"/>
      <c r="AD81" s="7" t="s">
        <v>1095</v>
      </c>
      <c r="AE81" s="7" t="s">
        <v>44</v>
      </c>
      <c r="AF81" s="7" t="s">
        <v>18</v>
      </c>
      <c r="AG81" s="8">
        <v>0</v>
      </c>
      <c r="AH81" s="8">
        <v>487.27</v>
      </c>
      <c r="AI81" s="8">
        <v>44.33</v>
      </c>
      <c r="AJ81" s="8">
        <v>20.27</v>
      </c>
      <c r="AK81" s="8">
        <v>1358.53</v>
      </c>
      <c r="AL81" s="8">
        <v>1327.67</v>
      </c>
      <c r="AM81" s="8">
        <v>50.61</v>
      </c>
      <c r="AN81" s="8">
        <v>20.27</v>
      </c>
    </row>
    <row r="82" spans="1:40" x14ac:dyDescent="0.2">
      <c r="A82" s="7" t="s">
        <v>1117</v>
      </c>
      <c r="B82" s="6"/>
      <c r="C82" s="6"/>
      <c r="D82" s="6"/>
      <c r="E82" s="6"/>
      <c r="AD82" s="7" t="s">
        <v>1093</v>
      </c>
      <c r="AE82" s="7" t="s">
        <v>54</v>
      </c>
      <c r="AF82" s="7" t="s">
        <v>53</v>
      </c>
      <c r="AG82" s="8"/>
      <c r="AH82" s="8"/>
      <c r="AI82" s="8"/>
      <c r="AJ82" s="8"/>
      <c r="AK82" s="8">
        <v>1351.22</v>
      </c>
      <c r="AL82" s="8">
        <v>1532.09</v>
      </c>
      <c r="AM82" s="8">
        <v>72.33</v>
      </c>
      <c r="AN82" s="8">
        <v>75.819999999999993</v>
      </c>
    </row>
    <row r="83" spans="1:40" x14ac:dyDescent="0.2">
      <c r="A83" s="7" t="s">
        <v>1116</v>
      </c>
      <c r="B83" s="6"/>
      <c r="C83" s="6"/>
      <c r="D83" s="6"/>
      <c r="E83" s="6"/>
      <c r="AD83" s="7" t="s">
        <v>1091</v>
      </c>
      <c r="AE83" s="7" t="s">
        <v>19</v>
      </c>
      <c r="AF83" s="7" t="s">
        <v>18</v>
      </c>
      <c r="AG83" s="8">
        <v>1283.72</v>
      </c>
      <c r="AH83" s="8">
        <v>1283.72</v>
      </c>
      <c r="AI83" s="8">
        <v>27.67</v>
      </c>
      <c r="AJ83" s="8">
        <v>60.62</v>
      </c>
      <c r="AK83" s="8">
        <v>1344.83</v>
      </c>
      <c r="AL83" s="8">
        <v>1314.28</v>
      </c>
      <c r="AM83" s="8">
        <v>21.67</v>
      </c>
      <c r="AN83" s="8">
        <v>60.62</v>
      </c>
    </row>
    <row r="84" spans="1:40" x14ac:dyDescent="0.2">
      <c r="A84" s="7" t="s">
        <v>1115</v>
      </c>
      <c r="B84" s="6"/>
      <c r="C84" s="6"/>
      <c r="D84" s="6"/>
      <c r="E84" s="6"/>
      <c r="AD84" s="7" t="s">
        <v>1090</v>
      </c>
      <c r="AE84" s="7" t="s">
        <v>560</v>
      </c>
      <c r="AF84" s="7" t="s">
        <v>27</v>
      </c>
      <c r="AG84" s="8">
        <v>1325.58</v>
      </c>
      <c r="AH84" s="8">
        <v>1325.58</v>
      </c>
      <c r="AI84" s="8">
        <v>43.33</v>
      </c>
      <c r="AJ84" s="8">
        <v>43.33</v>
      </c>
      <c r="AK84" s="8">
        <v>1325.58</v>
      </c>
      <c r="AL84" s="8">
        <v>1325.58</v>
      </c>
      <c r="AM84" s="8">
        <v>43.33</v>
      </c>
      <c r="AN84" s="8">
        <v>43.33</v>
      </c>
    </row>
    <row r="85" spans="1:40" x14ac:dyDescent="0.2">
      <c r="A85" s="7" t="s">
        <v>1114</v>
      </c>
      <c r="B85" s="6"/>
      <c r="C85" s="6"/>
      <c r="D85" s="6"/>
      <c r="E85" s="6"/>
      <c r="AD85" s="7" t="s">
        <v>1089</v>
      </c>
      <c r="AE85" s="7" t="s">
        <v>869</v>
      </c>
      <c r="AF85" s="7" t="s">
        <v>53</v>
      </c>
      <c r="AG85" s="8">
        <v>1324.32</v>
      </c>
      <c r="AH85" s="8">
        <v>1324.32</v>
      </c>
      <c r="AI85" s="8">
        <v>70.42</v>
      </c>
      <c r="AJ85" s="8">
        <v>70.36</v>
      </c>
      <c r="AK85" s="8">
        <v>1324.32</v>
      </c>
      <c r="AL85" s="8">
        <v>1324.32</v>
      </c>
      <c r="AM85" s="8">
        <v>68.67</v>
      </c>
      <c r="AN85" s="8">
        <v>70.36</v>
      </c>
    </row>
    <row r="86" spans="1:40" x14ac:dyDescent="0.2">
      <c r="A86" s="7" t="s">
        <v>1113</v>
      </c>
      <c r="B86" s="6"/>
      <c r="C86" s="6"/>
      <c r="D86" s="6"/>
      <c r="E86" s="6"/>
      <c r="AD86" s="7" t="s">
        <v>1087</v>
      </c>
      <c r="AE86" s="7" t="s">
        <v>1112</v>
      </c>
      <c r="AF86" s="7" t="s">
        <v>53</v>
      </c>
      <c r="AG86" s="8">
        <v>1320.2</v>
      </c>
      <c r="AH86" s="8">
        <v>1320.2</v>
      </c>
      <c r="AI86" s="8">
        <v>65.5</v>
      </c>
      <c r="AJ86" s="8">
        <v>65</v>
      </c>
      <c r="AK86" s="8">
        <v>1320.2</v>
      </c>
      <c r="AL86" s="8">
        <v>1320.2</v>
      </c>
      <c r="AM86" s="8">
        <v>65</v>
      </c>
      <c r="AN86" s="8">
        <v>65</v>
      </c>
    </row>
    <row r="87" spans="1:40" x14ac:dyDescent="0.2">
      <c r="A87" s="7" t="s">
        <v>1026</v>
      </c>
      <c r="B87" s="6"/>
      <c r="C87" s="6"/>
      <c r="D87" s="6"/>
      <c r="E87" s="6"/>
      <c r="AD87" s="7" t="s">
        <v>1086</v>
      </c>
      <c r="AE87" s="7" t="s">
        <v>1111</v>
      </c>
      <c r="AF87" s="7" t="s">
        <v>53</v>
      </c>
      <c r="AG87" s="8">
        <v>1270.6600000000001</v>
      </c>
      <c r="AH87" s="8">
        <v>1270.6600000000001</v>
      </c>
      <c r="AI87" s="8">
        <v>54.17</v>
      </c>
      <c r="AJ87" s="8">
        <v>54.16</v>
      </c>
      <c r="AK87" s="8">
        <v>1270.6600000000001</v>
      </c>
      <c r="AL87" s="8">
        <v>1270.6600000000001</v>
      </c>
      <c r="AM87" s="8">
        <v>54.17</v>
      </c>
      <c r="AN87" s="8">
        <v>54.16</v>
      </c>
    </row>
    <row r="88" spans="1:40" x14ac:dyDescent="0.2">
      <c r="A88" s="7" t="s">
        <v>1110</v>
      </c>
      <c r="B88" s="6"/>
      <c r="C88" s="6"/>
      <c r="D88" s="6"/>
      <c r="E88" s="6"/>
      <c r="AD88" s="7" t="s">
        <v>1085</v>
      </c>
      <c r="AE88" s="7" t="s">
        <v>22</v>
      </c>
      <c r="AF88" s="7" t="s">
        <v>21</v>
      </c>
      <c r="AG88" s="8">
        <v>1248.18</v>
      </c>
      <c r="AH88" s="8">
        <v>1248.18</v>
      </c>
      <c r="AI88" s="8">
        <v>37.92</v>
      </c>
      <c r="AJ88" s="8">
        <v>46.58</v>
      </c>
      <c r="AK88" s="8">
        <v>1248.18</v>
      </c>
      <c r="AL88" s="8">
        <v>1248.18</v>
      </c>
      <c r="AM88" s="8">
        <v>37.92</v>
      </c>
      <c r="AN88" s="8">
        <v>46.58</v>
      </c>
    </row>
    <row r="89" spans="1:40" x14ac:dyDescent="0.2">
      <c r="A89" s="7" t="s">
        <v>1109</v>
      </c>
      <c r="B89" s="6"/>
      <c r="C89" s="6"/>
      <c r="D89" s="6"/>
      <c r="E89" s="6"/>
      <c r="AD89" s="7" t="s">
        <v>1083</v>
      </c>
      <c r="AE89" s="7" t="s">
        <v>814</v>
      </c>
      <c r="AF89" s="7" t="s">
        <v>24</v>
      </c>
      <c r="AG89" s="8">
        <v>1244.8</v>
      </c>
      <c r="AH89" s="8">
        <v>1244.8</v>
      </c>
      <c r="AI89" s="8">
        <v>65</v>
      </c>
      <c r="AJ89" s="8">
        <v>0</v>
      </c>
      <c r="AK89" s="8">
        <v>1244.8</v>
      </c>
      <c r="AL89" s="8">
        <v>1244.8</v>
      </c>
      <c r="AM89" s="8">
        <v>65</v>
      </c>
      <c r="AN89" s="8">
        <v>65</v>
      </c>
    </row>
    <row r="90" spans="1:40" x14ac:dyDescent="0.2">
      <c r="A90" s="7" t="s">
        <v>1108</v>
      </c>
      <c r="B90" s="6"/>
      <c r="C90" s="6"/>
      <c r="D90" s="6"/>
      <c r="E90" s="6"/>
      <c r="AD90" s="7" t="s">
        <v>1081</v>
      </c>
      <c r="AE90" s="7" t="s">
        <v>1107</v>
      </c>
      <c r="AF90" s="7" t="s">
        <v>53</v>
      </c>
      <c r="AG90" s="8">
        <v>1231.97</v>
      </c>
      <c r="AH90" s="8">
        <v>1231.97</v>
      </c>
      <c r="AI90" s="8">
        <v>54.17</v>
      </c>
      <c r="AJ90" s="8">
        <v>54.17</v>
      </c>
      <c r="AK90" s="8">
        <v>1231.97</v>
      </c>
      <c r="AL90" s="8">
        <v>1231.97</v>
      </c>
      <c r="AM90" s="8">
        <v>54.17</v>
      </c>
      <c r="AN90" s="8">
        <v>54.17</v>
      </c>
    </row>
    <row r="91" spans="1:40" x14ac:dyDescent="0.2">
      <c r="A91" s="7" t="s">
        <v>1106</v>
      </c>
      <c r="B91" s="6"/>
      <c r="C91" s="6"/>
      <c r="D91" s="6"/>
      <c r="E91" s="6"/>
      <c r="AD91" s="7" t="s">
        <v>1079</v>
      </c>
      <c r="AE91" s="7" t="s">
        <v>1105</v>
      </c>
      <c r="AF91" s="7" t="s">
        <v>53</v>
      </c>
      <c r="AG91" s="8">
        <v>1206.79</v>
      </c>
      <c r="AH91" s="8">
        <v>1206.79</v>
      </c>
      <c r="AI91" s="8">
        <v>64</v>
      </c>
      <c r="AJ91" s="8">
        <v>62.78</v>
      </c>
      <c r="AK91" s="8">
        <v>1206.79</v>
      </c>
      <c r="AL91" s="8">
        <v>1206.79</v>
      </c>
      <c r="AM91" s="8">
        <v>65</v>
      </c>
      <c r="AN91" s="8">
        <v>62.78</v>
      </c>
    </row>
    <row r="92" spans="1:40" x14ac:dyDescent="0.2">
      <c r="A92" s="7" t="s">
        <v>1104</v>
      </c>
      <c r="B92" s="6"/>
      <c r="C92" s="6"/>
      <c r="D92" s="6"/>
      <c r="E92" s="6"/>
      <c r="AD92" s="7" t="s">
        <v>1078</v>
      </c>
      <c r="AE92" s="7" t="s">
        <v>1103</v>
      </c>
      <c r="AF92" s="7" t="s">
        <v>21</v>
      </c>
      <c r="AG92" s="8">
        <v>1203.5999999999999</v>
      </c>
      <c r="AH92" s="8">
        <v>1203.5999999999999</v>
      </c>
      <c r="AI92" s="8">
        <v>49.83</v>
      </c>
      <c r="AJ92" s="8">
        <v>49.83</v>
      </c>
      <c r="AK92" s="8">
        <v>1203.5999999999999</v>
      </c>
      <c r="AL92" s="8">
        <v>1203.5999999999999</v>
      </c>
      <c r="AM92" s="8">
        <v>47.5</v>
      </c>
      <c r="AN92" s="8">
        <v>49.83</v>
      </c>
    </row>
    <row r="93" spans="1:40" x14ac:dyDescent="0.2">
      <c r="A93" s="7" t="s">
        <v>1102</v>
      </c>
      <c r="B93" s="6"/>
      <c r="C93" s="6"/>
      <c r="D93" s="6"/>
      <c r="E93" s="6"/>
      <c r="AD93" s="7" t="s">
        <v>1076</v>
      </c>
      <c r="AE93" s="7" t="s">
        <v>1101</v>
      </c>
      <c r="AF93" s="7" t="s">
        <v>21</v>
      </c>
      <c r="AG93" s="8">
        <v>1197.48</v>
      </c>
      <c r="AH93" s="8">
        <v>1197.48</v>
      </c>
      <c r="AI93" s="8">
        <v>56.33</v>
      </c>
      <c r="AJ93" s="8">
        <v>66.650000000000006</v>
      </c>
      <c r="AK93" s="8">
        <v>1197.48</v>
      </c>
      <c r="AL93" s="8">
        <v>1197.48</v>
      </c>
      <c r="AM93" s="8">
        <v>62.31</v>
      </c>
      <c r="AN93" s="8">
        <v>66.650000000000006</v>
      </c>
    </row>
    <row r="94" spans="1:40" x14ac:dyDescent="0.2">
      <c r="A94" s="7" t="s">
        <v>1100</v>
      </c>
      <c r="B94" s="6"/>
      <c r="C94" s="6"/>
      <c r="D94" s="6"/>
      <c r="E94" s="6"/>
      <c r="AD94" s="7" t="s">
        <v>1075</v>
      </c>
      <c r="AE94" s="7" t="s">
        <v>1099</v>
      </c>
      <c r="AF94" s="7" t="s">
        <v>21</v>
      </c>
      <c r="AG94" s="8">
        <v>1189.8399999999999</v>
      </c>
      <c r="AH94" s="8">
        <v>1189.8399999999999</v>
      </c>
      <c r="AI94" s="8">
        <v>47.67</v>
      </c>
      <c r="AJ94" s="8">
        <v>47.67</v>
      </c>
      <c r="AK94" s="8">
        <v>1189.8399999999999</v>
      </c>
      <c r="AL94" s="8">
        <v>1189.8399999999999</v>
      </c>
      <c r="AM94" s="8">
        <v>60.17</v>
      </c>
      <c r="AN94" s="8">
        <v>47.67</v>
      </c>
    </row>
    <row r="95" spans="1:40" x14ac:dyDescent="0.2">
      <c r="A95" s="7" t="s">
        <v>1098</v>
      </c>
      <c r="B95" s="6"/>
      <c r="C95" s="6"/>
      <c r="D95" s="6"/>
      <c r="E95" s="6"/>
      <c r="AD95" s="7" t="s">
        <v>1073</v>
      </c>
      <c r="AE95" s="7" t="s">
        <v>36</v>
      </c>
      <c r="AF95" s="7" t="s">
        <v>18</v>
      </c>
      <c r="AG95" s="8">
        <v>1125.73</v>
      </c>
      <c r="AH95" s="8">
        <v>1125.73</v>
      </c>
      <c r="AI95" s="8">
        <v>65</v>
      </c>
      <c r="AJ95" s="8">
        <v>61.49</v>
      </c>
      <c r="AK95" s="8">
        <v>1179.31</v>
      </c>
      <c r="AL95" s="8">
        <v>1152.52</v>
      </c>
      <c r="AM95" s="8">
        <v>65</v>
      </c>
      <c r="AN95" s="8">
        <v>61.49</v>
      </c>
    </row>
    <row r="96" spans="1:40" x14ac:dyDescent="0.2">
      <c r="A96" s="7" t="s">
        <v>1097</v>
      </c>
      <c r="B96" s="6"/>
      <c r="C96" s="6"/>
      <c r="D96" s="6"/>
      <c r="E96" s="6"/>
      <c r="AD96" s="7" t="s">
        <v>1071</v>
      </c>
      <c r="AE96" s="7" t="s">
        <v>1096</v>
      </c>
      <c r="AF96" s="7" t="s">
        <v>53</v>
      </c>
      <c r="AG96" s="8">
        <v>1178.25</v>
      </c>
      <c r="AH96" s="8">
        <v>1178.25</v>
      </c>
      <c r="AI96" s="8">
        <v>43.33</v>
      </c>
      <c r="AJ96" s="8">
        <v>43.33</v>
      </c>
      <c r="AK96" s="8">
        <v>1178.25</v>
      </c>
      <c r="AL96" s="8">
        <v>1178.25</v>
      </c>
      <c r="AM96" s="8">
        <v>43.33</v>
      </c>
      <c r="AN96" s="8">
        <v>43.33</v>
      </c>
    </row>
    <row r="97" spans="1:40" x14ac:dyDescent="0.2">
      <c r="A97" s="7" t="s">
        <v>1095</v>
      </c>
      <c r="B97" s="6"/>
      <c r="C97" s="6"/>
      <c r="D97" s="6"/>
      <c r="E97" s="6"/>
      <c r="AD97" s="7" t="s">
        <v>1070</v>
      </c>
      <c r="AE97" s="7" t="s">
        <v>1094</v>
      </c>
      <c r="AF97" s="7" t="s">
        <v>53</v>
      </c>
      <c r="AG97" s="8">
        <v>1168.82</v>
      </c>
      <c r="AH97" s="8">
        <v>1168.82</v>
      </c>
      <c r="AI97" s="8">
        <v>44</v>
      </c>
      <c r="AJ97" s="8">
        <v>43.33</v>
      </c>
      <c r="AK97" s="8">
        <v>1168.82</v>
      </c>
      <c r="AL97" s="8">
        <v>1168.82</v>
      </c>
      <c r="AM97" s="8">
        <v>43.33</v>
      </c>
      <c r="AN97" s="8">
        <v>43.33</v>
      </c>
    </row>
    <row r="98" spans="1:40" x14ac:dyDescent="0.2">
      <c r="A98" s="7" t="s">
        <v>1093</v>
      </c>
      <c r="B98" s="6"/>
      <c r="C98" s="6"/>
      <c r="D98" s="6"/>
      <c r="E98" s="6"/>
      <c r="AD98" s="7" t="s">
        <v>1069</v>
      </c>
      <c r="AE98" s="7" t="s">
        <v>1092</v>
      </c>
      <c r="AF98" s="7" t="s">
        <v>21</v>
      </c>
      <c r="AG98" s="8">
        <v>1168.52</v>
      </c>
      <c r="AH98" s="8">
        <v>1168.52</v>
      </c>
      <c r="AI98" s="8">
        <v>35.340000000000003</v>
      </c>
      <c r="AJ98" s="8">
        <v>43.34</v>
      </c>
      <c r="AK98" s="8">
        <v>1168.52</v>
      </c>
      <c r="AL98" s="8">
        <v>1168.52</v>
      </c>
      <c r="AM98" s="8">
        <v>41.34</v>
      </c>
      <c r="AN98" s="8">
        <v>43.34</v>
      </c>
    </row>
    <row r="99" spans="1:40" x14ac:dyDescent="0.2">
      <c r="A99" s="7" t="s">
        <v>1091</v>
      </c>
      <c r="B99" s="6"/>
      <c r="C99" s="6"/>
      <c r="D99" s="6"/>
      <c r="E99" s="6"/>
      <c r="AD99" s="7" t="s">
        <v>1067</v>
      </c>
      <c r="AE99" s="7" t="s">
        <v>850</v>
      </c>
      <c r="AF99" s="7" t="s">
        <v>24</v>
      </c>
      <c r="AG99" s="8">
        <v>1108</v>
      </c>
      <c r="AH99" s="8">
        <v>1150</v>
      </c>
      <c r="AI99" s="8">
        <v>43.5</v>
      </c>
      <c r="AJ99" s="8">
        <v>54.13</v>
      </c>
      <c r="AK99" s="8">
        <v>1150</v>
      </c>
      <c r="AL99" s="8">
        <v>1150</v>
      </c>
      <c r="AM99" s="8">
        <v>52</v>
      </c>
      <c r="AN99" s="8">
        <v>54.13</v>
      </c>
    </row>
    <row r="100" spans="1:40" x14ac:dyDescent="0.2">
      <c r="A100" s="7" t="s">
        <v>1090</v>
      </c>
      <c r="B100" s="6"/>
      <c r="C100" s="6"/>
      <c r="D100" s="6"/>
      <c r="E100" s="6"/>
      <c r="AD100" s="7" t="s">
        <v>1066</v>
      </c>
      <c r="AE100" s="7" t="s">
        <v>275</v>
      </c>
      <c r="AF100" s="7" t="s">
        <v>53</v>
      </c>
      <c r="AG100" s="8">
        <v>1140</v>
      </c>
      <c r="AH100" s="8">
        <v>1140</v>
      </c>
      <c r="AI100" s="8">
        <v>55.25</v>
      </c>
      <c r="AJ100" s="8">
        <v>55.21</v>
      </c>
      <c r="AK100" s="8">
        <v>1140</v>
      </c>
      <c r="AL100" s="8">
        <v>1140</v>
      </c>
      <c r="AM100" s="8">
        <v>55.25</v>
      </c>
      <c r="AN100" s="8">
        <v>55.21</v>
      </c>
    </row>
    <row r="101" spans="1:40" x14ac:dyDescent="0.2">
      <c r="A101" s="7" t="s">
        <v>1089</v>
      </c>
      <c r="B101" s="6"/>
      <c r="C101" s="6"/>
      <c r="D101" s="6"/>
      <c r="E101" s="6"/>
      <c r="AD101" s="7" t="s">
        <v>1064</v>
      </c>
      <c r="AE101" s="7" t="s">
        <v>1088</v>
      </c>
      <c r="AF101" s="7" t="s">
        <v>24</v>
      </c>
      <c r="AG101" s="8">
        <v>1138.5999999999999</v>
      </c>
      <c r="AH101" s="8">
        <v>1138.5999999999999</v>
      </c>
      <c r="AI101" s="8">
        <v>60.67</v>
      </c>
      <c r="AJ101" s="8">
        <v>60.67</v>
      </c>
      <c r="AK101" s="8">
        <v>1138.5999999999999</v>
      </c>
      <c r="AL101" s="8">
        <v>1138.5999999999999</v>
      </c>
      <c r="AM101" s="8">
        <v>60.67</v>
      </c>
      <c r="AN101" s="8">
        <v>60.67</v>
      </c>
    </row>
    <row r="102" spans="1:40" x14ac:dyDescent="0.2">
      <c r="A102" s="7" t="s">
        <v>1087</v>
      </c>
      <c r="B102" s="6"/>
      <c r="C102" s="6"/>
      <c r="D102" s="6"/>
      <c r="E102" s="6"/>
      <c r="AD102" s="7" t="s">
        <v>1062</v>
      </c>
      <c r="AE102" s="7" t="s">
        <v>602</v>
      </c>
      <c r="AF102" s="7" t="s">
        <v>24</v>
      </c>
      <c r="AG102" s="8">
        <v>1164.57</v>
      </c>
      <c r="AH102" s="8">
        <v>1164.57</v>
      </c>
      <c r="AI102" s="8">
        <v>75.83</v>
      </c>
      <c r="AJ102" s="8">
        <v>78</v>
      </c>
      <c r="AK102" s="8">
        <v>1131.75</v>
      </c>
      <c r="AL102" s="8">
        <v>1131.75</v>
      </c>
      <c r="AM102" s="8">
        <v>75.83</v>
      </c>
      <c r="AN102" s="8">
        <v>78</v>
      </c>
    </row>
    <row r="103" spans="1:40" x14ac:dyDescent="0.2">
      <c r="A103" s="7" t="s">
        <v>1086</v>
      </c>
      <c r="B103" s="6"/>
      <c r="C103" s="6"/>
      <c r="D103" s="6"/>
      <c r="E103" s="6"/>
      <c r="AD103" s="7" t="s">
        <v>1060</v>
      </c>
      <c r="AE103" s="7" t="s">
        <v>850</v>
      </c>
      <c r="AF103" s="7" t="s">
        <v>27</v>
      </c>
      <c r="AG103" s="8">
        <v>1130.8699999999999</v>
      </c>
      <c r="AH103" s="8">
        <v>1130.8699999999999</v>
      </c>
      <c r="AI103" s="8">
        <v>52</v>
      </c>
      <c r="AJ103" s="8">
        <v>51.96</v>
      </c>
      <c r="AK103" s="8">
        <v>1130.8699999999999</v>
      </c>
      <c r="AL103" s="8">
        <v>1130.8699999999999</v>
      </c>
      <c r="AM103" s="8">
        <v>52</v>
      </c>
      <c r="AN103" s="8">
        <v>51.96</v>
      </c>
    </row>
    <row r="104" spans="1:40" x14ac:dyDescent="0.2">
      <c r="A104" s="7" t="s">
        <v>1085</v>
      </c>
      <c r="B104" s="6"/>
      <c r="C104" s="6"/>
      <c r="D104" s="6"/>
      <c r="E104" s="6"/>
      <c r="AD104" s="7" t="s">
        <v>1058</v>
      </c>
      <c r="AE104" s="7" t="s">
        <v>1084</v>
      </c>
      <c r="AF104" s="7" t="s">
        <v>24</v>
      </c>
      <c r="AG104" s="8">
        <v>1120.58</v>
      </c>
      <c r="AH104" s="8">
        <v>1120.58</v>
      </c>
      <c r="AI104" s="8">
        <v>48.75</v>
      </c>
      <c r="AJ104" s="8">
        <v>48.74</v>
      </c>
      <c r="AK104" s="8">
        <v>1120.58</v>
      </c>
      <c r="AL104" s="8">
        <v>1120.58</v>
      </c>
      <c r="AM104" s="8">
        <v>48.75</v>
      </c>
      <c r="AN104" s="8">
        <v>48.74</v>
      </c>
    </row>
    <row r="105" spans="1:40" x14ac:dyDescent="0.2">
      <c r="A105" s="7" t="s">
        <v>1083</v>
      </c>
      <c r="B105" s="6"/>
      <c r="C105" s="6"/>
      <c r="D105" s="6"/>
      <c r="E105" s="6"/>
      <c r="AD105" s="7" t="s">
        <v>1057</v>
      </c>
      <c r="AE105" s="7" t="s">
        <v>1082</v>
      </c>
      <c r="AF105" s="7" t="s">
        <v>53</v>
      </c>
      <c r="AG105" s="8">
        <v>1096.93</v>
      </c>
      <c r="AH105" s="8">
        <v>1096.93</v>
      </c>
      <c r="AI105" s="8">
        <v>37.33</v>
      </c>
      <c r="AJ105" s="8">
        <v>43.33</v>
      </c>
      <c r="AK105" s="8">
        <v>1096.93</v>
      </c>
      <c r="AL105" s="8">
        <v>1096.93</v>
      </c>
      <c r="AM105" s="8">
        <v>43.33</v>
      </c>
      <c r="AN105" s="8">
        <v>43.33</v>
      </c>
    </row>
    <row r="106" spans="1:40" x14ac:dyDescent="0.2">
      <c r="A106" s="7" t="s">
        <v>1081</v>
      </c>
      <c r="B106" s="6"/>
      <c r="C106" s="6"/>
      <c r="D106" s="6"/>
      <c r="E106" s="6"/>
      <c r="AD106" s="7" t="s">
        <v>1054</v>
      </c>
      <c r="AE106" s="7" t="s">
        <v>1080</v>
      </c>
      <c r="AF106" s="7" t="s">
        <v>24</v>
      </c>
      <c r="AG106" s="8">
        <v>1089.71</v>
      </c>
      <c r="AH106" s="8">
        <v>1089.71</v>
      </c>
      <c r="AI106" s="8">
        <v>54.5</v>
      </c>
      <c r="AJ106" s="8">
        <v>51.96</v>
      </c>
      <c r="AK106" s="8">
        <v>1089.71</v>
      </c>
      <c r="AL106" s="8">
        <v>1089.71</v>
      </c>
      <c r="AM106" s="8">
        <v>52</v>
      </c>
      <c r="AN106" s="8">
        <v>51.96</v>
      </c>
    </row>
    <row r="107" spans="1:40" x14ac:dyDescent="0.2">
      <c r="A107" s="7" t="s">
        <v>1079</v>
      </c>
      <c r="B107" s="6"/>
      <c r="C107" s="6"/>
      <c r="D107" s="6"/>
      <c r="E107" s="6"/>
      <c r="AD107" s="7" t="s">
        <v>1052</v>
      </c>
      <c r="AE107" s="7" t="s">
        <v>49</v>
      </c>
      <c r="AF107" s="7" t="s">
        <v>27</v>
      </c>
      <c r="AG107" s="8">
        <v>1087.3499999999999</v>
      </c>
      <c r="AH107" s="8">
        <v>1087.3499999999999</v>
      </c>
      <c r="AI107" s="8">
        <v>67</v>
      </c>
      <c r="AJ107" s="8">
        <v>64.95</v>
      </c>
      <c r="AK107" s="8">
        <v>1087.3499999999999</v>
      </c>
      <c r="AL107" s="8">
        <v>1087.3499999999999</v>
      </c>
      <c r="AM107" s="8">
        <v>65</v>
      </c>
      <c r="AN107" s="8">
        <v>64.95</v>
      </c>
    </row>
    <row r="108" spans="1:40" x14ac:dyDescent="0.2">
      <c r="A108" s="7" t="s">
        <v>1078</v>
      </c>
      <c r="B108" s="6"/>
      <c r="C108" s="6"/>
      <c r="D108" s="6"/>
      <c r="E108" s="6"/>
      <c r="AD108" s="7" t="s">
        <v>1050</v>
      </c>
      <c r="AE108" s="7" t="s">
        <v>1077</v>
      </c>
      <c r="AF108" s="7" t="s">
        <v>21</v>
      </c>
      <c r="AG108" s="8">
        <v>1073.19</v>
      </c>
      <c r="AH108" s="8">
        <v>1073.19</v>
      </c>
      <c r="AI108" s="8">
        <v>31.42</v>
      </c>
      <c r="AJ108" s="8">
        <v>11.48</v>
      </c>
      <c r="AK108" s="8">
        <v>1073.19</v>
      </c>
      <c r="AL108" s="8">
        <v>1073.19</v>
      </c>
      <c r="AM108" s="8">
        <v>38.56</v>
      </c>
      <c r="AN108" s="8">
        <v>11.48</v>
      </c>
    </row>
    <row r="109" spans="1:40" x14ac:dyDescent="0.2">
      <c r="A109" s="7" t="s">
        <v>1076</v>
      </c>
      <c r="B109" s="6"/>
      <c r="C109" s="6"/>
      <c r="D109" s="6"/>
      <c r="E109" s="6"/>
      <c r="AD109" s="7" t="s">
        <v>1048</v>
      </c>
      <c r="AE109" s="7" t="s">
        <v>301</v>
      </c>
      <c r="AF109" s="7" t="s">
        <v>27</v>
      </c>
      <c r="AG109" s="8">
        <v>1065.54</v>
      </c>
      <c r="AH109" s="8">
        <v>1065.54</v>
      </c>
      <c r="AI109" s="8">
        <v>60.67</v>
      </c>
      <c r="AJ109" s="8">
        <v>48.75</v>
      </c>
      <c r="AK109" s="8">
        <v>1065.54</v>
      </c>
      <c r="AL109" s="8">
        <v>1065.54</v>
      </c>
      <c r="AM109" s="8">
        <v>60.66</v>
      </c>
      <c r="AN109" s="8">
        <v>48.75</v>
      </c>
    </row>
    <row r="110" spans="1:40" x14ac:dyDescent="0.2">
      <c r="A110" s="7" t="s">
        <v>1075</v>
      </c>
      <c r="B110" s="6"/>
      <c r="C110" s="6"/>
      <c r="D110" s="6"/>
      <c r="E110" s="6"/>
      <c r="AD110" s="7" t="s">
        <v>1046</v>
      </c>
      <c r="AE110" s="7" t="s">
        <v>1074</v>
      </c>
      <c r="AF110" s="7" t="s">
        <v>53</v>
      </c>
      <c r="AG110" s="8">
        <v>1053.3900000000001</v>
      </c>
      <c r="AH110" s="8">
        <v>1053.3900000000001</v>
      </c>
      <c r="AI110" s="8">
        <v>43.33</v>
      </c>
      <c r="AJ110" s="8">
        <v>43.33</v>
      </c>
      <c r="AK110" s="8">
        <v>1053.3900000000001</v>
      </c>
      <c r="AL110" s="8">
        <v>1053.3900000000001</v>
      </c>
      <c r="AM110" s="8">
        <v>43.33</v>
      </c>
      <c r="AN110" s="8">
        <v>43.33</v>
      </c>
    </row>
    <row r="111" spans="1:40" x14ac:dyDescent="0.2">
      <c r="A111" s="7" t="s">
        <v>1073</v>
      </c>
      <c r="B111" s="6"/>
      <c r="C111" s="6"/>
      <c r="D111" s="6"/>
      <c r="E111" s="6"/>
      <c r="AD111" s="7" t="s">
        <v>1044</v>
      </c>
      <c r="AE111" s="7" t="s">
        <v>1072</v>
      </c>
      <c r="AF111" s="7" t="s">
        <v>21</v>
      </c>
      <c r="AG111" s="8">
        <v>1030.02</v>
      </c>
      <c r="AH111" s="8">
        <v>1030.02</v>
      </c>
      <c r="AI111" s="8">
        <v>45</v>
      </c>
      <c r="AJ111" s="8">
        <v>45.5</v>
      </c>
      <c r="AK111" s="8">
        <v>1030.02</v>
      </c>
      <c r="AL111" s="8">
        <v>1030.02</v>
      </c>
      <c r="AM111" s="8">
        <v>43.75</v>
      </c>
      <c r="AN111" s="8">
        <v>45.5</v>
      </c>
    </row>
    <row r="112" spans="1:40" x14ac:dyDescent="0.2">
      <c r="A112" s="7" t="s">
        <v>1071</v>
      </c>
      <c r="B112" s="6"/>
      <c r="C112" s="6"/>
      <c r="D112" s="6"/>
      <c r="E112" s="6"/>
      <c r="AD112" s="7" t="s">
        <v>1042</v>
      </c>
      <c r="AE112" s="7" t="s">
        <v>672</v>
      </c>
      <c r="AF112" s="7" t="s">
        <v>53</v>
      </c>
      <c r="AG112" s="8">
        <v>1001.92</v>
      </c>
      <c r="AH112" s="8">
        <v>1001.92</v>
      </c>
      <c r="AI112" s="8">
        <v>33</v>
      </c>
      <c r="AJ112" s="8">
        <v>37.92</v>
      </c>
      <c r="AK112" s="8">
        <v>1001.92</v>
      </c>
      <c r="AL112" s="8">
        <v>1001.92</v>
      </c>
      <c r="AM112" s="8">
        <v>30</v>
      </c>
      <c r="AN112" s="8">
        <v>37.92</v>
      </c>
    </row>
    <row r="113" spans="1:40" x14ac:dyDescent="0.2">
      <c r="A113" s="7" t="s">
        <v>1070</v>
      </c>
      <c r="B113" s="6"/>
      <c r="C113" s="6"/>
      <c r="D113" s="6"/>
      <c r="E113" s="6"/>
      <c r="AD113" s="7" t="s">
        <v>1040</v>
      </c>
      <c r="AE113" s="7" t="s">
        <v>1045</v>
      </c>
      <c r="AF113" s="7" t="s">
        <v>24</v>
      </c>
      <c r="AG113" s="8">
        <v>988.9</v>
      </c>
      <c r="AH113" s="8">
        <v>988.9</v>
      </c>
      <c r="AI113" s="8">
        <v>45.5</v>
      </c>
      <c r="AJ113" s="8">
        <v>47.47</v>
      </c>
      <c r="AK113" s="8">
        <v>988.9</v>
      </c>
      <c r="AL113" s="8">
        <v>988.9</v>
      </c>
      <c r="AM113" s="8">
        <v>45.5</v>
      </c>
      <c r="AN113" s="8">
        <v>47.47</v>
      </c>
    </row>
    <row r="114" spans="1:40" x14ac:dyDescent="0.2">
      <c r="A114" s="7" t="s">
        <v>1069</v>
      </c>
      <c r="B114" s="6"/>
      <c r="C114" s="6"/>
      <c r="D114" s="6"/>
      <c r="E114" s="6"/>
      <c r="AD114" s="7" t="s">
        <v>1038</v>
      </c>
      <c r="AE114" s="7" t="s">
        <v>1068</v>
      </c>
      <c r="AF114" s="7" t="s">
        <v>21</v>
      </c>
      <c r="AG114" s="8">
        <v>986.79</v>
      </c>
      <c r="AH114" s="8">
        <v>986.79</v>
      </c>
      <c r="AI114" s="8">
        <v>30.33</v>
      </c>
      <c r="AJ114" s="8">
        <v>50.83</v>
      </c>
      <c r="AK114" s="8">
        <v>986.79</v>
      </c>
      <c r="AL114" s="8">
        <v>986.79</v>
      </c>
      <c r="AM114" s="8">
        <v>42.16</v>
      </c>
      <c r="AN114" s="8">
        <v>50.83</v>
      </c>
    </row>
    <row r="115" spans="1:40" x14ac:dyDescent="0.2">
      <c r="A115" s="7" t="s">
        <v>1067</v>
      </c>
      <c r="B115" s="6"/>
      <c r="C115" s="6"/>
      <c r="D115" s="6"/>
      <c r="E115" s="6"/>
      <c r="AD115" s="7" t="s">
        <v>1036</v>
      </c>
      <c r="AE115" s="7" t="s">
        <v>850</v>
      </c>
      <c r="AF115" s="7" t="s">
        <v>24</v>
      </c>
      <c r="AG115" s="8">
        <v>976.52</v>
      </c>
      <c r="AH115" s="8">
        <v>976.52</v>
      </c>
      <c r="AI115" s="8">
        <v>43.33</v>
      </c>
      <c r="AJ115" s="8">
        <v>43.3</v>
      </c>
      <c r="AK115" s="8">
        <v>976.52</v>
      </c>
      <c r="AL115" s="8">
        <v>976.52</v>
      </c>
      <c r="AM115" s="8">
        <v>43.33</v>
      </c>
      <c r="AN115" s="8">
        <v>43.3</v>
      </c>
    </row>
    <row r="116" spans="1:40" x14ac:dyDescent="0.2">
      <c r="A116" s="7" t="s">
        <v>1066</v>
      </c>
      <c r="B116" s="6"/>
      <c r="C116" s="6"/>
      <c r="D116" s="6"/>
      <c r="E116" s="6"/>
      <c r="AD116" s="7" t="s">
        <v>1034</v>
      </c>
      <c r="AE116" s="7" t="s">
        <v>1065</v>
      </c>
      <c r="AF116" s="7" t="s">
        <v>53</v>
      </c>
      <c r="AG116" s="8">
        <v>971.97</v>
      </c>
      <c r="AH116" s="8">
        <v>971.97</v>
      </c>
      <c r="AI116" s="8">
        <v>37.17</v>
      </c>
      <c r="AJ116" s="8">
        <v>37.92</v>
      </c>
      <c r="AK116" s="8">
        <v>971.97</v>
      </c>
      <c r="AL116" s="8">
        <v>971.97</v>
      </c>
      <c r="AM116" s="8">
        <v>37.92</v>
      </c>
      <c r="AN116" s="8">
        <v>37.92</v>
      </c>
    </row>
    <row r="117" spans="1:40" x14ac:dyDescent="0.2">
      <c r="A117" s="7" t="s">
        <v>1064</v>
      </c>
      <c r="B117" s="6"/>
      <c r="C117" s="6"/>
      <c r="D117" s="6"/>
      <c r="E117" s="6"/>
      <c r="AD117" s="7" t="s">
        <v>1033</v>
      </c>
      <c r="AE117" s="7" t="s">
        <v>1063</v>
      </c>
      <c r="AF117" s="7" t="s">
        <v>24</v>
      </c>
      <c r="AG117" s="8">
        <v>971.97</v>
      </c>
      <c r="AH117" s="8">
        <v>971.97</v>
      </c>
      <c r="AI117" s="8">
        <v>43.33</v>
      </c>
      <c r="AJ117" s="8">
        <v>43.33</v>
      </c>
      <c r="AK117" s="8">
        <v>971.97</v>
      </c>
      <c r="AL117" s="8">
        <v>971.97</v>
      </c>
      <c r="AM117" s="8">
        <v>43.33</v>
      </c>
      <c r="AN117" s="8">
        <v>43.33</v>
      </c>
    </row>
    <row r="118" spans="1:40" x14ac:dyDescent="0.2">
      <c r="A118" s="7" t="s">
        <v>1062</v>
      </c>
      <c r="B118" s="6"/>
      <c r="C118" s="6"/>
      <c r="D118" s="6"/>
      <c r="E118" s="6"/>
      <c r="AD118" s="7" t="s">
        <v>1031</v>
      </c>
      <c r="AE118" s="7" t="s">
        <v>1061</v>
      </c>
      <c r="AF118" s="7" t="s">
        <v>27</v>
      </c>
      <c r="AG118" s="8">
        <v>1427.85</v>
      </c>
      <c r="AH118" s="8">
        <v>1427.85</v>
      </c>
      <c r="AI118" s="8">
        <v>65</v>
      </c>
      <c r="AJ118" s="8">
        <v>65</v>
      </c>
      <c r="AK118" s="8">
        <v>951.91</v>
      </c>
      <c r="AL118" s="8">
        <v>951.91</v>
      </c>
      <c r="AM118" s="8">
        <v>43.33</v>
      </c>
      <c r="AN118" s="8">
        <v>43.33</v>
      </c>
    </row>
    <row r="119" spans="1:40" x14ac:dyDescent="0.2">
      <c r="A119" s="7" t="s">
        <v>1060</v>
      </c>
      <c r="B119" s="6"/>
      <c r="C119" s="6"/>
      <c r="D119" s="6"/>
      <c r="E119" s="6"/>
      <c r="AD119" s="7" t="s">
        <v>1030</v>
      </c>
      <c r="AE119" s="7" t="s">
        <v>1059</v>
      </c>
      <c r="AF119" s="7" t="s">
        <v>24</v>
      </c>
      <c r="AG119" s="8">
        <v>951.83</v>
      </c>
      <c r="AH119" s="8">
        <v>951.83</v>
      </c>
      <c r="AI119" s="8">
        <v>39</v>
      </c>
      <c r="AJ119" s="8">
        <v>38.97</v>
      </c>
      <c r="AK119" s="8">
        <v>951.83</v>
      </c>
      <c r="AL119" s="8">
        <v>951.83</v>
      </c>
      <c r="AM119" s="8">
        <v>39</v>
      </c>
      <c r="AN119" s="8">
        <v>38.97</v>
      </c>
    </row>
    <row r="120" spans="1:40" x14ac:dyDescent="0.2">
      <c r="A120" s="7" t="s">
        <v>1058</v>
      </c>
      <c r="B120" s="6"/>
      <c r="C120" s="6"/>
      <c r="D120" s="6"/>
      <c r="E120" s="6"/>
      <c r="AD120" s="7" t="s">
        <v>1028</v>
      </c>
      <c r="AE120" s="7" t="s">
        <v>172</v>
      </c>
      <c r="AF120" s="7" t="s">
        <v>21</v>
      </c>
      <c r="AG120" s="8">
        <v>949.71</v>
      </c>
      <c r="AH120" s="8">
        <v>949.71</v>
      </c>
      <c r="AI120" s="8">
        <v>36.67</v>
      </c>
      <c r="AJ120" s="8">
        <v>36.67</v>
      </c>
      <c r="AK120" s="8">
        <v>949.71</v>
      </c>
      <c r="AL120" s="8">
        <v>949.71</v>
      </c>
      <c r="AM120" s="8">
        <v>36.67</v>
      </c>
      <c r="AN120" s="8">
        <v>36.67</v>
      </c>
    </row>
    <row r="121" spans="1:40" x14ac:dyDescent="0.2">
      <c r="A121" s="7" t="s">
        <v>1057</v>
      </c>
      <c r="B121" s="6"/>
      <c r="C121" s="6"/>
      <c r="D121" s="6"/>
      <c r="E121" s="6"/>
      <c r="AD121" s="7" t="s">
        <v>1026</v>
      </c>
      <c r="AE121" s="7" t="s">
        <v>1056</v>
      </c>
      <c r="AF121" s="7" t="s">
        <v>1055</v>
      </c>
      <c r="AG121" s="8"/>
      <c r="AH121" s="8"/>
      <c r="AI121" s="8"/>
      <c r="AJ121" s="8"/>
      <c r="AK121" s="8">
        <v>931</v>
      </c>
      <c r="AL121" s="8">
        <v>465.5</v>
      </c>
      <c r="AM121" s="8">
        <v>19.5</v>
      </c>
      <c r="AN121" s="8">
        <v>19.5</v>
      </c>
    </row>
    <row r="122" spans="1:40" x14ac:dyDescent="0.2">
      <c r="A122" s="7" t="s">
        <v>1054</v>
      </c>
      <c r="B122" s="6"/>
      <c r="C122" s="6"/>
      <c r="D122" s="6"/>
      <c r="E122" s="6"/>
      <c r="AD122" s="7" t="s">
        <v>1024</v>
      </c>
      <c r="AE122" s="7" t="s">
        <v>1053</v>
      </c>
      <c r="AF122" s="7" t="s">
        <v>21</v>
      </c>
      <c r="AG122" s="8">
        <v>914.63</v>
      </c>
      <c r="AH122" s="8">
        <v>914.63</v>
      </c>
      <c r="AI122" s="8">
        <v>34.67</v>
      </c>
      <c r="AJ122" s="8">
        <v>35.75</v>
      </c>
      <c r="AK122" s="8">
        <v>914.63</v>
      </c>
      <c r="AL122" s="8">
        <v>914.63</v>
      </c>
      <c r="AM122" s="8">
        <v>34.67</v>
      </c>
      <c r="AN122" s="8">
        <v>35.75</v>
      </c>
    </row>
    <row r="123" spans="1:40" x14ac:dyDescent="0.2">
      <c r="A123" s="7" t="s">
        <v>1052</v>
      </c>
      <c r="B123" s="6"/>
      <c r="C123" s="6"/>
      <c r="D123" s="6"/>
      <c r="E123" s="6"/>
      <c r="AD123" s="7" t="s">
        <v>1022</v>
      </c>
      <c r="AE123" s="7" t="s">
        <v>1051</v>
      </c>
      <c r="AF123" s="7" t="s">
        <v>53</v>
      </c>
      <c r="AG123" s="8">
        <v>913.56</v>
      </c>
      <c r="AH123" s="8">
        <v>913.56</v>
      </c>
      <c r="AI123" s="8">
        <v>32.5</v>
      </c>
      <c r="AJ123" s="8">
        <v>32.5</v>
      </c>
      <c r="AK123" s="8">
        <v>913.56</v>
      </c>
      <c r="AL123" s="8">
        <v>913.56</v>
      </c>
      <c r="AM123" s="8">
        <v>32.5</v>
      </c>
      <c r="AN123" s="8">
        <v>32.5</v>
      </c>
    </row>
    <row r="124" spans="1:40" x14ac:dyDescent="0.2">
      <c r="A124" s="7" t="s">
        <v>1050</v>
      </c>
      <c r="B124" s="6"/>
      <c r="C124" s="6"/>
      <c r="D124" s="6"/>
      <c r="E124" s="6"/>
      <c r="AD124" s="7" t="s">
        <v>1020</v>
      </c>
      <c r="AE124" s="7" t="s">
        <v>1049</v>
      </c>
      <c r="AF124" s="7" t="s">
        <v>21</v>
      </c>
      <c r="AG124" s="8">
        <v>898.84</v>
      </c>
      <c r="AH124" s="8">
        <v>898.84</v>
      </c>
      <c r="AI124" s="8">
        <v>27.17</v>
      </c>
      <c r="AJ124" s="8">
        <v>27.17</v>
      </c>
      <c r="AK124" s="8">
        <v>898.84</v>
      </c>
      <c r="AL124" s="8">
        <v>898.84</v>
      </c>
      <c r="AM124" s="8">
        <v>19.5</v>
      </c>
      <c r="AN124" s="8">
        <v>27.17</v>
      </c>
    </row>
    <row r="125" spans="1:40" x14ac:dyDescent="0.2">
      <c r="A125" s="7" t="s">
        <v>1048</v>
      </c>
      <c r="B125" s="6"/>
      <c r="C125" s="6"/>
      <c r="D125" s="6"/>
      <c r="E125" s="6"/>
      <c r="AD125" s="7" t="s">
        <v>1019</v>
      </c>
      <c r="AE125" s="7" t="s">
        <v>1047</v>
      </c>
      <c r="AF125" s="7" t="s">
        <v>24</v>
      </c>
      <c r="AG125" s="8">
        <v>814.2</v>
      </c>
      <c r="AH125" s="8">
        <v>894.2</v>
      </c>
      <c r="AI125" s="8">
        <v>40</v>
      </c>
      <c r="AJ125" s="8">
        <v>43.3</v>
      </c>
      <c r="AK125" s="8">
        <v>894.2</v>
      </c>
      <c r="AL125" s="8">
        <v>894.2</v>
      </c>
      <c r="AM125" s="8">
        <v>43.33</v>
      </c>
      <c r="AN125" s="8">
        <v>43.3</v>
      </c>
    </row>
    <row r="126" spans="1:40" x14ac:dyDescent="0.2">
      <c r="A126" s="7" t="s">
        <v>1046</v>
      </c>
      <c r="B126" s="6"/>
      <c r="C126" s="6"/>
      <c r="D126" s="6"/>
      <c r="E126" s="6"/>
      <c r="AD126" s="7" t="s">
        <v>1017</v>
      </c>
      <c r="AE126" s="7" t="s">
        <v>1045</v>
      </c>
      <c r="AF126" s="7" t="s">
        <v>24</v>
      </c>
      <c r="AG126" s="8"/>
      <c r="AH126" s="8"/>
      <c r="AI126" s="8"/>
      <c r="AJ126" s="8"/>
      <c r="AK126" s="8">
        <v>881.03</v>
      </c>
      <c r="AL126" s="8">
        <v>881.03</v>
      </c>
      <c r="AM126" s="8">
        <v>41.71</v>
      </c>
      <c r="AN126" s="8">
        <v>43.68</v>
      </c>
    </row>
    <row r="127" spans="1:40" x14ac:dyDescent="0.2">
      <c r="A127" s="7" t="s">
        <v>1044</v>
      </c>
      <c r="B127" s="6"/>
      <c r="C127" s="6"/>
      <c r="D127" s="6"/>
      <c r="E127" s="6"/>
      <c r="AD127" s="7" t="s">
        <v>1016</v>
      </c>
      <c r="AE127" s="7" t="s">
        <v>1043</v>
      </c>
      <c r="AF127" s="7" t="s">
        <v>27</v>
      </c>
      <c r="AG127" s="8">
        <v>879.14</v>
      </c>
      <c r="AH127" s="8">
        <v>879.14</v>
      </c>
      <c r="AI127" s="8">
        <v>37.92</v>
      </c>
      <c r="AJ127" s="8">
        <v>36.75</v>
      </c>
      <c r="AK127" s="8">
        <v>879.14</v>
      </c>
      <c r="AL127" s="8">
        <v>879.14</v>
      </c>
      <c r="AM127" s="8">
        <v>37.92</v>
      </c>
      <c r="AN127" s="8">
        <v>36.75</v>
      </c>
    </row>
    <row r="128" spans="1:40" x14ac:dyDescent="0.2">
      <c r="A128" s="7" t="s">
        <v>1042</v>
      </c>
      <c r="B128" s="6"/>
      <c r="C128" s="6"/>
      <c r="D128" s="6"/>
      <c r="E128" s="6"/>
      <c r="AD128" s="7" t="s">
        <v>1014</v>
      </c>
      <c r="AE128" s="7" t="s">
        <v>1041</v>
      </c>
      <c r="AF128" s="7" t="s">
        <v>24</v>
      </c>
      <c r="AG128" s="8">
        <v>879.04</v>
      </c>
      <c r="AH128" s="8">
        <v>879.04</v>
      </c>
      <c r="AI128" s="8">
        <v>35.5</v>
      </c>
      <c r="AJ128" s="8">
        <v>38.99</v>
      </c>
      <c r="AK128" s="8">
        <v>879.04</v>
      </c>
      <c r="AL128" s="8">
        <v>879.04</v>
      </c>
      <c r="AM128" s="8">
        <v>39</v>
      </c>
      <c r="AN128" s="8">
        <v>38.99</v>
      </c>
    </row>
    <row r="129" spans="1:40" x14ac:dyDescent="0.2">
      <c r="A129" s="7" t="s">
        <v>1040</v>
      </c>
      <c r="B129" s="6"/>
      <c r="C129" s="6"/>
      <c r="D129" s="6"/>
      <c r="E129" s="6"/>
      <c r="AD129" s="7" t="s">
        <v>1012</v>
      </c>
      <c r="AE129" s="7" t="s">
        <v>1039</v>
      </c>
      <c r="AF129" s="7" t="s">
        <v>21</v>
      </c>
      <c r="AG129" s="8">
        <v>869.41</v>
      </c>
      <c r="AH129" s="8">
        <v>869.41</v>
      </c>
      <c r="AI129" s="8">
        <v>30.33</v>
      </c>
      <c r="AJ129" s="8">
        <v>30.33</v>
      </c>
      <c r="AK129" s="8">
        <v>869.41</v>
      </c>
      <c r="AL129" s="8">
        <v>869.41</v>
      </c>
      <c r="AM129" s="8">
        <v>30.33</v>
      </c>
      <c r="AN129" s="8">
        <v>30.33</v>
      </c>
    </row>
    <row r="130" spans="1:40" x14ac:dyDescent="0.2">
      <c r="A130" s="7" t="s">
        <v>1038</v>
      </c>
      <c r="B130" s="6"/>
      <c r="C130" s="6"/>
      <c r="D130" s="6"/>
      <c r="E130" s="6"/>
      <c r="AD130" s="7" t="s">
        <v>1010</v>
      </c>
      <c r="AE130" s="7" t="s">
        <v>1037</v>
      </c>
      <c r="AF130" s="7" t="s">
        <v>27</v>
      </c>
      <c r="AG130" s="8">
        <v>860.24</v>
      </c>
      <c r="AH130" s="8">
        <v>860.24</v>
      </c>
      <c r="AI130" s="8">
        <v>39.25</v>
      </c>
      <c r="AJ130" s="8">
        <v>37.92</v>
      </c>
      <c r="AK130" s="8">
        <v>860.24</v>
      </c>
      <c r="AL130" s="8">
        <v>860.24</v>
      </c>
      <c r="AM130" s="8">
        <v>32.92</v>
      </c>
      <c r="AN130" s="8">
        <v>37.92</v>
      </c>
    </row>
    <row r="131" spans="1:40" x14ac:dyDescent="0.2">
      <c r="A131" s="7" t="s">
        <v>1036</v>
      </c>
      <c r="B131" s="6"/>
      <c r="C131" s="6"/>
      <c r="D131" s="6"/>
      <c r="E131" s="6"/>
      <c r="AD131" s="7" t="s">
        <v>1009</v>
      </c>
      <c r="AE131" s="7" t="s">
        <v>1035</v>
      </c>
      <c r="AF131" s="7" t="s">
        <v>24</v>
      </c>
      <c r="AG131" s="8">
        <v>854.48</v>
      </c>
      <c r="AH131" s="8">
        <v>854.48</v>
      </c>
      <c r="AI131" s="8">
        <v>39</v>
      </c>
      <c r="AJ131" s="8">
        <v>39</v>
      </c>
      <c r="AK131" s="8">
        <v>854.48</v>
      </c>
      <c r="AL131" s="8">
        <v>854.48</v>
      </c>
      <c r="AM131" s="8">
        <v>41.25</v>
      </c>
      <c r="AN131" s="8">
        <v>39</v>
      </c>
    </row>
    <row r="132" spans="1:40" x14ac:dyDescent="0.2">
      <c r="A132" s="7" t="s">
        <v>1034</v>
      </c>
      <c r="B132" s="6"/>
      <c r="C132" s="6"/>
      <c r="D132" s="6"/>
      <c r="E132" s="6"/>
      <c r="AD132" s="7" t="s">
        <v>1008</v>
      </c>
      <c r="AE132" s="7" t="s">
        <v>94</v>
      </c>
      <c r="AF132" s="7" t="s">
        <v>53</v>
      </c>
      <c r="AG132" s="8">
        <v>846.96</v>
      </c>
      <c r="AH132" s="8">
        <v>846.96</v>
      </c>
      <c r="AI132" s="8">
        <v>32.5</v>
      </c>
      <c r="AJ132" s="8">
        <v>32.5</v>
      </c>
      <c r="AK132" s="8">
        <v>846.96</v>
      </c>
      <c r="AL132" s="8">
        <v>846.96</v>
      </c>
      <c r="AM132" s="8">
        <v>32.5</v>
      </c>
      <c r="AN132" s="8">
        <v>32.5</v>
      </c>
    </row>
    <row r="133" spans="1:40" x14ac:dyDescent="0.2">
      <c r="A133" s="7" t="s">
        <v>1033</v>
      </c>
      <c r="B133" s="6"/>
      <c r="C133" s="6"/>
      <c r="D133" s="6"/>
      <c r="E133" s="6"/>
      <c r="AD133" s="7" t="s">
        <v>1006</v>
      </c>
      <c r="AE133" s="7" t="s">
        <v>1032</v>
      </c>
      <c r="AF133" s="7" t="s">
        <v>27</v>
      </c>
      <c r="AG133" s="8">
        <v>845.19</v>
      </c>
      <c r="AH133" s="8">
        <v>845.19</v>
      </c>
      <c r="AI133" s="8">
        <v>31.33</v>
      </c>
      <c r="AJ133" s="8">
        <v>38.64</v>
      </c>
      <c r="AK133" s="8">
        <v>845.19</v>
      </c>
      <c r="AL133" s="8">
        <v>845.19</v>
      </c>
      <c r="AM133" s="8">
        <v>34.67</v>
      </c>
      <c r="AN133" s="8">
        <v>38.64</v>
      </c>
    </row>
    <row r="134" spans="1:40" x14ac:dyDescent="0.2">
      <c r="A134" s="7" t="s">
        <v>1031</v>
      </c>
      <c r="B134" s="6"/>
      <c r="C134" s="6"/>
      <c r="D134" s="6"/>
      <c r="E134" s="6"/>
      <c r="AD134" s="7" t="s">
        <v>1005</v>
      </c>
      <c r="AE134" s="7" t="s">
        <v>19</v>
      </c>
      <c r="AF134" s="7" t="s">
        <v>33</v>
      </c>
      <c r="AG134" s="8">
        <v>780.45</v>
      </c>
      <c r="AH134" s="8">
        <v>780.45</v>
      </c>
      <c r="AI134" s="8">
        <v>43.33</v>
      </c>
      <c r="AJ134" s="8">
        <v>43.33</v>
      </c>
      <c r="AK134" s="8">
        <v>817.59</v>
      </c>
      <c r="AL134" s="8">
        <v>799.02</v>
      </c>
      <c r="AM134" s="8">
        <v>43.33</v>
      </c>
      <c r="AN134" s="8">
        <v>43.33</v>
      </c>
    </row>
    <row r="135" spans="1:40" x14ac:dyDescent="0.2">
      <c r="A135" s="7" t="s">
        <v>1030</v>
      </c>
      <c r="B135" s="6"/>
      <c r="C135" s="6"/>
      <c r="D135" s="6"/>
      <c r="E135" s="6"/>
      <c r="AD135" s="7" t="s">
        <v>1003</v>
      </c>
      <c r="AE135" s="7" t="s">
        <v>1029</v>
      </c>
      <c r="AF135" s="7" t="s">
        <v>21</v>
      </c>
      <c r="AG135" s="8">
        <v>816.88</v>
      </c>
      <c r="AH135" s="8">
        <v>816.88</v>
      </c>
      <c r="AI135" s="8">
        <v>46.59</v>
      </c>
      <c r="AJ135" s="8">
        <v>26.52</v>
      </c>
      <c r="AK135" s="8">
        <v>816.88</v>
      </c>
      <c r="AL135" s="8">
        <v>816.88</v>
      </c>
      <c r="AM135" s="8">
        <v>24.02</v>
      </c>
      <c r="AN135" s="8">
        <v>26.52</v>
      </c>
    </row>
    <row r="136" spans="1:40" x14ac:dyDescent="0.2">
      <c r="A136" s="7" t="s">
        <v>1028</v>
      </c>
      <c r="B136" s="6"/>
      <c r="C136" s="6"/>
      <c r="D136" s="6"/>
      <c r="E136" s="6"/>
      <c r="AD136" s="7" t="s">
        <v>1002</v>
      </c>
      <c r="AE136" s="7" t="s">
        <v>1027</v>
      </c>
      <c r="AF136" s="7" t="s">
        <v>24</v>
      </c>
      <c r="AG136" s="8">
        <v>798.94</v>
      </c>
      <c r="AH136" s="8">
        <v>798.94</v>
      </c>
      <c r="AI136" s="8">
        <v>39</v>
      </c>
      <c r="AJ136" s="8">
        <v>38.99</v>
      </c>
      <c r="AK136" s="8">
        <v>798.94</v>
      </c>
      <c r="AL136" s="8">
        <v>798.94</v>
      </c>
      <c r="AM136" s="8">
        <v>39</v>
      </c>
      <c r="AN136" s="8">
        <v>38.99</v>
      </c>
    </row>
    <row r="137" spans="1:40" x14ac:dyDescent="0.2">
      <c r="A137" s="7" t="s">
        <v>1026</v>
      </c>
      <c r="B137" s="6"/>
      <c r="C137" s="6"/>
      <c r="D137" s="6"/>
      <c r="E137" s="6"/>
      <c r="AD137" s="7" t="s">
        <v>1000</v>
      </c>
      <c r="AE137" s="7" t="s">
        <v>1025</v>
      </c>
      <c r="AF137" s="7" t="s">
        <v>24</v>
      </c>
      <c r="AG137" s="8">
        <v>790</v>
      </c>
      <c r="AH137" s="8">
        <v>790</v>
      </c>
      <c r="AI137" s="8">
        <v>34.67</v>
      </c>
      <c r="AJ137" s="8">
        <v>34.64</v>
      </c>
      <c r="AK137" s="8">
        <v>790</v>
      </c>
      <c r="AL137" s="8">
        <v>790</v>
      </c>
      <c r="AM137" s="8">
        <v>34.67</v>
      </c>
      <c r="AN137" s="8">
        <v>34.64</v>
      </c>
    </row>
    <row r="138" spans="1:40" x14ac:dyDescent="0.2">
      <c r="A138" s="7" t="s">
        <v>1024</v>
      </c>
      <c r="B138" s="6"/>
      <c r="C138" s="6"/>
      <c r="D138" s="6"/>
      <c r="E138" s="6"/>
      <c r="AD138" s="7" t="s">
        <v>999</v>
      </c>
      <c r="AE138" s="7" t="s">
        <v>1023</v>
      </c>
      <c r="AF138" s="7" t="s">
        <v>53</v>
      </c>
      <c r="AG138" s="8">
        <v>788.9</v>
      </c>
      <c r="AH138" s="8">
        <v>788.9</v>
      </c>
      <c r="AI138" s="8">
        <v>34.659999999999997</v>
      </c>
      <c r="AJ138" s="8">
        <v>34.659999999999997</v>
      </c>
      <c r="AK138" s="8">
        <v>788.9</v>
      </c>
      <c r="AL138" s="8">
        <v>788.9</v>
      </c>
      <c r="AM138" s="8">
        <v>34.67</v>
      </c>
      <c r="AN138" s="8">
        <v>34.659999999999997</v>
      </c>
    </row>
    <row r="139" spans="1:40" x14ac:dyDescent="0.2">
      <c r="A139" s="7" t="s">
        <v>1022</v>
      </c>
      <c r="B139" s="6"/>
      <c r="C139" s="6"/>
      <c r="D139" s="6"/>
      <c r="E139" s="6"/>
      <c r="AD139" s="7" t="s">
        <v>997</v>
      </c>
      <c r="AE139" s="7" t="s">
        <v>1021</v>
      </c>
      <c r="AF139" s="7" t="s">
        <v>53</v>
      </c>
      <c r="AG139" s="8">
        <v>788.26</v>
      </c>
      <c r="AH139" s="8">
        <v>788.26</v>
      </c>
      <c r="AI139" s="8">
        <v>37.92</v>
      </c>
      <c r="AJ139" s="8">
        <v>39.25</v>
      </c>
      <c r="AK139" s="8">
        <v>788.26</v>
      </c>
      <c r="AL139" s="8">
        <v>788.26</v>
      </c>
      <c r="AM139" s="8">
        <v>37.92</v>
      </c>
      <c r="AN139" s="8">
        <v>39.25</v>
      </c>
    </row>
    <row r="140" spans="1:40" x14ac:dyDescent="0.2">
      <c r="A140" s="7" t="s">
        <v>1020</v>
      </c>
      <c r="B140" s="6"/>
      <c r="C140" s="6"/>
      <c r="D140" s="6"/>
      <c r="E140" s="6"/>
      <c r="AD140" s="7" t="s">
        <v>995</v>
      </c>
      <c r="AE140" s="7" t="s">
        <v>36</v>
      </c>
      <c r="AF140" s="7" t="s">
        <v>18</v>
      </c>
      <c r="AG140" s="8">
        <v>751.56</v>
      </c>
      <c r="AH140" s="8">
        <v>751.56</v>
      </c>
      <c r="AI140" s="8">
        <v>43.33</v>
      </c>
      <c r="AJ140" s="8">
        <v>42</v>
      </c>
      <c r="AK140" s="8">
        <v>787.34</v>
      </c>
      <c r="AL140" s="8">
        <v>769.45</v>
      </c>
      <c r="AM140" s="8">
        <v>43.33</v>
      </c>
      <c r="AN140" s="8">
        <v>42</v>
      </c>
    </row>
    <row r="141" spans="1:40" x14ac:dyDescent="0.2">
      <c r="A141" s="7" t="s">
        <v>1019</v>
      </c>
      <c r="B141" s="6"/>
      <c r="C141" s="6"/>
      <c r="D141" s="6"/>
      <c r="E141" s="6"/>
      <c r="AD141" s="7" t="s">
        <v>993</v>
      </c>
      <c r="AE141" s="7" t="s">
        <v>1018</v>
      </c>
      <c r="AF141" s="7" t="s">
        <v>53</v>
      </c>
      <c r="AG141" s="8">
        <v>771.75</v>
      </c>
      <c r="AH141" s="8">
        <v>771.75</v>
      </c>
      <c r="AI141" s="8">
        <v>31.5</v>
      </c>
      <c r="AJ141" s="8">
        <v>32.479999999999997</v>
      </c>
      <c r="AK141" s="8">
        <v>771.75</v>
      </c>
      <c r="AL141" s="8">
        <v>771.75</v>
      </c>
      <c r="AM141" s="8">
        <v>32.5</v>
      </c>
      <c r="AN141" s="8">
        <v>32.479999999999997</v>
      </c>
    </row>
    <row r="142" spans="1:40" x14ac:dyDescent="0.2">
      <c r="A142" s="7" t="s">
        <v>1017</v>
      </c>
      <c r="B142" s="6"/>
      <c r="C142" s="6"/>
      <c r="D142" s="6"/>
      <c r="E142" s="6"/>
      <c r="AD142" s="7" t="s">
        <v>992</v>
      </c>
      <c r="AE142" s="7" t="s">
        <v>36</v>
      </c>
      <c r="AF142" s="7" t="s">
        <v>18</v>
      </c>
      <c r="AG142" s="8">
        <v>732.03</v>
      </c>
      <c r="AH142" s="8">
        <v>732.03</v>
      </c>
      <c r="AI142" s="8">
        <v>36.4</v>
      </c>
      <c r="AJ142" s="8">
        <v>36.35</v>
      </c>
      <c r="AK142" s="8">
        <v>766.88</v>
      </c>
      <c r="AL142" s="8">
        <v>749.46</v>
      </c>
      <c r="AM142" s="8">
        <v>36.4</v>
      </c>
      <c r="AN142" s="8">
        <v>36.35</v>
      </c>
    </row>
    <row r="143" spans="1:40" x14ac:dyDescent="0.2">
      <c r="A143" s="7" t="s">
        <v>1016</v>
      </c>
      <c r="B143" s="6"/>
      <c r="C143" s="6"/>
      <c r="D143" s="6"/>
      <c r="E143" s="6"/>
      <c r="AD143" s="7" t="s">
        <v>990</v>
      </c>
      <c r="AE143" s="7" t="s">
        <v>1015</v>
      </c>
      <c r="AF143" s="7" t="s">
        <v>27</v>
      </c>
      <c r="AG143" s="8">
        <v>764.78</v>
      </c>
      <c r="AH143" s="8">
        <v>764.78</v>
      </c>
      <c r="AI143" s="8">
        <v>30.33</v>
      </c>
      <c r="AJ143" s="8">
        <v>32.49</v>
      </c>
      <c r="AK143" s="8">
        <v>764.78</v>
      </c>
      <c r="AL143" s="8">
        <v>764.78</v>
      </c>
      <c r="AM143" s="8">
        <v>29.33</v>
      </c>
      <c r="AN143" s="8">
        <v>32.49</v>
      </c>
    </row>
    <row r="144" spans="1:40" x14ac:dyDescent="0.2">
      <c r="A144" s="7" t="s">
        <v>1014</v>
      </c>
      <c r="B144" s="6"/>
      <c r="C144" s="6"/>
      <c r="D144" s="6"/>
      <c r="E144" s="6"/>
      <c r="AD144" s="7" t="s">
        <v>988</v>
      </c>
      <c r="AE144" s="7" t="s">
        <v>1013</v>
      </c>
      <c r="AF144" s="7" t="s">
        <v>21</v>
      </c>
      <c r="AG144" s="8">
        <v>764.7</v>
      </c>
      <c r="AH144" s="8">
        <v>764.7</v>
      </c>
      <c r="AI144" s="8">
        <v>22.27</v>
      </c>
      <c r="AJ144" s="8">
        <v>24.27</v>
      </c>
      <c r="AK144" s="8">
        <v>764.7</v>
      </c>
      <c r="AL144" s="8">
        <v>764.7</v>
      </c>
      <c r="AM144" s="8">
        <v>24.27</v>
      </c>
      <c r="AN144" s="8">
        <v>24.27</v>
      </c>
    </row>
    <row r="145" spans="1:40" x14ac:dyDescent="0.2">
      <c r="A145" s="7" t="s">
        <v>1012</v>
      </c>
      <c r="B145" s="6"/>
      <c r="C145" s="6"/>
      <c r="D145" s="6"/>
      <c r="E145" s="6"/>
      <c r="AD145" s="7" t="s">
        <v>987</v>
      </c>
      <c r="AE145" s="7" t="s">
        <v>1011</v>
      </c>
      <c r="AF145" s="7" t="s">
        <v>21</v>
      </c>
      <c r="AG145" s="8">
        <v>364.06</v>
      </c>
      <c r="AH145" s="8">
        <v>762.52</v>
      </c>
      <c r="AI145" s="8">
        <v>34.67</v>
      </c>
      <c r="AJ145" s="8">
        <v>38.18</v>
      </c>
      <c r="AK145" s="8">
        <v>762.52</v>
      </c>
      <c r="AL145" s="8">
        <v>762.52</v>
      </c>
      <c r="AM145" s="8">
        <v>38.18</v>
      </c>
      <c r="AN145" s="8">
        <v>38.18</v>
      </c>
    </row>
    <row r="146" spans="1:40" x14ac:dyDescent="0.2">
      <c r="A146" s="7" t="s">
        <v>1010</v>
      </c>
      <c r="B146" s="6"/>
      <c r="C146" s="6"/>
      <c r="D146" s="6"/>
      <c r="E146" s="6"/>
      <c r="AD146" s="7" t="s">
        <v>986</v>
      </c>
      <c r="AE146" s="7" t="s">
        <v>510</v>
      </c>
      <c r="AF146" s="7" t="s">
        <v>27</v>
      </c>
      <c r="AG146" s="8">
        <v>760.32</v>
      </c>
      <c r="AH146" s="8">
        <v>760.32</v>
      </c>
      <c r="AI146" s="8">
        <v>43.33</v>
      </c>
      <c r="AJ146" s="8">
        <v>37.880000000000003</v>
      </c>
      <c r="AK146" s="8">
        <v>760.32</v>
      </c>
      <c r="AL146" s="8">
        <v>760.32</v>
      </c>
      <c r="AM146" s="8">
        <v>43.33</v>
      </c>
      <c r="AN146" s="8">
        <v>37.880000000000003</v>
      </c>
    </row>
    <row r="147" spans="1:40" x14ac:dyDescent="0.2">
      <c r="A147" s="7" t="s">
        <v>1009</v>
      </c>
      <c r="B147" s="6"/>
      <c r="C147" s="6"/>
      <c r="D147" s="6"/>
      <c r="E147" s="6"/>
      <c r="AD147" s="7" t="s">
        <v>985</v>
      </c>
      <c r="AE147" s="7" t="s">
        <v>44</v>
      </c>
      <c r="AF147" s="7" t="s">
        <v>18</v>
      </c>
      <c r="AG147" s="8">
        <v>718</v>
      </c>
      <c r="AH147" s="8">
        <v>718</v>
      </c>
      <c r="AI147" s="8">
        <v>36.17</v>
      </c>
      <c r="AJ147" s="8">
        <v>0</v>
      </c>
      <c r="AK147" s="8">
        <v>756.31</v>
      </c>
      <c r="AL147" s="8">
        <v>735.09</v>
      </c>
      <c r="AM147" s="8">
        <v>8.75</v>
      </c>
      <c r="AN147" s="8">
        <v>0</v>
      </c>
    </row>
    <row r="148" spans="1:40" x14ac:dyDescent="0.2">
      <c r="A148" s="7" t="s">
        <v>1008</v>
      </c>
      <c r="B148" s="6"/>
      <c r="C148" s="6"/>
      <c r="D148" s="6"/>
      <c r="E148" s="6"/>
      <c r="AD148" s="7" t="s">
        <v>984</v>
      </c>
      <c r="AE148" s="7" t="s">
        <v>1007</v>
      </c>
      <c r="AF148" s="7" t="s">
        <v>53</v>
      </c>
      <c r="AG148" s="8">
        <v>752.34</v>
      </c>
      <c r="AH148" s="8">
        <v>752.34</v>
      </c>
      <c r="AI148" s="8">
        <v>21.67</v>
      </c>
      <c r="AJ148" s="8">
        <v>27.08</v>
      </c>
      <c r="AK148" s="8">
        <v>752.34</v>
      </c>
      <c r="AL148" s="8">
        <v>752.34</v>
      </c>
      <c r="AM148" s="8">
        <v>21.67</v>
      </c>
      <c r="AN148" s="8">
        <v>27.08</v>
      </c>
    </row>
    <row r="149" spans="1:40" x14ac:dyDescent="0.2">
      <c r="A149" s="7" t="s">
        <v>1006</v>
      </c>
      <c r="B149" s="6"/>
      <c r="C149" s="6"/>
      <c r="D149" s="6"/>
      <c r="E149" s="6"/>
      <c r="AD149" s="7" t="s">
        <v>982</v>
      </c>
      <c r="AE149" s="7" t="s">
        <v>36</v>
      </c>
      <c r="AF149" s="7" t="s">
        <v>18</v>
      </c>
      <c r="AG149" s="8">
        <v>702.08</v>
      </c>
      <c r="AH149" s="8">
        <v>702.08</v>
      </c>
      <c r="AI149" s="8">
        <v>70.5</v>
      </c>
      <c r="AJ149" s="8">
        <v>38.97</v>
      </c>
      <c r="AK149" s="8">
        <v>735.5</v>
      </c>
      <c r="AL149" s="8">
        <v>718.79</v>
      </c>
      <c r="AM149" s="8">
        <v>38.5</v>
      </c>
      <c r="AN149" s="8">
        <v>38.97</v>
      </c>
    </row>
    <row r="150" spans="1:40" x14ac:dyDescent="0.2">
      <c r="A150" s="7" t="s">
        <v>1005</v>
      </c>
      <c r="B150" s="6"/>
      <c r="C150" s="6"/>
      <c r="D150" s="6"/>
      <c r="E150" s="6"/>
      <c r="AD150" s="7" t="s">
        <v>980</v>
      </c>
      <c r="AE150" s="7" t="s">
        <v>1004</v>
      </c>
      <c r="AF150" s="7" t="s">
        <v>53</v>
      </c>
      <c r="AG150" s="8">
        <v>735.32</v>
      </c>
      <c r="AH150" s="8">
        <v>735.32</v>
      </c>
      <c r="AI150" s="8">
        <v>30.33</v>
      </c>
      <c r="AJ150" s="8">
        <v>30.33</v>
      </c>
      <c r="AK150" s="8">
        <v>735.32</v>
      </c>
      <c r="AL150" s="8">
        <v>735.32</v>
      </c>
      <c r="AM150" s="8">
        <v>30.33</v>
      </c>
      <c r="AN150" s="8">
        <v>30.33</v>
      </c>
    </row>
    <row r="151" spans="1:40" x14ac:dyDescent="0.2">
      <c r="A151" s="7" t="s">
        <v>1003</v>
      </c>
      <c r="B151" s="6"/>
      <c r="C151" s="6"/>
      <c r="D151" s="6"/>
      <c r="E151" s="6"/>
      <c r="AD151" s="7" t="s">
        <v>979</v>
      </c>
      <c r="AE151" s="7" t="s">
        <v>94</v>
      </c>
      <c r="AF151" s="7" t="s">
        <v>27</v>
      </c>
      <c r="AG151" s="8">
        <v>730.85</v>
      </c>
      <c r="AH151" s="8">
        <v>730.85</v>
      </c>
      <c r="AI151" s="8">
        <v>39</v>
      </c>
      <c r="AJ151" s="8">
        <v>32.5</v>
      </c>
      <c r="AK151" s="8">
        <v>730.85</v>
      </c>
      <c r="AL151" s="8">
        <v>730.85</v>
      </c>
      <c r="AM151" s="8">
        <v>33.5</v>
      </c>
      <c r="AN151" s="8">
        <v>32.5</v>
      </c>
    </row>
    <row r="152" spans="1:40" x14ac:dyDescent="0.2">
      <c r="A152" s="7" t="s">
        <v>1002</v>
      </c>
      <c r="B152" s="6"/>
      <c r="C152" s="6"/>
      <c r="D152" s="6"/>
      <c r="E152" s="6"/>
      <c r="AD152" s="7" t="s">
        <v>977</v>
      </c>
      <c r="AE152" s="7" t="s">
        <v>1001</v>
      </c>
      <c r="AF152" s="7" t="s">
        <v>24</v>
      </c>
      <c r="AG152" s="8">
        <v>717.21</v>
      </c>
      <c r="AH152" s="8">
        <v>717.21</v>
      </c>
      <c r="AI152" s="8">
        <v>45.25</v>
      </c>
      <c r="AJ152" s="8">
        <v>30.33</v>
      </c>
      <c r="AK152" s="8">
        <v>717.21</v>
      </c>
      <c r="AL152" s="8">
        <v>717.21</v>
      </c>
      <c r="AM152" s="8">
        <v>42</v>
      </c>
      <c r="AN152" s="8">
        <v>30.33</v>
      </c>
    </row>
    <row r="153" spans="1:40" x14ac:dyDescent="0.2">
      <c r="A153" s="7" t="s">
        <v>1000</v>
      </c>
      <c r="B153" s="6"/>
      <c r="C153" s="6"/>
      <c r="D153" s="6"/>
      <c r="E153" s="6"/>
      <c r="AD153" s="7" t="s">
        <v>976</v>
      </c>
      <c r="AE153" s="7" t="s">
        <v>19</v>
      </c>
      <c r="AF153" s="7" t="s">
        <v>18</v>
      </c>
      <c r="AG153" s="8">
        <v>682.65</v>
      </c>
      <c r="AH153" s="8">
        <v>682.65</v>
      </c>
      <c r="AI153" s="8">
        <v>7.5</v>
      </c>
      <c r="AJ153" s="8">
        <v>26.78</v>
      </c>
      <c r="AK153" s="8">
        <v>715.15</v>
      </c>
      <c r="AL153" s="8">
        <v>698.9</v>
      </c>
      <c r="AM153" s="8">
        <v>68</v>
      </c>
      <c r="AN153" s="8">
        <v>26.78</v>
      </c>
    </row>
    <row r="154" spans="1:40" x14ac:dyDescent="0.2">
      <c r="A154" s="7" t="s">
        <v>999</v>
      </c>
      <c r="B154" s="6"/>
      <c r="C154" s="6"/>
      <c r="D154" s="6"/>
      <c r="E154" s="6"/>
      <c r="AD154" s="7" t="s">
        <v>975</v>
      </c>
      <c r="AE154" s="7" t="s">
        <v>998</v>
      </c>
      <c r="AF154" s="7" t="s">
        <v>53</v>
      </c>
      <c r="AG154" s="8">
        <v>713.1</v>
      </c>
      <c r="AH154" s="8">
        <v>713.1</v>
      </c>
      <c r="AI154" s="8">
        <v>32.5</v>
      </c>
      <c r="AJ154" s="8">
        <v>32.47</v>
      </c>
      <c r="AK154" s="8">
        <v>713.1</v>
      </c>
      <c r="AL154" s="8">
        <v>713.1</v>
      </c>
      <c r="AM154" s="8">
        <v>26.5</v>
      </c>
      <c r="AN154" s="8">
        <v>32.47</v>
      </c>
    </row>
    <row r="155" spans="1:40" x14ac:dyDescent="0.2">
      <c r="A155" s="7" t="s">
        <v>997</v>
      </c>
      <c r="B155" s="6"/>
      <c r="C155" s="6"/>
      <c r="D155" s="6"/>
      <c r="E155" s="6"/>
      <c r="AD155" s="7" t="s">
        <v>973</v>
      </c>
      <c r="AE155" s="7" t="s">
        <v>996</v>
      </c>
      <c r="AF155" s="7" t="s">
        <v>27</v>
      </c>
      <c r="AG155" s="8">
        <v>703.97</v>
      </c>
      <c r="AH155" s="8">
        <v>703.97</v>
      </c>
      <c r="AI155" s="8">
        <v>22.42</v>
      </c>
      <c r="AJ155" s="8">
        <v>32.47</v>
      </c>
      <c r="AK155" s="8">
        <v>703.97</v>
      </c>
      <c r="AL155" s="8">
        <v>703.97</v>
      </c>
      <c r="AM155" s="8">
        <v>23.67</v>
      </c>
      <c r="AN155" s="8">
        <v>32.47</v>
      </c>
    </row>
    <row r="156" spans="1:40" x14ac:dyDescent="0.2">
      <c r="A156" s="7" t="s">
        <v>995</v>
      </c>
      <c r="B156" s="6"/>
      <c r="C156" s="6"/>
      <c r="D156" s="6"/>
      <c r="E156" s="6"/>
      <c r="AD156" s="7" t="s">
        <v>972</v>
      </c>
      <c r="AE156" s="7" t="s">
        <v>994</v>
      </c>
      <c r="AF156" s="7" t="s">
        <v>21</v>
      </c>
      <c r="AG156" s="8">
        <v>702.01</v>
      </c>
      <c r="AH156" s="8">
        <v>702.01</v>
      </c>
      <c r="AI156" s="8">
        <v>17.97</v>
      </c>
      <c r="AJ156" s="8">
        <v>21.49</v>
      </c>
      <c r="AK156" s="8">
        <v>702.01</v>
      </c>
      <c r="AL156" s="8">
        <v>702.01</v>
      </c>
      <c r="AM156" s="8">
        <v>19.97</v>
      </c>
      <c r="AN156" s="8">
        <v>21.49</v>
      </c>
    </row>
    <row r="157" spans="1:40" x14ac:dyDescent="0.2">
      <c r="A157" s="7" t="s">
        <v>993</v>
      </c>
      <c r="B157" s="6"/>
      <c r="C157" s="6"/>
      <c r="D157" s="6"/>
      <c r="E157" s="6"/>
      <c r="AD157" s="7" t="s">
        <v>970</v>
      </c>
      <c r="AE157" s="7" t="s">
        <v>909</v>
      </c>
      <c r="AF157" s="7" t="s">
        <v>53</v>
      </c>
      <c r="AG157" s="8">
        <v>693.68</v>
      </c>
      <c r="AH157" s="8">
        <v>693.68</v>
      </c>
      <c r="AI157" s="8">
        <v>21.67</v>
      </c>
      <c r="AJ157" s="8">
        <v>27.08</v>
      </c>
      <c r="AK157" s="8">
        <v>693.68</v>
      </c>
      <c r="AL157" s="8">
        <v>693.68</v>
      </c>
      <c r="AM157" s="8">
        <v>21.67</v>
      </c>
      <c r="AN157" s="8">
        <v>27.08</v>
      </c>
    </row>
    <row r="158" spans="1:40" x14ac:dyDescent="0.2">
      <c r="A158" s="7" t="s">
        <v>992</v>
      </c>
      <c r="B158" s="6"/>
      <c r="C158" s="6"/>
      <c r="D158" s="6"/>
      <c r="E158" s="6"/>
      <c r="AD158" s="7" t="s">
        <v>969</v>
      </c>
      <c r="AE158" s="7" t="s">
        <v>991</v>
      </c>
      <c r="AF158" s="7" t="s">
        <v>53</v>
      </c>
      <c r="AG158" s="8">
        <v>692.52</v>
      </c>
      <c r="AH158" s="8">
        <v>692.52</v>
      </c>
      <c r="AI158" s="8">
        <v>30.33</v>
      </c>
      <c r="AJ158" s="8">
        <v>30.33</v>
      </c>
      <c r="AK158" s="8">
        <v>692.52</v>
      </c>
      <c r="AL158" s="8">
        <v>692.52</v>
      </c>
      <c r="AM158" s="8">
        <v>30.33</v>
      </c>
      <c r="AN158" s="8">
        <v>30.33</v>
      </c>
    </row>
    <row r="159" spans="1:40" x14ac:dyDescent="0.2">
      <c r="A159" s="7" t="s">
        <v>990</v>
      </c>
      <c r="B159" s="6"/>
      <c r="C159" s="6"/>
      <c r="D159" s="6"/>
      <c r="E159" s="6"/>
      <c r="AD159" s="7" t="s">
        <v>967</v>
      </c>
      <c r="AE159" s="7" t="s">
        <v>989</v>
      </c>
      <c r="AF159" s="7" t="s">
        <v>27</v>
      </c>
      <c r="AG159" s="8">
        <v>692.25</v>
      </c>
      <c r="AH159" s="8">
        <v>692.25</v>
      </c>
      <c r="AI159" s="8">
        <v>26.83</v>
      </c>
      <c r="AJ159" s="8">
        <v>25.98</v>
      </c>
      <c r="AK159" s="8">
        <v>692.25</v>
      </c>
      <c r="AL159" s="8">
        <v>692.25</v>
      </c>
      <c r="AM159" s="8">
        <v>30.33</v>
      </c>
      <c r="AN159" s="8">
        <v>25.98</v>
      </c>
    </row>
    <row r="160" spans="1:40" x14ac:dyDescent="0.2">
      <c r="A160" s="7" t="s">
        <v>988</v>
      </c>
      <c r="B160" s="6"/>
      <c r="C160" s="6"/>
      <c r="D160" s="6"/>
      <c r="E160" s="6"/>
      <c r="AD160" s="7" t="s">
        <v>965</v>
      </c>
      <c r="AE160" s="7" t="s">
        <v>44</v>
      </c>
      <c r="AF160" s="7" t="s">
        <v>18</v>
      </c>
      <c r="AG160" s="8">
        <v>655.64</v>
      </c>
      <c r="AH160" s="8">
        <v>655.64</v>
      </c>
      <c r="AI160" s="8">
        <v>57.82</v>
      </c>
      <c r="AJ160" s="8">
        <v>22.82</v>
      </c>
      <c r="AK160" s="8">
        <v>686.84</v>
      </c>
      <c r="AL160" s="8">
        <v>671.24</v>
      </c>
      <c r="AM160" s="8">
        <v>14</v>
      </c>
      <c r="AN160" s="8">
        <v>22.82</v>
      </c>
    </row>
    <row r="161" spans="1:40" x14ac:dyDescent="0.2">
      <c r="A161" s="7" t="s">
        <v>987</v>
      </c>
      <c r="B161" s="6"/>
      <c r="C161" s="6"/>
      <c r="D161" s="6"/>
      <c r="E161" s="6"/>
      <c r="AD161" s="7" t="s">
        <v>963</v>
      </c>
      <c r="AE161" s="7" t="s">
        <v>44</v>
      </c>
      <c r="AF161" s="7" t="s">
        <v>18</v>
      </c>
      <c r="AG161" s="8">
        <v>655.64</v>
      </c>
      <c r="AH161" s="8">
        <v>655.64</v>
      </c>
      <c r="AI161" s="8">
        <v>26.18</v>
      </c>
      <c r="AJ161" s="8">
        <v>22.82</v>
      </c>
      <c r="AK161" s="8">
        <v>686.84</v>
      </c>
      <c r="AL161" s="8">
        <v>671.24</v>
      </c>
      <c r="AM161" s="8">
        <v>142.25</v>
      </c>
      <c r="AN161" s="8">
        <v>22.82</v>
      </c>
    </row>
    <row r="162" spans="1:40" x14ac:dyDescent="0.2">
      <c r="A162" s="7" t="s">
        <v>986</v>
      </c>
      <c r="B162" s="6"/>
      <c r="C162" s="6"/>
      <c r="D162" s="6"/>
      <c r="E162" s="6"/>
      <c r="AD162" s="7" t="s">
        <v>960</v>
      </c>
      <c r="AE162" s="7" t="s">
        <v>44</v>
      </c>
      <c r="AF162" s="7" t="s">
        <v>18</v>
      </c>
      <c r="AG162" s="8">
        <v>655.55</v>
      </c>
      <c r="AH162" s="8">
        <v>655.55</v>
      </c>
      <c r="AI162" s="8">
        <v>21.67</v>
      </c>
      <c r="AJ162" s="8">
        <v>32.32</v>
      </c>
      <c r="AK162" s="8">
        <v>686.76</v>
      </c>
      <c r="AL162" s="8">
        <v>671.16</v>
      </c>
      <c r="AM162" s="8">
        <v>21.67</v>
      </c>
      <c r="AN162" s="8">
        <v>32.32</v>
      </c>
    </row>
    <row r="163" spans="1:40" x14ac:dyDescent="0.2">
      <c r="A163" s="7" t="s">
        <v>985</v>
      </c>
      <c r="B163" s="6"/>
      <c r="C163" s="6"/>
      <c r="D163" s="6"/>
      <c r="E163" s="6"/>
      <c r="AD163" s="7" t="s">
        <v>958</v>
      </c>
      <c r="AE163" s="7" t="s">
        <v>62</v>
      </c>
      <c r="AF163" s="7" t="s">
        <v>27</v>
      </c>
      <c r="AG163" s="8">
        <v>679</v>
      </c>
      <c r="AH163" s="8">
        <v>679</v>
      </c>
      <c r="AI163" s="8">
        <v>36.75</v>
      </c>
      <c r="AJ163" s="8">
        <v>37.880000000000003</v>
      </c>
      <c r="AK163" s="8">
        <v>679</v>
      </c>
      <c r="AL163" s="8">
        <v>679</v>
      </c>
      <c r="AM163" s="8">
        <v>39</v>
      </c>
      <c r="AN163" s="8">
        <v>37.880000000000003</v>
      </c>
    </row>
    <row r="164" spans="1:40" x14ac:dyDescent="0.2">
      <c r="A164" s="7" t="s">
        <v>984</v>
      </c>
      <c r="B164" s="6"/>
      <c r="C164" s="6"/>
      <c r="D164" s="6"/>
      <c r="E164" s="6"/>
      <c r="AD164" s="7" t="s">
        <v>956</v>
      </c>
      <c r="AE164" s="7" t="s">
        <v>983</v>
      </c>
      <c r="AF164" s="7" t="s">
        <v>21</v>
      </c>
      <c r="AG164" s="8">
        <v>678.33</v>
      </c>
      <c r="AH164" s="8">
        <v>678.33</v>
      </c>
      <c r="AI164" s="8">
        <v>22.66</v>
      </c>
      <c r="AJ164" s="8">
        <v>22.79</v>
      </c>
      <c r="AK164" s="8">
        <v>678.33</v>
      </c>
      <c r="AL164" s="8">
        <v>678.33</v>
      </c>
      <c r="AM164" s="8">
        <v>22.79</v>
      </c>
      <c r="AN164" s="8">
        <v>22.79</v>
      </c>
    </row>
    <row r="165" spans="1:40" x14ac:dyDescent="0.2">
      <c r="A165" s="7" t="s">
        <v>982</v>
      </c>
      <c r="B165" s="6"/>
      <c r="C165" s="6"/>
      <c r="D165" s="6"/>
      <c r="E165" s="6"/>
      <c r="AD165" s="7" t="s">
        <v>955</v>
      </c>
      <c r="AE165" s="7" t="s">
        <v>981</v>
      </c>
      <c r="AF165" s="7" t="s">
        <v>24</v>
      </c>
      <c r="AG165" s="8">
        <v>658.16</v>
      </c>
      <c r="AH165" s="8">
        <v>658.16</v>
      </c>
      <c r="AI165" s="8">
        <v>26</v>
      </c>
      <c r="AJ165" s="8">
        <v>26</v>
      </c>
      <c r="AK165" s="8">
        <v>658.16</v>
      </c>
      <c r="AL165" s="8">
        <v>658.16</v>
      </c>
      <c r="AM165" s="8">
        <v>26</v>
      </c>
      <c r="AN165" s="8">
        <v>26</v>
      </c>
    </row>
    <row r="166" spans="1:40" x14ac:dyDescent="0.2">
      <c r="A166" s="7" t="s">
        <v>980</v>
      </c>
      <c r="B166" s="6"/>
      <c r="C166" s="6"/>
      <c r="D166" s="6"/>
      <c r="E166" s="6"/>
      <c r="AD166" s="7" t="s">
        <v>953</v>
      </c>
      <c r="AE166" s="7" t="s">
        <v>829</v>
      </c>
      <c r="AF166" s="7" t="s">
        <v>33</v>
      </c>
      <c r="AG166" s="8">
        <v>657.53</v>
      </c>
      <c r="AH166" s="8">
        <v>657.53</v>
      </c>
      <c r="AI166" s="8">
        <v>29.25</v>
      </c>
      <c r="AJ166" s="8">
        <v>30.31</v>
      </c>
      <c r="AK166" s="8">
        <v>657.53</v>
      </c>
      <c r="AL166" s="8">
        <v>657.53</v>
      </c>
      <c r="AM166" s="8">
        <v>29.25</v>
      </c>
      <c r="AN166" s="8">
        <v>30.31</v>
      </c>
    </row>
    <row r="167" spans="1:40" x14ac:dyDescent="0.2">
      <c r="A167" s="7" t="s">
        <v>979</v>
      </c>
      <c r="B167" s="6"/>
      <c r="C167" s="6"/>
      <c r="D167" s="6"/>
      <c r="E167" s="6"/>
      <c r="AD167" s="7" t="s">
        <v>951</v>
      </c>
      <c r="AE167" s="7" t="s">
        <v>978</v>
      </c>
      <c r="AF167" s="7" t="s">
        <v>21</v>
      </c>
      <c r="AG167" s="8">
        <v>649.08000000000004</v>
      </c>
      <c r="AH167" s="8">
        <v>649.08000000000004</v>
      </c>
      <c r="AI167" s="8">
        <v>24.92</v>
      </c>
      <c r="AJ167" s="8">
        <v>24.92</v>
      </c>
      <c r="AK167" s="8">
        <v>649.08000000000004</v>
      </c>
      <c r="AL167" s="8">
        <v>649.08000000000004</v>
      </c>
      <c r="AM167" s="8">
        <v>24.92</v>
      </c>
      <c r="AN167" s="8">
        <v>24.92</v>
      </c>
    </row>
    <row r="168" spans="1:40" x14ac:dyDescent="0.2">
      <c r="A168" s="7" t="s">
        <v>977</v>
      </c>
      <c r="B168" s="6"/>
      <c r="C168" s="6"/>
      <c r="D168" s="6"/>
      <c r="E168" s="6"/>
      <c r="AD168" s="7" t="s">
        <v>949</v>
      </c>
      <c r="AE168" s="7" t="s">
        <v>814</v>
      </c>
      <c r="AF168" s="7" t="s">
        <v>27</v>
      </c>
      <c r="AG168" s="8">
        <v>643.71</v>
      </c>
      <c r="AH168" s="8">
        <v>643.71</v>
      </c>
      <c r="AI168" s="8">
        <v>37.92</v>
      </c>
      <c r="AJ168" s="8">
        <v>37.909999999999997</v>
      </c>
      <c r="AK168" s="8">
        <v>643.71</v>
      </c>
      <c r="AL168" s="8">
        <v>643.71</v>
      </c>
      <c r="AM168" s="8">
        <v>37.92</v>
      </c>
      <c r="AN168" s="8">
        <v>37.909999999999997</v>
      </c>
    </row>
    <row r="169" spans="1:40" x14ac:dyDescent="0.2">
      <c r="A169" s="7" t="s">
        <v>976</v>
      </c>
      <c r="B169" s="6"/>
      <c r="C169" s="6"/>
      <c r="D169" s="6"/>
      <c r="E169" s="6"/>
      <c r="AD169" s="7" t="s">
        <v>947</v>
      </c>
      <c r="AE169" s="7" t="s">
        <v>375</v>
      </c>
      <c r="AF169" s="7" t="s">
        <v>27</v>
      </c>
      <c r="AG169" s="8">
        <v>643.33000000000004</v>
      </c>
      <c r="AH169" s="8">
        <v>643.33000000000004</v>
      </c>
      <c r="AI169" s="8">
        <v>20.67</v>
      </c>
      <c r="AJ169" s="8">
        <v>21.67</v>
      </c>
      <c r="AK169" s="8">
        <v>643.33000000000004</v>
      </c>
      <c r="AL169" s="8">
        <v>643.33000000000004</v>
      </c>
      <c r="AM169" s="8">
        <v>21.67</v>
      </c>
      <c r="AN169" s="8">
        <v>21.67</v>
      </c>
    </row>
    <row r="170" spans="1:40" x14ac:dyDescent="0.2">
      <c r="A170" s="7" t="s">
        <v>975</v>
      </c>
      <c r="B170" s="6"/>
      <c r="C170" s="6"/>
      <c r="D170" s="6"/>
      <c r="E170" s="6"/>
      <c r="AD170" s="7" t="s">
        <v>945</v>
      </c>
      <c r="AE170" s="7" t="s">
        <v>974</v>
      </c>
      <c r="AF170" s="7" t="s">
        <v>27</v>
      </c>
      <c r="AG170" s="8">
        <v>638.26</v>
      </c>
      <c r="AH170" s="8">
        <v>638.26</v>
      </c>
      <c r="AI170" s="8">
        <v>26.67</v>
      </c>
      <c r="AJ170" s="8">
        <v>26</v>
      </c>
      <c r="AK170" s="8">
        <v>638.26</v>
      </c>
      <c r="AL170" s="8">
        <v>638.26</v>
      </c>
      <c r="AM170" s="8">
        <v>26</v>
      </c>
      <c r="AN170" s="8">
        <v>26</v>
      </c>
    </row>
    <row r="171" spans="1:40" x14ac:dyDescent="0.2">
      <c r="A171" s="7" t="s">
        <v>973</v>
      </c>
      <c r="B171" s="6"/>
      <c r="C171" s="6"/>
      <c r="D171" s="6"/>
      <c r="E171" s="6"/>
      <c r="AD171" s="7" t="s">
        <v>944</v>
      </c>
      <c r="AE171" s="7" t="s">
        <v>523</v>
      </c>
      <c r="AF171" s="7" t="s">
        <v>24</v>
      </c>
      <c r="AG171" s="8">
        <v>630.78</v>
      </c>
      <c r="AH171" s="8">
        <v>630.78</v>
      </c>
      <c r="AI171" s="8">
        <v>27</v>
      </c>
      <c r="AJ171" s="8">
        <v>0</v>
      </c>
      <c r="AK171" s="8">
        <v>630.78</v>
      </c>
      <c r="AL171" s="8">
        <v>630.78</v>
      </c>
      <c r="AM171" s="8">
        <v>26</v>
      </c>
      <c r="AN171" s="8">
        <v>52</v>
      </c>
    </row>
    <row r="172" spans="1:40" x14ac:dyDescent="0.2">
      <c r="A172" s="7" t="s">
        <v>972</v>
      </c>
      <c r="B172" s="6"/>
      <c r="C172" s="6"/>
      <c r="D172" s="6"/>
      <c r="E172" s="6"/>
      <c r="AD172" s="7" t="s">
        <v>942</v>
      </c>
      <c r="AE172" s="7" t="s">
        <v>971</v>
      </c>
      <c r="AF172" s="7" t="s">
        <v>27</v>
      </c>
      <c r="AG172" s="8">
        <v>630.17999999999995</v>
      </c>
      <c r="AH172" s="8">
        <v>630.17999999999995</v>
      </c>
      <c r="AI172" s="8">
        <v>34.67</v>
      </c>
      <c r="AJ172" s="8">
        <v>23.83</v>
      </c>
      <c r="AK172" s="8">
        <v>630.17999999999995</v>
      </c>
      <c r="AL172" s="8">
        <v>630.17999999999995</v>
      </c>
      <c r="AM172" s="8">
        <v>27</v>
      </c>
      <c r="AN172" s="8">
        <v>34.659999999999997</v>
      </c>
    </row>
    <row r="173" spans="1:40" x14ac:dyDescent="0.2">
      <c r="A173" s="7" t="s">
        <v>970</v>
      </c>
      <c r="B173" s="6"/>
      <c r="C173" s="6"/>
      <c r="D173" s="6"/>
      <c r="E173" s="6"/>
      <c r="AD173" s="7" t="s">
        <v>940</v>
      </c>
      <c r="AE173" s="7" t="s">
        <v>44</v>
      </c>
      <c r="AF173" s="7" t="s">
        <v>18</v>
      </c>
      <c r="AG173" s="8">
        <v>593.11</v>
      </c>
      <c r="AH173" s="8">
        <v>593.11</v>
      </c>
      <c r="AI173" s="8">
        <v>36.67</v>
      </c>
      <c r="AJ173" s="8">
        <v>22.82</v>
      </c>
      <c r="AK173" s="8">
        <v>621.34</v>
      </c>
      <c r="AL173" s="8">
        <v>607.22</v>
      </c>
      <c r="AM173" s="8">
        <v>34.67</v>
      </c>
      <c r="AN173" s="8">
        <v>22.82</v>
      </c>
    </row>
    <row r="174" spans="1:40" x14ac:dyDescent="0.2">
      <c r="A174" s="7" t="s">
        <v>969</v>
      </c>
      <c r="B174" s="6"/>
      <c r="C174" s="6"/>
      <c r="D174" s="6"/>
      <c r="E174" s="6"/>
      <c r="AD174" s="7" t="s">
        <v>938</v>
      </c>
      <c r="AE174" s="7" t="s">
        <v>968</v>
      </c>
      <c r="AF174" s="7" t="s">
        <v>21</v>
      </c>
      <c r="AG174" s="8">
        <v>620.79999999999995</v>
      </c>
      <c r="AH174" s="8">
        <v>620.79999999999995</v>
      </c>
      <c r="AI174" s="8">
        <v>26</v>
      </c>
      <c r="AJ174" s="8">
        <v>25.98</v>
      </c>
      <c r="AK174" s="8">
        <v>620.79999999999995</v>
      </c>
      <c r="AL174" s="8">
        <v>620.79999999999995</v>
      </c>
      <c r="AM174" s="8">
        <v>26</v>
      </c>
      <c r="AN174" s="8">
        <v>25.98</v>
      </c>
    </row>
    <row r="175" spans="1:40" x14ac:dyDescent="0.2">
      <c r="A175" s="7" t="s">
        <v>967</v>
      </c>
      <c r="B175" s="6"/>
      <c r="C175" s="6"/>
      <c r="D175" s="6"/>
      <c r="E175" s="6"/>
      <c r="AD175" s="7" t="s">
        <v>936</v>
      </c>
      <c r="AE175" s="7" t="s">
        <v>966</v>
      </c>
      <c r="AF175" s="7" t="s">
        <v>27</v>
      </c>
      <c r="AG175" s="8">
        <v>591.54</v>
      </c>
      <c r="AH175" s="8">
        <v>591.54</v>
      </c>
      <c r="AI175" s="8">
        <v>21.67</v>
      </c>
      <c r="AJ175" s="8">
        <v>23.83</v>
      </c>
      <c r="AK175" s="8">
        <v>608.69000000000005</v>
      </c>
      <c r="AL175" s="8">
        <v>608.69000000000005</v>
      </c>
      <c r="AM175" s="8">
        <v>21.67</v>
      </c>
      <c r="AN175" s="8">
        <v>23.83</v>
      </c>
    </row>
    <row r="176" spans="1:40" x14ac:dyDescent="0.2">
      <c r="A176" s="7" t="s">
        <v>965</v>
      </c>
      <c r="B176" s="6"/>
      <c r="C176" s="6"/>
      <c r="D176" s="6"/>
      <c r="E176" s="6"/>
      <c r="AD176" s="7" t="s">
        <v>934</v>
      </c>
      <c r="AE176" s="7" t="s">
        <v>964</v>
      </c>
      <c r="AF176" s="7" t="s">
        <v>21</v>
      </c>
      <c r="AG176" s="8">
        <v>607.42999999999995</v>
      </c>
      <c r="AH176" s="8">
        <v>607.42999999999995</v>
      </c>
      <c r="AI176" s="8">
        <v>21.67</v>
      </c>
      <c r="AJ176" s="8">
        <v>21.67</v>
      </c>
      <c r="AK176" s="8">
        <v>607.42999999999995</v>
      </c>
      <c r="AL176" s="8">
        <v>607.42999999999995</v>
      </c>
      <c r="AM176" s="8">
        <v>21.67</v>
      </c>
      <c r="AN176" s="8">
        <v>21.67</v>
      </c>
    </row>
    <row r="177" spans="1:40" x14ac:dyDescent="0.2">
      <c r="A177" s="7" t="s">
        <v>963</v>
      </c>
      <c r="B177" s="6"/>
      <c r="C177" s="6"/>
      <c r="D177" s="6"/>
      <c r="E177" s="6"/>
      <c r="AD177" s="7" t="s">
        <v>932</v>
      </c>
      <c r="AE177" s="7" t="s">
        <v>962</v>
      </c>
      <c r="AF177" s="7" t="s">
        <v>961</v>
      </c>
      <c r="AG177" s="8"/>
      <c r="AH177" s="8"/>
      <c r="AI177" s="8"/>
      <c r="AJ177" s="8"/>
      <c r="AK177" s="8">
        <v>597.94000000000005</v>
      </c>
      <c r="AL177" s="8">
        <v>298.97000000000003</v>
      </c>
      <c r="AM177" s="8">
        <v>0</v>
      </c>
      <c r="AN177" s="8">
        <v>10.83</v>
      </c>
    </row>
    <row r="178" spans="1:40" x14ac:dyDescent="0.2">
      <c r="A178" s="7" t="s">
        <v>960</v>
      </c>
      <c r="B178" s="6"/>
      <c r="C178" s="6"/>
      <c r="D178" s="6"/>
      <c r="E178" s="6"/>
      <c r="AD178" s="7" t="s">
        <v>931</v>
      </c>
      <c r="AE178" s="7" t="s">
        <v>959</v>
      </c>
      <c r="AF178" s="7" t="s">
        <v>53</v>
      </c>
      <c r="AG178" s="8">
        <v>576.24</v>
      </c>
      <c r="AH178" s="8">
        <v>576.24</v>
      </c>
      <c r="AI178" s="8">
        <v>26</v>
      </c>
      <c r="AJ178" s="8">
        <v>25.98</v>
      </c>
      <c r="AK178" s="8">
        <v>576.24</v>
      </c>
      <c r="AL178" s="8">
        <v>576.24</v>
      </c>
      <c r="AM178" s="8">
        <v>26</v>
      </c>
      <c r="AN178" s="8">
        <v>25.98</v>
      </c>
    </row>
    <row r="179" spans="1:40" x14ac:dyDescent="0.2">
      <c r="A179" s="7" t="s">
        <v>958</v>
      </c>
      <c r="B179" s="6"/>
      <c r="C179" s="6"/>
      <c r="D179" s="6"/>
      <c r="E179" s="6"/>
      <c r="AD179" s="7" t="s">
        <v>929</v>
      </c>
      <c r="AE179" s="7" t="s">
        <v>957</v>
      </c>
      <c r="AF179" s="7" t="s">
        <v>27</v>
      </c>
      <c r="AG179" s="8">
        <v>575.72</v>
      </c>
      <c r="AH179" s="8">
        <v>575.72</v>
      </c>
      <c r="AI179" s="8">
        <v>21.67</v>
      </c>
      <c r="AJ179" s="8">
        <v>21.67</v>
      </c>
      <c r="AK179" s="8">
        <v>575.72</v>
      </c>
      <c r="AL179" s="8">
        <v>575.72</v>
      </c>
      <c r="AM179" s="8">
        <v>21.67</v>
      </c>
      <c r="AN179" s="8">
        <v>21.67</v>
      </c>
    </row>
    <row r="180" spans="1:40" x14ac:dyDescent="0.2">
      <c r="A180" s="7" t="s">
        <v>956</v>
      </c>
      <c r="B180" s="6"/>
      <c r="C180" s="6"/>
      <c r="D180" s="6"/>
      <c r="E180" s="6"/>
      <c r="AD180" s="7" t="s">
        <v>927</v>
      </c>
      <c r="AE180" s="7" t="s">
        <v>44</v>
      </c>
      <c r="AF180" s="7" t="s">
        <v>18</v>
      </c>
      <c r="AG180" s="8">
        <v>548.05999999999995</v>
      </c>
      <c r="AH180" s="8">
        <v>548.05999999999995</v>
      </c>
      <c r="AI180" s="8">
        <v>30.33</v>
      </c>
      <c r="AJ180" s="8">
        <v>29.23</v>
      </c>
      <c r="AK180" s="8">
        <v>574.14</v>
      </c>
      <c r="AL180" s="8">
        <v>561.1</v>
      </c>
      <c r="AM180" s="8">
        <v>30.33</v>
      </c>
      <c r="AN180" s="8">
        <v>29.23</v>
      </c>
    </row>
    <row r="181" spans="1:40" x14ac:dyDescent="0.2">
      <c r="A181" s="7" t="s">
        <v>955</v>
      </c>
      <c r="B181" s="6"/>
      <c r="C181" s="6"/>
      <c r="D181" s="6"/>
      <c r="E181" s="6"/>
      <c r="AD181" s="7" t="s">
        <v>926</v>
      </c>
      <c r="AE181" s="7" t="s">
        <v>954</v>
      </c>
      <c r="AF181" s="7" t="s">
        <v>24</v>
      </c>
      <c r="AG181" s="8">
        <v>571.13</v>
      </c>
      <c r="AH181" s="8">
        <v>571.13</v>
      </c>
      <c r="AI181" s="8">
        <v>26</v>
      </c>
      <c r="AJ181" s="8">
        <v>26</v>
      </c>
      <c r="AK181" s="8">
        <v>571.13</v>
      </c>
      <c r="AL181" s="8">
        <v>571.13</v>
      </c>
      <c r="AM181" s="8">
        <v>26</v>
      </c>
      <c r="AN181" s="8">
        <v>26</v>
      </c>
    </row>
    <row r="182" spans="1:40" x14ac:dyDescent="0.2">
      <c r="A182" s="7" t="s">
        <v>953</v>
      </c>
      <c r="B182" s="6"/>
      <c r="C182" s="6"/>
      <c r="D182" s="6"/>
      <c r="E182" s="6"/>
      <c r="AD182" s="7" t="s">
        <v>924</v>
      </c>
      <c r="AE182" s="7" t="s">
        <v>952</v>
      </c>
      <c r="AF182" s="7" t="s">
        <v>53</v>
      </c>
      <c r="AG182" s="8">
        <v>568.16999999999996</v>
      </c>
      <c r="AH182" s="8">
        <v>568.16999999999996</v>
      </c>
      <c r="AI182" s="8">
        <v>25</v>
      </c>
      <c r="AJ182" s="8">
        <v>26</v>
      </c>
      <c r="AK182" s="8">
        <v>568.16999999999996</v>
      </c>
      <c r="AL182" s="8">
        <v>568.16999999999996</v>
      </c>
      <c r="AM182" s="8">
        <v>26</v>
      </c>
      <c r="AN182" s="8">
        <v>26</v>
      </c>
    </row>
    <row r="183" spans="1:40" x14ac:dyDescent="0.2">
      <c r="A183" s="7" t="s">
        <v>951</v>
      </c>
      <c r="B183" s="6"/>
      <c r="C183" s="6"/>
      <c r="D183" s="6"/>
      <c r="E183" s="6"/>
      <c r="AD183" s="7" t="s">
        <v>922</v>
      </c>
      <c r="AE183" s="7" t="s">
        <v>950</v>
      </c>
      <c r="AF183" s="7" t="s">
        <v>24</v>
      </c>
      <c r="AG183" s="8">
        <v>566.09</v>
      </c>
      <c r="AH183" s="8">
        <v>566.09</v>
      </c>
      <c r="AI183" s="8">
        <v>24</v>
      </c>
      <c r="AJ183" s="8">
        <v>26</v>
      </c>
      <c r="AK183" s="8">
        <v>566.09</v>
      </c>
      <c r="AL183" s="8">
        <v>566.09</v>
      </c>
      <c r="AM183" s="8">
        <v>26</v>
      </c>
      <c r="AN183" s="8">
        <v>26</v>
      </c>
    </row>
    <row r="184" spans="1:40" x14ac:dyDescent="0.2">
      <c r="A184" s="7" t="s">
        <v>949</v>
      </c>
      <c r="B184" s="6"/>
      <c r="C184" s="6"/>
      <c r="D184" s="6"/>
      <c r="E184" s="6"/>
      <c r="AD184" s="7" t="s">
        <v>921</v>
      </c>
      <c r="AE184" s="7" t="s">
        <v>948</v>
      </c>
      <c r="AF184" s="7" t="s">
        <v>21</v>
      </c>
      <c r="AG184" s="8">
        <v>565.25</v>
      </c>
      <c r="AH184" s="8">
        <v>565.25</v>
      </c>
      <c r="AI184" s="8">
        <v>24.92</v>
      </c>
      <c r="AJ184" s="8">
        <v>24.92</v>
      </c>
      <c r="AK184" s="8">
        <v>565.25</v>
      </c>
      <c r="AL184" s="8">
        <v>565.25</v>
      </c>
      <c r="AM184" s="8">
        <v>24.92</v>
      </c>
      <c r="AN184" s="8">
        <v>24.92</v>
      </c>
    </row>
    <row r="185" spans="1:40" x14ac:dyDescent="0.2">
      <c r="A185" s="7" t="s">
        <v>947</v>
      </c>
      <c r="B185" s="6"/>
      <c r="C185" s="6"/>
      <c r="D185" s="6"/>
      <c r="E185" s="6"/>
      <c r="AD185" s="7" t="s">
        <v>920</v>
      </c>
      <c r="AE185" s="7" t="s">
        <v>946</v>
      </c>
      <c r="AF185" s="7" t="s">
        <v>24</v>
      </c>
      <c r="AG185" s="8">
        <v>563.89</v>
      </c>
      <c r="AH185" s="8">
        <v>563.89</v>
      </c>
      <c r="AI185" s="8">
        <v>23.83</v>
      </c>
      <c r="AJ185" s="8">
        <v>28.17</v>
      </c>
      <c r="AK185" s="8">
        <v>563.89</v>
      </c>
      <c r="AL185" s="8">
        <v>563.89</v>
      </c>
      <c r="AM185" s="8">
        <v>23.83</v>
      </c>
      <c r="AN185" s="8">
        <v>28.17</v>
      </c>
    </row>
    <row r="186" spans="1:40" x14ac:dyDescent="0.2">
      <c r="A186" s="7" t="s">
        <v>945</v>
      </c>
      <c r="B186" s="6"/>
      <c r="C186" s="6"/>
      <c r="D186" s="6"/>
      <c r="E186" s="6"/>
      <c r="AD186" s="7" t="s">
        <v>919</v>
      </c>
      <c r="AE186" s="7" t="s">
        <v>19</v>
      </c>
      <c r="AF186" s="7" t="s">
        <v>18</v>
      </c>
      <c r="AG186" s="8">
        <v>530.95000000000005</v>
      </c>
      <c r="AH186" s="8">
        <v>530.95000000000005</v>
      </c>
      <c r="AI186" s="8">
        <v>6.5</v>
      </c>
      <c r="AJ186" s="8">
        <v>24.4</v>
      </c>
      <c r="AK186" s="8">
        <v>556.23</v>
      </c>
      <c r="AL186" s="8">
        <v>543.59</v>
      </c>
      <c r="AM186" s="8">
        <v>6.5</v>
      </c>
      <c r="AN186" s="8">
        <v>24.4</v>
      </c>
    </row>
    <row r="187" spans="1:40" x14ac:dyDescent="0.2">
      <c r="A187" s="7" t="s">
        <v>944</v>
      </c>
      <c r="B187" s="6"/>
      <c r="C187" s="6"/>
      <c r="D187" s="6"/>
      <c r="E187" s="6"/>
      <c r="AD187" s="7" t="s">
        <v>917</v>
      </c>
      <c r="AE187" s="7" t="s">
        <v>943</v>
      </c>
      <c r="AF187" s="7" t="s">
        <v>21</v>
      </c>
      <c r="AG187" s="8">
        <v>551.07000000000005</v>
      </c>
      <c r="AH187" s="8">
        <v>551.07000000000005</v>
      </c>
      <c r="AI187" s="8">
        <v>13</v>
      </c>
      <c r="AJ187" s="8">
        <v>13</v>
      </c>
      <c r="AK187" s="8">
        <v>551.07000000000005</v>
      </c>
      <c r="AL187" s="8">
        <v>551.07000000000005</v>
      </c>
      <c r="AM187" s="8">
        <v>13</v>
      </c>
      <c r="AN187" s="8">
        <v>13</v>
      </c>
    </row>
    <row r="188" spans="1:40" x14ac:dyDescent="0.2">
      <c r="A188" s="7" t="s">
        <v>942</v>
      </c>
      <c r="B188" s="6"/>
      <c r="C188" s="6"/>
      <c r="D188" s="6"/>
      <c r="E188" s="6"/>
      <c r="AD188" s="7" t="s">
        <v>915</v>
      </c>
      <c r="AE188" s="7" t="s">
        <v>941</v>
      </c>
      <c r="AF188" s="7" t="s">
        <v>27</v>
      </c>
      <c r="AG188" s="8">
        <v>543.02</v>
      </c>
      <c r="AH188" s="8">
        <v>543.02</v>
      </c>
      <c r="AI188" s="8">
        <v>21.67</v>
      </c>
      <c r="AJ188" s="8">
        <v>21.67</v>
      </c>
      <c r="AK188" s="8">
        <v>543.02</v>
      </c>
      <c r="AL188" s="8">
        <v>543.02</v>
      </c>
      <c r="AM188" s="8">
        <v>21.67</v>
      </c>
      <c r="AN188" s="8">
        <v>21.67</v>
      </c>
    </row>
    <row r="189" spans="1:40" x14ac:dyDescent="0.2">
      <c r="A189" s="7" t="s">
        <v>940</v>
      </c>
      <c r="B189" s="6"/>
      <c r="C189" s="6"/>
      <c r="D189" s="6"/>
      <c r="E189" s="6"/>
      <c r="AD189" s="7" t="s">
        <v>913</v>
      </c>
      <c r="AE189" s="7" t="s">
        <v>939</v>
      </c>
      <c r="AF189" s="7" t="s">
        <v>21</v>
      </c>
      <c r="AG189" s="8">
        <v>541.82000000000005</v>
      </c>
      <c r="AH189" s="8">
        <v>541.82000000000005</v>
      </c>
      <c r="AI189" s="8">
        <v>17</v>
      </c>
      <c r="AJ189" s="8">
        <v>22.75</v>
      </c>
      <c r="AK189" s="8">
        <v>541.82000000000005</v>
      </c>
      <c r="AL189" s="8">
        <v>541.82000000000005</v>
      </c>
      <c r="AM189" s="8">
        <v>18.75</v>
      </c>
      <c r="AN189" s="8">
        <v>22.75</v>
      </c>
    </row>
    <row r="190" spans="1:40" x14ac:dyDescent="0.2">
      <c r="A190" s="7" t="s">
        <v>938</v>
      </c>
      <c r="B190" s="6"/>
      <c r="C190" s="6"/>
      <c r="D190" s="6"/>
      <c r="E190" s="6"/>
      <c r="AD190" s="7" t="s">
        <v>911</v>
      </c>
      <c r="AE190" s="7" t="s">
        <v>937</v>
      </c>
      <c r="AF190" s="7" t="s">
        <v>53</v>
      </c>
      <c r="AG190" s="8">
        <v>540.78</v>
      </c>
      <c r="AH190" s="8">
        <v>540.78</v>
      </c>
      <c r="AI190" s="8">
        <v>16.25</v>
      </c>
      <c r="AJ190" s="8">
        <v>19.5</v>
      </c>
      <c r="AK190" s="8">
        <v>540.78</v>
      </c>
      <c r="AL190" s="8">
        <v>540.78</v>
      </c>
      <c r="AM190" s="8">
        <v>19.25</v>
      </c>
      <c r="AN190" s="8">
        <v>19.5</v>
      </c>
    </row>
    <row r="191" spans="1:40" x14ac:dyDescent="0.2">
      <c r="A191" s="7" t="s">
        <v>936</v>
      </c>
      <c r="B191" s="6"/>
      <c r="C191" s="6"/>
      <c r="D191" s="6"/>
      <c r="E191" s="6"/>
      <c r="AD191" s="7" t="s">
        <v>910</v>
      </c>
      <c r="AE191" s="7" t="s">
        <v>935</v>
      </c>
      <c r="AF191" s="7" t="s">
        <v>24</v>
      </c>
      <c r="AG191" s="8">
        <v>535</v>
      </c>
      <c r="AH191" s="8">
        <v>535</v>
      </c>
      <c r="AI191" s="8">
        <v>26</v>
      </c>
      <c r="AJ191" s="8">
        <v>23.83</v>
      </c>
      <c r="AK191" s="8">
        <v>535</v>
      </c>
      <c r="AL191" s="8">
        <v>535</v>
      </c>
      <c r="AM191" s="8">
        <v>23.83</v>
      </c>
      <c r="AN191" s="8">
        <v>23.83</v>
      </c>
    </row>
    <row r="192" spans="1:40" x14ac:dyDescent="0.2">
      <c r="A192" s="7" t="s">
        <v>934</v>
      </c>
      <c r="B192" s="6"/>
      <c r="C192" s="6"/>
      <c r="D192" s="6"/>
      <c r="E192" s="6"/>
      <c r="AD192" s="7" t="s">
        <v>908</v>
      </c>
      <c r="AE192" s="7" t="s">
        <v>933</v>
      </c>
      <c r="AF192" s="7" t="s">
        <v>53</v>
      </c>
      <c r="AG192" s="8">
        <v>534.83000000000004</v>
      </c>
      <c r="AH192" s="8">
        <v>534.83000000000004</v>
      </c>
      <c r="AI192" s="8">
        <v>20.25</v>
      </c>
      <c r="AJ192" s="8">
        <v>20.6</v>
      </c>
      <c r="AK192" s="8">
        <v>534.83000000000004</v>
      </c>
      <c r="AL192" s="8">
        <v>534.83000000000004</v>
      </c>
      <c r="AM192" s="8">
        <v>20.58</v>
      </c>
      <c r="AN192" s="8">
        <v>20.6</v>
      </c>
    </row>
    <row r="193" spans="1:40" x14ac:dyDescent="0.2">
      <c r="A193" s="7" t="s">
        <v>932</v>
      </c>
      <c r="B193" s="6"/>
      <c r="C193" s="6"/>
      <c r="D193" s="6"/>
      <c r="E193" s="6"/>
      <c r="AD193" s="7" t="s">
        <v>907</v>
      </c>
      <c r="AE193" s="7" t="s">
        <v>172</v>
      </c>
      <c r="AF193" s="7" t="s">
        <v>21</v>
      </c>
      <c r="AG193" s="8">
        <v>534.03</v>
      </c>
      <c r="AH193" s="8">
        <v>534.03</v>
      </c>
      <c r="AI193" s="8">
        <v>13</v>
      </c>
      <c r="AJ193" s="8">
        <v>22.88</v>
      </c>
      <c r="AK193" s="8">
        <v>534.03</v>
      </c>
      <c r="AL193" s="8">
        <v>534.03</v>
      </c>
      <c r="AM193" s="8">
        <v>19.63</v>
      </c>
      <c r="AN193" s="8">
        <v>22.88</v>
      </c>
    </row>
    <row r="194" spans="1:40" x14ac:dyDescent="0.2">
      <c r="A194" s="7" t="s">
        <v>931</v>
      </c>
      <c r="B194" s="6"/>
      <c r="C194" s="6"/>
      <c r="D194" s="6"/>
      <c r="E194" s="6"/>
      <c r="AD194" s="7" t="s">
        <v>906</v>
      </c>
      <c r="AE194" s="7" t="s">
        <v>930</v>
      </c>
      <c r="AF194" s="7" t="s">
        <v>27</v>
      </c>
      <c r="AG194" s="8">
        <v>533.74</v>
      </c>
      <c r="AH194" s="8">
        <v>533.74</v>
      </c>
      <c r="AI194" s="8">
        <v>29.83</v>
      </c>
      <c r="AJ194" s="8">
        <v>30.33</v>
      </c>
      <c r="AK194" s="8">
        <v>533.74</v>
      </c>
      <c r="AL194" s="8">
        <v>533.74</v>
      </c>
      <c r="AM194" s="8">
        <v>32.08</v>
      </c>
      <c r="AN194" s="8">
        <v>30.33</v>
      </c>
    </row>
    <row r="195" spans="1:40" x14ac:dyDescent="0.2">
      <c r="A195" s="7" t="s">
        <v>929</v>
      </c>
      <c r="B195" s="6"/>
      <c r="C195" s="6"/>
      <c r="D195" s="6"/>
      <c r="E195" s="6"/>
      <c r="AD195" s="7" t="s">
        <v>904</v>
      </c>
      <c r="AE195" s="7" t="s">
        <v>928</v>
      </c>
      <c r="AF195" s="7" t="s">
        <v>21</v>
      </c>
      <c r="AG195" s="8">
        <v>530.13</v>
      </c>
      <c r="AH195" s="8">
        <v>530.13</v>
      </c>
      <c r="AI195" s="8">
        <v>21.67</v>
      </c>
      <c r="AJ195" s="8">
        <v>21.67</v>
      </c>
      <c r="AK195" s="8">
        <v>530.13</v>
      </c>
      <c r="AL195" s="8">
        <v>530.13</v>
      </c>
      <c r="AM195" s="8">
        <v>21.67</v>
      </c>
      <c r="AN195" s="8">
        <v>21.67</v>
      </c>
    </row>
    <row r="196" spans="1:40" x14ac:dyDescent="0.2">
      <c r="A196" s="7" t="s">
        <v>927</v>
      </c>
      <c r="B196" s="6"/>
      <c r="C196" s="6"/>
      <c r="D196" s="6"/>
      <c r="E196" s="6"/>
      <c r="AD196" s="7" t="s">
        <v>902</v>
      </c>
      <c r="AE196" s="7" t="s">
        <v>36</v>
      </c>
      <c r="AF196" s="7" t="s">
        <v>18</v>
      </c>
      <c r="AG196" s="8">
        <v>505.98</v>
      </c>
      <c r="AH196" s="8">
        <v>505.98</v>
      </c>
      <c r="AI196" s="8">
        <v>22.16</v>
      </c>
      <c r="AJ196" s="8">
        <v>26.07</v>
      </c>
      <c r="AK196" s="8">
        <v>530.07000000000005</v>
      </c>
      <c r="AL196" s="8">
        <v>518.03</v>
      </c>
      <c r="AM196" s="8">
        <v>17.329999999999998</v>
      </c>
      <c r="AN196" s="8">
        <v>26.07</v>
      </c>
    </row>
    <row r="197" spans="1:40" x14ac:dyDescent="0.2">
      <c r="A197" s="7" t="s">
        <v>926</v>
      </c>
      <c r="B197" s="6"/>
      <c r="C197" s="6"/>
      <c r="D197" s="6"/>
      <c r="E197" s="6"/>
      <c r="AD197" s="7" t="s">
        <v>900</v>
      </c>
      <c r="AE197" s="7" t="s">
        <v>925</v>
      </c>
      <c r="AF197" s="7" t="s">
        <v>21</v>
      </c>
      <c r="AG197" s="8">
        <v>520.49</v>
      </c>
      <c r="AH197" s="8">
        <v>520.49</v>
      </c>
      <c r="AI197" s="8">
        <v>24.17</v>
      </c>
      <c r="AJ197" s="8">
        <v>21.67</v>
      </c>
      <c r="AK197" s="8">
        <v>520.49</v>
      </c>
      <c r="AL197" s="8">
        <v>520.49</v>
      </c>
      <c r="AM197" s="8">
        <v>21.67</v>
      </c>
      <c r="AN197" s="8">
        <v>21.67</v>
      </c>
    </row>
    <row r="198" spans="1:40" x14ac:dyDescent="0.2">
      <c r="A198" s="7" t="s">
        <v>924</v>
      </c>
      <c r="B198" s="6"/>
      <c r="C198" s="6"/>
      <c r="D198" s="6"/>
      <c r="E198" s="6"/>
      <c r="AD198" s="7" t="s">
        <v>898</v>
      </c>
      <c r="AE198" s="7" t="s">
        <v>923</v>
      </c>
      <c r="AF198" s="7" t="s">
        <v>53</v>
      </c>
      <c r="AG198" s="8">
        <v>509.12</v>
      </c>
      <c r="AH198" s="8">
        <v>509.12</v>
      </c>
      <c r="AI198" s="8">
        <v>21.67</v>
      </c>
      <c r="AJ198" s="8">
        <v>21.66</v>
      </c>
      <c r="AK198" s="8">
        <v>509.12</v>
      </c>
      <c r="AL198" s="8">
        <v>509.12</v>
      </c>
      <c r="AM198" s="8">
        <v>21.67</v>
      </c>
      <c r="AN198" s="8">
        <v>21.66</v>
      </c>
    </row>
    <row r="199" spans="1:40" x14ac:dyDescent="0.2">
      <c r="A199" s="7" t="s">
        <v>922</v>
      </c>
      <c r="B199" s="6"/>
      <c r="C199" s="6"/>
      <c r="D199" s="6"/>
      <c r="E199" s="6"/>
      <c r="AD199" s="7" t="s">
        <v>896</v>
      </c>
      <c r="AE199" s="7" t="s">
        <v>602</v>
      </c>
      <c r="AF199" s="7" t="s">
        <v>24</v>
      </c>
      <c r="AG199" s="8">
        <v>519.13</v>
      </c>
      <c r="AH199" s="8">
        <v>519.13</v>
      </c>
      <c r="AI199" s="8">
        <v>43.33</v>
      </c>
      <c r="AJ199" s="8">
        <v>34.97</v>
      </c>
      <c r="AK199" s="8">
        <v>504.5</v>
      </c>
      <c r="AL199" s="8">
        <v>504.5</v>
      </c>
      <c r="AM199" s="8">
        <v>43.33</v>
      </c>
      <c r="AN199" s="8">
        <v>34.97</v>
      </c>
    </row>
    <row r="200" spans="1:40" x14ac:dyDescent="0.2">
      <c r="A200" s="7" t="s">
        <v>921</v>
      </c>
      <c r="B200" s="6"/>
      <c r="C200" s="6"/>
      <c r="D200" s="6"/>
      <c r="E200" s="6"/>
      <c r="AD200" s="7" t="s">
        <v>894</v>
      </c>
      <c r="AE200" s="7" t="s">
        <v>62</v>
      </c>
      <c r="AF200" s="7" t="s">
        <v>24</v>
      </c>
      <c r="AG200" s="8">
        <v>504</v>
      </c>
      <c r="AH200" s="8">
        <v>504</v>
      </c>
      <c r="AI200" s="8">
        <v>47.67</v>
      </c>
      <c r="AJ200" s="8">
        <v>28.79</v>
      </c>
      <c r="AK200" s="8">
        <v>504</v>
      </c>
      <c r="AL200" s="8">
        <v>504</v>
      </c>
      <c r="AM200" s="8">
        <v>46.17</v>
      </c>
      <c r="AN200" s="8">
        <v>28.79</v>
      </c>
    </row>
    <row r="201" spans="1:40" x14ac:dyDescent="0.2">
      <c r="A201" s="7" t="s">
        <v>920</v>
      </c>
      <c r="B201" s="6"/>
      <c r="C201" s="6"/>
      <c r="D201" s="6"/>
      <c r="E201" s="6"/>
      <c r="AD201" s="7" t="s">
        <v>892</v>
      </c>
      <c r="AE201" s="7" t="s">
        <v>62</v>
      </c>
      <c r="AF201" s="7" t="s">
        <v>27</v>
      </c>
      <c r="AG201" s="8">
        <v>209.35</v>
      </c>
      <c r="AH201" s="8">
        <v>504</v>
      </c>
      <c r="AI201" s="8">
        <v>9.5</v>
      </c>
      <c r="AJ201" s="8">
        <v>29.25</v>
      </c>
      <c r="AK201" s="8">
        <v>504</v>
      </c>
      <c r="AL201" s="8">
        <v>504</v>
      </c>
      <c r="AM201" s="8">
        <v>29.25</v>
      </c>
      <c r="AN201" s="8">
        <v>29.25</v>
      </c>
    </row>
    <row r="202" spans="1:40" x14ac:dyDescent="0.2">
      <c r="A202" s="7" t="s">
        <v>919</v>
      </c>
      <c r="B202" s="6"/>
      <c r="C202" s="6"/>
      <c r="D202" s="6"/>
      <c r="E202" s="6"/>
      <c r="AD202" s="7" t="s">
        <v>890</v>
      </c>
      <c r="AE202" s="7" t="s">
        <v>918</v>
      </c>
      <c r="AF202" s="7" t="s">
        <v>33</v>
      </c>
      <c r="AG202" s="8">
        <v>499</v>
      </c>
      <c r="AH202" s="8">
        <v>499</v>
      </c>
      <c r="AI202" s="8">
        <v>75.5</v>
      </c>
      <c r="AJ202" s="8">
        <v>25.98</v>
      </c>
      <c r="AK202" s="8">
        <v>499</v>
      </c>
      <c r="AL202" s="8">
        <v>499</v>
      </c>
      <c r="AM202" s="8">
        <v>57.25</v>
      </c>
      <c r="AN202" s="8">
        <v>0</v>
      </c>
    </row>
    <row r="203" spans="1:40" x14ac:dyDescent="0.2">
      <c r="A203" s="7" t="s">
        <v>917</v>
      </c>
      <c r="B203" s="6"/>
      <c r="C203" s="6"/>
      <c r="D203" s="6"/>
      <c r="E203" s="6"/>
      <c r="AD203" s="7" t="s">
        <v>889</v>
      </c>
      <c r="AE203" s="7" t="s">
        <v>916</v>
      </c>
      <c r="AF203" s="7" t="s">
        <v>24</v>
      </c>
      <c r="AG203" s="8">
        <v>498.14</v>
      </c>
      <c r="AH203" s="8">
        <v>498.14</v>
      </c>
      <c r="AI203" s="8">
        <v>18.329999999999998</v>
      </c>
      <c r="AJ203" s="8">
        <v>18.3</v>
      </c>
      <c r="AK203" s="8">
        <v>498.14</v>
      </c>
      <c r="AL203" s="8">
        <v>498.14</v>
      </c>
      <c r="AM203" s="8">
        <v>18.329999999999998</v>
      </c>
      <c r="AN203" s="8">
        <v>18.3</v>
      </c>
    </row>
    <row r="204" spans="1:40" x14ac:dyDescent="0.2">
      <c r="A204" s="7" t="s">
        <v>915</v>
      </c>
      <c r="B204" s="6"/>
      <c r="C204" s="6"/>
      <c r="D204" s="6"/>
      <c r="E204" s="6"/>
      <c r="AD204" s="7" t="s">
        <v>888</v>
      </c>
      <c r="AE204" s="7" t="s">
        <v>914</v>
      </c>
      <c r="AF204" s="7" t="s">
        <v>27</v>
      </c>
      <c r="AG204" s="8">
        <v>498</v>
      </c>
      <c r="AH204" s="8">
        <v>498</v>
      </c>
      <c r="AI204" s="8">
        <v>22.5</v>
      </c>
      <c r="AJ204" s="8">
        <v>21.65</v>
      </c>
      <c r="AK204" s="8">
        <v>498</v>
      </c>
      <c r="AL204" s="8">
        <v>498</v>
      </c>
      <c r="AM204" s="8">
        <v>21.67</v>
      </c>
      <c r="AN204" s="8">
        <v>21.65</v>
      </c>
    </row>
    <row r="205" spans="1:40" x14ac:dyDescent="0.2">
      <c r="A205" s="7" t="s">
        <v>913</v>
      </c>
      <c r="B205" s="6"/>
      <c r="C205" s="6"/>
      <c r="D205" s="6"/>
      <c r="E205" s="6"/>
      <c r="AD205" s="7" t="s">
        <v>886</v>
      </c>
      <c r="AE205" s="7" t="s">
        <v>912</v>
      </c>
      <c r="AF205" s="7" t="s">
        <v>27</v>
      </c>
      <c r="AG205" s="8">
        <v>529.94000000000005</v>
      </c>
      <c r="AH205" s="8">
        <v>529.94000000000005</v>
      </c>
      <c r="AI205" s="8">
        <v>21.67</v>
      </c>
      <c r="AJ205" s="8">
        <v>30.75</v>
      </c>
      <c r="AK205" s="8">
        <v>497.01</v>
      </c>
      <c r="AL205" s="8">
        <v>515</v>
      </c>
      <c r="AM205" s="8">
        <v>21.67</v>
      </c>
      <c r="AN205" s="8">
        <v>30.75</v>
      </c>
    </row>
    <row r="206" spans="1:40" x14ac:dyDescent="0.2">
      <c r="A206" s="7" t="s">
        <v>911</v>
      </c>
      <c r="B206" s="6"/>
      <c r="C206" s="6"/>
      <c r="D206" s="6"/>
      <c r="E206" s="6"/>
      <c r="AD206" s="7" t="s">
        <v>884</v>
      </c>
      <c r="AE206" s="7" t="s">
        <v>909</v>
      </c>
      <c r="AF206" s="7" t="s">
        <v>53</v>
      </c>
      <c r="AG206" s="8">
        <v>490.48</v>
      </c>
      <c r="AH206" s="8">
        <v>490.48</v>
      </c>
      <c r="AI206" s="8">
        <v>16.25</v>
      </c>
      <c r="AJ206" s="8">
        <v>16.25</v>
      </c>
      <c r="AK206" s="8">
        <v>490.48</v>
      </c>
      <c r="AL206" s="8">
        <v>490.48</v>
      </c>
      <c r="AM206" s="8">
        <v>16.25</v>
      </c>
      <c r="AN206" s="8">
        <v>16.25</v>
      </c>
    </row>
    <row r="207" spans="1:40" x14ac:dyDescent="0.2">
      <c r="A207" s="7" t="s">
        <v>910</v>
      </c>
      <c r="B207" s="6"/>
      <c r="C207" s="6"/>
      <c r="D207" s="6"/>
      <c r="E207" s="6"/>
      <c r="AD207" s="7" t="s">
        <v>882</v>
      </c>
      <c r="AE207" s="7" t="s">
        <v>909</v>
      </c>
      <c r="AF207" s="7" t="s">
        <v>53</v>
      </c>
      <c r="AG207" s="8">
        <v>490.48</v>
      </c>
      <c r="AH207" s="8">
        <v>490.48</v>
      </c>
      <c r="AI207" s="8">
        <v>16.25</v>
      </c>
      <c r="AJ207" s="8">
        <v>16.25</v>
      </c>
      <c r="AK207" s="8">
        <v>490.48</v>
      </c>
      <c r="AL207" s="8">
        <v>490.48</v>
      </c>
      <c r="AM207" s="8">
        <v>16.25</v>
      </c>
      <c r="AN207" s="8">
        <v>16.25</v>
      </c>
    </row>
    <row r="208" spans="1:40" x14ac:dyDescent="0.2">
      <c r="A208" s="7" t="s">
        <v>908</v>
      </c>
      <c r="B208" s="6"/>
      <c r="C208" s="6"/>
      <c r="D208" s="6"/>
      <c r="E208" s="6"/>
      <c r="AD208" s="7" t="s">
        <v>880</v>
      </c>
      <c r="AE208" s="7" t="s">
        <v>197</v>
      </c>
      <c r="AF208" s="7" t="s">
        <v>21</v>
      </c>
      <c r="AG208" s="8">
        <v>490.3</v>
      </c>
      <c r="AH208" s="8">
        <v>490.3</v>
      </c>
      <c r="AI208" s="8">
        <v>19.5</v>
      </c>
      <c r="AJ208" s="8">
        <v>19.489999999999998</v>
      </c>
      <c r="AK208" s="8">
        <v>490.3</v>
      </c>
      <c r="AL208" s="8">
        <v>490.3</v>
      </c>
      <c r="AM208" s="8">
        <v>18</v>
      </c>
      <c r="AN208" s="8">
        <v>19.489999999999998</v>
      </c>
    </row>
    <row r="209" spans="1:40" x14ac:dyDescent="0.2">
      <c r="A209" s="7" t="s">
        <v>907</v>
      </c>
      <c r="B209" s="6"/>
      <c r="C209" s="6"/>
      <c r="D209" s="6"/>
      <c r="E209" s="6"/>
      <c r="AD209" s="7" t="s">
        <v>879</v>
      </c>
      <c r="AE209" s="7" t="s">
        <v>19</v>
      </c>
      <c r="AF209" s="7" t="s">
        <v>18</v>
      </c>
      <c r="AG209" s="8">
        <v>459.45</v>
      </c>
      <c r="AH209" s="8">
        <v>459.45</v>
      </c>
      <c r="AI209" s="8">
        <v>8.67</v>
      </c>
      <c r="AJ209" s="8">
        <v>22.43</v>
      </c>
      <c r="AK209" s="8">
        <v>481.32</v>
      </c>
      <c r="AL209" s="8">
        <v>470.39</v>
      </c>
      <c r="AM209" s="8">
        <v>21.36</v>
      </c>
      <c r="AN209" s="8">
        <v>22.43</v>
      </c>
    </row>
    <row r="210" spans="1:40" x14ac:dyDescent="0.2">
      <c r="A210" s="7" t="s">
        <v>906</v>
      </c>
      <c r="B210" s="6"/>
      <c r="C210" s="6"/>
      <c r="D210" s="6"/>
      <c r="E210" s="6"/>
      <c r="AD210" s="7" t="s">
        <v>878</v>
      </c>
      <c r="AE210" s="7" t="s">
        <v>905</v>
      </c>
      <c r="AF210" s="7" t="s">
        <v>53</v>
      </c>
      <c r="AG210" s="8">
        <v>477.21</v>
      </c>
      <c r="AH210" s="8">
        <v>477.21</v>
      </c>
      <c r="AI210" s="8">
        <v>19.5</v>
      </c>
      <c r="AJ210" s="8">
        <v>19.5</v>
      </c>
      <c r="AK210" s="8">
        <v>477.21</v>
      </c>
      <c r="AL210" s="8">
        <v>477.21</v>
      </c>
      <c r="AM210" s="8">
        <v>19.5</v>
      </c>
      <c r="AN210" s="8">
        <v>19.5</v>
      </c>
    </row>
    <row r="211" spans="1:40" x14ac:dyDescent="0.2">
      <c r="A211" s="7" t="s">
        <v>904</v>
      </c>
      <c r="B211" s="6"/>
      <c r="C211" s="6"/>
      <c r="D211" s="6"/>
      <c r="E211" s="6"/>
      <c r="AD211" s="7" t="s">
        <v>876</v>
      </c>
      <c r="AE211" s="7" t="s">
        <v>903</v>
      </c>
      <c r="AF211" s="7" t="s">
        <v>27</v>
      </c>
      <c r="AG211" s="8">
        <v>0</v>
      </c>
      <c r="AH211" s="8">
        <v>293.27</v>
      </c>
      <c r="AI211" s="8">
        <v>19.5</v>
      </c>
      <c r="AJ211" s="8">
        <v>21.66</v>
      </c>
      <c r="AK211" s="8">
        <v>474.68</v>
      </c>
      <c r="AL211" s="8">
        <v>474.68</v>
      </c>
      <c r="AM211" s="8">
        <v>17.34</v>
      </c>
      <c r="AN211" s="8">
        <v>21.66</v>
      </c>
    </row>
    <row r="212" spans="1:40" x14ac:dyDescent="0.2">
      <c r="A212" s="7" t="s">
        <v>902</v>
      </c>
      <c r="B212" s="6"/>
      <c r="C212" s="6"/>
      <c r="D212" s="6"/>
      <c r="E212" s="6"/>
      <c r="AD212" s="7" t="s">
        <v>875</v>
      </c>
      <c r="AE212" s="7" t="s">
        <v>901</v>
      </c>
      <c r="AF212" s="7" t="s">
        <v>21</v>
      </c>
      <c r="AG212" s="8">
        <v>472.89</v>
      </c>
      <c r="AH212" s="8">
        <v>472.89</v>
      </c>
      <c r="AI212" s="8">
        <v>32.270000000000003</v>
      </c>
      <c r="AJ212" s="8">
        <v>26.66</v>
      </c>
      <c r="AK212" s="8">
        <v>472.89</v>
      </c>
      <c r="AL212" s="8">
        <v>472.89</v>
      </c>
      <c r="AM212" s="8">
        <v>24.48</v>
      </c>
      <c r="AN212" s="8">
        <v>26.66</v>
      </c>
    </row>
    <row r="213" spans="1:40" x14ac:dyDescent="0.2">
      <c r="A213" s="7" t="s">
        <v>900</v>
      </c>
      <c r="B213" s="6"/>
      <c r="C213" s="6"/>
      <c r="D213" s="6"/>
      <c r="E213" s="6"/>
      <c r="AD213" s="7" t="s">
        <v>874</v>
      </c>
      <c r="AE213" s="7" t="s">
        <v>899</v>
      </c>
      <c r="AF213" s="7" t="s">
        <v>27</v>
      </c>
      <c r="AG213" s="8">
        <v>470.83</v>
      </c>
      <c r="AH213" s="8">
        <v>470.83</v>
      </c>
      <c r="AI213" s="8">
        <v>17.329999999999998</v>
      </c>
      <c r="AJ213" s="8">
        <v>17.34</v>
      </c>
      <c r="AK213" s="8">
        <v>470.83</v>
      </c>
      <c r="AL213" s="8">
        <v>470.83</v>
      </c>
      <c r="AM213" s="8">
        <v>17.329999999999998</v>
      </c>
      <c r="AN213" s="8">
        <v>17.34</v>
      </c>
    </row>
    <row r="214" spans="1:40" x14ac:dyDescent="0.2">
      <c r="A214" s="7" t="s">
        <v>898</v>
      </c>
      <c r="B214" s="6"/>
      <c r="C214" s="6"/>
      <c r="D214" s="6"/>
      <c r="E214" s="6"/>
      <c r="AD214" s="7" t="s">
        <v>872</v>
      </c>
      <c r="AE214" s="7" t="s">
        <v>897</v>
      </c>
      <c r="AF214" s="7" t="s">
        <v>27</v>
      </c>
      <c r="AG214" s="8">
        <v>457.66</v>
      </c>
      <c r="AH214" s="8">
        <v>457.66</v>
      </c>
      <c r="AI214" s="8">
        <v>16.47</v>
      </c>
      <c r="AJ214" s="8">
        <v>18.420000000000002</v>
      </c>
      <c r="AK214" s="8">
        <v>457.66</v>
      </c>
      <c r="AL214" s="8">
        <v>457.66</v>
      </c>
      <c r="AM214" s="8">
        <v>17.579999999999998</v>
      </c>
      <c r="AN214" s="8">
        <v>18.420000000000002</v>
      </c>
    </row>
    <row r="215" spans="1:40" x14ac:dyDescent="0.2">
      <c r="A215" s="7" t="s">
        <v>896</v>
      </c>
      <c r="B215" s="6"/>
      <c r="C215" s="6"/>
      <c r="D215" s="6"/>
      <c r="E215" s="6"/>
      <c r="AD215" s="7" t="s">
        <v>871</v>
      </c>
      <c r="AE215" s="7" t="s">
        <v>895</v>
      </c>
      <c r="AF215" s="7" t="s">
        <v>21</v>
      </c>
      <c r="AG215" s="8">
        <v>456.2</v>
      </c>
      <c r="AH215" s="8">
        <v>456.2</v>
      </c>
      <c r="AI215" s="8">
        <v>17.329999999999998</v>
      </c>
      <c r="AJ215" s="8">
        <v>19.41</v>
      </c>
      <c r="AK215" s="8">
        <v>456.2</v>
      </c>
      <c r="AL215" s="8">
        <v>456.2</v>
      </c>
      <c r="AM215" s="8">
        <v>19.41</v>
      </c>
      <c r="AN215" s="8">
        <v>19.41</v>
      </c>
    </row>
    <row r="216" spans="1:40" x14ac:dyDescent="0.2">
      <c r="A216" s="7" t="s">
        <v>894</v>
      </c>
      <c r="B216" s="6"/>
      <c r="C216" s="6"/>
      <c r="D216" s="6"/>
      <c r="E216" s="6"/>
      <c r="AD216" s="7" t="s">
        <v>870</v>
      </c>
      <c r="AE216" s="7" t="s">
        <v>893</v>
      </c>
      <c r="AF216" s="7" t="s">
        <v>21</v>
      </c>
      <c r="AG216" s="8">
        <v>455.94</v>
      </c>
      <c r="AH216" s="8">
        <v>455.94</v>
      </c>
      <c r="AI216" s="8">
        <v>17.329999999999998</v>
      </c>
      <c r="AJ216" s="8">
        <v>16.25</v>
      </c>
      <c r="AK216" s="8">
        <v>455.94</v>
      </c>
      <c r="AL216" s="8">
        <v>455.94</v>
      </c>
      <c r="AM216" s="8">
        <v>17.329999999999998</v>
      </c>
      <c r="AN216" s="8">
        <v>16.25</v>
      </c>
    </row>
    <row r="217" spans="1:40" x14ac:dyDescent="0.2">
      <c r="A217" s="7" t="s">
        <v>892</v>
      </c>
      <c r="B217" s="6"/>
      <c r="C217" s="6"/>
      <c r="D217" s="6"/>
      <c r="E217" s="6"/>
      <c r="AD217" s="7" t="s">
        <v>868</v>
      </c>
      <c r="AE217" s="7" t="s">
        <v>891</v>
      </c>
      <c r="AF217" s="7" t="s">
        <v>27</v>
      </c>
      <c r="AG217" s="8">
        <v>401.73</v>
      </c>
      <c r="AH217" s="8">
        <v>451.73</v>
      </c>
      <c r="AI217" s="8">
        <v>15.33</v>
      </c>
      <c r="AJ217" s="8">
        <v>17.32</v>
      </c>
      <c r="AK217" s="8">
        <v>451.73</v>
      </c>
      <c r="AL217" s="8">
        <v>451.73</v>
      </c>
      <c r="AM217" s="8">
        <v>17.329999999999998</v>
      </c>
      <c r="AN217" s="8">
        <v>17.32</v>
      </c>
    </row>
    <row r="218" spans="1:40" x14ac:dyDescent="0.2">
      <c r="A218" s="7" t="s">
        <v>890</v>
      </c>
      <c r="B218" s="6"/>
      <c r="C218" s="6"/>
      <c r="D218" s="6"/>
      <c r="E218" s="6"/>
      <c r="AD218" s="7" t="s">
        <v>867</v>
      </c>
      <c r="AE218" s="7" t="s">
        <v>19</v>
      </c>
      <c r="AF218" s="7" t="s">
        <v>18</v>
      </c>
      <c r="AG218" s="8">
        <v>426.89</v>
      </c>
      <c r="AH218" s="8">
        <v>426.89</v>
      </c>
      <c r="AI218" s="8">
        <v>8.67</v>
      </c>
      <c r="AJ218" s="8">
        <v>19.23</v>
      </c>
      <c r="AK218" s="8">
        <v>447.21</v>
      </c>
      <c r="AL218" s="8">
        <v>437.05</v>
      </c>
      <c r="AM218" s="8">
        <v>19.239999999999998</v>
      </c>
      <c r="AN218" s="8">
        <v>19.23</v>
      </c>
    </row>
    <row r="219" spans="1:40" x14ac:dyDescent="0.2">
      <c r="A219" s="7" t="s">
        <v>889</v>
      </c>
      <c r="B219" s="6"/>
      <c r="C219" s="6"/>
      <c r="D219" s="6"/>
      <c r="E219" s="6"/>
      <c r="AD219" s="7" t="s">
        <v>866</v>
      </c>
      <c r="AE219" s="7" t="s">
        <v>36</v>
      </c>
      <c r="AF219" s="7" t="s">
        <v>18</v>
      </c>
      <c r="AG219" s="8">
        <v>422.91</v>
      </c>
      <c r="AH219" s="8">
        <v>422.91</v>
      </c>
      <c r="AI219" s="8">
        <v>34.67</v>
      </c>
      <c r="AJ219" s="8">
        <v>23.82</v>
      </c>
      <c r="AK219" s="8">
        <v>443.05</v>
      </c>
      <c r="AL219" s="8">
        <v>432.98</v>
      </c>
      <c r="AM219" s="8">
        <v>34.67</v>
      </c>
      <c r="AN219" s="8">
        <v>23.82</v>
      </c>
    </row>
    <row r="220" spans="1:40" x14ac:dyDescent="0.2">
      <c r="A220" s="7" t="s">
        <v>888</v>
      </c>
      <c r="B220" s="6"/>
      <c r="C220" s="6"/>
      <c r="D220" s="6"/>
      <c r="E220" s="6"/>
      <c r="AD220" s="7" t="s">
        <v>865</v>
      </c>
      <c r="AE220" s="7" t="s">
        <v>887</v>
      </c>
      <c r="AF220" s="7" t="s">
        <v>24</v>
      </c>
      <c r="AG220" s="8">
        <v>442.47</v>
      </c>
      <c r="AH220" s="8">
        <v>442.47</v>
      </c>
      <c r="AI220" s="8">
        <v>19.5</v>
      </c>
      <c r="AJ220" s="8">
        <v>19.5</v>
      </c>
      <c r="AK220" s="8">
        <v>442.47</v>
      </c>
      <c r="AL220" s="8">
        <v>442.47</v>
      </c>
      <c r="AM220" s="8">
        <v>19.5</v>
      </c>
      <c r="AN220" s="8">
        <v>19.5</v>
      </c>
    </row>
    <row r="221" spans="1:40" x14ac:dyDescent="0.2">
      <c r="A221" s="7" t="s">
        <v>886</v>
      </c>
      <c r="B221" s="6"/>
      <c r="C221" s="6"/>
      <c r="D221" s="6"/>
      <c r="E221" s="6"/>
      <c r="AD221" s="7" t="s">
        <v>863</v>
      </c>
      <c r="AE221" s="7" t="s">
        <v>885</v>
      </c>
      <c r="AF221" s="7" t="s">
        <v>24</v>
      </c>
      <c r="AG221" s="8">
        <v>440.06</v>
      </c>
      <c r="AH221" s="8">
        <v>440.06</v>
      </c>
      <c r="AI221" s="8">
        <v>21</v>
      </c>
      <c r="AJ221" s="8">
        <v>21.66</v>
      </c>
      <c r="AK221" s="8">
        <v>440.06</v>
      </c>
      <c r="AL221" s="8">
        <v>440.06</v>
      </c>
      <c r="AM221" s="8">
        <v>20</v>
      </c>
      <c r="AN221" s="8">
        <v>21.66</v>
      </c>
    </row>
    <row r="222" spans="1:40" x14ac:dyDescent="0.2">
      <c r="A222" s="7" t="s">
        <v>884</v>
      </c>
      <c r="B222" s="6"/>
      <c r="C222" s="6"/>
      <c r="D222" s="6"/>
      <c r="E222" s="6"/>
      <c r="AD222" s="7" t="s">
        <v>862</v>
      </c>
      <c r="AE222" s="7" t="s">
        <v>883</v>
      </c>
      <c r="AF222" s="7" t="s">
        <v>21</v>
      </c>
      <c r="AG222" s="8">
        <v>439.95</v>
      </c>
      <c r="AH222" s="8">
        <v>439.95</v>
      </c>
      <c r="AI222" s="8">
        <v>17.329999999999998</v>
      </c>
      <c r="AJ222" s="8">
        <v>5.59</v>
      </c>
      <c r="AK222" s="8">
        <v>439.95</v>
      </c>
      <c r="AL222" s="8">
        <v>439.95</v>
      </c>
      <c r="AM222" s="8">
        <v>18.59</v>
      </c>
      <c r="AN222" s="8">
        <v>18.59</v>
      </c>
    </row>
    <row r="223" spans="1:40" x14ac:dyDescent="0.2">
      <c r="A223" s="7" t="s">
        <v>882</v>
      </c>
      <c r="B223" s="6"/>
      <c r="C223" s="6"/>
      <c r="D223" s="6"/>
      <c r="E223" s="6"/>
      <c r="AD223" s="7" t="s">
        <v>861</v>
      </c>
      <c r="AE223" s="7" t="s">
        <v>881</v>
      </c>
      <c r="AF223" s="7" t="s">
        <v>21</v>
      </c>
      <c r="AG223" s="8">
        <v>435.27</v>
      </c>
      <c r="AH223" s="8">
        <v>435.27</v>
      </c>
      <c r="AI223" s="8">
        <v>15.17</v>
      </c>
      <c r="AJ223" s="8">
        <v>15.17</v>
      </c>
      <c r="AK223" s="8">
        <v>435.27</v>
      </c>
      <c r="AL223" s="8">
        <v>435.27</v>
      </c>
      <c r="AM223" s="8">
        <v>15.17</v>
      </c>
      <c r="AN223" s="8">
        <v>15.17</v>
      </c>
    </row>
    <row r="224" spans="1:40" x14ac:dyDescent="0.2">
      <c r="A224" s="7" t="s">
        <v>880</v>
      </c>
      <c r="B224" s="6"/>
      <c r="C224" s="6"/>
      <c r="D224" s="6"/>
      <c r="E224" s="6"/>
      <c r="AD224" s="7" t="s">
        <v>859</v>
      </c>
      <c r="AE224" s="7" t="s">
        <v>510</v>
      </c>
      <c r="AF224" s="7" t="s">
        <v>27</v>
      </c>
      <c r="AG224" s="8">
        <v>433.15</v>
      </c>
      <c r="AH224" s="8">
        <v>433.15</v>
      </c>
      <c r="AI224" s="8">
        <v>26</v>
      </c>
      <c r="AJ224" s="8">
        <v>25.98</v>
      </c>
      <c r="AK224" s="8">
        <v>433.15</v>
      </c>
      <c r="AL224" s="8">
        <v>433.15</v>
      </c>
      <c r="AM224" s="8">
        <v>26</v>
      </c>
      <c r="AN224" s="8">
        <v>25.98</v>
      </c>
    </row>
    <row r="225" spans="1:40" x14ac:dyDescent="0.2">
      <c r="A225" s="7" t="s">
        <v>879</v>
      </c>
      <c r="B225" s="6"/>
      <c r="C225" s="6"/>
      <c r="D225" s="6"/>
      <c r="E225" s="6"/>
      <c r="AD225" s="7" t="s">
        <v>858</v>
      </c>
      <c r="AE225" s="7" t="s">
        <v>60</v>
      </c>
      <c r="AF225" s="7" t="s">
        <v>21</v>
      </c>
      <c r="AG225" s="8">
        <v>430.13</v>
      </c>
      <c r="AH225" s="8">
        <v>430.13</v>
      </c>
      <c r="AI225" s="8">
        <v>13</v>
      </c>
      <c r="AJ225" s="8">
        <v>12.9</v>
      </c>
      <c r="AK225" s="8">
        <v>430.13</v>
      </c>
      <c r="AL225" s="8">
        <v>430.13</v>
      </c>
      <c r="AM225" s="8">
        <v>13</v>
      </c>
      <c r="AN225" s="8">
        <v>12.9</v>
      </c>
    </row>
    <row r="226" spans="1:40" x14ac:dyDescent="0.2">
      <c r="A226" s="7" t="s">
        <v>878</v>
      </c>
      <c r="B226" s="6"/>
      <c r="C226" s="6"/>
      <c r="D226" s="6"/>
      <c r="E226" s="6"/>
      <c r="AD226" s="7" t="s">
        <v>857</v>
      </c>
      <c r="AE226" s="7" t="s">
        <v>877</v>
      </c>
      <c r="AF226" s="7" t="s">
        <v>27</v>
      </c>
      <c r="AG226" s="8">
        <v>429</v>
      </c>
      <c r="AH226" s="8">
        <v>429</v>
      </c>
      <c r="AI226" s="8">
        <v>4.25</v>
      </c>
      <c r="AJ226" s="8">
        <v>23.79</v>
      </c>
      <c r="AK226" s="8">
        <v>429</v>
      </c>
      <c r="AL226" s="8">
        <v>429</v>
      </c>
      <c r="AM226" s="8">
        <v>23.83</v>
      </c>
      <c r="AN226" s="8">
        <v>23.79</v>
      </c>
    </row>
    <row r="227" spans="1:40" x14ac:dyDescent="0.2">
      <c r="A227" s="7" t="s">
        <v>876</v>
      </c>
      <c r="B227" s="6"/>
      <c r="C227" s="6"/>
      <c r="D227" s="6"/>
      <c r="E227" s="6"/>
      <c r="AD227" s="7" t="s">
        <v>855</v>
      </c>
      <c r="AE227" s="7" t="s">
        <v>44</v>
      </c>
      <c r="AF227" s="7" t="s">
        <v>18</v>
      </c>
      <c r="AG227" s="8">
        <v>408.64</v>
      </c>
      <c r="AH227" s="8">
        <v>408.64</v>
      </c>
      <c r="AI227" s="8">
        <v>17.329999999999998</v>
      </c>
      <c r="AJ227" s="8">
        <v>21.66</v>
      </c>
      <c r="AK227" s="8">
        <v>428.1</v>
      </c>
      <c r="AL227" s="8">
        <v>418.37</v>
      </c>
      <c r="AM227" s="8">
        <v>17.329999999999998</v>
      </c>
      <c r="AN227" s="8">
        <v>21.66</v>
      </c>
    </row>
    <row r="228" spans="1:40" x14ac:dyDescent="0.2">
      <c r="A228" s="7" t="s">
        <v>875</v>
      </c>
      <c r="B228" s="6"/>
      <c r="C228" s="6"/>
      <c r="D228" s="6"/>
      <c r="E228" s="6"/>
      <c r="AD228" s="7" t="s">
        <v>853</v>
      </c>
      <c r="AE228" s="7" t="s">
        <v>19</v>
      </c>
      <c r="AF228" s="7" t="s">
        <v>18</v>
      </c>
      <c r="AG228" s="8">
        <v>408.12</v>
      </c>
      <c r="AH228" s="8">
        <v>408.12</v>
      </c>
      <c r="AI228" s="8">
        <v>9.75</v>
      </c>
      <c r="AJ228" s="8">
        <v>17.07</v>
      </c>
      <c r="AK228" s="8">
        <v>427.55</v>
      </c>
      <c r="AL228" s="8">
        <v>417.84</v>
      </c>
      <c r="AM228" s="8">
        <v>18.16</v>
      </c>
      <c r="AN228" s="8">
        <v>17.07</v>
      </c>
    </row>
    <row r="229" spans="1:40" x14ac:dyDescent="0.2">
      <c r="A229" s="7" t="s">
        <v>874</v>
      </c>
      <c r="B229" s="6"/>
      <c r="C229" s="6"/>
      <c r="D229" s="6"/>
      <c r="E229" s="6"/>
      <c r="AD229" s="7" t="s">
        <v>852</v>
      </c>
      <c r="AE229" s="7" t="s">
        <v>873</v>
      </c>
      <c r="AF229" s="7" t="s">
        <v>53</v>
      </c>
      <c r="AG229" s="8">
        <v>426.97</v>
      </c>
      <c r="AH229" s="8">
        <v>426.97</v>
      </c>
      <c r="AI229" s="8">
        <v>22.33</v>
      </c>
      <c r="AJ229" s="8">
        <v>21.66</v>
      </c>
      <c r="AK229" s="8">
        <v>426.97</v>
      </c>
      <c r="AL229" s="8">
        <v>426.97</v>
      </c>
      <c r="AM229" s="8">
        <v>21.67</v>
      </c>
      <c r="AN229" s="8">
        <v>21.66</v>
      </c>
    </row>
    <row r="230" spans="1:40" x14ac:dyDescent="0.2">
      <c r="A230" s="7" t="s">
        <v>872</v>
      </c>
      <c r="B230" s="6"/>
      <c r="C230" s="6"/>
      <c r="D230" s="6"/>
      <c r="E230" s="6"/>
      <c r="AD230" s="7" t="s">
        <v>851</v>
      </c>
      <c r="AE230" s="7" t="s">
        <v>94</v>
      </c>
      <c r="AF230" s="7" t="s">
        <v>27</v>
      </c>
      <c r="AG230" s="8">
        <v>426.5</v>
      </c>
      <c r="AH230" s="8">
        <v>426.5</v>
      </c>
      <c r="AI230" s="8">
        <v>23.83</v>
      </c>
      <c r="AJ230" s="8">
        <v>23.81</v>
      </c>
      <c r="AK230" s="8">
        <v>426.5</v>
      </c>
      <c r="AL230" s="8">
        <v>426.5</v>
      </c>
      <c r="AM230" s="8">
        <v>23.83</v>
      </c>
      <c r="AN230" s="8">
        <v>23.81</v>
      </c>
    </row>
    <row r="231" spans="1:40" x14ac:dyDescent="0.2">
      <c r="A231" s="7" t="s">
        <v>871</v>
      </c>
      <c r="B231" s="6"/>
      <c r="C231" s="6"/>
      <c r="D231" s="6"/>
      <c r="E231" s="6"/>
      <c r="AD231" s="7" t="s">
        <v>849</v>
      </c>
      <c r="AE231" s="7" t="s">
        <v>62</v>
      </c>
      <c r="AF231" s="7" t="s">
        <v>27</v>
      </c>
      <c r="AG231" s="8">
        <v>424</v>
      </c>
      <c r="AH231" s="8">
        <v>424</v>
      </c>
      <c r="AI231" s="8">
        <v>32.5</v>
      </c>
      <c r="AJ231" s="8">
        <v>21.65</v>
      </c>
      <c r="AK231" s="8">
        <v>424</v>
      </c>
      <c r="AL231" s="8">
        <v>424</v>
      </c>
      <c r="AM231" s="8">
        <v>32.5</v>
      </c>
      <c r="AN231" s="8">
        <v>21.65</v>
      </c>
    </row>
    <row r="232" spans="1:40" x14ac:dyDescent="0.2">
      <c r="A232" s="7" t="s">
        <v>870</v>
      </c>
      <c r="B232" s="6"/>
      <c r="C232" s="6"/>
      <c r="D232" s="6"/>
      <c r="E232" s="6"/>
      <c r="AD232" s="7" t="s">
        <v>847</v>
      </c>
      <c r="AE232" s="7" t="s">
        <v>869</v>
      </c>
      <c r="AF232" s="7" t="s">
        <v>53</v>
      </c>
      <c r="AG232" s="8">
        <v>423.95</v>
      </c>
      <c r="AH232" s="8">
        <v>423.95</v>
      </c>
      <c r="AI232" s="8">
        <v>22</v>
      </c>
      <c r="AJ232" s="8">
        <v>21.65</v>
      </c>
      <c r="AK232" s="8">
        <v>423.95</v>
      </c>
      <c r="AL232" s="8">
        <v>423.95</v>
      </c>
      <c r="AM232" s="8">
        <v>21.67</v>
      </c>
      <c r="AN232" s="8">
        <v>21.65</v>
      </c>
    </row>
    <row r="233" spans="1:40" x14ac:dyDescent="0.2">
      <c r="A233" s="7" t="s">
        <v>868</v>
      </c>
      <c r="B233" s="6"/>
      <c r="C233" s="6"/>
      <c r="D233" s="6"/>
      <c r="E233" s="6"/>
      <c r="AD233" s="7" t="s">
        <v>845</v>
      </c>
      <c r="AE233" s="7" t="s">
        <v>69</v>
      </c>
      <c r="AF233" s="7" t="s">
        <v>21</v>
      </c>
      <c r="AG233" s="8">
        <v>421.42</v>
      </c>
      <c r="AH233" s="8">
        <v>421.42</v>
      </c>
      <c r="AI233" s="8">
        <v>30.25</v>
      </c>
      <c r="AJ233" s="8">
        <v>17.329999999999998</v>
      </c>
      <c r="AK233" s="8">
        <v>421.42</v>
      </c>
      <c r="AL233" s="8">
        <v>421.42</v>
      </c>
      <c r="AM233" s="8">
        <v>17.25</v>
      </c>
      <c r="AN233" s="8">
        <v>17.329999999999998</v>
      </c>
    </row>
    <row r="234" spans="1:40" x14ac:dyDescent="0.2">
      <c r="A234" s="7" t="s">
        <v>867</v>
      </c>
      <c r="B234" s="6"/>
      <c r="C234" s="6"/>
      <c r="D234" s="6"/>
      <c r="E234" s="6"/>
      <c r="AD234" s="7" t="s">
        <v>844</v>
      </c>
      <c r="AE234" s="7" t="s">
        <v>44</v>
      </c>
      <c r="AF234" s="7" t="s">
        <v>18</v>
      </c>
      <c r="AG234" s="8">
        <v>402.2</v>
      </c>
      <c r="AH234" s="8">
        <v>402.2</v>
      </c>
      <c r="AI234" s="8">
        <v>26</v>
      </c>
      <c r="AJ234" s="8">
        <v>20.49</v>
      </c>
      <c r="AK234" s="8">
        <v>421.34</v>
      </c>
      <c r="AL234" s="8">
        <v>411.77</v>
      </c>
      <c r="AM234" s="8">
        <v>26</v>
      </c>
      <c r="AN234" s="8">
        <v>20.49</v>
      </c>
    </row>
    <row r="235" spans="1:40" x14ac:dyDescent="0.2">
      <c r="A235" s="7" t="s">
        <v>866</v>
      </c>
      <c r="B235" s="6"/>
      <c r="C235" s="6"/>
      <c r="D235" s="6"/>
      <c r="E235" s="6"/>
      <c r="AD235" s="7" t="s">
        <v>842</v>
      </c>
      <c r="AE235" s="7" t="s">
        <v>44</v>
      </c>
      <c r="AF235" s="7" t="s">
        <v>18</v>
      </c>
      <c r="AG235" s="8">
        <v>398.4</v>
      </c>
      <c r="AH235" s="8">
        <v>398.4</v>
      </c>
      <c r="AI235" s="8">
        <v>20.58</v>
      </c>
      <c r="AJ235" s="8">
        <v>20.57</v>
      </c>
      <c r="AK235" s="8">
        <v>417.36</v>
      </c>
      <c r="AL235" s="8">
        <v>407.88</v>
      </c>
      <c r="AM235" s="8">
        <v>43.08</v>
      </c>
      <c r="AN235" s="8">
        <v>20.57</v>
      </c>
    </row>
    <row r="236" spans="1:40" x14ac:dyDescent="0.2">
      <c r="A236" s="7" t="s">
        <v>865</v>
      </c>
      <c r="B236" s="6"/>
      <c r="C236" s="6"/>
      <c r="D236" s="6"/>
      <c r="E236" s="6"/>
      <c r="AD236" s="7" t="s">
        <v>840</v>
      </c>
      <c r="AE236" s="7" t="s">
        <v>864</v>
      </c>
      <c r="AF236" s="7" t="s">
        <v>21</v>
      </c>
      <c r="AG236" s="8">
        <v>412.42</v>
      </c>
      <c r="AH236" s="8">
        <v>412.42</v>
      </c>
      <c r="AI236" s="8">
        <v>17.329999999999998</v>
      </c>
      <c r="AJ236" s="8">
        <v>17.329999999999998</v>
      </c>
      <c r="AK236" s="8">
        <v>412.42</v>
      </c>
      <c r="AL236" s="8">
        <v>412.42</v>
      </c>
      <c r="AM236" s="8">
        <v>17.329999999999998</v>
      </c>
      <c r="AN236" s="8">
        <v>17.329999999999998</v>
      </c>
    </row>
    <row r="237" spans="1:40" x14ac:dyDescent="0.2">
      <c r="A237" s="7" t="s">
        <v>863</v>
      </c>
      <c r="B237" s="6"/>
      <c r="C237" s="6"/>
      <c r="D237" s="6"/>
      <c r="E237" s="6"/>
      <c r="AD237" s="7" t="s">
        <v>838</v>
      </c>
      <c r="AE237" s="7" t="s">
        <v>523</v>
      </c>
      <c r="AF237" s="7" t="s">
        <v>27</v>
      </c>
      <c r="AG237" s="8">
        <v>411.6</v>
      </c>
      <c r="AH237" s="8">
        <v>411.6</v>
      </c>
      <c r="AI237" s="8">
        <v>20.5</v>
      </c>
      <c r="AJ237" s="8">
        <v>19.489999999999998</v>
      </c>
      <c r="AK237" s="8">
        <v>411.6</v>
      </c>
      <c r="AL237" s="8">
        <v>411.6</v>
      </c>
      <c r="AM237" s="8">
        <v>19.5</v>
      </c>
      <c r="AN237" s="8">
        <v>19.489999999999998</v>
      </c>
    </row>
    <row r="238" spans="1:40" x14ac:dyDescent="0.2">
      <c r="A238" s="7" t="s">
        <v>862</v>
      </c>
      <c r="B238" s="6"/>
      <c r="C238" s="6"/>
      <c r="D238" s="6"/>
      <c r="E238" s="6"/>
      <c r="AD238" s="7" t="s">
        <v>837</v>
      </c>
      <c r="AE238" s="7" t="s">
        <v>62</v>
      </c>
      <c r="AF238" s="7" t="s">
        <v>24</v>
      </c>
      <c r="AG238" s="8">
        <v>411</v>
      </c>
      <c r="AH238" s="8">
        <v>411</v>
      </c>
      <c r="AI238" s="8">
        <v>22</v>
      </c>
      <c r="AJ238" s="8">
        <v>21.65</v>
      </c>
      <c r="AK238" s="8">
        <v>411</v>
      </c>
      <c r="AL238" s="8">
        <v>411</v>
      </c>
      <c r="AM238" s="8">
        <v>21.67</v>
      </c>
      <c r="AN238" s="8">
        <v>21.65</v>
      </c>
    </row>
    <row r="239" spans="1:40" x14ac:dyDescent="0.2">
      <c r="A239" s="7" t="s">
        <v>861</v>
      </c>
      <c r="B239" s="6"/>
      <c r="C239" s="6"/>
      <c r="D239" s="6"/>
      <c r="E239" s="6"/>
      <c r="AD239" s="7" t="s">
        <v>835</v>
      </c>
      <c r="AE239" s="7" t="s">
        <v>860</v>
      </c>
      <c r="AF239" s="7" t="s">
        <v>53</v>
      </c>
      <c r="AG239" s="8">
        <v>410.86</v>
      </c>
      <c r="AH239" s="8">
        <v>410.86</v>
      </c>
      <c r="AI239" s="8">
        <v>17.329999999999998</v>
      </c>
      <c r="AJ239" s="8">
        <v>17.329999999999998</v>
      </c>
      <c r="AK239" s="8">
        <v>410.86</v>
      </c>
      <c r="AL239" s="8">
        <v>410.86</v>
      </c>
      <c r="AM239" s="8">
        <v>17.329999999999998</v>
      </c>
      <c r="AN239" s="8">
        <v>17.329999999999998</v>
      </c>
    </row>
    <row r="240" spans="1:40" x14ac:dyDescent="0.2">
      <c r="A240" s="7" t="s">
        <v>859</v>
      </c>
      <c r="B240" s="6"/>
      <c r="C240" s="6"/>
      <c r="D240" s="6"/>
      <c r="E240" s="6"/>
      <c r="AD240" s="7" t="s">
        <v>834</v>
      </c>
      <c r="AE240" s="7" t="s">
        <v>814</v>
      </c>
      <c r="AF240" s="7" t="s">
        <v>27</v>
      </c>
      <c r="AG240" s="8">
        <v>441.4</v>
      </c>
      <c r="AH240" s="8">
        <v>441.4</v>
      </c>
      <c r="AI240" s="8">
        <v>26</v>
      </c>
      <c r="AJ240" s="8">
        <v>25.99</v>
      </c>
      <c r="AK240" s="8">
        <v>409.4</v>
      </c>
      <c r="AL240" s="8">
        <v>441.4</v>
      </c>
      <c r="AM240" s="8">
        <v>24</v>
      </c>
      <c r="AN240" s="8">
        <v>25.99</v>
      </c>
    </row>
    <row r="241" spans="1:40" x14ac:dyDescent="0.2">
      <c r="A241" s="7" t="s">
        <v>858</v>
      </c>
      <c r="B241" s="6"/>
      <c r="C241" s="6"/>
      <c r="D241" s="6"/>
      <c r="E241" s="6"/>
      <c r="AD241" s="7" t="s">
        <v>832</v>
      </c>
      <c r="AE241" s="7" t="s">
        <v>19</v>
      </c>
      <c r="AF241" s="7" t="s">
        <v>18</v>
      </c>
      <c r="AG241" s="8">
        <v>386.93</v>
      </c>
      <c r="AH241" s="8">
        <v>386.93</v>
      </c>
      <c r="AI241" s="8">
        <v>13</v>
      </c>
      <c r="AJ241" s="8">
        <v>16.77</v>
      </c>
      <c r="AK241" s="8">
        <v>405.36</v>
      </c>
      <c r="AL241" s="8">
        <v>396.15</v>
      </c>
      <c r="AM241" s="8">
        <v>21.1</v>
      </c>
      <c r="AN241" s="8">
        <v>16.77</v>
      </c>
    </row>
    <row r="242" spans="1:40" x14ac:dyDescent="0.2">
      <c r="A242" s="7" t="s">
        <v>857</v>
      </c>
      <c r="B242" s="6"/>
      <c r="C242" s="6"/>
      <c r="D242" s="6"/>
      <c r="E242" s="6"/>
      <c r="AD242" s="7" t="s">
        <v>830</v>
      </c>
      <c r="AE242" s="7" t="s">
        <v>856</v>
      </c>
      <c r="AF242" s="7" t="s">
        <v>53</v>
      </c>
      <c r="AG242" s="8">
        <v>354.93</v>
      </c>
      <c r="AH242" s="8">
        <v>404.93</v>
      </c>
      <c r="AI242" s="8">
        <v>14.83</v>
      </c>
      <c r="AJ242" s="8">
        <v>17.329999999999998</v>
      </c>
      <c r="AK242" s="8">
        <v>404.93</v>
      </c>
      <c r="AL242" s="8">
        <v>404.93</v>
      </c>
      <c r="AM242" s="8">
        <v>17.329999999999998</v>
      </c>
      <c r="AN242" s="8">
        <v>17.329999999999998</v>
      </c>
    </row>
    <row r="243" spans="1:40" x14ac:dyDescent="0.2">
      <c r="A243" s="7" t="s">
        <v>855</v>
      </c>
      <c r="B243" s="6"/>
      <c r="C243" s="6"/>
      <c r="D243" s="6"/>
      <c r="E243" s="6"/>
      <c r="AD243" s="7" t="s">
        <v>828</v>
      </c>
      <c r="AE243" s="7" t="s">
        <v>854</v>
      </c>
      <c r="AF243" s="7" t="s">
        <v>27</v>
      </c>
      <c r="AG243" s="8">
        <v>404.81</v>
      </c>
      <c r="AH243" s="8">
        <v>404.81</v>
      </c>
      <c r="AI243" s="8">
        <v>19.5</v>
      </c>
      <c r="AJ243" s="8">
        <v>19.5</v>
      </c>
      <c r="AK243" s="8">
        <v>404.81</v>
      </c>
      <c r="AL243" s="8">
        <v>404.81</v>
      </c>
      <c r="AM243" s="8">
        <v>19.5</v>
      </c>
      <c r="AN243" s="8">
        <v>19.5</v>
      </c>
    </row>
    <row r="244" spans="1:40" x14ac:dyDescent="0.2">
      <c r="A244" s="7" t="s">
        <v>853</v>
      </c>
      <c r="B244" s="6"/>
      <c r="C244" s="6"/>
      <c r="D244" s="6"/>
      <c r="E244" s="6"/>
      <c r="AD244" s="7" t="s">
        <v>827</v>
      </c>
      <c r="AE244" s="7" t="s">
        <v>602</v>
      </c>
      <c r="AF244" s="7" t="s">
        <v>24</v>
      </c>
      <c r="AG244" s="8">
        <v>416.13</v>
      </c>
      <c r="AH244" s="8">
        <v>416.13</v>
      </c>
      <c r="AI244" s="8">
        <v>57.58</v>
      </c>
      <c r="AJ244" s="8">
        <v>28.1</v>
      </c>
      <c r="AK244" s="8">
        <v>404.4</v>
      </c>
      <c r="AL244" s="8">
        <v>404.4</v>
      </c>
      <c r="AM244" s="8">
        <v>57.08</v>
      </c>
      <c r="AN244" s="8">
        <v>28.1</v>
      </c>
    </row>
    <row r="245" spans="1:40" x14ac:dyDescent="0.2">
      <c r="A245" s="7" t="s">
        <v>852</v>
      </c>
      <c r="B245" s="6"/>
      <c r="C245" s="6"/>
      <c r="D245" s="6"/>
      <c r="E245" s="6"/>
      <c r="AD245" s="7" t="s">
        <v>826</v>
      </c>
      <c r="AE245" s="7" t="s">
        <v>36</v>
      </c>
      <c r="AF245" s="7" t="s">
        <v>18</v>
      </c>
      <c r="AG245" s="8">
        <v>384.52</v>
      </c>
      <c r="AH245" s="8">
        <v>384.52</v>
      </c>
      <c r="AI245" s="8">
        <v>30.5</v>
      </c>
      <c r="AJ245" s="8">
        <v>26</v>
      </c>
      <c r="AK245" s="8">
        <v>402.82</v>
      </c>
      <c r="AL245" s="8">
        <v>393.67</v>
      </c>
      <c r="AM245" s="8">
        <v>26</v>
      </c>
      <c r="AN245" s="8">
        <v>26</v>
      </c>
    </row>
    <row r="246" spans="1:40" x14ac:dyDescent="0.2">
      <c r="A246" s="7" t="s">
        <v>851</v>
      </c>
      <c r="B246" s="6"/>
      <c r="C246" s="6"/>
      <c r="D246" s="6"/>
      <c r="E246" s="6"/>
      <c r="AD246" s="7" t="s">
        <v>825</v>
      </c>
      <c r="AE246" s="7" t="s">
        <v>850</v>
      </c>
      <c r="AF246" s="7" t="s">
        <v>24</v>
      </c>
      <c r="AG246" s="8">
        <v>400.28</v>
      </c>
      <c r="AH246" s="8">
        <v>400.28</v>
      </c>
      <c r="AI246" s="8">
        <v>15.33</v>
      </c>
      <c r="AJ246" s="8">
        <v>17.32</v>
      </c>
      <c r="AK246" s="8">
        <v>400.28</v>
      </c>
      <c r="AL246" s="8">
        <v>400.28</v>
      </c>
      <c r="AM246" s="8">
        <v>17.329999999999998</v>
      </c>
      <c r="AN246" s="8">
        <v>17.32</v>
      </c>
    </row>
    <row r="247" spans="1:40" x14ac:dyDescent="0.2">
      <c r="A247" s="7" t="s">
        <v>849</v>
      </c>
      <c r="B247" s="6"/>
      <c r="C247" s="6"/>
      <c r="D247" s="6"/>
      <c r="E247" s="6"/>
      <c r="AD247" s="7" t="s">
        <v>823</v>
      </c>
      <c r="AE247" s="7" t="s">
        <v>848</v>
      </c>
      <c r="AF247" s="7" t="s">
        <v>53</v>
      </c>
      <c r="AG247" s="8">
        <v>399</v>
      </c>
      <c r="AH247" s="8">
        <v>399</v>
      </c>
      <c r="AI247" s="8">
        <v>12.25</v>
      </c>
      <c r="AJ247" s="8">
        <v>15.16</v>
      </c>
      <c r="AK247" s="8">
        <v>399</v>
      </c>
      <c r="AL247" s="8">
        <v>399</v>
      </c>
      <c r="AM247" s="8">
        <v>15.17</v>
      </c>
      <c r="AN247" s="8">
        <v>15.16</v>
      </c>
    </row>
    <row r="248" spans="1:40" x14ac:dyDescent="0.2">
      <c r="A248" s="7" t="s">
        <v>847</v>
      </c>
      <c r="B248" s="6"/>
      <c r="C248" s="6"/>
      <c r="D248" s="6"/>
      <c r="E248" s="6"/>
      <c r="AD248" s="7" t="s">
        <v>822</v>
      </c>
      <c r="AE248" s="7" t="s">
        <v>846</v>
      </c>
      <c r="AF248" s="7" t="s">
        <v>24</v>
      </c>
      <c r="AG248" s="8">
        <v>398.51</v>
      </c>
      <c r="AH248" s="8">
        <v>398.51</v>
      </c>
      <c r="AI248" s="8">
        <v>17.329999999999998</v>
      </c>
      <c r="AJ248" s="8">
        <v>17.329999999999998</v>
      </c>
      <c r="AK248" s="8">
        <v>398.51</v>
      </c>
      <c r="AL248" s="8">
        <v>398.51</v>
      </c>
      <c r="AM248" s="8">
        <v>17.329999999999998</v>
      </c>
      <c r="AN248" s="8">
        <v>17.329999999999998</v>
      </c>
    </row>
    <row r="249" spans="1:40" x14ac:dyDescent="0.2">
      <c r="A249" s="7" t="s">
        <v>845</v>
      </c>
      <c r="B249" s="6"/>
      <c r="C249" s="6"/>
      <c r="D249" s="6"/>
      <c r="E249" s="6"/>
      <c r="AD249" s="7" t="s">
        <v>821</v>
      </c>
      <c r="AE249" s="7" t="s">
        <v>510</v>
      </c>
      <c r="AF249" s="7" t="s">
        <v>27</v>
      </c>
      <c r="AG249" s="8">
        <v>397.06</v>
      </c>
      <c r="AH249" s="8">
        <v>397.06</v>
      </c>
      <c r="AI249" s="8">
        <v>45</v>
      </c>
      <c r="AJ249" s="8">
        <v>19.48</v>
      </c>
      <c r="AK249" s="8">
        <v>397.06</v>
      </c>
      <c r="AL249" s="8">
        <v>397.06</v>
      </c>
      <c r="AM249" s="8">
        <v>45.5</v>
      </c>
      <c r="AN249" s="8">
        <v>19.48</v>
      </c>
    </row>
    <row r="250" spans="1:40" x14ac:dyDescent="0.2">
      <c r="A250" s="7" t="s">
        <v>844</v>
      </c>
      <c r="B250" s="6"/>
      <c r="C250" s="6"/>
      <c r="D250" s="6"/>
      <c r="E250" s="6"/>
      <c r="AD250" s="7" t="s">
        <v>820</v>
      </c>
      <c r="AE250" s="7" t="s">
        <v>843</v>
      </c>
      <c r="AF250" s="7" t="s">
        <v>27</v>
      </c>
      <c r="AG250" s="8">
        <v>283.08</v>
      </c>
      <c r="AH250" s="8">
        <v>393.08</v>
      </c>
      <c r="AI250" s="8">
        <v>14</v>
      </c>
      <c r="AJ250" s="8">
        <v>17.32</v>
      </c>
      <c r="AK250" s="8">
        <v>393.08</v>
      </c>
      <c r="AL250" s="8">
        <v>393.08</v>
      </c>
      <c r="AM250" s="8">
        <v>15.5</v>
      </c>
      <c r="AN250" s="8">
        <v>17.32</v>
      </c>
    </row>
    <row r="251" spans="1:40" x14ac:dyDescent="0.2">
      <c r="A251" s="7" t="s">
        <v>842</v>
      </c>
      <c r="B251" s="6"/>
      <c r="C251" s="6"/>
      <c r="D251" s="6"/>
      <c r="E251" s="6"/>
      <c r="AD251" s="7" t="s">
        <v>819</v>
      </c>
      <c r="AE251" s="7" t="s">
        <v>841</v>
      </c>
      <c r="AF251" s="7" t="s">
        <v>53</v>
      </c>
      <c r="AG251" s="8">
        <v>388.27</v>
      </c>
      <c r="AH251" s="8">
        <v>388.27</v>
      </c>
      <c r="AI251" s="8">
        <v>13</v>
      </c>
      <c r="AJ251" s="8">
        <v>19.5</v>
      </c>
      <c r="AK251" s="8">
        <v>388.27</v>
      </c>
      <c r="AL251" s="8">
        <v>388.27</v>
      </c>
      <c r="AM251" s="8">
        <v>13</v>
      </c>
      <c r="AN251" s="8">
        <v>19.5</v>
      </c>
    </row>
    <row r="252" spans="1:40" x14ac:dyDescent="0.2">
      <c r="A252" s="7" t="s">
        <v>840</v>
      </c>
      <c r="B252" s="6"/>
      <c r="C252" s="6"/>
      <c r="D252" s="6"/>
      <c r="E252" s="6"/>
      <c r="AD252" s="7" t="s">
        <v>818</v>
      </c>
      <c r="AE252" s="7" t="s">
        <v>839</v>
      </c>
      <c r="AF252" s="7" t="s">
        <v>53</v>
      </c>
      <c r="AG252" s="8">
        <v>335.02</v>
      </c>
      <c r="AH252" s="8">
        <v>385.88</v>
      </c>
      <c r="AI252" s="8">
        <v>12</v>
      </c>
      <c r="AJ252" s="8">
        <v>16.239999999999998</v>
      </c>
      <c r="AK252" s="8">
        <v>385.88</v>
      </c>
      <c r="AL252" s="8">
        <v>385.88</v>
      </c>
      <c r="AM252" s="8">
        <v>15.17</v>
      </c>
      <c r="AN252" s="8">
        <v>16.239999999999998</v>
      </c>
    </row>
    <row r="253" spans="1:40" x14ac:dyDescent="0.2">
      <c r="A253" s="7" t="s">
        <v>838</v>
      </c>
      <c r="B253" s="6"/>
      <c r="C253" s="6"/>
      <c r="D253" s="6"/>
      <c r="E253" s="6"/>
      <c r="AD253" s="7" t="s">
        <v>817</v>
      </c>
      <c r="AE253" s="7" t="s">
        <v>19</v>
      </c>
      <c r="AF253" s="7" t="s">
        <v>18</v>
      </c>
      <c r="AG253" s="8">
        <v>367.81</v>
      </c>
      <c r="AH253" s="8">
        <v>367.81</v>
      </c>
      <c r="AI253" s="8">
        <v>17.5</v>
      </c>
      <c r="AJ253" s="8">
        <v>15.16</v>
      </c>
      <c r="AK253" s="8">
        <v>385.31</v>
      </c>
      <c r="AL253" s="8">
        <v>376.56</v>
      </c>
      <c r="AM253" s="8">
        <v>14</v>
      </c>
      <c r="AN253" s="8">
        <v>15.16</v>
      </c>
    </row>
    <row r="254" spans="1:40" x14ac:dyDescent="0.2">
      <c r="A254" s="7" t="s">
        <v>837</v>
      </c>
      <c r="B254" s="6"/>
      <c r="C254" s="6"/>
      <c r="D254" s="6"/>
      <c r="E254" s="6"/>
      <c r="AD254" s="7" t="s">
        <v>816</v>
      </c>
      <c r="AE254" s="7" t="s">
        <v>836</v>
      </c>
      <c r="AF254" s="7" t="s">
        <v>53</v>
      </c>
      <c r="AG254" s="8">
        <v>382.09</v>
      </c>
      <c r="AH254" s="8">
        <v>382.09</v>
      </c>
      <c r="AI254" s="8">
        <v>15.17</v>
      </c>
      <c r="AJ254" s="8">
        <v>15.16</v>
      </c>
      <c r="AK254" s="8">
        <v>382.09</v>
      </c>
      <c r="AL254" s="8">
        <v>382.09</v>
      </c>
      <c r="AM254" s="8">
        <v>15.17</v>
      </c>
      <c r="AN254" s="8">
        <v>15.16</v>
      </c>
    </row>
    <row r="255" spans="1:40" x14ac:dyDescent="0.2">
      <c r="A255" s="7" t="s">
        <v>835</v>
      </c>
      <c r="B255" s="6"/>
      <c r="C255" s="6"/>
      <c r="D255" s="6"/>
      <c r="E255" s="6"/>
      <c r="AD255" s="7" t="s">
        <v>815</v>
      </c>
      <c r="AE255" s="7" t="s">
        <v>36</v>
      </c>
      <c r="AF255" s="7" t="s">
        <v>18</v>
      </c>
      <c r="AG255" s="8">
        <v>364.04</v>
      </c>
      <c r="AH255" s="8">
        <v>364.04</v>
      </c>
      <c r="AI255" s="8">
        <v>42.25</v>
      </c>
      <c r="AJ255" s="8">
        <v>19.489999999999998</v>
      </c>
      <c r="AK255" s="8">
        <v>381.36</v>
      </c>
      <c r="AL255" s="8">
        <v>372.7</v>
      </c>
      <c r="AM255" s="8">
        <v>18</v>
      </c>
      <c r="AN255" s="8">
        <v>19.489999999999998</v>
      </c>
    </row>
    <row r="256" spans="1:40" x14ac:dyDescent="0.2">
      <c r="A256" s="7" t="s">
        <v>834</v>
      </c>
      <c r="B256" s="6"/>
      <c r="C256" s="6"/>
      <c r="D256" s="6"/>
      <c r="E256" s="6"/>
      <c r="AD256" s="7" t="s">
        <v>813</v>
      </c>
      <c r="AE256" s="7" t="s">
        <v>833</v>
      </c>
      <c r="AF256" s="7" t="s">
        <v>27</v>
      </c>
      <c r="AG256" s="8">
        <v>380.35</v>
      </c>
      <c r="AH256" s="8">
        <v>380.35</v>
      </c>
      <c r="AI256" s="8">
        <v>17.329999999999998</v>
      </c>
      <c r="AJ256" s="8">
        <v>17.329999999999998</v>
      </c>
      <c r="AK256" s="8">
        <v>380.35</v>
      </c>
      <c r="AL256" s="8">
        <v>380.35</v>
      </c>
      <c r="AM256" s="8">
        <v>17.329999999999998</v>
      </c>
      <c r="AN256" s="8">
        <v>17.329999999999998</v>
      </c>
    </row>
    <row r="257" spans="1:40" x14ac:dyDescent="0.2">
      <c r="A257" s="7" t="s">
        <v>832</v>
      </c>
      <c r="B257" s="6"/>
      <c r="C257" s="6"/>
      <c r="D257" s="6"/>
      <c r="E257" s="6"/>
      <c r="AD257" s="7" t="s">
        <v>341</v>
      </c>
      <c r="AE257" s="7" t="s">
        <v>831</v>
      </c>
      <c r="AF257" s="7" t="s">
        <v>27</v>
      </c>
      <c r="AG257" s="8">
        <v>379.91</v>
      </c>
      <c r="AH257" s="8">
        <v>379.91</v>
      </c>
      <c r="AI257" s="8">
        <v>21.67</v>
      </c>
      <c r="AJ257" s="8">
        <v>21.67</v>
      </c>
      <c r="AK257" s="8">
        <v>379.91</v>
      </c>
      <c r="AL257" s="8">
        <v>379.91</v>
      </c>
      <c r="AM257" s="8">
        <v>21.67</v>
      </c>
      <c r="AN257" s="8">
        <v>21.67</v>
      </c>
    </row>
    <row r="258" spans="1:40" x14ac:dyDescent="0.2">
      <c r="A258" s="7" t="s">
        <v>830</v>
      </c>
      <c r="B258" s="6"/>
      <c r="C258" s="6"/>
      <c r="D258" s="6"/>
      <c r="E258" s="6"/>
      <c r="AD258" s="7" t="s">
        <v>811</v>
      </c>
      <c r="AE258" s="7" t="s">
        <v>829</v>
      </c>
      <c r="AF258" s="7" t="s">
        <v>33</v>
      </c>
      <c r="AG258" s="8">
        <v>377.64</v>
      </c>
      <c r="AH258" s="8">
        <v>377.64</v>
      </c>
      <c r="AI258" s="8">
        <v>8.67</v>
      </c>
      <c r="AJ258" s="8">
        <v>18.32</v>
      </c>
      <c r="AK258" s="8">
        <v>377.64</v>
      </c>
      <c r="AL258" s="8">
        <v>377.64</v>
      </c>
      <c r="AM258" s="8">
        <v>17.329999999999998</v>
      </c>
      <c r="AN258" s="8">
        <v>18.32</v>
      </c>
    </row>
    <row r="259" spans="1:40" x14ac:dyDescent="0.2">
      <c r="A259" s="7" t="s">
        <v>828</v>
      </c>
      <c r="B259" s="6"/>
      <c r="C259" s="6"/>
      <c r="D259" s="6"/>
      <c r="E259" s="6"/>
      <c r="AD259" s="7" t="s">
        <v>810</v>
      </c>
      <c r="AE259" s="7" t="s">
        <v>197</v>
      </c>
      <c r="AF259" s="7" t="s">
        <v>24</v>
      </c>
      <c r="AG259" s="8">
        <v>374.02</v>
      </c>
      <c r="AH259" s="8">
        <v>374.02</v>
      </c>
      <c r="AI259" s="8">
        <v>19.5</v>
      </c>
      <c r="AJ259" s="8">
        <v>19.5</v>
      </c>
      <c r="AK259" s="8">
        <v>374.02</v>
      </c>
      <c r="AL259" s="8">
        <v>374.02</v>
      </c>
      <c r="AM259" s="8">
        <v>17.25</v>
      </c>
      <c r="AN259" s="8">
        <v>19.5</v>
      </c>
    </row>
    <row r="260" spans="1:40" x14ac:dyDescent="0.2">
      <c r="A260" s="7" t="s">
        <v>827</v>
      </c>
      <c r="B260" s="6"/>
      <c r="C260" s="6"/>
      <c r="D260" s="6"/>
      <c r="E260" s="6"/>
      <c r="AD260" s="7" t="s">
        <v>809</v>
      </c>
      <c r="AE260" s="7" t="s">
        <v>19</v>
      </c>
      <c r="AF260" s="7" t="s">
        <v>18</v>
      </c>
      <c r="AG260" s="8">
        <v>354.1</v>
      </c>
      <c r="AH260" s="8">
        <v>354.1</v>
      </c>
      <c r="AI260" s="8">
        <v>8.67</v>
      </c>
      <c r="AJ260" s="8">
        <v>13.58</v>
      </c>
      <c r="AK260" s="8">
        <v>370.95</v>
      </c>
      <c r="AL260" s="8">
        <v>362.52</v>
      </c>
      <c r="AM260" s="8">
        <v>8.67</v>
      </c>
      <c r="AN260" s="8">
        <v>13.58</v>
      </c>
    </row>
    <row r="261" spans="1:40" x14ac:dyDescent="0.2">
      <c r="A261" s="7" t="s">
        <v>826</v>
      </c>
      <c r="B261" s="6"/>
      <c r="C261" s="6"/>
      <c r="D261" s="6"/>
      <c r="E261" s="6"/>
      <c r="AD261" s="7" t="s">
        <v>808</v>
      </c>
      <c r="AE261" s="7" t="s">
        <v>36</v>
      </c>
      <c r="AF261" s="7" t="s">
        <v>18</v>
      </c>
      <c r="AG261" s="8">
        <v>353.73</v>
      </c>
      <c r="AH261" s="8">
        <v>353.73</v>
      </c>
      <c r="AI261" s="8">
        <v>13</v>
      </c>
      <c r="AJ261" s="8">
        <v>16.59</v>
      </c>
      <c r="AK261" s="8">
        <v>370.57</v>
      </c>
      <c r="AL261" s="8">
        <v>362.15</v>
      </c>
      <c r="AM261" s="8">
        <v>14.43</v>
      </c>
      <c r="AN261" s="8">
        <v>16.59</v>
      </c>
    </row>
    <row r="262" spans="1:40" x14ac:dyDescent="0.2">
      <c r="A262" s="7" t="s">
        <v>825</v>
      </c>
      <c r="B262" s="6"/>
      <c r="C262" s="6"/>
      <c r="D262" s="6"/>
      <c r="E262" s="6"/>
      <c r="AD262" s="7" t="s">
        <v>806</v>
      </c>
      <c r="AE262" s="7" t="s">
        <v>824</v>
      </c>
      <c r="AF262" s="7" t="s">
        <v>21</v>
      </c>
      <c r="AG262" s="8">
        <v>368.33</v>
      </c>
      <c r="AH262" s="8">
        <v>368.33</v>
      </c>
      <c r="AI262" s="8">
        <v>10</v>
      </c>
      <c r="AJ262" s="8">
        <v>13</v>
      </c>
      <c r="AK262" s="8">
        <v>368.33</v>
      </c>
      <c r="AL262" s="8">
        <v>368.33</v>
      </c>
      <c r="AM262" s="8">
        <v>13</v>
      </c>
      <c r="AN262" s="8">
        <v>13</v>
      </c>
    </row>
    <row r="263" spans="1:40" x14ac:dyDescent="0.2">
      <c r="A263" s="7" t="s">
        <v>823</v>
      </c>
      <c r="B263" s="6"/>
      <c r="C263" s="6"/>
      <c r="D263" s="6"/>
      <c r="E263" s="6"/>
      <c r="AD263" s="7" t="s">
        <v>804</v>
      </c>
      <c r="AE263" s="7" t="s">
        <v>62</v>
      </c>
      <c r="AF263" s="7" t="s">
        <v>24</v>
      </c>
      <c r="AG263" s="8">
        <v>368</v>
      </c>
      <c r="AH263" s="8">
        <v>368</v>
      </c>
      <c r="AI263" s="8">
        <v>14.33</v>
      </c>
      <c r="AJ263" s="8">
        <v>21.65</v>
      </c>
      <c r="AK263" s="8">
        <v>368</v>
      </c>
      <c r="AL263" s="8">
        <v>368</v>
      </c>
      <c r="AM263" s="8">
        <v>17.329999999999998</v>
      </c>
      <c r="AN263" s="8">
        <v>21.65</v>
      </c>
    </row>
    <row r="264" spans="1:40" x14ac:dyDescent="0.2">
      <c r="A264" s="7" t="s">
        <v>822</v>
      </c>
      <c r="B264" s="6"/>
      <c r="C264" s="6"/>
      <c r="D264" s="6"/>
      <c r="E264" s="6"/>
      <c r="AD264" s="7" t="s">
        <v>802</v>
      </c>
      <c r="AE264" s="7" t="s">
        <v>62</v>
      </c>
      <c r="AF264" s="7" t="s">
        <v>24</v>
      </c>
      <c r="AG264" s="8">
        <v>368</v>
      </c>
      <c r="AH264" s="8">
        <v>368</v>
      </c>
      <c r="AI264" s="8">
        <v>21.67</v>
      </c>
      <c r="AJ264" s="8">
        <v>21.65</v>
      </c>
      <c r="AK264" s="8">
        <v>368</v>
      </c>
      <c r="AL264" s="8">
        <v>368</v>
      </c>
      <c r="AM264" s="8">
        <v>21.67</v>
      </c>
      <c r="AN264" s="8">
        <v>21.65</v>
      </c>
    </row>
    <row r="265" spans="1:40" x14ac:dyDescent="0.2">
      <c r="A265" s="7" t="s">
        <v>821</v>
      </c>
      <c r="B265" s="6"/>
      <c r="C265" s="6"/>
      <c r="D265" s="6"/>
      <c r="E265" s="6"/>
      <c r="AD265" s="7" t="s">
        <v>801</v>
      </c>
      <c r="AE265" s="7" t="s">
        <v>62</v>
      </c>
      <c r="AF265" s="7" t="s">
        <v>27</v>
      </c>
      <c r="AG265" s="8">
        <v>368</v>
      </c>
      <c r="AH265" s="8">
        <v>368</v>
      </c>
      <c r="AI265" s="8">
        <v>21.67</v>
      </c>
      <c r="AJ265" s="8">
        <v>21.65</v>
      </c>
      <c r="AK265" s="8">
        <v>368</v>
      </c>
      <c r="AL265" s="8">
        <v>368</v>
      </c>
      <c r="AM265" s="8">
        <v>21.67</v>
      </c>
      <c r="AN265" s="8">
        <v>21.65</v>
      </c>
    </row>
    <row r="266" spans="1:40" x14ac:dyDescent="0.2">
      <c r="A266" s="7" t="s">
        <v>820</v>
      </c>
      <c r="B266" s="6"/>
      <c r="C266" s="6"/>
      <c r="D266" s="6"/>
      <c r="E266" s="6"/>
      <c r="AD266" s="7" t="s">
        <v>799</v>
      </c>
      <c r="AE266" s="7" t="s">
        <v>62</v>
      </c>
      <c r="AF266" s="7" t="s">
        <v>24</v>
      </c>
      <c r="AG266" s="8">
        <v>368</v>
      </c>
      <c r="AH266" s="8">
        <v>368</v>
      </c>
      <c r="AI266" s="8">
        <v>21.67</v>
      </c>
      <c r="AJ266" s="8">
        <v>21.65</v>
      </c>
      <c r="AK266" s="8">
        <v>368</v>
      </c>
      <c r="AL266" s="8">
        <v>368</v>
      </c>
      <c r="AM266" s="8">
        <v>21.67</v>
      </c>
      <c r="AN266" s="8">
        <v>21.65</v>
      </c>
    </row>
    <row r="267" spans="1:40" x14ac:dyDescent="0.2">
      <c r="A267" s="7" t="s">
        <v>819</v>
      </c>
      <c r="B267" s="6"/>
      <c r="C267" s="6"/>
      <c r="D267" s="6"/>
      <c r="E267" s="6"/>
      <c r="AD267" s="7" t="s">
        <v>797</v>
      </c>
      <c r="AE267" s="7" t="s">
        <v>62</v>
      </c>
      <c r="AF267" s="7" t="s">
        <v>27</v>
      </c>
      <c r="AG267" s="8">
        <v>368</v>
      </c>
      <c r="AH267" s="8">
        <v>368</v>
      </c>
      <c r="AI267" s="8">
        <v>20.67</v>
      </c>
      <c r="AJ267" s="8">
        <v>21.65</v>
      </c>
      <c r="AK267" s="8">
        <v>368</v>
      </c>
      <c r="AL267" s="8">
        <v>368</v>
      </c>
      <c r="AM267" s="8">
        <v>21.67</v>
      </c>
      <c r="AN267" s="8">
        <v>21.65</v>
      </c>
    </row>
    <row r="268" spans="1:40" x14ac:dyDescent="0.2">
      <c r="A268" s="7" t="s">
        <v>818</v>
      </c>
      <c r="B268" s="6"/>
      <c r="C268" s="6"/>
      <c r="D268" s="6"/>
      <c r="E268" s="6"/>
      <c r="AD268" s="7" t="s">
        <v>795</v>
      </c>
      <c r="AE268" s="7" t="s">
        <v>814</v>
      </c>
      <c r="AF268" s="7" t="s">
        <v>27</v>
      </c>
      <c r="AG268" s="8">
        <v>367.84</v>
      </c>
      <c r="AH268" s="8">
        <v>367.84</v>
      </c>
      <c r="AI268" s="8">
        <v>21.67</v>
      </c>
      <c r="AJ268" s="8">
        <v>21.66</v>
      </c>
      <c r="AK268" s="8">
        <v>367.84</v>
      </c>
      <c r="AL268" s="8">
        <v>367.84</v>
      </c>
      <c r="AM268" s="8">
        <v>21.67</v>
      </c>
      <c r="AN268" s="8">
        <v>21.66</v>
      </c>
    </row>
    <row r="269" spans="1:40" x14ac:dyDescent="0.2">
      <c r="A269" s="7" t="s">
        <v>817</v>
      </c>
      <c r="B269" s="6"/>
      <c r="C269" s="6"/>
      <c r="D269" s="6"/>
      <c r="E269" s="6"/>
      <c r="AD269" s="7" t="s">
        <v>793</v>
      </c>
      <c r="AE269" s="7" t="s">
        <v>814</v>
      </c>
      <c r="AF269" s="7" t="s">
        <v>27</v>
      </c>
      <c r="AG269" s="8">
        <v>367.84</v>
      </c>
      <c r="AH269" s="8">
        <v>367.84</v>
      </c>
      <c r="AI269" s="8">
        <v>19.670000000000002</v>
      </c>
      <c r="AJ269" s="8">
        <v>21.66</v>
      </c>
      <c r="AK269" s="8">
        <v>367.84</v>
      </c>
      <c r="AL269" s="8">
        <v>367.84</v>
      </c>
      <c r="AM269" s="8">
        <v>20</v>
      </c>
      <c r="AN269" s="8">
        <v>21.66</v>
      </c>
    </row>
    <row r="270" spans="1:40" x14ac:dyDescent="0.2">
      <c r="A270" s="7" t="s">
        <v>816</v>
      </c>
      <c r="B270" s="6"/>
      <c r="C270" s="6"/>
      <c r="D270" s="6"/>
      <c r="E270" s="6"/>
      <c r="AD270" s="7" t="s">
        <v>792</v>
      </c>
      <c r="AE270" s="7" t="s">
        <v>814</v>
      </c>
      <c r="AF270" s="7" t="s">
        <v>27</v>
      </c>
      <c r="AG270" s="8">
        <v>367.84</v>
      </c>
      <c r="AH270" s="8">
        <v>367.84</v>
      </c>
      <c r="AI270" s="8">
        <v>20.67</v>
      </c>
      <c r="AJ270" s="8">
        <v>21.66</v>
      </c>
      <c r="AK270" s="8">
        <v>367.84</v>
      </c>
      <c r="AL270" s="8">
        <v>367.84</v>
      </c>
      <c r="AM270" s="8">
        <v>20.67</v>
      </c>
      <c r="AN270" s="8">
        <v>21.66</v>
      </c>
    </row>
    <row r="271" spans="1:40" x14ac:dyDescent="0.2">
      <c r="A271" s="7" t="s">
        <v>815</v>
      </c>
      <c r="B271" s="6"/>
      <c r="C271" s="6"/>
      <c r="D271" s="6"/>
      <c r="E271" s="6"/>
      <c r="AD271" s="7" t="s">
        <v>790</v>
      </c>
      <c r="AE271" s="7" t="s">
        <v>814</v>
      </c>
      <c r="AF271" s="7" t="s">
        <v>27</v>
      </c>
      <c r="AG271" s="8">
        <v>367.84</v>
      </c>
      <c r="AH271" s="8">
        <v>367.84</v>
      </c>
      <c r="AI271" s="8">
        <v>22</v>
      </c>
      <c r="AJ271" s="8">
        <v>25.99</v>
      </c>
      <c r="AK271" s="8">
        <v>367.84</v>
      </c>
      <c r="AL271" s="8">
        <v>367.84</v>
      </c>
      <c r="AM271" s="8">
        <v>18</v>
      </c>
      <c r="AN271" s="8">
        <v>25.99</v>
      </c>
    </row>
    <row r="272" spans="1:40" x14ac:dyDescent="0.2">
      <c r="A272" s="7" t="s">
        <v>813</v>
      </c>
      <c r="B272" s="6"/>
      <c r="C272" s="6"/>
      <c r="D272" s="6"/>
      <c r="E272" s="6"/>
      <c r="AD272" s="7" t="s">
        <v>789</v>
      </c>
      <c r="AE272" s="7" t="s">
        <v>36</v>
      </c>
      <c r="AF272" s="7" t="s">
        <v>18</v>
      </c>
      <c r="AG272" s="8">
        <v>351.05</v>
      </c>
      <c r="AH272" s="8">
        <v>351.05</v>
      </c>
      <c r="AI272" s="8">
        <v>19.5</v>
      </c>
      <c r="AJ272" s="8">
        <v>19.489999999999998</v>
      </c>
      <c r="AK272" s="8">
        <v>367.76</v>
      </c>
      <c r="AL272" s="8">
        <v>359.41</v>
      </c>
      <c r="AM272" s="8">
        <v>19.5</v>
      </c>
      <c r="AN272" s="8">
        <v>19.489999999999998</v>
      </c>
    </row>
    <row r="273" spans="1:40" x14ac:dyDescent="0.2">
      <c r="A273" s="7" t="s">
        <v>341</v>
      </c>
      <c r="B273" s="6"/>
      <c r="C273" s="6"/>
      <c r="D273" s="6"/>
      <c r="E273" s="6"/>
      <c r="AD273" s="7" t="s">
        <v>787</v>
      </c>
      <c r="AE273" s="7" t="s">
        <v>812</v>
      </c>
      <c r="AF273" s="7" t="s">
        <v>21</v>
      </c>
      <c r="AG273" s="8">
        <v>366.46</v>
      </c>
      <c r="AH273" s="8">
        <v>366.46</v>
      </c>
      <c r="AI273" s="8">
        <v>10.83</v>
      </c>
      <c r="AJ273" s="8">
        <v>10.83</v>
      </c>
      <c r="AK273" s="8">
        <v>366.46</v>
      </c>
      <c r="AL273" s="8">
        <v>366.46</v>
      </c>
      <c r="AM273" s="8">
        <v>7.5</v>
      </c>
      <c r="AN273" s="8">
        <v>10.83</v>
      </c>
    </row>
    <row r="274" spans="1:40" x14ac:dyDescent="0.2">
      <c r="A274" s="7" t="s">
        <v>811</v>
      </c>
      <c r="B274" s="6"/>
      <c r="C274" s="6"/>
      <c r="D274" s="6"/>
      <c r="E274" s="6"/>
      <c r="AD274" s="7" t="s">
        <v>785</v>
      </c>
      <c r="AE274" s="7" t="s">
        <v>36</v>
      </c>
      <c r="AF274" s="7" t="s">
        <v>18</v>
      </c>
      <c r="AG274" s="8">
        <v>347.07</v>
      </c>
      <c r="AH274" s="8">
        <v>347.07</v>
      </c>
      <c r="AI274" s="8">
        <v>22.16</v>
      </c>
      <c r="AJ274" s="8">
        <v>16.059999999999999</v>
      </c>
      <c r="AK274" s="8">
        <v>363.59</v>
      </c>
      <c r="AL274" s="8">
        <v>355.33</v>
      </c>
      <c r="AM274" s="8">
        <v>20.83</v>
      </c>
      <c r="AN274" s="8">
        <v>16.059999999999999</v>
      </c>
    </row>
    <row r="275" spans="1:40" x14ac:dyDescent="0.2">
      <c r="A275" s="7" t="s">
        <v>810</v>
      </c>
      <c r="B275" s="6"/>
      <c r="C275" s="6"/>
      <c r="D275" s="6"/>
      <c r="E275" s="6"/>
      <c r="AD275" s="7" t="s">
        <v>783</v>
      </c>
      <c r="AE275" s="7" t="s">
        <v>19</v>
      </c>
      <c r="AF275" s="7" t="s">
        <v>18</v>
      </c>
      <c r="AG275" s="8">
        <v>346.88</v>
      </c>
      <c r="AH275" s="8">
        <v>346.88</v>
      </c>
      <c r="AI275" s="8">
        <v>18.170000000000002</v>
      </c>
      <c r="AJ275" s="8">
        <v>23.5</v>
      </c>
      <c r="AK275" s="8">
        <v>363.4</v>
      </c>
      <c r="AL275" s="8">
        <v>355.14</v>
      </c>
      <c r="AM275" s="8">
        <v>13</v>
      </c>
      <c r="AN275" s="8">
        <v>23.5</v>
      </c>
    </row>
    <row r="276" spans="1:40" x14ac:dyDescent="0.2">
      <c r="A276" s="7" t="s">
        <v>809</v>
      </c>
      <c r="B276" s="6"/>
      <c r="C276" s="6"/>
      <c r="D276" s="6"/>
      <c r="E276" s="6"/>
      <c r="AD276" s="7" t="s">
        <v>782</v>
      </c>
      <c r="AE276" s="7" t="s">
        <v>36</v>
      </c>
      <c r="AF276" s="7" t="s">
        <v>18</v>
      </c>
      <c r="AG276" s="8">
        <v>344.6</v>
      </c>
      <c r="AH276" s="8">
        <v>344.6</v>
      </c>
      <c r="AI276" s="8">
        <v>22</v>
      </c>
      <c r="AJ276" s="8">
        <v>17.32</v>
      </c>
      <c r="AK276" s="8">
        <v>361</v>
      </c>
      <c r="AL276" s="8">
        <v>352.8</v>
      </c>
      <c r="AM276" s="8">
        <v>16</v>
      </c>
      <c r="AN276" s="8">
        <v>17.32</v>
      </c>
    </row>
    <row r="277" spans="1:40" x14ac:dyDescent="0.2">
      <c r="A277" s="7" t="s">
        <v>808</v>
      </c>
      <c r="B277" s="6"/>
      <c r="C277" s="6"/>
      <c r="D277" s="6"/>
      <c r="E277" s="6"/>
      <c r="AD277" s="7" t="s">
        <v>780</v>
      </c>
      <c r="AE277" s="7" t="s">
        <v>807</v>
      </c>
      <c r="AF277" s="7" t="s">
        <v>53</v>
      </c>
      <c r="AG277" s="8">
        <v>360.19</v>
      </c>
      <c r="AH277" s="8">
        <v>360.19</v>
      </c>
      <c r="AI277" s="8">
        <v>18</v>
      </c>
      <c r="AJ277" s="8">
        <v>17.32</v>
      </c>
      <c r="AK277" s="8">
        <v>360.19</v>
      </c>
      <c r="AL277" s="8">
        <v>360.19</v>
      </c>
      <c r="AM277" s="8">
        <v>14.5</v>
      </c>
      <c r="AN277" s="8">
        <v>17.32</v>
      </c>
    </row>
    <row r="278" spans="1:40" x14ac:dyDescent="0.2">
      <c r="A278" s="7" t="s">
        <v>806</v>
      </c>
      <c r="B278" s="6"/>
      <c r="C278" s="6"/>
      <c r="D278" s="6"/>
      <c r="E278" s="6"/>
      <c r="AD278" s="7" t="s">
        <v>779</v>
      </c>
      <c r="AE278" s="7" t="s">
        <v>805</v>
      </c>
      <c r="AF278" s="7" t="s">
        <v>21</v>
      </c>
      <c r="AG278" s="8">
        <v>355.44</v>
      </c>
      <c r="AH278" s="8">
        <v>355.44</v>
      </c>
      <c r="AI278" s="8">
        <v>17.329999999999998</v>
      </c>
      <c r="AJ278" s="8">
        <v>14.08</v>
      </c>
      <c r="AK278" s="8">
        <v>355.44</v>
      </c>
      <c r="AL278" s="8">
        <v>355.44</v>
      </c>
      <c r="AM278" s="8">
        <v>19.329999999999998</v>
      </c>
      <c r="AN278" s="8">
        <v>14.08</v>
      </c>
    </row>
    <row r="279" spans="1:40" x14ac:dyDescent="0.2">
      <c r="A279" s="7" t="s">
        <v>804</v>
      </c>
      <c r="B279" s="6"/>
      <c r="C279" s="6"/>
      <c r="D279" s="6"/>
      <c r="E279" s="6"/>
      <c r="AD279" s="7" t="s">
        <v>777</v>
      </c>
      <c r="AE279" s="7" t="s">
        <v>803</v>
      </c>
      <c r="AF279" s="7" t="s">
        <v>21</v>
      </c>
      <c r="AG279" s="8">
        <v>354.98</v>
      </c>
      <c r="AH279" s="8">
        <v>354.98</v>
      </c>
      <c r="AI279" s="8">
        <v>17.170000000000002</v>
      </c>
      <c r="AJ279" s="8">
        <v>15.17</v>
      </c>
      <c r="AK279" s="8">
        <v>354.98</v>
      </c>
      <c r="AL279" s="8">
        <v>354.98</v>
      </c>
      <c r="AM279" s="8">
        <v>15.17</v>
      </c>
      <c r="AN279" s="8">
        <v>15.17</v>
      </c>
    </row>
    <row r="280" spans="1:40" x14ac:dyDescent="0.2">
      <c r="A280" s="7" t="s">
        <v>802</v>
      </c>
      <c r="B280" s="6"/>
      <c r="C280" s="6"/>
      <c r="D280" s="6"/>
      <c r="E280" s="6"/>
      <c r="AD280" s="7" t="s">
        <v>776</v>
      </c>
      <c r="AE280" s="7" t="s">
        <v>301</v>
      </c>
      <c r="AF280" s="7" t="s">
        <v>27</v>
      </c>
      <c r="AG280" s="8">
        <v>353.54</v>
      </c>
      <c r="AH280" s="8">
        <v>353.54</v>
      </c>
      <c r="AI280" s="8">
        <v>21.67</v>
      </c>
      <c r="AJ280" s="8">
        <v>21.65</v>
      </c>
      <c r="AK280" s="8">
        <v>353.54</v>
      </c>
      <c r="AL280" s="8">
        <v>353.54</v>
      </c>
      <c r="AM280" s="8">
        <v>21.67</v>
      </c>
      <c r="AN280" s="8">
        <v>21.65</v>
      </c>
    </row>
    <row r="281" spans="1:40" x14ac:dyDescent="0.2">
      <c r="A281" s="7" t="s">
        <v>801</v>
      </c>
      <c r="B281" s="6"/>
      <c r="C281" s="6"/>
      <c r="D281" s="6"/>
      <c r="E281" s="6"/>
      <c r="AD281" s="7" t="s">
        <v>774</v>
      </c>
      <c r="AE281" s="7" t="s">
        <v>800</v>
      </c>
      <c r="AF281" s="7" t="s">
        <v>53</v>
      </c>
      <c r="AG281" s="8">
        <v>351.4</v>
      </c>
      <c r="AH281" s="8">
        <v>351.4</v>
      </c>
      <c r="AI281" s="8">
        <v>17.329999999999998</v>
      </c>
      <c r="AJ281" s="8">
        <v>17.32</v>
      </c>
      <c r="AK281" s="8">
        <v>351.4</v>
      </c>
      <c r="AL281" s="8">
        <v>351.4</v>
      </c>
      <c r="AM281" s="8">
        <v>17.329999999999998</v>
      </c>
      <c r="AN281" s="8">
        <v>17.32</v>
      </c>
    </row>
    <row r="282" spans="1:40" x14ac:dyDescent="0.2">
      <c r="A282" s="7" t="s">
        <v>799</v>
      </c>
      <c r="B282" s="6"/>
      <c r="C282" s="6"/>
      <c r="D282" s="6"/>
      <c r="E282" s="6"/>
      <c r="AD282" s="7" t="s">
        <v>773</v>
      </c>
      <c r="AE282" s="7" t="s">
        <v>798</v>
      </c>
      <c r="AF282" s="7" t="s">
        <v>21</v>
      </c>
      <c r="AG282" s="8">
        <v>350.27</v>
      </c>
      <c r="AH282" s="8">
        <v>350.27</v>
      </c>
      <c r="AI282" s="8">
        <v>12.03</v>
      </c>
      <c r="AJ282" s="8">
        <v>12.78</v>
      </c>
      <c r="AK282" s="8">
        <v>350.27</v>
      </c>
      <c r="AL282" s="8">
        <v>350.27</v>
      </c>
      <c r="AM282" s="8">
        <v>12.78</v>
      </c>
      <c r="AN282" s="8">
        <v>12.78</v>
      </c>
    </row>
    <row r="283" spans="1:40" x14ac:dyDescent="0.2">
      <c r="A283" s="7" t="s">
        <v>797</v>
      </c>
      <c r="B283" s="6"/>
      <c r="C283" s="6"/>
      <c r="D283" s="6"/>
      <c r="E283" s="6"/>
      <c r="AD283" s="7" t="s">
        <v>771</v>
      </c>
      <c r="AE283" s="7" t="s">
        <v>796</v>
      </c>
      <c r="AF283" s="7" t="s">
        <v>21</v>
      </c>
      <c r="AG283" s="8">
        <v>429.37</v>
      </c>
      <c r="AH283" s="8">
        <v>429.37</v>
      </c>
      <c r="AI283" s="8">
        <v>13</v>
      </c>
      <c r="AJ283" s="8">
        <v>13</v>
      </c>
      <c r="AK283" s="8">
        <v>349.95</v>
      </c>
      <c r="AL283" s="8">
        <v>349.95</v>
      </c>
      <c r="AM283" s="8">
        <v>13</v>
      </c>
      <c r="AN283" s="8">
        <v>13</v>
      </c>
    </row>
    <row r="284" spans="1:40" x14ac:dyDescent="0.2">
      <c r="A284" s="7" t="s">
        <v>795</v>
      </c>
      <c r="B284" s="6"/>
      <c r="C284" s="6"/>
      <c r="D284" s="6"/>
      <c r="E284" s="6"/>
      <c r="AD284" s="7" t="s">
        <v>770</v>
      </c>
      <c r="AE284" s="7" t="s">
        <v>794</v>
      </c>
      <c r="AF284" s="7" t="s">
        <v>21</v>
      </c>
      <c r="AG284" s="8">
        <v>348.06</v>
      </c>
      <c r="AH284" s="8">
        <v>348.06</v>
      </c>
      <c r="AI284" s="8">
        <v>11</v>
      </c>
      <c r="AJ284" s="8">
        <v>13</v>
      </c>
      <c r="AK284" s="8">
        <v>348.06</v>
      </c>
      <c r="AL284" s="8">
        <v>348.06</v>
      </c>
      <c r="AM284" s="8">
        <v>13</v>
      </c>
      <c r="AN284" s="8">
        <v>13</v>
      </c>
    </row>
    <row r="285" spans="1:40" x14ac:dyDescent="0.2">
      <c r="A285" s="7" t="s">
        <v>793</v>
      </c>
      <c r="B285" s="6"/>
      <c r="C285" s="6"/>
      <c r="D285" s="6"/>
      <c r="E285" s="6"/>
      <c r="AD285" s="7" t="s">
        <v>768</v>
      </c>
      <c r="AE285" s="7" t="s">
        <v>36</v>
      </c>
      <c r="AF285" s="7" t="s">
        <v>18</v>
      </c>
      <c r="AG285" s="8">
        <v>331.53</v>
      </c>
      <c r="AH285" s="8">
        <v>331.53</v>
      </c>
      <c r="AI285" s="8">
        <v>9.75</v>
      </c>
      <c r="AJ285" s="8">
        <v>16.34</v>
      </c>
      <c r="AK285" s="8">
        <v>347.31</v>
      </c>
      <c r="AL285" s="8">
        <v>339.42</v>
      </c>
      <c r="AM285" s="8">
        <v>9</v>
      </c>
      <c r="AN285" s="8">
        <v>16.34</v>
      </c>
    </row>
    <row r="286" spans="1:40" x14ac:dyDescent="0.2">
      <c r="A286" s="7" t="s">
        <v>792</v>
      </c>
      <c r="B286" s="6"/>
      <c r="C286" s="6"/>
      <c r="D286" s="6"/>
      <c r="E286" s="6"/>
      <c r="AD286" s="7" t="s">
        <v>767</v>
      </c>
      <c r="AE286" s="7" t="s">
        <v>791</v>
      </c>
      <c r="AF286" s="7" t="s">
        <v>21</v>
      </c>
      <c r="AG286" s="8">
        <v>342.37</v>
      </c>
      <c r="AH286" s="8">
        <v>342.37</v>
      </c>
      <c r="AI286" s="8">
        <v>14.33</v>
      </c>
      <c r="AJ286" s="8">
        <v>15.15</v>
      </c>
      <c r="AK286" s="8">
        <v>342.37</v>
      </c>
      <c r="AL286" s="8">
        <v>342.37</v>
      </c>
      <c r="AM286" s="8">
        <v>14.08</v>
      </c>
      <c r="AN286" s="8">
        <v>15.15</v>
      </c>
    </row>
    <row r="287" spans="1:40" x14ac:dyDescent="0.2">
      <c r="A287" s="7" t="s">
        <v>790</v>
      </c>
      <c r="B287" s="6"/>
      <c r="C287" s="6"/>
      <c r="D287" s="6"/>
      <c r="E287" s="6"/>
      <c r="AD287" s="7" t="s">
        <v>766</v>
      </c>
      <c r="AE287" s="7" t="s">
        <v>36</v>
      </c>
      <c r="AF287" s="7" t="s">
        <v>18</v>
      </c>
      <c r="AG287" s="8">
        <v>326.70999999999998</v>
      </c>
      <c r="AH287" s="8">
        <v>326.70999999999998</v>
      </c>
      <c r="AI287" s="8">
        <v>17.329999999999998</v>
      </c>
      <c r="AJ287" s="8">
        <v>17.32</v>
      </c>
      <c r="AK287" s="8">
        <v>342.27</v>
      </c>
      <c r="AL287" s="8">
        <v>334.49</v>
      </c>
      <c r="AM287" s="8">
        <v>17.329999999999998</v>
      </c>
      <c r="AN287" s="8">
        <v>17.32</v>
      </c>
    </row>
    <row r="288" spans="1:40" x14ac:dyDescent="0.2">
      <c r="A288" s="7" t="s">
        <v>789</v>
      </c>
      <c r="B288" s="6"/>
      <c r="C288" s="6"/>
      <c r="D288" s="6"/>
      <c r="E288" s="6"/>
      <c r="AD288" s="7" t="s">
        <v>764</v>
      </c>
      <c r="AE288" s="7" t="s">
        <v>788</v>
      </c>
      <c r="AF288" s="7" t="s">
        <v>21</v>
      </c>
      <c r="AG288" s="8">
        <v>341.66</v>
      </c>
      <c r="AH288" s="8">
        <v>341.66</v>
      </c>
      <c r="AI288" s="8">
        <v>14</v>
      </c>
      <c r="AJ288" s="8">
        <v>13</v>
      </c>
      <c r="AK288" s="8">
        <v>341.66</v>
      </c>
      <c r="AL288" s="8">
        <v>341.66</v>
      </c>
      <c r="AM288" s="8">
        <v>13</v>
      </c>
      <c r="AN288" s="8">
        <v>13</v>
      </c>
    </row>
    <row r="289" spans="1:40" x14ac:dyDescent="0.2">
      <c r="A289" s="7" t="s">
        <v>787</v>
      </c>
      <c r="B289" s="6"/>
      <c r="C289" s="6"/>
      <c r="D289" s="6"/>
      <c r="E289" s="6"/>
      <c r="AD289" s="7" t="s">
        <v>762</v>
      </c>
      <c r="AE289" s="7" t="s">
        <v>786</v>
      </c>
      <c r="AF289" s="7" t="s">
        <v>21</v>
      </c>
      <c r="AG289" s="8">
        <v>338.88</v>
      </c>
      <c r="AH289" s="8">
        <v>338.88</v>
      </c>
      <c r="AI289" s="8">
        <v>4.33</v>
      </c>
      <c r="AJ289" s="8">
        <v>12.65</v>
      </c>
      <c r="AK289" s="8">
        <v>338.88</v>
      </c>
      <c r="AL289" s="8">
        <v>338.88</v>
      </c>
      <c r="AM289" s="8">
        <v>12.65</v>
      </c>
      <c r="AN289" s="8">
        <v>12.65</v>
      </c>
    </row>
    <row r="290" spans="1:40" x14ac:dyDescent="0.2">
      <c r="A290" s="7" t="s">
        <v>785</v>
      </c>
      <c r="B290" s="6"/>
      <c r="C290" s="6"/>
      <c r="D290" s="6"/>
      <c r="E290" s="6"/>
      <c r="AD290" s="7" t="s">
        <v>761</v>
      </c>
      <c r="AE290" s="7" t="s">
        <v>784</v>
      </c>
      <c r="AF290" s="7" t="s">
        <v>53</v>
      </c>
      <c r="AG290" s="8">
        <v>338.17</v>
      </c>
      <c r="AH290" s="8">
        <v>338.17</v>
      </c>
      <c r="AI290" s="8">
        <v>13</v>
      </c>
      <c r="AJ290" s="8">
        <v>13</v>
      </c>
      <c r="AK290" s="8">
        <v>338.17</v>
      </c>
      <c r="AL290" s="8">
        <v>338.17</v>
      </c>
      <c r="AM290" s="8">
        <v>13</v>
      </c>
      <c r="AN290" s="8">
        <v>13</v>
      </c>
    </row>
    <row r="291" spans="1:40" x14ac:dyDescent="0.2">
      <c r="A291" s="7" t="s">
        <v>783</v>
      </c>
      <c r="B291" s="6"/>
      <c r="C291" s="6"/>
      <c r="D291" s="6"/>
      <c r="E291" s="6"/>
      <c r="AD291" s="7" t="s">
        <v>759</v>
      </c>
      <c r="AE291" s="7" t="s">
        <v>662</v>
      </c>
      <c r="AF291" s="7" t="s">
        <v>53</v>
      </c>
      <c r="AG291" s="8">
        <v>335.83</v>
      </c>
      <c r="AH291" s="8">
        <v>335.83</v>
      </c>
      <c r="AI291" s="8">
        <v>13</v>
      </c>
      <c r="AJ291" s="8">
        <v>13</v>
      </c>
      <c r="AK291" s="8">
        <v>335.83</v>
      </c>
      <c r="AL291" s="8">
        <v>335.83</v>
      </c>
      <c r="AM291" s="8">
        <v>13</v>
      </c>
      <c r="AN291" s="8">
        <v>13</v>
      </c>
    </row>
    <row r="292" spans="1:40" x14ac:dyDescent="0.2">
      <c r="A292" s="7" t="s">
        <v>782</v>
      </c>
      <c r="B292" s="6"/>
      <c r="C292" s="6"/>
      <c r="D292" s="6"/>
      <c r="E292" s="6"/>
      <c r="AD292" s="7" t="s">
        <v>757</v>
      </c>
      <c r="AE292" s="7" t="s">
        <v>781</v>
      </c>
      <c r="AF292" s="7" t="s">
        <v>24</v>
      </c>
      <c r="AG292" s="8">
        <v>334.37</v>
      </c>
      <c r="AH292" s="8">
        <v>334.37</v>
      </c>
      <c r="AI292" s="8">
        <v>13</v>
      </c>
      <c r="AJ292" s="8">
        <v>15.16</v>
      </c>
      <c r="AK292" s="8">
        <v>334.37</v>
      </c>
      <c r="AL292" s="8">
        <v>334.37</v>
      </c>
      <c r="AM292" s="8">
        <v>12</v>
      </c>
      <c r="AN292" s="8">
        <v>15.16</v>
      </c>
    </row>
    <row r="293" spans="1:40" x14ac:dyDescent="0.2">
      <c r="A293" s="7" t="s">
        <v>780</v>
      </c>
      <c r="B293" s="6"/>
      <c r="C293" s="6"/>
      <c r="D293" s="6"/>
      <c r="E293" s="6"/>
      <c r="AD293" s="7" t="s">
        <v>755</v>
      </c>
      <c r="AE293" s="7" t="s">
        <v>604</v>
      </c>
      <c r="AF293" s="7" t="s">
        <v>21</v>
      </c>
      <c r="AG293" s="8">
        <v>332.7</v>
      </c>
      <c r="AH293" s="8">
        <v>332.7</v>
      </c>
      <c r="AI293" s="8">
        <v>10.83</v>
      </c>
      <c r="AJ293" s="8">
        <v>10.83</v>
      </c>
      <c r="AK293" s="8">
        <v>332.7</v>
      </c>
      <c r="AL293" s="8">
        <v>332.7</v>
      </c>
      <c r="AM293" s="8">
        <v>10.83</v>
      </c>
      <c r="AN293" s="8">
        <v>10.83</v>
      </c>
    </row>
    <row r="294" spans="1:40" x14ac:dyDescent="0.2">
      <c r="A294" s="7" t="s">
        <v>779</v>
      </c>
      <c r="B294" s="6"/>
      <c r="C294" s="6"/>
      <c r="D294" s="6"/>
      <c r="E294" s="6"/>
      <c r="AD294" s="7" t="s">
        <v>753</v>
      </c>
      <c r="AE294" s="7" t="s">
        <v>778</v>
      </c>
      <c r="AF294" s="7" t="s">
        <v>27</v>
      </c>
      <c r="AG294" s="8">
        <v>329.18</v>
      </c>
      <c r="AH294" s="8">
        <v>329.18</v>
      </c>
      <c r="AI294" s="8">
        <v>10.83</v>
      </c>
      <c r="AJ294" s="8">
        <v>10.83</v>
      </c>
      <c r="AK294" s="8">
        <v>329.18</v>
      </c>
      <c r="AL294" s="8">
        <v>329.18</v>
      </c>
      <c r="AM294" s="8">
        <v>10.83</v>
      </c>
      <c r="AN294" s="8">
        <v>10.83</v>
      </c>
    </row>
    <row r="295" spans="1:40" x14ac:dyDescent="0.2">
      <c r="A295" s="7" t="s">
        <v>777</v>
      </c>
      <c r="B295" s="6"/>
      <c r="C295" s="6"/>
      <c r="D295" s="6"/>
      <c r="E295" s="6"/>
      <c r="AD295" s="7" t="s">
        <v>752</v>
      </c>
      <c r="AE295" s="7" t="s">
        <v>36</v>
      </c>
      <c r="AF295" s="7" t="s">
        <v>18</v>
      </c>
      <c r="AG295" s="8">
        <v>312.56</v>
      </c>
      <c r="AH295" s="8">
        <v>312.56</v>
      </c>
      <c r="AI295" s="8">
        <v>31.5</v>
      </c>
      <c r="AJ295" s="8">
        <v>17.32</v>
      </c>
      <c r="AK295" s="8">
        <v>327.44</v>
      </c>
      <c r="AL295" s="8">
        <v>320</v>
      </c>
      <c r="AM295" s="8">
        <v>16</v>
      </c>
      <c r="AN295" s="8">
        <v>17.32</v>
      </c>
    </row>
    <row r="296" spans="1:40" x14ac:dyDescent="0.2">
      <c r="A296" s="7" t="s">
        <v>776</v>
      </c>
      <c r="B296" s="6"/>
      <c r="C296" s="6"/>
      <c r="D296" s="6"/>
      <c r="E296" s="6"/>
      <c r="AD296" s="7" t="s">
        <v>750</v>
      </c>
      <c r="AE296" s="7" t="s">
        <v>775</v>
      </c>
      <c r="AF296" s="7" t="s">
        <v>53</v>
      </c>
      <c r="AG296" s="8">
        <v>327.22000000000003</v>
      </c>
      <c r="AH296" s="8">
        <v>327.22000000000003</v>
      </c>
      <c r="AI296" s="8">
        <v>17.329999999999998</v>
      </c>
      <c r="AJ296" s="8">
        <v>17.32</v>
      </c>
      <c r="AK296" s="8">
        <v>327.22000000000003</v>
      </c>
      <c r="AL296" s="8">
        <v>327.22000000000003</v>
      </c>
      <c r="AM296" s="8">
        <v>17.329999999999998</v>
      </c>
      <c r="AN296" s="8">
        <v>17.32</v>
      </c>
    </row>
    <row r="297" spans="1:40" x14ac:dyDescent="0.2">
      <c r="A297" s="7" t="s">
        <v>774</v>
      </c>
      <c r="B297" s="6"/>
      <c r="C297" s="6"/>
      <c r="D297" s="6"/>
      <c r="E297" s="6"/>
      <c r="AD297" s="7" t="s">
        <v>749</v>
      </c>
      <c r="AE297" s="7" t="s">
        <v>36</v>
      </c>
      <c r="AF297" s="7" t="s">
        <v>18</v>
      </c>
      <c r="AG297" s="8">
        <v>307.56</v>
      </c>
      <c r="AH297" s="8">
        <v>307.56</v>
      </c>
      <c r="AI297" s="8">
        <v>8.67</v>
      </c>
      <c r="AJ297" s="8">
        <v>17.329999999999998</v>
      </c>
      <c r="AK297" s="8">
        <v>322.2</v>
      </c>
      <c r="AL297" s="8">
        <v>314.88</v>
      </c>
      <c r="AM297" s="8">
        <v>8.67</v>
      </c>
      <c r="AN297" s="8">
        <v>17.329999999999998</v>
      </c>
    </row>
    <row r="298" spans="1:40" x14ac:dyDescent="0.2">
      <c r="A298" s="7" t="s">
        <v>773</v>
      </c>
      <c r="B298" s="6"/>
      <c r="C298" s="6"/>
      <c r="D298" s="6"/>
      <c r="E298" s="6"/>
      <c r="AD298" s="7" t="s">
        <v>747</v>
      </c>
      <c r="AE298" s="7" t="s">
        <v>772</v>
      </c>
      <c r="AF298" s="7" t="s">
        <v>53</v>
      </c>
      <c r="AG298" s="8">
        <v>321.67</v>
      </c>
      <c r="AH298" s="8">
        <v>321.67</v>
      </c>
      <c r="AI298" s="8">
        <v>0</v>
      </c>
      <c r="AJ298" s="8">
        <v>0</v>
      </c>
      <c r="AK298" s="8">
        <v>321.67</v>
      </c>
      <c r="AL298" s="8">
        <v>321.67</v>
      </c>
      <c r="AM298" s="8">
        <v>6.5</v>
      </c>
      <c r="AN298" s="8">
        <v>0</v>
      </c>
    </row>
    <row r="299" spans="1:40" x14ac:dyDescent="0.2">
      <c r="A299" s="7" t="s">
        <v>771</v>
      </c>
      <c r="B299" s="6"/>
      <c r="C299" s="6"/>
      <c r="D299" s="6"/>
      <c r="E299" s="6"/>
      <c r="AD299" s="7" t="s">
        <v>746</v>
      </c>
      <c r="AE299" s="7" t="s">
        <v>672</v>
      </c>
      <c r="AF299" s="7" t="s">
        <v>53</v>
      </c>
      <c r="AG299" s="8">
        <v>320.77999999999997</v>
      </c>
      <c r="AH299" s="8">
        <v>320.77999999999997</v>
      </c>
      <c r="AI299" s="8">
        <v>14.08</v>
      </c>
      <c r="AJ299" s="8">
        <v>0</v>
      </c>
      <c r="AK299" s="8">
        <v>320.77999999999997</v>
      </c>
      <c r="AL299" s="8">
        <v>320.77999999999997</v>
      </c>
      <c r="AM299" s="8">
        <v>11.5</v>
      </c>
      <c r="AN299" s="8">
        <v>14.08</v>
      </c>
    </row>
    <row r="300" spans="1:40" x14ac:dyDescent="0.2">
      <c r="A300" s="7" t="s">
        <v>770</v>
      </c>
      <c r="B300" s="6"/>
      <c r="C300" s="6"/>
      <c r="D300" s="6"/>
      <c r="E300" s="6"/>
      <c r="AD300" s="7" t="s">
        <v>744</v>
      </c>
      <c r="AE300" s="7" t="s">
        <v>769</v>
      </c>
      <c r="AF300" s="7" t="s">
        <v>24</v>
      </c>
      <c r="AG300" s="8">
        <v>320.60000000000002</v>
      </c>
      <c r="AH300" s="8">
        <v>320.60000000000002</v>
      </c>
      <c r="AI300" s="8">
        <v>13</v>
      </c>
      <c r="AJ300" s="8">
        <v>13</v>
      </c>
      <c r="AK300" s="8">
        <v>320.60000000000002</v>
      </c>
      <c r="AL300" s="8">
        <v>320.60000000000002</v>
      </c>
      <c r="AM300" s="8">
        <v>13</v>
      </c>
      <c r="AN300" s="8">
        <v>13</v>
      </c>
    </row>
    <row r="301" spans="1:40" x14ac:dyDescent="0.2">
      <c r="A301" s="7" t="s">
        <v>768</v>
      </c>
      <c r="B301" s="6"/>
      <c r="C301" s="6"/>
      <c r="D301" s="6"/>
      <c r="E301" s="6"/>
      <c r="AD301" s="7" t="s">
        <v>742</v>
      </c>
      <c r="AE301" s="7" t="s">
        <v>69</v>
      </c>
      <c r="AF301" s="7" t="s">
        <v>21</v>
      </c>
      <c r="AG301" s="8">
        <v>318.70999999999998</v>
      </c>
      <c r="AH301" s="8">
        <v>318.70999999999998</v>
      </c>
      <c r="AI301" s="8">
        <v>14.5</v>
      </c>
      <c r="AJ301" s="8">
        <v>12.99</v>
      </c>
      <c r="AK301" s="8">
        <v>318.70999999999998</v>
      </c>
      <c r="AL301" s="8">
        <v>318.70999999999998</v>
      </c>
      <c r="AM301" s="8">
        <v>13</v>
      </c>
      <c r="AN301" s="8">
        <v>12.99</v>
      </c>
    </row>
    <row r="302" spans="1:40" x14ac:dyDescent="0.2">
      <c r="A302" s="7" t="s">
        <v>767</v>
      </c>
      <c r="B302" s="6"/>
      <c r="C302" s="6"/>
      <c r="D302" s="6"/>
      <c r="E302" s="6"/>
      <c r="AD302" s="7" t="s">
        <v>740</v>
      </c>
      <c r="AE302" s="7" t="s">
        <v>22</v>
      </c>
      <c r="AF302" s="7" t="s">
        <v>21</v>
      </c>
      <c r="AG302" s="8">
        <v>316.93</v>
      </c>
      <c r="AH302" s="8">
        <v>316.93</v>
      </c>
      <c r="AI302" s="8">
        <v>8</v>
      </c>
      <c r="AJ302" s="8">
        <v>13.34</v>
      </c>
      <c r="AK302" s="8">
        <v>316.93</v>
      </c>
      <c r="AL302" s="8">
        <v>316.93</v>
      </c>
      <c r="AM302" s="8">
        <v>12.68</v>
      </c>
      <c r="AN302" s="8">
        <v>13.34</v>
      </c>
    </row>
    <row r="303" spans="1:40" x14ac:dyDescent="0.2">
      <c r="A303" s="7" t="s">
        <v>766</v>
      </c>
      <c r="B303" s="6"/>
      <c r="C303" s="6"/>
      <c r="D303" s="6"/>
      <c r="E303" s="6"/>
      <c r="AD303" s="7" t="s">
        <v>738</v>
      </c>
      <c r="AE303" s="7" t="s">
        <v>765</v>
      </c>
      <c r="AF303" s="7" t="s">
        <v>24</v>
      </c>
      <c r="AG303" s="8">
        <v>314.14999999999998</v>
      </c>
      <c r="AH303" s="8">
        <v>314.14999999999998</v>
      </c>
      <c r="AI303" s="8">
        <v>13</v>
      </c>
      <c r="AJ303" s="8">
        <v>10.83</v>
      </c>
      <c r="AK303" s="8">
        <v>314.14999999999998</v>
      </c>
      <c r="AL303" s="8">
        <v>314.14999999999998</v>
      </c>
      <c r="AM303" s="8">
        <v>12</v>
      </c>
      <c r="AN303" s="8">
        <v>10.83</v>
      </c>
    </row>
    <row r="304" spans="1:40" x14ac:dyDescent="0.2">
      <c r="A304" s="7" t="s">
        <v>764</v>
      </c>
      <c r="B304" s="6"/>
      <c r="C304" s="6"/>
      <c r="D304" s="6"/>
      <c r="E304" s="6"/>
      <c r="AD304" s="7" t="s">
        <v>736</v>
      </c>
      <c r="AE304" s="7" t="s">
        <v>763</v>
      </c>
      <c r="AF304" s="7" t="s">
        <v>24</v>
      </c>
      <c r="AG304" s="8">
        <v>312</v>
      </c>
      <c r="AH304" s="8">
        <v>312</v>
      </c>
      <c r="AI304" s="8">
        <v>17</v>
      </c>
      <c r="AJ304" s="8">
        <v>15.23</v>
      </c>
      <c r="AK304" s="8">
        <v>312</v>
      </c>
      <c r="AL304" s="8">
        <v>312</v>
      </c>
      <c r="AM304" s="8">
        <v>16.25</v>
      </c>
      <c r="AN304" s="8">
        <v>15.23</v>
      </c>
    </row>
    <row r="305" spans="1:40" x14ac:dyDescent="0.2">
      <c r="A305" s="7" t="s">
        <v>762</v>
      </c>
      <c r="B305" s="6"/>
      <c r="C305" s="6"/>
      <c r="D305" s="6"/>
      <c r="E305" s="6"/>
      <c r="AD305" s="7" t="s">
        <v>735</v>
      </c>
      <c r="AE305" s="7" t="s">
        <v>19</v>
      </c>
      <c r="AF305" s="7" t="s">
        <v>18</v>
      </c>
      <c r="AG305" s="8">
        <v>296.37</v>
      </c>
      <c r="AH305" s="8">
        <v>296.37</v>
      </c>
      <c r="AI305" s="8">
        <v>7.58</v>
      </c>
      <c r="AJ305" s="8">
        <v>15.89</v>
      </c>
      <c r="AK305" s="8">
        <v>310.47000000000003</v>
      </c>
      <c r="AL305" s="8">
        <v>303.42</v>
      </c>
      <c r="AM305" s="8">
        <v>14.82</v>
      </c>
      <c r="AN305" s="8">
        <v>15.89</v>
      </c>
    </row>
    <row r="306" spans="1:40" x14ac:dyDescent="0.2">
      <c r="A306" s="7" t="s">
        <v>761</v>
      </c>
      <c r="B306" s="6"/>
      <c r="C306" s="6"/>
      <c r="D306" s="6"/>
      <c r="E306" s="6"/>
      <c r="AD306" s="7" t="s">
        <v>734</v>
      </c>
      <c r="AE306" s="7" t="s">
        <v>760</v>
      </c>
      <c r="AF306" s="7" t="s">
        <v>53</v>
      </c>
      <c r="AG306" s="8">
        <v>308.7</v>
      </c>
      <c r="AH306" s="8">
        <v>308.7</v>
      </c>
      <c r="AI306" s="8">
        <v>11.5</v>
      </c>
      <c r="AJ306" s="8">
        <v>12.99</v>
      </c>
      <c r="AK306" s="8">
        <v>308.7</v>
      </c>
      <c r="AL306" s="8">
        <v>308.7</v>
      </c>
      <c r="AM306" s="8">
        <v>12</v>
      </c>
      <c r="AN306" s="8">
        <v>12.99</v>
      </c>
    </row>
    <row r="307" spans="1:40" x14ac:dyDescent="0.2">
      <c r="A307" s="7" t="s">
        <v>759</v>
      </c>
      <c r="B307" s="6"/>
      <c r="C307" s="6"/>
      <c r="D307" s="6"/>
      <c r="E307" s="6"/>
      <c r="AD307" s="7" t="s">
        <v>732</v>
      </c>
      <c r="AE307" s="7" t="s">
        <v>758</v>
      </c>
      <c r="AF307" s="7" t="s">
        <v>24</v>
      </c>
      <c r="AG307" s="8">
        <v>306.98</v>
      </c>
      <c r="AH307" s="8">
        <v>306.98</v>
      </c>
      <c r="AI307" s="8">
        <v>10.83</v>
      </c>
      <c r="AJ307" s="8">
        <v>10.8</v>
      </c>
      <c r="AK307" s="8">
        <v>306.98</v>
      </c>
      <c r="AL307" s="8">
        <v>306.98</v>
      </c>
      <c r="AM307" s="8">
        <v>10.83</v>
      </c>
      <c r="AN307" s="8">
        <v>10.8</v>
      </c>
    </row>
    <row r="308" spans="1:40" x14ac:dyDescent="0.2">
      <c r="A308" s="7" t="s">
        <v>757</v>
      </c>
      <c r="B308" s="6"/>
      <c r="C308" s="6"/>
      <c r="D308" s="6"/>
      <c r="E308" s="6"/>
      <c r="AD308" s="7" t="s">
        <v>730</v>
      </c>
      <c r="AE308" s="7" t="s">
        <v>756</v>
      </c>
      <c r="AF308" s="7" t="s">
        <v>27</v>
      </c>
      <c r="AG308" s="8">
        <v>306.73</v>
      </c>
      <c r="AH308" s="8">
        <v>306.73</v>
      </c>
      <c r="AI308" s="8">
        <v>13</v>
      </c>
      <c r="AJ308" s="8">
        <v>13</v>
      </c>
      <c r="AK308" s="8">
        <v>306.73</v>
      </c>
      <c r="AL308" s="8">
        <v>306.73</v>
      </c>
      <c r="AM308" s="8">
        <v>13</v>
      </c>
      <c r="AN308" s="8">
        <v>13</v>
      </c>
    </row>
    <row r="309" spans="1:40" x14ac:dyDescent="0.2">
      <c r="A309" s="7" t="s">
        <v>755</v>
      </c>
      <c r="B309" s="6"/>
      <c r="C309" s="6"/>
      <c r="D309" s="6"/>
      <c r="E309" s="6"/>
      <c r="AD309" s="7" t="s">
        <v>729</v>
      </c>
      <c r="AE309" s="7" t="s">
        <v>754</v>
      </c>
      <c r="AF309" s="7" t="s">
        <v>53</v>
      </c>
      <c r="AG309" s="8">
        <v>305.52</v>
      </c>
      <c r="AH309" s="8">
        <v>305.52</v>
      </c>
      <c r="AI309" s="8">
        <v>5.75</v>
      </c>
      <c r="AJ309" s="8">
        <v>6.5</v>
      </c>
      <c r="AK309" s="8">
        <v>305.52</v>
      </c>
      <c r="AL309" s="8">
        <v>305.52</v>
      </c>
      <c r="AM309" s="8">
        <v>6.5</v>
      </c>
      <c r="AN309" s="8">
        <v>6.5</v>
      </c>
    </row>
    <row r="310" spans="1:40" x14ac:dyDescent="0.2">
      <c r="A310" s="7" t="s">
        <v>753</v>
      </c>
      <c r="B310" s="6"/>
      <c r="C310" s="6"/>
      <c r="D310" s="6"/>
      <c r="E310" s="6"/>
      <c r="AD310" s="7" t="s">
        <v>727</v>
      </c>
      <c r="AE310" s="7" t="s">
        <v>44</v>
      </c>
      <c r="AF310" s="7" t="s">
        <v>18</v>
      </c>
      <c r="AG310" s="8">
        <v>291.2</v>
      </c>
      <c r="AH310" s="8">
        <v>291.2</v>
      </c>
      <c r="AI310" s="8">
        <v>13</v>
      </c>
      <c r="AJ310" s="8">
        <v>12.99</v>
      </c>
      <c r="AK310" s="8">
        <v>305.06</v>
      </c>
      <c r="AL310" s="8">
        <v>298.13</v>
      </c>
      <c r="AM310" s="8">
        <v>13</v>
      </c>
      <c r="AN310" s="8">
        <v>12.99</v>
      </c>
    </row>
    <row r="311" spans="1:40" x14ac:dyDescent="0.2">
      <c r="A311" s="7" t="s">
        <v>752</v>
      </c>
      <c r="B311" s="6"/>
      <c r="C311" s="6"/>
      <c r="D311" s="6"/>
      <c r="E311" s="6"/>
      <c r="AD311" s="7" t="s">
        <v>726</v>
      </c>
      <c r="AE311" s="7" t="s">
        <v>751</v>
      </c>
      <c r="AF311" s="7" t="s">
        <v>21</v>
      </c>
      <c r="AG311" s="8">
        <v>301.48</v>
      </c>
      <c r="AH311" s="8">
        <v>301.48</v>
      </c>
      <c r="AI311" s="8">
        <v>8.67</v>
      </c>
      <c r="AJ311" s="8">
        <v>8.67</v>
      </c>
      <c r="AK311" s="8">
        <v>301.48</v>
      </c>
      <c r="AL311" s="8">
        <v>301.48</v>
      </c>
      <c r="AM311" s="8">
        <v>8.67</v>
      </c>
      <c r="AN311" s="8">
        <v>8.67</v>
      </c>
    </row>
    <row r="312" spans="1:40" x14ac:dyDescent="0.2">
      <c r="A312" s="7" t="s">
        <v>750</v>
      </c>
      <c r="B312" s="6"/>
      <c r="C312" s="6"/>
      <c r="D312" s="6"/>
      <c r="E312" s="6"/>
      <c r="AD312" s="7" t="s">
        <v>725</v>
      </c>
      <c r="AE312" s="7" t="s">
        <v>19</v>
      </c>
      <c r="AF312" s="7" t="s">
        <v>18</v>
      </c>
      <c r="AG312" s="8">
        <v>284.89999999999998</v>
      </c>
      <c r="AH312" s="8">
        <v>284.89999999999998</v>
      </c>
      <c r="AI312" s="8">
        <v>11.67</v>
      </c>
      <c r="AJ312" s="8">
        <v>12.5</v>
      </c>
      <c r="AK312" s="8">
        <v>298.45999999999998</v>
      </c>
      <c r="AL312" s="8">
        <v>291.68</v>
      </c>
      <c r="AM312" s="8">
        <v>11.75</v>
      </c>
      <c r="AN312" s="8">
        <v>12.5</v>
      </c>
    </row>
    <row r="313" spans="1:40" x14ac:dyDescent="0.2">
      <c r="A313" s="7" t="s">
        <v>749</v>
      </c>
      <c r="B313" s="6"/>
      <c r="C313" s="6"/>
      <c r="D313" s="6"/>
      <c r="E313" s="6"/>
      <c r="AD313" s="7" t="s">
        <v>723</v>
      </c>
      <c r="AE313" s="7" t="s">
        <v>748</v>
      </c>
      <c r="AF313" s="7" t="s">
        <v>21</v>
      </c>
      <c r="AG313" s="8">
        <v>296.44</v>
      </c>
      <c r="AH313" s="8">
        <v>296.44</v>
      </c>
      <c r="AI313" s="8">
        <v>11.25</v>
      </c>
      <c r="AJ313" s="8">
        <v>13</v>
      </c>
      <c r="AK313" s="8">
        <v>296.44</v>
      </c>
      <c r="AL313" s="8">
        <v>296.44</v>
      </c>
      <c r="AM313" s="8">
        <v>13</v>
      </c>
      <c r="AN313" s="8">
        <v>13</v>
      </c>
    </row>
    <row r="314" spans="1:40" x14ac:dyDescent="0.2">
      <c r="A314" s="7" t="s">
        <v>747</v>
      </c>
      <c r="B314" s="6"/>
      <c r="C314" s="6"/>
      <c r="D314" s="6"/>
      <c r="E314" s="6"/>
      <c r="AD314" s="7" t="s">
        <v>721</v>
      </c>
      <c r="AE314" s="7" t="s">
        <v>44</v>
      </c>
      <c r="AF314" s="7" t="s">
        <v>18</v>
      </c>
      <c r="AG314" s="8">
        <v>281.95</v>
      </c>
      <c r="AH314" s="8">
        <v>281.95</v>
      </c>
      <c r="AI314" s="8">
        <v>6.5</v>
      </c>
      <c r="AJ314" s="8">
        <v>13.69</v>
      </c>
      <c r="AK314" s="8">
        <v>295.37</v>
      </c>
      <c r="AL314" s="8">
        <v>288.66000000000003</v>
      </c>
      <c r="AM314" s="8">
        <v>6.5</v>
      </c>
      <c r="AN314" s="8">
        <v>13.69</v>
      </c>
    </row>
    <row r="315" spans="1:40" x14ac:dyDescent="0.2">
      <c r="A315" s="7" t="s">
        <v>746</v>
      </c>
      <c r="B315" s="6"/>
      <c r="C315" s="6"/>
      <c r="D315" s="6"/>
      <c r="E315" s="6"/>
      <c r="AD315" s="7" t="s">
        <v>719</v>
      </c>
      <c r="AE315" s="7" t="s">
        <v>745</v>
      </c>
      <c r="AF315" s="7" t="s">
        <v>24</v>
      </c>
      <c r="AG315" s="8">
        <v>294.29000000000002</v>
      </c>
      <c r="AH315" s="8">
        <v>294.29000000000002</v>
      </c>
      <c r="AI315" s="8">
        <v>13</v>
      </c>
      <c r="AJ315" s="8">
        <v>13</v>
      </c>
      <c r="AK315" s="8">
        <v>294.29000000000002</v>
      </c>
      <c r="AL315" s="8">
        <v>294.29000000000002</v>
      </c>
      <c r="AM315" s="8">
        <v>13</v>
      </c>
      <c r="AN315" s="8">
        <v>13</v>
      </c>
    </row>
    <row r="316" spans="1:40" x14ac:dyDescent="0.2">
      <c r="A316" s="7" t="s">
        <v>744</v>
      </c>
      <c r="B316" s="6"/>
      <c r="C316" s="6"/>
      <c r="D316" s="6"/>
      <c r="E316" s="6"/>
      <c r="AD316" s="7" t="s">
        <v>717</v>
      </c>
      <c r="AE316" s="7" t="s">
        <v>743</v>
      </c>
      <c r="AF316" s="7" t="s">
        <v>53</v>
      </c>
      <c r="AG316" s="8">
        <v>294.29000000000002</v>
      </c>
      <c r="AH316" s="8">
        <v>294.29000000000002</v>
      </c>
      <c r="AI316" s="8">
        <v>13</v>
      </c>
      <c r="AJ316" s="8">
        <v>12.99</v>
      </c>
      <c r="AK316" s="8">
        <v>294.29000000000002</v>
      </c>
      <c r="AL316" s="8">
        <v>294.29000000000002</v>
      </c>
      <c r="AM316" s="8">
        <v>13</v>
      </c>
      <c r="AN316" s="8">
        <v>12.99</v>
      </c>
    </row>
    <row r="317" spans="1:40" x14ac:dyDescent="0.2">
      <c r="A317" s="7" t="s">
        <v>742</v>
      </c>
      <c r="B317" s="6"/>
      <c r="C317" s="6"/>
      <c r="D317" s="6"/>
      <c r="E317" s="6"/>
      <c r="AD317" s="7" t="s">
        <v>715</v>
      </c>
      <c r="AE317" s="7" t="s">
        <v>741</v>
      </c>
      <c r="AF317" s="7" t="s">
        <v>24</v>
      </c>
      <c r="AG317" s="8">
        <v>173.27</v>
      </c>
      <c r="AH317" s="8">
        <v>293.27</v>
      </c>
      <c r="AI317" s="8">
        <v>12.83</v>
      </c>
      <c r="AJ317" s="8">
        <v>11.91</v>
      </c>
      <c r="AK317" s="8">
        <v>293.27</v>
      </c>
      <c r="AL317" s="8">
        <v>293.27</v>
      </c>
      <c r="AM317" s="8">
        <v>10.83</v>
      </c>
      <c r="AN317" s="8">
        <v>11.91</v>
      </c>
    </row>
    <row r="318" spans="1:40" x14ac:dyDescent="0.2">
      <c r="A318" s="7" t="s">
        <v>740</v>
      </c>
      <c r="B318" s="6"/>
      <c r="C318" s="6"/>
      <c r="D318" s="6"/>
      <c r="E318" s="6"/>
      <c r="AD318" s="7" t="s">
        <v>713</v>
      </c>
      <c r="AE318" s="7" t="s">
        <v>739</v>
      </c>
      <c r="AF318" s="7" t="s">
        <v>53</v>
      </c>
      <c r="AG318" s="8">
        <v>292.64</v>
      </c>
      <c r="AH318" s="8">
        <v>292.64</v>
      </c>
      <c r="AI318" s="8">
        <v>13</v>
      </c>
      <c r="AJ318" s="8">
        <v>13</v>
      </c>
      <c r="AK318" s="8">
        <v>292.64</v>
      </c>
      <c r="AL318" s="8">
        <v>292.64</v>
      </c>
      <c r="AM318" s="8">
        <v>13</v>
      </c>
      <c r="AN318" s="8">
        <v>13</v>
      </c>
    </row>
    <row r="319" spans="1:40" x14ac:dyDescent="0.2">
      <c r="A319" s="7" t="s">
        <v>738</v>
      </c>
      <c r="B319" s="6"/>
      <c r="C319" s="6"/>
      <c r="D319" s="6"/>
      <c r="E319" s="6"/>
      <c r="AD319" s="7" t="s">
        <v>711</v>
      </c>
      <c r="AE319" s="7" t="s">
        <v>737</v>
      </c>
      <c r="AF319" s="7" t="s">
        <v>24</v>
      </c>
      <c r="AG319" s="8">
        <v>291.58999999999997</v>
      </c>
      <c r="AH319" s="8">
        <v>291.58999999999997</v>
      </c>
      <c r="AI319" s="8">
        <v>13</v>
      </c>
      <c r="AJ319" s="8">
        <v>0</v>
      </c>
      <c r="AK319" s="8">
        <v>291.58999999999997</v>
      </c>
      <c r="AL319" s="8">
        <v>291.58999999999997</v>
      </c>
      <c r="AM319" s="8">
        <v>13</v>
      </c>
      <c r="AN319" s="8">
        <v>13</v>
      </c>
    </row>
    <row r="320" spans="1:40" x14ac:dyDescent="0.2">
      <c r="A320" s="7" t="s">
        <v>736</v>
      </c>
      <c r="B320" s="6"/>
      <c r="C320" s="6"/>
      <c r="D320" s="6"/>
      <c r="E320" s="6"/>
      <c r="AD320" s="7" t="s">
        <v>709</v>
      </c>
      <c r="AE320" s="7" t="s">
        <v>19</v>
      </c>
      <c r="AF320" s="7" t="s">
        <v>18</v>
      </c>
      <c r="AG320" s="8">
        <v>275.19</v>
      </c>
      <c r="AH320" s="8">
        <v>275.19</v>
      </c>
      <c r="AI320" s="8">
        <v>7.5</v>
      </c>
      <c r="AJ320" s="8">
        <v>12.26</v>
      </c>
      <c r="AK320" s="8">
        <v>288.29000000000002</v>
      </c>
      <c r="AL320" s="8">
        <v>281.74</v>
      </c>
      <c r="AM320" s="8">
        <v>11.76</v>
      </c>
      <c r="AN320" s="8">
        <v>12.26</v>
      </c>
    </row>
    <row r="321" spans="1:40" x14ac:dyDescent="0.2">
      <c r="A321" s="7" t="s">
        <v>735</v>
      </c>
      <c r="B321" s="6"/>
      <c r="C321" s="6"/>
      <c r="D321" s="6"/>
      <c r="E321" s="6"/>
      <c r="AD321" s="7" t="s">
        <v>707</v>
      </c>
      <c r="AE321" s="7" t="s">
        <v>22</v>
      </c>
      <c r="AF321" s="7" t="s">
        <v>21</v>
      </c>
      <c r="AG321" s="8">
        <v>288.12</v>
      </c>
      <c r="AH321" s="8">
        <v>288.12</v>
      </c>
      <c r="AI321" s="8">
        <v>11.92</v>
      </c>
      <c r="AJ321" s="8">
        <v>11.91</v>
      </c>
      <c r="AK321" s="8">
        <v>288.12</v>
      </c>
      <c r="AL321" s="8">
        <v>288.12</v>
      </c>
      <c r="AM321" s="8">
        <v>11.92</v>
      </c>
      <c r="AN321" s="8">
        <v>11.91</v>
      </c>
    </row>
    <row r="322" spans="1:40" x14ac:dyDescent="0.2">
      <c r="A322" s="7" t="s">
        <v>734</v>
      </c>
      <c r="B322" s="6"/>
      <c r="C322" s="6"/>
      <c r="D322" s="6"/>
      <c r="E322" s="6"/>
      <c r="AD322" s="7" t="s">
        <v>705</v>
      </c>
      <c r="AE322" s="7" t="s">
        <v>733</v>
      </c>
      <c r="AF322" s="7" t="s">
        <v>27</v>
      </c>
      <c r="AG322" s="8">
        <v>287.08999999999997</v>
      </c>
      <c r="AH322" s="8">
        <v>287.08999999999997</v>
      </c>
      <c r="AI322" s="8">
        <v>11.5</v>
      </c>
      <c r="AJ322" s="8">
        <v>12.99</v>
      </c>
      <c r="AK322" s="8">
        <v>287.08999999999997</v>
      </c>
      <c r="AL322" s="8">
        <v>287.08999999999997</v>
      </c>
      <c r="AM322" s="8">
        <v>13</v>
      </c>
      <c r="AN322" s="8">
        <v>12.99</v>
      </c>
    </row>
    <row r="323" spans="1:40" x14ac:dyDescent="0.2">
      <c r="A323" s="7" t="s">
        <v>732</v>
      </c>
      <c r="B323" s="6"/>
      <c r="C323" s="6"/>
      <c r="D323" s="6"/>
      <c r="E323" s="6"/>
      <c r="AD323" s="7" t="s">
        <v>704</v>
      </c>
      <c r="AE323" s="7" t="s">
        <v>731</v>
      </c>
      <c r="AF323" s="7" t="s">
        <v>53</v>
      </c>
      <c r="AG323" s="8">
        <v>287.08999999999997</v>
      </c>
      <c r="AH323" s="8">
        <v>287.08999999999997</v>
      </c>
      <c r="AI323" s="8">
        <v>13</v>
      </c>
      <c r="AJ323" s="8">
        <v>12.99</v>
      </c>
      <c r="AK323" s="8">
        <v>287.08999999999997</v>
      </c>
      <c r="AL323" s="8">
        <v>287.08999999999997</v>
      </c>
      <c r="AM323" s="8">
        <v>13</v>
      </c>
      <c r="AN323" s="8">
        <v>12.99</v>
      </c>
    </row>
    <row r="324" spans="1:40" x14ac:dyDescent="0.2">
      <c r="A324" s="7" t="s">
        <v>730</v>
      </c>
      <c r="B324" s="6"/>
      <c r="C324" s="6"/>
      <c r="D324" s="6"/>
      <c r="E324" s="6"/>
      <c r="AD324" s="7" t="s">
        <v>702</v>
      </c>
      <c r="AE324" s="7" t="s">
        <v>212</v>
      </c>
      <c r="AF324" s="7" t="s">
        <v>21</v>
      </c>
      <c r="AG324" s="8">
        <v>286.95</v>
      </c>
      <c r="AH324" s="8">
        <v>286.95</v>
      </c>
      <c r="AI324" s="8">
        <v>8.6199999999999992</v>
      </c>
      <c r="AJ324" s="8">
        <v>4.5999999999999996</v>
      </c>
      <c r="AK324" s="8">
        <v>286.95</v>
      </c>
      <c r="AL324" s="8">
        <v>286.95</v>
      </c>
      <c r="AM324" s="8">
        <v>8.93</v>
      </c>
      <c r="AN324" s="8">
        <v>4.5999999999999996</v>
      </c>
    </row>
    <row r="325" spans="1:40" x14ac:dyDescent="0.2">
      <c r="A325" s="7" t="s">
        <v>729</v>
      </c>
      <c r="B325" s="6"/>
      <c r="C325" s="6"/>
      <c r="D325" s="6"/>
      <c r="E325" s="6"/>
      <c r="AD325" s="7" t="s">
        <v>701</v>
      </c>
      <c r="AE325" s="7" t="s">
        <v>728</v>
      </c>
      <c r="AF325" s="7" t="s">
        <v>27</v>
      </c>
      <c r="AG325" s="8">
        <v>285.05</v>
      </c>
      <c r="AH325" s="8">
        <v>285.05</v>
      </c>
      <c r="AI325" s="8">
        <v>15</v>
      </c>
      <c r="AJ325" s="8">
        <v>12.99</v>
      </c>
      <c r="AK325" s="8">
        <v>285.05</v>
      </c>
      <c r="AL325" s="8">
        <v>285.05</v>
      </c>
      <c r="AM325" s="8">
        <v>13</v>
      </c>
      <c r="AN325" s="8">
        <v>12.99</v>
      </c>
    </row>
    <row r="326" spans="1:40" x14ac:dyDescent="0.2">
      <c r="A326" s="7" t="s">
        <v>727</v>
      </c>
      <c r="B326" s="6"/>
      <c r="C326" s="6"/>
      <c r="D326" s="6"/>
      <c r="E326" s="6"/>
      <c r="AD326" s="7" t="s">
        <v>699</v>
      </c>
      <c r="AE326" s="7" t="s">
        <v>22</v>
      </c>
      <c r="AF326" s="7" t="s">
        <v>21</v>
      </c>
      <c r="AG326" s="8"/>
      <c r="AH326" s="8"/>
      <c r="AI326" s="8"/>
      <c r="AJ326" s="8"/>
      <c r="AK326" s="8">
        <v>285</v>
      </c>
      <c r="AL326" s="8">
        <v>476</v>
      </c>
      <c r="AM326" s="8">
        <v>0</v>
      </c>
      <c r="AN326" s="8">
        <v>48</v>
      </c>
    </row>
    <row r="327" spans="1:40" x14ac:dyDescent="0.2">
      <c r="A327" s="7" t="s">
        <v>726</v>
      </c>
      <c r="B327" s="6"/>
      <c r="C327" s="6"/>
      <c r="D327" s="6"/>
      <c r="E327" s="6"/>
      <c r="AD327" s="7" t="s">
        <v>697</v>
      </c>
      <c r="AE327" s="7" t="s">
        <v>36</v>
      </c>
      <c r="AF327" s="7" t="s">
        <v>18</v>
      </c>
      <c r="AG327" s="8">
        <v>270.19</v>
      </c>
      <c r="AH327" s="8">
        <v>270.19</v>
      </c>
      <c r="AI327" s="8">
        <v>17.84</v>
      </c>
      <c r="AJ327" s="8">
        <v>15.21</v>
      </c>
      <c r="AK327" s="8">
        <v>283.05</v>
      </c>
      <c r="AL327" s="8">
        <v>276.62</v>
      </c>
      <c r="AM327" s="8">
        <v>16.670000000000002</v>
      </c>
      <c r="AN327" s="8">
        <v>15.21</v>
      </c>
    </row>
    <row r="328" spans="1:40" x14ac:dyDescent="0.2">
      <c r="A328" s="7" t="s">
        <v>725</v>
      </c>
      <c r="B328" s="6"/>
      <c r="C328" s="6"/>
      <c r="D328" s="6"/>
      <c r="E328" s="6"/>
      <c r="AD328" s="7" t="s">
        <v>696</v>
      </c>
      <c r="AE328" s="7" t="s">
        <v>724</v>
      </c>
      <c r="AF328" s="7" t="s">
        <v>21</v>
      </c>
      <c r="AG328" s="8">
        <v>281.31</v>
      </c>
      <c r="AH328" s="8">
        <v>281.31</v>
      </c>
      <c r="AI328" s="8">
        <v>21.71</v>
      </c>
      <c r="AJ328" s="8">
        <v>10.96</v>
      </c>
      <c r="AK328" s="8">
        <v>281.31</v>
      </c>
      <c r="AL328" s="8">
        <v>281.31</v>
      </c>
      <c r="AM328" s="8">
        <v>10.96</v>
      </c>
      <c r="AN328" s="8">
        <v>10.96</v>
      </c>
    </row>
    <row r="329" spans="1:40" x14ac:dyDescent="0.2">
      <c r="A329" s="7" t="s">
        <v>723</v>
      </c>
      <c r="B329" s="6"/>
      <c r="C329" s="6"/>
      <c r="D329" s="6"/>
      <c r="E329" s="6"/>
      <c r="AD329" s="7" t="s">
        <v>695</v>
      </c>
      <c r="AE329" s="7" t="s">
        <v>722</v>
      </c>
      <c r="AF329" s="7" t="s">
        <v>21</v>
      </c>
      <c r="AG329" s="8">
        <v>278.10000000000002</v>
      </c>
      <c r="AH329" s="8">
        <v>278.10000000000002</v>
      </c>
      <c r="AI329" s="8">
        <v>9.67</v>
      </c>
      <c r="AJ329" s="8">
        <v>8.67</v>
      </c>
      <c r="AK329" s="8">
        <v>278.10000000000002</v>
      </c>
      <c r="AL329" s="8">
        <v>278.10000000000002</v>
      </c>
      <c r="AM329" s="8">
        <v>9.67</v>
      </c>
      <c r="AN329" s="8">
        <v>8.67</v>
      </c>
    </row>
    <row r="330" spans="1:40" x14ac:dyDescent="0.2">
      <c r="A330" s="7" t="s">
        <v>721</v>
      </c>
      <c r="B330" s="6"/>
      <c r="C330" s="6"/>
      <c r="D330" s="6"/>
      <c r="E330" s="6"/>
      <c r="AD330" s="7" t="s">
        <v>693</v>
      </c>
      <c r="AE330" s="7" t="s">
        <v>720</v>
      </c>
      <c r="AF330" s="7" t="s">
        <v>21</v>
      </c>
      <c r="AG330" s="8">
        <v>278.08999999999997</v>
      </c>
      <c r="AH330" s="8">
        <v>278.08999999999997</v>
      </c>
      <c r="AI330" s="8">
        <v>8.8000000000000007</v>
      </c>
      <c r="AJ330" s="8">
        <v>8.7899999999999991</v>
      </c>
      <c r="AK330" s="8">
        <v>278.08999999999997</v>
      </c>
      <c r="AL330" s="8">
        <v>278.08999999999997</v>
      </c>
      <c r="AM330" s="8">
        <v>4.33</v>
      </c>
      <c r="AN330" s="8">
        <v>8.7899999999999991</v>
      </c>
    </row>
    <row r="331" spans="1:40" x14ac:dyDescent="0.2">
      <c r="A331" s="7" t="s">
        <v>719</v>
      </c>
      <c r="B331" s="6"/>
      <c r="C331" s="6"/>
      <c r="D331" s="6"/>
      <c r="E331" s="6"/>
      <c r="AD331" s="7" t="s">
        <v>692</v>
      </c>
      <c r="AE331" s="7" t="s">
        <v>718</v>
      </c>
      <c r="AF331" s="7" t="s">
        <v>53</v>
      </c>
      <c r="AG331" s="8">
        <v>277.04000000000002</v>
      </c>
      <c r="AH331" s="8">
        <v>277.04000000000002</v>
      </c>
      <c r="AI331" s="8">
        <v>10.83</v>
      </c>
      <c r="AJ331" s="8">
        <v>12.99</v>
      </c>
      <c r="AK331" s="8">
        <v>277.04000000000002</v>
      </c>
      <c r="AL331" s="8">
        <v>277.04000000000002</v>
      </c>
      <c r="AM331" s="8">
        <v>10.83</v>
      </c>
      <c r="AN331" s="8">
        <v>12.99</v>
      </c>
    </row>
    <row r="332" spans="1:40" x14ac:dyDescent="0.2">
      <c r="A332" s="7" t="s">
        <v>717</v>
      </c>
      <c r="B332" s="6"/>
      <c r="C332" s="6"/>
      <c r="D332" s="6"/>
      <c r="E332" s="6"/>
      <c r="AD332" s="7" t="s">
        <v>691</v>
      </c>
      <c r="AE332" s="7" t="s">
        <v>716</v>
      </c>
      <c r="AF332" s="7" t="s">
        <v>24</v>
      </c>
      <c r="AG332" s="8">
        <v>276.99</v>
      </c>
      <c r="AH332" s="8">
        <v>276.99</v>
      </c>
      <c r="AI332" s="8">
        <v>13</v>
      </c>
      <c r="AJ332" s="8">
        <v>13</v>
      </c>
      <c r="AK332" s="8">
        <v>276.99</v>
      </c>
      <c r="AL332" s="8">
        <v>276.99</v>
      </c>
      <c r="AM332" s="8">
        <v>13</v>
      </c>
      <c r="AN332" s="8">
        <v>13</v>
      </c>
    </row>
    <row r="333" spans="1:40" x14ac:dyDescent="0.2">
      <c r="A333" s="7" t="s">
        <v>715</v>
      </c>
      <c r="B333" s="6"/>
      <c r="C333" s="6"/>
      <c r="D333" s="6"/>
      <c r="E333" s="6"/>
      <c r="AD333" s="7" t="s">
        <v>690</v>
      </c>
      <c r="AE333" s="7" t="s">
        <v>714</v>
      </c>
      <c r="AF333" s="7" t="s">
        <v>27</v>
      </c>
      <c r="AG333" s="8">
        <v>304.42</v>
      </c>
      <c r="AH333" s="8">
        <v>304.42</v>
      </c>
      <c r="AI333" s="8">
        <v>13</v>
      </c>
      <c r="AJ333" s="8">
        <v>13</v>
      </c>
      <c r="AK333" s="8">
        <v>276.68</v>
      </c>
      <c r="AL333" s="8">
        <v>304.42</v>
      </c>
      <c r="AM333" s="8">
        <v>13</v>
      </c>
      <c r="AN333" s="8">
        <v>13</v>
      </c>
    </row>
    <row r="334" spans="1:40" x14ac:dyDescent="0.2">
      <c r="A334" s="7" t="s">
        <v>713</v>
      </c>
      <c r="B334" s="6"/>
      <c r="C334" s="6"/>
      <c r="D334" s="6"/>
      <c r="E334" s="6"/>
      <c r="AD334" s="7" t="s">
        <v>688</v>
      </c>
      <c r="AE334" s="7" t="s">
        <v>712</v>
      </c>
      <c r="AF334" s="7" t="s">
        <v>53</v>
      </c>
      <c r="AG334" s="8">
        <v>308.7</v>
      </c>
      <c r="AH334" s="8">
        <v>308.7</v>
      </c>
      <c r="AI334" s="8">
        <v>13</v>
      </c>
      <c r="AJ334" s="8">
        <v>13</v>
      </c>
      <c r="AK334" s="8">
        <v>274.08999999999997</v>
      </c>
      <c r="AL334" s="8">
        <v>308.7</v>
      </c>
      <c r="AM334" s="8">
        <v>13</v>
      </c>
      <c r="AN334" s="8">
        <v>13</v>
      </c>
    </row>
    <row r="335" spans="1:40" x14ac:dyDescent="0.2">
      <c r="A335" s="7" t="s">
        <v>711</v>
      </c>
      <c r="B335" s="6"/>
      <c r="C335" s="6"/>
      <c r="D335" s="6"/>
      <c r="E335" s="6"/>
      <c r="AD335" s="7" t="s">
        <v>687</v>
      </c>
      <c r="AE335" s="7" t="s">
        <v>710</v>
      </c>
      <c r="AF335" s="7" t="s">
        <v>21</v>
      </c>
      <c r="AG335" s="8">
        <v>273.83</v>
      </c>
      <c r="AH335" s="8">
        <v>273.83</v>
      </c>
      <c r="AI335" s="8">
        <v>10.83</v>
      </c>
      <c r="AJ335" s="8">
        <v>10.83</v>
      </c>
      <c r="AK335" s="8">
        <v>273.83</v>
      </c>
      <c r="AL335" s="8">
        <v>273.83</v>
      </c>
      <c r="AM335" s="8">
        <v>10.83</v>
      </c>
      <c r="AN335" s="8">
        <v>10.83</v>
      </c>
    </row>
    <row r="336" spans="1:40" x14ac:dyDescent="0.2">
      <c r="A336" s="7" t="s">
        <v>709</v>
      </c>
      <c r="B336" s="6"/>
      <c r="C336" s="6"/>
      <c r="D336" s="6"/>
      <c r="E336" s="6"/>
      <c r="AD336" s="7" t="s">
        <v>686</v>
      </c>
      <c r="AE336" s="7" t="s">
        <v>708</v>
      </c>
      <c r="AF336" s="7" t="s">
        <v>21</v>
      </c>
      <c r="AG336" s="8">
        <v>271.13</v>
      </c>
      <c r="AH336" s="8">
        <v>271.13</v>
      </c>
      <c r="AI336" s="8">
        <v>8.67</v>
      </c>
      <c r="AJ336" s="8">
        <v>8.68</v>
      </c>
      <c r="AK336" s="8">
        <v>271.13</v>
      </c>
      <c r="AL336" s="8">
        <v>271.13</v>
      </c>
      <c r="AM336" s="8">
        <v>8.67</v>
      </c>
      <c r="AN336" s="8">
        <v>8.68</v>
      </c>
    </row>
    <row r="337" spans="1:40" x14ac:dyDescent="0.2">
      <c r="A337" s="7" t="s">
        <v>707</v>
      </c>
      <c r="B337" s="6"/>
      <c r="C337" s="6"/>
      <c r="D337" s="6"/>
      <c r="E337" s="6"/>
      <c r="AD337" s="7" t="s">
        <v>685</v>
      </c>
      <c r="AE337" s="7" t="s">
        <v>706</v>
      </c>
      <c r="AF337" s="7" t="s">
        <v>24</v>
      </c>
      <c r="AG337" s="8">
        <v>269</v>
      </c>
      <c r="AH337" s="8">
        <v>269</v>
      </c>
      <c r="AI337" s="8">
        <v>13</v>
      </c>
      <c r="AJ337" s="8">
        <v>12.99</v>
      </c>
      <c r="AK337" s="8">
        <v>269</v>
      </c>
      <c r="AL337" s="8">
        <v>269</v>
      </c>
      <c r="AM337" s="8">
        <v>13</v>
      </c>
      <c r="AN337" s="8">
        <v>12.99</v>
      </c>
    </row>
    <row r="338" spans="1:40" x14ac:dyDescent="0.2">
      <c r="A338" s="7" t="s">
        <v>705</v>
      </c>
      <c r="B338" s="6"/>
      <c r="C338" s="6"/>
      <c r="D338" s="6"/>
      <c r="E338" s="6"/>
      <c r="AD338" s="7" t="s">
        <v>684</v>
      </c>
      <c r="AE338" s="7" t="s">
        <v>44</v>
      </c>
      <c r="AF338" s="7" t="s">
        <v>18</v>
      </c>
      <c r="AG338" s="8">
        <v>256.23</v>
      </c>
      <c r="AH338" s="8">
        <v>256.23</v>
      </c>
      <c r="AI338" s="8">
        <v>7</v>
      </c>
      <c r="AJ338" s="8">
        <v>13.07</v>
      </c>
      <c r="AK338" s="8">
        <v>268.42</v>
      </c>
      <c r="AL338" s="8">
        <v>262.32</v>
      </c>
      <c r="AM338" s="8">
        <v>6.5</v>
      </c>
      <c r="AN338" s="8">
        <v>13.07</v>
      </c>
    </row>
    <row r="339" spans="1:40" x14ac:dyDescent="0.2">
      <c r="A339" s="7" t="s">
        <v>704</v>
      </c>
      <c r="B339" s="6"/>
      <c r="C339" s="6"/>
      <c r="D339" s="6"/>
      <c r="E339" s="6"/>
      <c r="AD339" s="7" t="s">
        <v>683</v>
      </c>
      <c r="AE339" s="7" t="s">
        <v>703</v>
      </c>
      <c r="AF339" s="7" t="s">
        <v>53</v>
      </c>
      <c r="AG339" s="8">
        <v>267.54000000000002</v>
      </c>
      <c r="AH339" s="8">
        <v>267.54000000000002</v>
      </c>
      <c r="AI339" s="8">
        <v>13</v>
      </c>
      <c r="AJ339" s="8">
        <v>13</v>
      </c>
      <c r="AK339" s="8">
        <v>267.54000000000002</v>
      </c>
      <c r="AL339" s="8">
        <v>267.54000000000002</v>
      </c>
      <c r="AM339" s="8">
        <v>13</v>
      </c>
      <c r="AN339" s="8">
        <v>13</v>
      </c>
    </row>
    <row r="340" spans="1:40" x14ac:dyDescent="0.2">
      <c r="A340" s="7" t="s">
        <v>702</v>
      </c>
      <c r="B340" s="6"/>
      <c r="C340" s="6"/>
      <c r="D340" s="6"/>
      <c r="E340" s="6"/>
      <c r="AD340" s="7" t="s">
        <v>681</v>
      </c>
      <c r="AE340" s="7" t="s">
        <v>69</v>
      </c>
      <c r="AF340" s="7" t="s">
        <v>21</v>
      </c>
      <c r="AG340" s="8">
        <v>264.70999999999998</v>
      </c>
      <c r="AH340" s="8">
        <v>264.70999999999998</v>
      </c>
      <c r="AI340" s="8">
        <v>4.33</v>
      </c>
      <c r="AJ340" s="8">
        <v>9.83</v>
      </c>
      <c r="AK340" s="8">
        <v>264.70999999999998</v>
      </c>
      <c r="AL340" s="8">
        <v>264.70999999999998</v>
      </c>
      <c r="AM340" s="8">
        <v>8.75</v>
      </c>
      <c r="AN340" s="8">
        <v>9.83</v>
      </c>
    </row>
    <row r="341" spans="1:40" x14ac:dyDescent="0.2">
      <c r="A341" s="7" t="s">
        <v>701</v>
      </c>
      <c r="B341" s="6"/>
      <c r="C341" s="6"/>
      <c r="D341" s="6"/>
      <c r="E341" s="6"/>
      <c r="AD341" s="7" t="s">
        <v>680</v>
      </c>
      <c r="AE341" s="7" t="s">
        <v>700</v>
      </c>
      <c r="AF341" s="7" t="s">
        <v>21</v>
      </c>
      <c r="AG341" s="8">
        <v>261.06</v>
      </c>
      <c r="AH341" s="8">
        <v>261.06</v>
      </c>
      <c r="AI341" s="8">
        <v>8.67</v>
      </c>
      <c r="AJ341" s="8">
        <v>8.67</v>
      </c>
      <c r="AK341" s="8">
        <v>261.06</v>
      </c>
      <c r="AL341" s="8">
        <v>261.06</v>
      </c>
      <c r="AM341" s="8">
        <v>8.67</v>
      </c>
      <c r="AN341" s="8">
        <v>8.67</v>
      </c>
    </row>
    <row r="342" spans="1:40" x14ac:dyDescent="0.2">
      <c r="A342" s="7" t="s">
        <v>699</v>
      </c>
      <c r="B342" s="6"/>
      <c r="C342" s="6"/>
      <c r="D342" s="6"/>
      <c r="E342" s="6"/>
      <c r="AD342" s="7" t="s">
        <v>679</v>
      </c>
      <c r="AE342" s="7" t="s">
        <v>698</v>
      </c>
      <c r="AF342" s="7" t="s">
        <v>21</v>
      </c>
      <c r="AG342" s="8">
        <v>260.94</v>
      </c>
      <c r="AH342" s="8">
        <v>260.94</v>
      </c>
      <c r="AI342" s="8">
        <v>8.67</v>
      </c>
      <c r="AJ342" s="8">
        <v>8.67</v>
      </c>
      <c r="AK342" s="8">
        <v>260.94</v>
      </c>
      <c r="AL342" s="8">
        <v>260.94</v>
      </c>
      <c r="AM342" s="8">
        <v>8.67</v>
      </c>
      <c r="AN342" s="8">
        <v>8.67</v>
      </c>
    </row>
    <row r="343" spans="1:40" x14ac:dyDescent="0.2">
      <c r="A343" s="7" t="s">
        <v>697</v>
      </c>
      <c r="B343" s="6"/>
      <c r="C343" s="6"/>
      <c r="D343" s="6"/>
      <c r="E343" s="6"/>
      <c r="AD343" s="7" t="s">
        <v>677</v>
      </c>
      <c r="AE343" s="7" t="s">
        <v>36</v>
      </c>
      <c r="AF343" s="7" t="s">
        <v>18</v>
      </c>
      <c r="AG343" s="8">
        <v>247.35</v>
      </c>
      <c r="AH343" s="8">
        <v>247.35</v>
      </c>
      <c r="AI343" s="8">
        <v>11.16</v>
      </c>
      <c r="AJ343" s="8">
        <v>12.43</v>
      </c>
      <c r="AK343" s="8">
        <v>259.13</v>
      </c>
      <c r="AL343" s="8">
        <v>253.24</v>
      </c>
      <c r="AM343" s="8">
        <v>12.44</v>
      </c>
      <c r="AN343" s="8">
        <v>12.43</v>
      </c>
    </row>
    <row r="344" spans="1:40" x14ac:dyDescent="0.2">
      <c r="A344" s="7" t="s">
        <v>696</v>
      </c>
      <c r="B344" s="6"/>
      <c r="C344" s="6"/>
      <c r="D344" s="6"/>
      <c r="E344" s="6"/>
      <c r="AD344" s="7" t="s">
        <v>675</v>
      </c>
      <c r="AE344" s="7" t="s">
        <v>36</v>
      </c>
      <c r="AF344" s="7" t="s">
        <v>18</v>
      </c>
      <c r="AG344" s="8">
        <v>244.76</v>
      </c>
      <c r="AH344" s="8">
        <v>244.76</v>
      </c>
      <c r="AI344" s="8">
        <v>11.83</v>
      </c>
      <c r="AJ344" s="8">
        <v>12.08</v>
      </c>
      <c r="AK344" s="8">
        <v>256.42</v>
      </c>
      <c r="AL344" s="8">
        <v>250.59</v>
      </c>
      <c r="AM344" s="8">
        <v>12.09</v>
      </c>
      <c r="AN344" s="8">
        <v>12.08</v>
      </c>
    </row>
    <row r="345" spans="1:40" x14ac:dyDescent="0.2">
      <c r="A345" s="7" t="s">
        <v>695</v>
      </c>
      <c r="B345" s="6"/>
      <c r="C345" s="6"/>
      <c r="D345" s="6"/>
      <c r="E345" s="6"/>
      <c r="AD345" s="7" t="s">
        <v>673</v>
      </c>
      <c r="AE345" s="7" t="s">
        <v>694</v>
      </c>
      <c r="AF345" s="7" t="s">
        <v>21</v>
      </c>
      <c r="AG345" s="8">
        <v>256.22000000000003</v>
      </c>
      <c r="AH345" s="8">
        <v>256.22000000000003</v>
      </c>
      <c r="AI345" s="8">
        <v>10.83</v>
      </c>
      <c r="AJ345" s="8">
        <v>10.83</v>
      </c>
      <c r="AK345" s="8">
        <v>256.22000000000003</v>
      </c>
      <c r="AL345" s="8">
        <v>256.22000000000003</v>
      </c>
      <c r="AM345" s="8">
        <v>10.83</v>
      </c>
      <c r="AN345" s="8">
        <v>10.83</v>
      </c>
    </row>
    <row r="346" spans="1:40" x14ac:dyDescent="0.2">
      <c r="A346" s="7" t="s">
        <v>693</v>
      </c>
      <c r="B346" s="6"/>
      <c r="C346" s="6"/>
      <c r="D346" s="6"/>
      <c r="E346" s="6"/>
      <c r="AD346" s="7" t="s">
        <v>671</v>
      </c>
      <c r="AE346" s="7" t="s">
        <v>44</v>
      </c>
      <c r="AF346" s="7" t="s">
        <v>18</v>
      </c>
      <c r="AG346" s="8">
        <v>243.98</v>
      </c>
      <c r="AH346" s="8">
        <v>243.98</v>
      </c>
      <c r="AI346" s="8">
        <v>9.83</v>
      </c>
      <c r="AJ346" s="8">
        <v>8.4499999999999993</v>
      </c>
      <c r="AK346" s="8">
        <v>255.59</v>
      </c>
      <c r="AL346" s="8">
        <v>249.78</v>
      </c>
      <c r="AM346" s="8">
        <v>9.5299999999999994</v>
      </c>
      <c r="AN346" s="8">
        <v>8.4499999999999993</v>
      </c>
    </row>
    <row r="347" spans="1:40" x14ac:dyDescent="0.2">
      <c r="A347" s="7" t="s">
        <v>692</v>
      </c>
      <c r="B347" s="6"/>
      <c r="C347" s="6"/>
      <c r="D347" s="6"/>
      <c r="E347" s="6"/>
      <c r="AD347" s="7" t="s">
        <v>669</v>
      </c>
      <c r="AE347" s="7" t="s">
        <v>60</v>
      </c>
      <c r="AF347" s="7" t="s">
        <v>21</v>
      </c>
      <c r="AG347" s="8">
        <v>252</v>
      </c>
      <c r="AH347" s="8">
        <v>252</v>
      </c>
      <c r="AI347" s="8">
        <v>8.67</v>
      </c>
      <c r="AJ347" s="8">
        <v>8.67</v>
      </c>
      <c r="AK347" s="8">
        <v>252</v>
      </c>
      <c r="AL347" s="8">
        <v>252</v>
      </c>
      <c r="AM347" s="8">
        <v>8.67</v>
      </c>
      <c r="AN347" s="8">
        <v>8.67</v>
      </c>
    </row>
    <row r="348" spans="1:40" x14ac:dyDescent="0.2">
      <c r="A348" s="7" t="s">
        <v>691</v>
      </c>
      <c r="B348" s="6"/>
      <c r="C348" s="6"/>
      <c r="D348" s="6"/>
      <c r="E348" s="6"/>
      <c r="AD348" s="7" t="s">
        <v>668</v>
      </c>
      <c r="AE348" s="7" t="s">
        <v>44</v>
      </c>
      <c r="AF348" s="7" t="s">
        <v>18</v>
      </c>
      <c r="AG348" s="8">
        <v>240.43</v>
      </c>
      <c r="AH348" s="8">
        <v>240.43</v>
      </c>
      <c r="AI348" s="8">
        <v>9.75</v>
      </c>
      <c r="AJ348" s="8">
        <v>10.53</v>
      </c>
      <c r="AK348" s="8">
        <v>251.87</v>
      </c>
      <c r="AL348" s="8">
        <v>246.15</v>
      </c>
      <c r="AM348" s="8">
        <v>14.86</v>
      </c>
      <c r="AN348" s="8">
        <v>10.53</v>
      </c>
    </row>
    <row r="349" spans="1:40" x14ac:dyDescent="0.2">
      <c r="A349" s="7" t="s">
        <v>690</v>
      </c>
      <c r="B349" s="6"/>
      <c r="C349" s="6"/>
      <c r="D349" s="6"/>
      <c r="E349" s="6"/>
      <c r="AD349" s="7" t="s">
        <v>667</v>
      </c>
      <c r="AE349" s="7" t="s">
        <v>689</v>
      </c>
      <c r="AF349" s="7" t="s">
        <v>53</v>
      </c>
      <c r="AG349" s="8">
        <v>248.52</v>
      </c>
      <c r="AH349" s="8">
        <v>248.52</v>
      </c>
      <c r="AI349" s="8">
        <v>10.33</v>
      </c>
      <c r="AJ349" s="8">
        <v>10.83</v>
      </c>
      <c r="AK349" s="8">
        <v>248.52</v>
      </c>
      <c r="AL349" s="8">
        <v>248.52</v>
      </c>
      <c r="AM349" s="8">
        <v>10.83</v>
      </c>
      <c r="AN349" s="8">
        <v>10.83</v>
      </c>
    </row>
    <row r="350" spans="1:40" x14ac:dyDescent="0.2">
      <c r="A350" s="7" t="s">
        <v>688</v>
      </c>
      <c r="B350" s="6"/>
      <c r="C350" s="6"/>
      <c r="D350" s="6"/>
      <c r="E350" s="6"/>
      <c r="AD350" s="7" t="s">
        <v>666</v>
      </c>
      <c r="AE350" s="7" t="s">
        <v>36</v>
      </c>
      <c r="AF350" s="7" t="s">
        <v>18</v>
      </c>
      <c r="AG350" s="8">
        <v>236.71</v>
      </c>
      <c r="AH350" s="8">
        <v>236.71</v>
      </c>
      <c r="AI350" s="8">
        <v>15.67</v>
      </c>
      <c r="AJ350" s="8">
        <v>11.54</v>
      </c>
      <c r="AK350" s="8">
        <v>247.97</v>
      </c>
      <c r="AL350" s="8">
        <v>242.34</v>
      </c>
      <c r="AM350" s="8">
        <v>14.67</v>
      </c>
      <c r="AN350" s="8">
        <v>11.54</v>
      </c>
    </row>
    <row r="351" spans="1:40" x14ac:dyDescent="0.2">
      <c r="A351" s="7" t="s">
        <v>687</v>
      </c>
      <c r="B351" s="6"/>
      <c r="C351" s="6"/>
      <c r="D351" s="6"/>
      <c r="E351" s="6"/>
      <c r="AD351" s="7" t="s">
        <v>665</v>
      </c>
      <c r="AE351" s="7" t="s">
        <v>19</v>
      </c>
      <c r="AF351" s="7" t="s">
        <v>18</v>
      </c>
      <c r="AG351" s="8">
        <v>232.52</v>
      </c>
      <c r="AH351" s="8">
        <v>232.52</v>
      </c>
      <c r="AI351" s="8">
        <v>8.67</v>
      </c>
      <c r="AJ351" s="8">
        <v>12.99</v>
      </c>
      <c r="AK351" s="8">
        <v>243.58</v>
      </c>
      <c r="AL351" s="8">
        <v>238.05</v>
      </c>
      <c r="AM351" s="8">
        <v>8.67</v>
      </c>
      <c r="AN351" s="8">
        <v>12.99</v>
      </c>
    </row>
    <row r="352" spans="1:40" x14ac:dyDescent="0.2">
      <c r="A352" s="7" t="s">
        <v>686</v>
      </c>
      <c r="B352" s="6"/>
      <c r="C352" s="6"/>
      <c r="D352" s="6"/>
      <c r="E352" s="6"/>
      <c r="AD352" s="7" t="s">
        <v>663</v>
      </c>
      <c r="AE352" s="7" t="s">
        <v>19</v>
      </c>
      <c r="AF352" s="7" t="s">
        <v>18</v>
      </c>
      <c r="AG352" s="8">
        <v>232.26</v>
      </c>
      <c r="AH352" s="8">
        <v>232.26</v>
      </c>
      <c r="AI352" s="8">
        <v>9</v>
      </c>
      <c r="AJ352" s="8">
        <v>9.7899999999999991</v>
      </c>
      <c r="AK352" s="8">
        <v>243.32</v>
      </c>
      <c r="AL352" s="8">
        <v>237.79</v>
      </c>
      <c r="AM352" s="8">
        <v>9.2899999999999991</v>
      </c>
      <c r="AN352" s="8">
        <v>9.7899999999999991</v>
      </c>
    </row>
    <row r="353" spans="1:40" x14ac:dyDescent="0.2">
      <c r="A353" s="7" t="s">
        <v>685</v>
      </c>
      <c r="B353" s="6"/>
      <c r="C353" s="6"/>
      <c r="D353" s="6"/>
      <c r="E353" s="6"/>
      <c r="AD353" s="7" t="s">
        <v>661</v>
      </c>
      <c r="AE353" s="7" t="s">
        <v>36</v>
      </c>
      <c r="AF353" s="7" t="s">
        <v>18</v>
      </c>
      <c r="AG353" s="8">
        <v>230.7</v>
      </c>
      <c r="AH353" s="8">
        <v>230.7</v>
      </c>
      <c r="AI353" s="8">
        <v>13</v>
      </c>
      <c r="AJ353" s="8">
        <v>12.99</v>
      </c>
      <c r="AK353" s="8">
        <v>241.68</v>
      </c>
      <c r="AL353" s="8">
        <v>236.19</v>
      </c>
      <c r="AM353" s="8">
        <v>13</v>
      </c>
      <c r="AN353" s="8">
        <v>12.99</v>
      </c>
    </row>
    <row r="354" spans="1:40" x14ac:dyDescent="0.2">
      <c r="A354" s="7" t="s">
        <v>684</v>
      </c>
      <c r="B354" s="6"/>
      <c r="C354" s="6"/>
      <c r="D354" s="6"/>
      <c r="E354" s="6"/>
      <c r="AD354" s="7" t="s">
        <v>659</v>
      </c>
      <c r="AE354" s="7" t="s">
        <v>36</v>
      </c>
      <c r="AF354" s="7" t="s">
        <v>18</v>
      </c>
      <c r="AG354" s="8">
        <v>230.7</v>
      </c>
      <c r="AH354" s="8">
        <v>230.7</v>
      </c>
      <c r="AI354" s="8">
        <v>31.83</v>
      </c>
      <c r="AJ354" s="8">
        <v>12.99</v>
      </c>
      <c r="AK354" s="8">
        <v>241.68</v>
      </c>
      <c r="AL354" s="8">
        <v>236.19</v>
      </c>
      <c r="AM354" s="8">
        <v>10.83</v>
      </c>
      <c r="AN354" s="8">
        <v>12.99</v>
      </c>
    </row>
    <row r="355" spans="1:40" x14ac:dyDescent="0.2">
      <c r="A355" s="7" t="s">
        <v>683</v>
      </c>
      <c r="B355" s="6"/>
      <c r="C355" s="6"/>
      <c r="D355" s="6"/>
      <c r="E355" s="6"/>
      <c r="AD355" s="7" t="s">
        <v>657</v>
      </c>
      <c r="AE355" s="7" t="s">
        <v>682</v>
      </c>
      <c r="AF355" s="7" t="s">
        <v>21</v>
      </c>
      <c r="AG355" s="8">
        <v>241.1</v>
      </c>
      <c r="AH355" s="8">
        <v>241.1</v>
      </c>
      <c r="AI355" s="8">
        <v>8.67</v>
      </c>
      <c r="AJ355" s="8">
        <v>8.67</v>
      </c>
      <c r="AK355" s="8">
        <v>241.1</v>
      </c>
      <c r="AL355" s="8">
        <v>241.1</v>
      </c>
      <c r="AM355" s="8">
        <v>8.67</v>
      </c>
      <c r="AN355" s="8">
        <v>8.67</v>
      </c>
    </row>
    <row r="356" spans="1:40" x14ac:dyDescent="0.2">
      <c r="A356" s="7" t="s">
        <v>681</v>
      </c>
      <c r="B356" s="6"/>
      <c r="C356" s="6"/>
      <c r="D356" s="6"/>
      <c r="E356" s="6"/>
      <c r="AD356" s="7" t="s">
        <v>655</v>
      </c>
      <c r="AE356" s="7" t="s">
        <v>275</v>
      </c>
      <c r="AF356" s="7" t="s">
        <v>53</v>
      </c>
      <c r="AG356" s="8">
        <v>240</v>
      </c>
      <c r="AH356" s="8">
        <v>240</v>
      </c>
      <c r="AI356" s="8">
        <v>13</v>
      </c>
      <c r="AJ356" s="8">
        <v>12.99</v>
      </c>
      <c r="AK356" s="8">
        <v>240</v>
      </c>
      <c r="AL356" s="8">
        <v>240</v>
      </c>
      <c r="AM356" s="8">
        <v>13</v>
      </c>
      <c r="AN356" s="8">
        <v>12.99</v>
      </c>
    </row>
    <row r="357" spans="1:40" x14ac:dyDescent="0.2">
      <c r="A357" s="7" t="s">
        <v>680</v>
      </c>
      <c r="B357" s="6"/>
      <c r="C357" s="6"/>
      <c r="D357" s="6"/>
      <c r="E357" s="6"/>
      <c r="AD357" s="7" t="s">
        <v>653</v>
      </c>
      <c r="AE357" s="7" t="s">
        <v>275</v>
      </c>
      <c r="AF357" s="7" t="s">
        <v>53</v>
      </c>
      <c r="AG357" s="8">
        <v>240</v>
      </c>
      <c r="AH357" s="8">
        <v>240</v>
      </c>
      <c r="AI357" s="8">
        <v>13</v>
      </c>
      <c r="AJ357" s="8">
        <v>12.99</v>
      </c>
      <c r="AK357" s="8">
        <v>240</v>
      </c>
      <c r="AL357" s="8">
        <v>240</v>
      </c>
      <c r="AM357" s="8">
        <v>13</v>
      </c>
      <c r="AN357" s="8">
        <v>12.99</v>
      </c>
    </row>
    <row r="358" spans="1:40" x14ac:dyDescent="0.2">
      <c r="A358" s="7" t="s">
        <v>679</v>
      </c>
      <c r="B358" s="6"/>
      <c r="C358" s="6"/>
      <c r="D358" s="6"/>
      <c r="E358" s="6"/>
      <c r="AD358" s="7" t="s">
        <v>651</v>
      </c>
      <c r="AE358" s="7" t="s">
        <v>678</v>
      </c>
      <c r="AF358" s="7" t="s">
        <v>21</v>
      </c>
      <c r="AG358" s="8">
        <v>239.81</v>
      </c>
      <c r="AH358" s="8">
        <v>239.81</v>
      </c>
      <c r="AI358" s="8">
        <v>7.58</v>
      </c>
      <c r="AJ358" s="8">
        <v>7.58</v>
      </c>
      <c r="AK358" s="8">
        <v>239.81</v>
      </c>
      <c r="AL358" s="8">
        <v>239.81</v>
      </c>
      <c r="AM358" s="8">
        <v>7.58</v>
      </c>
      <c r="AN358" s="8">
        <v>7.58</v>
      </c>
    </row>
    <row r="359" spans="1:40" x14ac:dyDescent="0.2">
      <c r="A359" s="7" t="s">
        <v>677</v>
      </c>
      <c r="B359" s="6"/>
      <c r="C359" s="6"/>
      <c r="D359" s="6"/>
      <c r="E359" s="6"/>
      <c r="AD359" s="7" t="s">
        <v>649</v>
      </c>
      <c r="AE359" s="7" t="s">
        <v>676</v>
      </c>
      <c r="AF359" s="7" t="s">
        <v>53</v>
      </c>
      <c r="AG359" s="8">
        <v>239.76</v>
      </c>
      <c r="AH359" s="8">
        <v>239.76</v>
      </c>
      <c r="AI359" s="8">
        <v>9.75</v>
      </c>
      <c r="AJ359" s="8">
        <v>10.82</v>
      </c>
      <c r="AK359" s="8">
        <v>239.76</v>
      </c>
      <c r="AL359" s="8">
        <v>239.76</v>
      </c>
      <c r="AM359" s="8">
        <v>9.75</v>
      </c>
      <c r="AN359" s="8">
        <v>10.82</v>
      </c>
    </row>
    <row r="360" spans="1:40" x14ac:dyDescent="0.2">
      <c r="A360" s="7" t="s">
        <v>675</v>
      </c>
      <c r="B360" s="6"/>
      <c r="C360" s="6"/>
      <c r="D360" s="6"/>
      <c r="E360" s="6"/>
      <c r="AD360" s="7" t="s">
        <v>648</v>
      </c>
      <c r="AE360" s="7" t="s">
        <v>674</v>
      </c>
      <c r="AF360" s="7" t="s">
        <v>27</v>
      </c>
      <c r="AG360" s="8">
        <v>509.46</v>
      </c>
      <c r="AH360" s="8">
        <v>237.47</v>
      </c>
      <c r="AI360" s="8">
        <v>0</v>
      </c>
      <c r="AJ360" s="8">
        <v>12.99</v>
      </c>
      <c r="AK360" s="8">
        <v>237.47</v>
      </c>
      <c r="AL360" s="8">
        <v>237.47</v>
      </c>
      <c r="AM360" s="8">
        <v>0</v>
      </c>
      <c r="AN360" s="8">
        <v>12.99</v>
      </c>
    </row>
    <row r="361" spans="1:40" x14ac:dyDescent="0.2">
      <c r="A361" s="7" t="s">
        <v>673</v>
      </c>
      <c r="B361" s="6"/>
      <c r="C361" s="6"/>
      <c r="D361" s="6"/>
      <c r="E361" s="6"/>
      <c r="AD361" s="7" t="s">
        <v>646</v>
      </c>
      <c r="AE361" s="7" t="s">
        <v>672</v>
      </c>
      <c r="AF361" s="7" t="s">
        <v>53</v>
      </c>
      <c r="AG361" s="8">
        <v>236.13</v>
      </c>
      <c r="AH361" s="8">
        <v>236.13</v>
      </c>
      <c r="AI361" s="8">
        <v>5.5</v>
      </c>
      <c r="AJ361" s="8">
        <v>5.42</v>
      </c>
      <c r="AK361" s="8">
        <v>236.13</v>
      </c>
      <c r="AL361" s="8">
        <v>236.13</v>
      </c>
      <c r="AM361" s="8">
        <v>5</v>
      </c>
      <c r="AN361" s="8">
        <v>5.42</v>
      </c>
    </row>
    <row r="362" spans="1:40" x14ac:dyDescent="0.2">
      <c r="A362" s="7" t="s">
        <v>671</v>
      </c>
      <c r="B362" s="6"/>
      <c r="C362" s="6"/>
      <c r="D362" s="6"/>
      <c r="E362" s="6"/>
      <c r="AD362" s="7" t="s">
        <v>645</v>
      </c>
      <c r="AE362" s="7" t="s">
        <v>670</v>
      </c>
      <c r="AF362" s="7" t="s">
        <v>53</v>
      </c>
      <c r="AG362" s="8">
        <v>207.54</v>
      </c>
      <c r="AH362" s="8">
        <v>234.61</v>
      </c>
      <c r="AI362" s="8">
        <v>9.67</v>
      </c>
      <c r="AJ362" s="8">
        <v>8.66</v>
      </c>
      <c r="AK362" s="8">
        <v>234.61</v>
      </c>
      <c r="AL362" s="8">
        <v>234.61</v>
      </c>
      <c r="AM362" s="8">
        <v>8.67</v>
      </c>
      <c r="AN362" s="8">
        <v>8.66</v>
      </c>
    </row>
    <row r="363" spans="1:40" x14ac:dyDescent="0.2">
      <c r="A363" s="7" t="s">
        <v>669</v>
      </c>
      <c r="B363" s="6"/>
      <c r="C363" s="6"/>
      <c r="D363" s="6"/>
      <c r="E363" s="6"/>
      <c r="AD363" s="7" t="s">
        <v>643</v>
      </c>
      <c r="AE363" s="7" t="s">
        <v>19</v>
      </c>
      <c r="AF363" s="7" t="s">
        <v>18</v>
      </c>
      <c r="AG363" s="8">
        <v>221.45</v>
      </c>
      <c r="AH363" s="8">
        <v>221.45</v>
      </c>
      <c r="AI363" s="8">
        <v>6.92</v>
      </c>
      <c r="AJ363" s="8">
        <v>10.01</v>
      </c>
      <c r="AK363" s="8">
        <v>231.99</v>
      </c>
      <c r="AL363" s="8">
        <v>226.72</v>
      </c>
      <c r="AM363" s="8">
        <v>9.58</v>
      </c>
      <c r="AN363" s="8">
        <v>10.01</v>
      </c>
    </row>
    <row r="364" spans="1:40" x14ac:dyDescent="0.2">
      <c r="A364" s="7" t="s">
        <v>668</v>
      </c>
      <c r="B364" s="6"/>
      <c r="C364" s="6"/>
      <c r="D364" s="6"/>
      <c r="E364" s="6"/>
      <c r="AD364" s="7" t="s">
        <v>642</v>
      </c>
      <c r="AE364" s="7" t="s">
        <v>44</v>
      </c>
      <c r="AF364" s="7" t="s">
        <v>18</v>
      </c>
      <c r="AG364" s="8">
        <v>221.2</v>
      </c>
      <c r="AH364" s="8">
        <v>221.2</v>
      </c>
      <c r="AI364" s="8">
        <v>7.58</v>
      </c>
      <c r="AJ364" s="8">
        <v>9.5299999999999994</v>
      </c>
      <c r="AK364" s="8">
        <v>231.72</v>
      </c>
      <c r="AL364" s="8">
        <v>226.46</v>
      </c>
      <c r="AM364" s="8">
        <v>12.78</v>
      </c>
      <c r="AN364" s="8">
        <v>9.5299999999999994</v>
      </c>
    </row>
    <row r="365" spans="1:40" x14ac:dyDescent="0.2">
      <c r="A365" s="7" t="s">
        <v>667</v>
      </c>
      <c r="B365" s="6"/>
      <c r="C365" s="6"/>
      <c r="D365" s="6"/>
      <c r="E365" s="6"/>
      <c r="AD365" s="7" t="s">
        <v>640</v>
      </c>
      <c r="AE365" s="7" t="s">
        <v>94</v>
      </c>
      <c r="AF365" s="7" t="s">
        <v>24</v>
      </c>
      <c r="AG365" s="8">
        <v>228.27</v>
      </c>
      <c r="AH365" s="8">
        <v>228.27</v>
      </c>
      <c r="AI365" s="8">
        <v>13</v>
      </c>
      <c r="AJ365" s="8">
        <v>12.99</v>
      </c>
      <c r="AK365" s="8">
        <v>228.27</v>
      </c>
      <c r="AL365" s="8">
        <v>228.27</v>
      </c>
      <c r="AM365" s="8">
        <v>13</v>
      </c>
      <c r="AN365" s="8">
        <v>12.99</v>
      </c>
    </row>
    <row r="366" spans="1:40" x14ac:dyDescent="0.2">
      <c r="A366" s="7" t="s">
        <v>666</v>
      </c>
      <c r="B366" s="6"/>
      <c r="C366" s="6"/>
      <c r="D366" s="6"/>
      <c r="E366" s="6"/>
      <c r="AD366" s="7" t="s">
        <v>638</v>
      </c>
      <c r="AE366" s="7" t="s">
        <v>94</v>
      </c>
      <c r="AF366" s="7" t="s">
        <v>24</v>
      </c>
      <c r="AG366" s="8">
        <v>228.27</v>
      </c>
      <c r="AH366" s="8">
        <v>228.27</v>
      </c>
      <c r="AI366" s="8">
        <v>13</v>
      </c>
      <c r="AJ366" s="8">
        <v>12.99</v>
      </c>
      <c r="AK366" s="8">
        <v>228.27</v>
      </c>
      <c r="AL366" s="8">
        <v>228.27</v>
      </c>
      <c r="AM366" s="8">
        <v>13</v>
      </c>
      <c r="AN366" s="8">
        <v>12.99</v>
      </c>
    </row>
    <row r="367" spans="1:40" x14ac:dyDescent="0.2">
      <c r="A367" s="7" t="s">
        <v>665</v>
      </c>
      <c r="B367" s="6"/>
      <c r="C367" s="6"/>
      <c r="D367" s="6"/>
      <c r="E367" s="6"/>
      <c r="AD367" s="7" t="s">
        <v>636</v>
      </c>
      <c r="AE367" s="7" t="s">
        <v>664</v>
      </c>
      <c r="AF367" s="7" t="s">
        <v>21</v>
      </c>
      <c r="AG367" s="8">
        <v>227.9</v>
      </c>
      <c r="AH367" s="8">
        <v>227.9</v>
      </c>
      <c r="AI367" s="8">
        <v>8.67</v>
      </c>
      <c r="AJ367" s="8">
        <v>8.67</v>
      </c>
      <c r="AK367" s="8">
        <v>227.9</v>
      </c>
      <c r="AL367" s="8">
        <v>227.9</v>
      </c>
      <c r="AM367" s="8">
        <v>8.67</v>
      </c>
      <c r="AN367" s="8">
        <v>8.67</v>
      </c>
    </row>
    <row r="368" spans="1:40" x14ac:dyDescent="0.2">
      <c r="A368" s="7" t="s">
        <v>663</v>
      </c>
      <c r="B368" s="6"/>
      <c r="C368" s="6"/>
      <c r="D368" s="6"/>
      <c r="E368" s="6"/>
      <c r="AD368" s="7" t="s">
        <v>634</v>
      </c>
      <c r="AE368" s="7" t="s">
        <v>662</v>
      </c>
      <c r="AF368" s="7" t="s">
        <v>53</v>
      </c>
      <c r="AG368" s="8">
        <v>227.88</v>
      </c>
      <c r="AH368" s="8">
        <v>227.88</v>
      </c>
      <c r="AI368" s="8">
        <v>8.67</v>
      </c>
      <c r="AJ368" s="8">
        <v>8.67</v>
      </c>
      <c r="AK368" s="8">
        <v>227.88</v>
      </c>
      <c r="AL368" s="8">
        <v>227.88</v>
      </c>
      <c r="AM368" s="8">
        <v>8.67</v>
      </c>
      <c r="AN368" s="8">
        <v>8.67</v>
      </c>
    </row>
    <row r="369" spans="1:40" x14ac:dyDescent="0.2">
      <c r="A369" s="7" t="s">
        <v>661</v>
      </c>
      <c r="B369" s="6"/>
      <c r="C369" s="6"/>
      <c r="D369" s="6"/>
      <c r="E369" s="6"/>
      <c r="AD369" s="7" t="s">
        <v>632</v>
      </c>
      <c r="AE369" s="7" t="s">
        <v>660</v>
      </c>
      <c r="AF369" s="7" t="s">
        <v>21</v>
      </c>
      <c r="AG369" s="8">
        <v>227.66</v>
      </c>
      <c r="AH369" s="8">
        <v>227.66</v>
      </c>
      <c r="AI369" s="8">
        <v>9.75</v>
      </c>
      <c r="AJ369" s="8">
        <v>9.74</v>
      </c>
      <c r="AK369" s="8">
        <v>227.66</v>
      </c>
      <c r="AL369" s="8">
        <v>227.66</v>
      </c>
      <c r="AM369" s="8">
        <v>9.75</v>
      </c>
      <c r="AN369" s="8">
        <v>9.74</v>
      </c>
    </row>
    <row r="370" spans="1:40" x14ac:dyDescent="0.2">
      <c r="A370" s="7" t="s">
        <v>659</v>
      </c>
      <c r="B370" s="6"/>
      <c r="C370" s="6"/>
      <c r="D370" s="6"/>
      <c r="E370" s="6"/>
      <c r="AD370" s="7" t="s">
        <v>630</v>
      </c>
      <c r="AE370" s="7" t="s">
        <v>658</v>
      </c>
      <c r="AF370" s="7" t="s">
        <v>53</v>
      </c>
      <c r="AG370" s="8">
        <v>223.29</v>
      </c>
      <c r="AH370" s="8">
        <v>223.29</v>
      </c>
      <c r="AI370" s="8">
        <v>10</v>
      </c>
      <c r="AJ370" s="8">
        <v>10.82</v>
      </c>
      <c r="AK370" s="8">
        <v>223.29</v>
      </c>
      <c r="AL370" s="8">
        <v>223.29</v>
      </c>
      <c r="AM370" s="8">
        <v>10</v>
      </c>
      <c r="AN370" s="8">
        <v>10.82</v>
      </c>
    </row>
    <row r="371" spans="1:40" x14ac:dyDescent="0.2">
      <c r="A371" s="7" t="s">
        <v>657</v>
      </c>
      <c r="B371" s="6"/>
      <c r="C371" s="6"/>
      <c r="D371" s="6"/>
      <c r="E371" s="6"/>
      <c r="AD371" s="7" t="s">
        <v>628</v>
      </c>
      <c r="AE371" s="7" t="s">
        <v>656</v>
      </c>
      <c r="AF371" s="7" t="s">
        <v>53</v>
      </c>
      <c r="AG371" s="8">
        <v>222.94</v>
      </c>
      <c r="AH371" s="8">
        <v>222.94</v>
      </c>
      <c r="AI371" s="8">
        <v>8.67</v>
      </c>
      <c r="AJ371" s="8">
        <v>8.67</v>
      </c>
      <c r="AK371" s="8">
        <v>222.94</v>
      </c>
      <c r="AL371" s="8">
        <v>222.94</v>
      </c>
      <c r="AM371" s="8">
        <v>8.67</v>
      </c>
      <c r="AN371" s="8">
        <v>8.67</v>
      </c>
    </row>
    <row r="372" spans="1:40" x14ac:dyDescent="0.2">
      <c r="A372" s="7" t="s">
        <v>655</v>
      </c>
      <c r="B372" s="6"/>
      <c r="C372" s="6"/>
      <c r="D372" s="6"/>
      <c r="E372" s="6"/>
      <c r="AD372" s="7" t="s">
        <v>627</v>
      </c>
      <c r="AE372" s="7" t="s">
        <v>654</v>
      </c>
      <c r="AF372" s="7" t="s">
        <v>24</v>
      </c>
      <c r="AG372" s="8">
        <v>0</v>
      </c>
      <c r="AH372" s="8">
        <v>0</v>
      </c>
      <c r="AI372" s="8">
        <v>8.67</v>
      </c>
      <c r="AJ372" s="8">
        <v>8.67</v>
      </c>
      <c r="AK372" s="8">
        <v>219.35</v>
      </c>
      <c r="AL372" s="8">
        <v>219.35</v>
      </c>
      <c r="AM372" s="8">
        <v>8.67</v>
      </c>
      <c r="AN372" s="8">
        <v>8.67</v>
      </c>
    </row>
    <row r="373" spans="1:40" x14ac:dyDescent="0.2">
      <c r="A373" s="7" t="s">
        <v>653</v>
      </c>
      <c r="B373" s="6"/>
      <c r="C373" s="6"/>
      <c r="D373" s="6"/>
      <c r="E373" s="6"/>
      <c r="AD373" s="7" t="s">
        <v>625</v>
      </c>
      <c r="AE373" s="7" t="s">
        <v>652</v>
      </c>
      <c r="AF373" s="7" t="s">
        <v>53</v>
      </c>
      <c r="AG373" s="8">
        <v>0</v>
      </c>
      <c r="AH373" s="8">
        <v>219</v>
      </c>
      <c r="AI373" s="8">
        <v>9</v>
      </c>
      <c r="AJ373" s="8">
        <v>8.66</v>
      </c>
      <c r="AK373" s="8">
        <v>219</v>
      </c>
      <c r="AL373" s="8">
        <v>219</v>
      </c>
      <c r="AM373" s="8">
        <v>8.67</v>
      </c>
      <c r="AN373" s="8">
        <v>8.66</v>
      </c>
    </row>
    <row r="374" spans="1:40" x14ac:dyDescent="0.2">
      <c r="A374" s="7" t="s">
        <v>651</v>
      </c>
      <c r="B374" s="6"/>
      <c r="C374" s="6"/>
      <c r="D374" s="6"/>
      <c r="E374" s="6"/>
      <c r="AD374" s="7" t="s">
        <v>623</v>
      </c>
      <c r="AE374" s="7" t="s">
        <v>650</v>
      </c>
      <c r="AF374" s="7" t="s">
        <v>21</v>
      </c>
      <c r="AG374" s="8">
        <v>216.58</v>
      </c>
      <c r="AH374" s="8">
        <v>216.58</v>
      </c>
      <c r="AI374" s="8">
        <v>4.33</v>
      </c>
      <c r="AJ374" s="8">
        <v>4.34</v>
      </c>
      <c r="AK374" s="8">
        <v>216.58</v>
      </c>
      <c r="AL374" s="8">
        <v>216.58</v>
      </c>
      <c r="AM374" s="8">
        <v>4.33</v>
      </c>
      <c r="AN374" s="8">
        <v>4.34</v>
      </c>
    </row>
    <row r="375" spans="1:40" x14ac:dyDescent="0.2">
      <c r="A375" s="7" t="s">
        <v>649</v>
      </c>
      <c r="B375" s="6"/>
      <c r="C375" s="6"/>
      <c r="D375" s="6"/>
      <c r="E375" s="6"/>
      <c r="AD375" s="7" t="s">
        <v>621</v>
      </c>
      <c r="AE375" s="7" t="s">
        <v>523</v>
      </c>
      <c r="AF375" s="7" t="s">
        <v>27</v>
      </c>
      <c r="AG375" s="8">
        <v>216.09</v>
      </c>
      <c r="AH375" s="8">
        <v>216.09</v>
      </c>
      <c r="AI375" s="8">
        <v>10.08</v>
      </c>
      <c r="AJ375" s="8">
        <v>9.75</v>
      </c>
      <c r="AK375" s="8">
        <v>216.09</v>
      </c>
      <c r="AL375" s="8">
        <v>216.09</v>
      </c>
      <c r="AM375" s="8">
        <v>9.58</v>
      </c>
      <c r="AN375" s="8">
        <v>9.75</v>
      </c>
    </row>
    <row r="376" spans="1:40" x14ac:dyDescent="0.2">
      <c r="A376" s="7" t="s">
        <v>648</v>
      </c>
      <c r="B376" s="6"/>
      <c r="C376" s="6"/>
      <c r="D376" s="6"/>
      <c r="E376" s="6"/>
      <c r="AD376" s="7" t="s">
        <v>619</v>
      </c>
      <c r="AE376" s="7" t="s">
        <v>647</v>
      </c>
      <c r="AF376" s="7" t="s">
        <v>24</v>
      </c>
      <c r="AG376" s="8">
        <v>212.34</v>
      </c>
      <c r="AH376" s="8">
        <v>212.34</v>
      </c>
      <c r="AI376" s="8">
        <v>6.5</v>
      </c>
      <c r="AJ376" s="8">
        <v>6.5</v>
      </c>
      <c r="AK376" s="8">
        <v>212.34</v>
      </c>
      <c r="AL376" s="8">
        <v>212.34</v>
      </c>
      <c r="AM376" s="8">
        <v>6</v>
      </c>
      <c r="AN376" s="8">
        <v>6.5</v>
      </c>
    </row>
    <row r="377" spans="1:40" x14ac:dyDescent="0.2">
      <c r="A377" s="7" t="s">
        <v>646</v>
      </c>
      <c r="B377" s="6"/>
      <c r="C377" s="6"/>
      <c r="D377" s="6"/>
      <c r="E377" s="6"/>
      <c r="AD377" s="7" t="s">
        <v>618</v>
      </c>
      <c r="AE377" s="7" t="s">
        <v>44</v>
      </c>
      <c r="AF377" s="7" t="s">
        <v>18</v>
      </c>
      <c r="AG377" s="8">
        <v>202.21</v>
      </c>
      <c r="AH377" s="8">
        <v>202.21</v>
      </c>
      <c r="AI377" s="8">
        <v>10.83</v>
      </c>
      <c r="AJ377" s="8">
        <v>10.83</v>
      </c>
      <c r="AK377" s="8">
        <v>211.83</v>
      </c>
      <c r="AL377" s="8">
        <v>207.02</v>
      </c>
      <c r="AM377" s="8">
        <v>10.83</v>
      </c>
      <c r="AN377" s="8">
        <v>10.83</v>
      </c>
    </row>
    <row r="378" spans="1:40" x14ac:dyDescent="0.2">
      <c r="A378" s="7" t="s">
        <v>645</v>
      </c>
      <c r="B378" s="6"/>
      <c r="C378" s="6"/>
      <c r="D378" s="6"/>
      <c r="E378" s="6"/>
      <c r="AD378" s="7" t="s">
        <v>616</v>
      </c>
      <c r="AE378" s="7" t="s">
        <v>644</v>
      </c>
      <c r="AF378" s="7" t="s">
        <v>33</v>
      </c>
      <c r="AG378" s="8">
        <v>210.01</v>
      </c>
      <c r="AH378" s="8">
        <v>210.01</v>
      </c>
      <c r="AI378" s="8">
        <v>0</v>
      </c>
      <c r="AJ378" s="8">
        <v>0</v>
      </c>
      <c r="AK378" s="8">
        <v>210.01</v>
      </c>
      <c r="AL378" s="8">
        <v>210.01</v>
      </c>
      <c r="AM378" s="8">
        <v>0</v>
      </c>
      <c r="AN378" s="8">
        <v>0</v>
      </c>
    </row>
    <row r="379" spans="1:40" x14ac:dyDescent="0.2">
      <c r="A379" s="7" t="s">
        <v>643</v>
      </c>
      <c r="B379" s="6"/>
      <c r="C379" s="6"/>
      <c r="D379" s="6"/>
      <c r="E379" s="6"/>
      <c r="AD379" s="7" t="s">
        <v>614</v>
      </c>
      <c r="AE379" s="7" t="s">
        <v>346</v>
      </c>
      <c r="AF379" s="7" t="s">
        <v>21</v>
      </c>
      <c r="AG379" s="8">
        <v>208.67</v>
      </c>
      <c r="AH379" s="8">
        <v>208.67</v>
      </c>
      <c r="AI379" s="8">
        <v>8.67</v>
      </c>
      <c r="AJ379" s="8">
        <v>8.67</v>
      </c>
      <c r="AK379" s="8">
        <v>208.67</v>
      </c>
      <c r="AL379" s="8">
        <v>208.67</v>
      </c>
      <c r="AM379" s="8">
        <v>8.67</v>
      </c>
      <c r="AN379" s="8">
        <v>8.67</v>
      </c>
    </row>
    <row r="380" spans="1:40" x14ac:dyDescent="0.2">
      <c r="A380" s="7" t="s">
        <v>642</v>
      </c>
      <c r="B380" s="6"/>
      <c r="C380" s="6"/>
      <c r="D380" s="6"/>
      <c r="E380" s="6"/>
      <c r="AD380" s="7" t="s">
        <v>613</v>
      </c>
      <c r="AE380" s="7" t="s">
        <v>641</v>
      </c>
      <c r="AF380" s="7" t="s">
        <v>21</v>
      </c>
      <c r="AG380" s="8">
        <v>208.67</v>
      </c>
      <c r="AH380" s="8">
        <v>208.67</v>
      </c>
      <c r="AI380" s="8">
        <v>8.67</v>
      </c>
      <c r="AJ380" s="8">
        <v>8.67</v>
      </c>
      <c r="AK380" s="8">
        <v>208.67</v>
      </c>
      <c r="AL380" s="8">
        <v>208.67</v>
      </c>
      <c r="AM380" s="8">
        <v>8.67</v>
      </c>
      <c r="AN380" s="8">
        <v>8.67</v>
      </c>
    </row>
    <row r="381" spans="1:40" x14ac:dyDescent="0.2">
      <c r="A381" s="7" t="s">
        <v>640</v>
      </c>
      <c r="B381" s="6"/>
      <c r="C381" s="6"/>
      <c r="D381" s="6"/>
      <c r="E381" s="6"/>
      <c r="AD381" s="7" t="s">
        <v>612</v>
      </c>
      <c r="AE381" s="7" t="s">
        <v>639</v>
      </c>
      <c r="AF381" s="7" t="s">
        <v>53</v>
      </c>
      <c r="AG381" s="8">
        <v>203.87</v>
      </c>
      <c r="AH381" s="8">
        <v>203.87</v>
      </c>
      <c r="AI381" s="8">
        <v>4.33</v>
      </c>
      <c r="AJ381" s="8">
        <v>6.5</v>
      </c>
      <c r="AK381" s="8">
        <v>203.87</v>
      </c>
      <c r="AL381" s="8">
        <v>203.87</v>
      </c>
      <c r="AM381" s="8">
        <v>4.33</v>
      </c>
      <c r="AN381" s="8">
        <v>6.5</v>
      </c>
    </row>
    <row r="382" spans="1:40" x14ac:dyDescent="0.2">
      <c r="A382" s="7" t="s">
        <v>638</v>
      </c>
      <c r="B382" s="6"/>
      <c r="C382" s="6"/>
      <c r="D382" s="6"/>
      <c r="E382" s="6"/>
      <c r="AD382" s="7" t="s">
        <v>611</v>
      </c>
      <c r="AE382" s="7" t="s">
        <v>637</v>
      </c>
      <c r="AF382" s="7" t="s">
        <v>27</v>
      </c>
      <c r="AG382" s="8">
        <v>203.47</v>
      </c>
      <c r="AH382" s="8">
        <v>203.47</v>
      </c>
      <c r="AI382" s="8">
        <v>4.42</v>
      </c>
      <c r="AJ382" s="8">
        <v>8.67</v>
      </c>
      <c r="AK382" s="8">
        <v>203.47</v>
      </c>
      <c r="AL382" s="8">
        <v>203.47</v>
      </c>
      <c r="AM382" s="8">
        <v>8.67</v>
      </c>
      <c r="AN382" s="8">
        <v>8.67</v>
      </c>
    </row>
    <row r="383" spans="1:40" x14ac:dyDescent="0.2">
      <c r="A383" s="7" t="s">
        <v>636</v>
      </c>
      <c r="B383" s="6"/>
      <c r="C383" s="6"/>
      <c r="D383" s="6"/>
      <c r="E383" s="6"/>
      <c r="AD383" s="7" t="s">
        <v>610</v>
      </c>
      <c r="AE383" s="7" t="s">
        <v>635</v>
      </c>
      <c r="AF383" s="7" t="s">
        <v>21</v>
      </c>
      <c r="AG383" s="8">
        <v>203.25</v>
      </c>
      <c r="AH383" s="8">
        <v>203.25</v>
      </c>
      <c r="AI383" s="8">
        <v>5</v>
      </c>
      <c r="AJ383" s="8">
        <v>8.66</v>
      </c>
      <c r="AK383" s="8">
        <v>203.25</v>
      </c>
      <c r="AL383" s="8">
        <v>203.25</v>
      </c>
      <c r="AM383" s="8">
        <v>8.16</v>
      </c>
      <c r="AN383" s="8">
        <v>8.66</v>
      </c>
    </row>
    <row r="384" spans="1:40" x14ac:dyDescent="0.2">
      <c r="A384" s="7" t="s">
        <v>634</v>
      </c>
      <c r="B384" s="6"/>
      <c r="C384" s="6"/>
      <c r="D384" s="6"/>
      <c r="E384" s="6"/>
      <c r="AD384" s="7" t="s">
        <v>608</v>
      </c>
      <c r="AE384" s="7" t="s">
        <v>633</v>
      </c>
      <c r="AF384" s="7" t="s">
        <v>21</v>
      </c>
      <c r="AG384" s="8">
        <v>203.04</v>
      </c>
      <c r="AH384" s="8">
        <v>203.04</v>
      </c>
      <c r="AI384" s="8">
        <v>4.33</v>
      </c>
      <c r="AJ384" s="8">
        <v>4.33</v>
      </c>
      <c r="AK384" s="8">
        <v>203.04</v>
      </c>
      <c r="AL384" s="8">
        <v>203.04</v>
      </c>
      <c r="AM384" s="8">
        <v>4.33</v>
      </c>
      <c r="AN384" s="8">
        <v>4.33</v>
      </c>
    </row>
    <row r="385" spans="1:40" x14ac:dyDescent="0.2">
      <c r="A385" s="7" t="s">
        <v>632</v>
      </c>
      <c r="B385" s="6"/>
      <c r="C385" s="6"/>
      <c r="D385" s="6"/>
      <c r="E385" s="6"/>
      <c r="AD385" s="7" t="s">
        <v>607</v>
      </c>
      <c r="AE385" s="7" t="s">
        <v>631</v>
      </c>
      <c r="AF385" s="7" t="s">
        <v>21</v>
      </c>
      <c r="AG385" s="8">
        <v>202.88</v>
      </c>
      <c r="AH385" s="8">
        <v>202.88</v>
      </c>
      <c r="AI385" s="8">
        <v>8.67</v>
      </c>
      <c r="AJ385" s="8">
        <v>0</v>
      </c>
      <c r="AK385" s="8">
        <v>202.88</v>
      </c>
      <c r="AL385" s="8">
        <v>202.88</v>
      </c>
      <c r="AM385" s="8">
        <v>8.67</v>
      </c>
      <c r="AN385" s="8">
        <v>0</v>
      </c>
    </row>
    <row r="386" spans="1:40" x14ac:dyDescent="0.2">
      <c r="A386" s="7" t="s">
        <v>630</v>
      </c>
      <c r="B386" s="6"/>
      <c r="C386" s="6"/>
      <c r="D386" s="6"/>
      <c r="E386" s="6"/>
      <c r="AD386" s="7" t="s">
        <v>605</v>
      </c>
      <c r="AE386" s="7" t="s">
        <v>629</v>
      </c>
      <c r="AF386" s="7" t="s">
        <v>21</v>
      </c>
      <c r="AG386" s="8">
        <v>201.25</v>
      </c>
      <c r="AH386" s="8">
        <v>201.25</v>
      </c>
      <c r="AI386" s="8">
        <v>0</v>
      </c>
      <c r="AJ386" s="8">
        <v>0</v>
      </c>
      <c r="AK386" s="8">
        <v>201.25</v>
      </c>
      <c r="AL386" s="8">
        <v>201.25</v>
      </c>
      <c r="AM386" s="8">
        <v>0</v>
      </c>
      <c r="AN386" s="8">
        <v>0</v>
      </c>
    </row>
    <row r="387" spans="1:40" x14ac:dyDescent="0.2">
      <c r="A387" s="7" t="s">
        <v>628</v>
      </c>
      <c r="B387" s="6"/>
      <c r="C387" s="6"/>
      <c r="D387" s="6"/>
      <c r="E387" s="6"/>
      <c r="AD387" s="7" t="s">
        <v>603</v>
      </c>
      <c r="AE387" s="7" t="s">
        <v>44</v>
      </c>
      <c r="AF387" s="7" t="s">
        <v>18</v>
      </c>
      <c r="AG387" s="8">
        <v>191.57</v>
      </c>
      <c r="AH387" s="8">
        <v>191.57</v>
      </c>
      <c r="AI387" s="8">
        <v>5.42</v>
      </c>
      <c r="AJ387" s="8">
        <v>7.14</v>
      </c>
      <c r="AK387" s="8">
        <v>200.69</v>
      </c>
      <c r="AL387" s="8">
        <v>196.13</v>
      </c>
      <c r="AM387" s="8">
        <v>7.15</v>
      </c>
      <c r="AN387" s="8">
        <v>7.14</v>
      </c>
    </row>
    <row r="388" spans="1:40" x14ac:dyDescent="0.2">
      <c r="A388" s="7" t="s">
        <v>627</v>
      </c>
      <c r="B388" s="6"/>
      <c r="C388" s="6"/>
      <c r="D388" s="6"/>
      <c r="E388" s="6"/>
      <c r="AD388" s="7" t="s">
        <v>601</v>
      </c>
      <c r="AE388" s="7" t="s">
        <v>626</v>
      </c>
      <c r="AF388" s="7" t="s">
        <v>53</v>
      </c>
      <c r="AG388" s="8">
        <v>199.26</v>
      </c>
      <c r="AH388" s="8">
        <v>199.26</v>
      </c>
      <c r="AI388" s="8">
        <v>8.67</v>
      </c>
      <c r="AJ388" s="8">
        <v>8.66</v>
      </c>
      <c r="AK388" s="8">
        <v>199.26</v>
      </c>
      <c r="AL388" s="8">
        <v>199.26</v>
      </c>
      <c r="AM388" s="8">
        <v>8.67</v>
      </c>
      <c r="AN388" s="8">
        <v>8.66</v>
      </c>
    </row>
    <row r="389" spans="1:40" x14ac:dyDescent="0.2">
      <c r="A389" s="7" t="s">
        <v>625</v>
      </c>
      <c r="B389" s="6"/>
      <c r="C389" s="6"/>
      <c r="D389" s="6"/>
      <c r="E389" s="6"/>
      <c r="AD389" s="7" t="s">
        <v>599</v>
      </c>
      <c r="AE389" s="7" t="s">
        <v>624</v>
      </c>
      <c r="AF389" s="7" t="s">
        <v>18</v>
      </c>
      <c r="AG389" s="8">
        <v>180</v>
      </c>
      <c r="AH389" s="8">
        <v>2.5</v>
      </c>
      <c r="AI389" s="8">
        <v>0</v>
      </c>
      <c r="AJ389" s="8">
        <v>0</v>
      </c>
      <c r="AK389" s="8">
        <v>197.5</v>
      </c>
      <c r="AL389" s="8">
        <v>2.5</v>
      </c>
      <c r="AM389" s="8">
        <v>0</v>
      </c>
      <c r="AN389" s="8">
        <v>0</v>
      </c>
    </row>
    <row r="390" spans="1:40" x14ac:dyDescent="0.2">
      <c r="A390" s="7" t="s">
        <v>623</v>
      </c>
      <c r="B390" s="6"/>
      <c r="C390" s="6"/>
      <c r="D390" s="6"/>
      <c r="E390" s="6"/>
      <c r="AD390" s="7" t="s">
        <v>598</v>
      </c>
      <c r="AE390" s="7" t="s">
        <v>622</v>
      </c>
      <c r="AF390" s="7" t="s">
        <v>24</v>
      </c>
      <c r="AG390" s="8">
        <v>196.62</v>
      </c>
      <c r="AH390" s="8">
        <v>196.62</v>
      </c>
      <c r="AI390" s="8">
        <v>7.5</v>
      </c>
      <c r="AJ390" s="8">
        <v>6.5</v>
      </c>
      <c r="AK390" s="8">
        <v>196.62</v>
      </c>
      <c r="AL390" s="8">
        <v>196.62</v>
      </c>
      <c r="AM390" s="8">
        <v>6.5</v>
      </c>
      <c r="AN390" s="8">
        <v>6.5</v>
      </c>
    </row>
    <row r="391" spans="1:40" x14ac:dyDescent="0.2">
      <c r="A391" s="7" t="s">
        <v>621</v>
      </c>
      <c r="B391" s="6"/>
      <c r="C391" s="6"/>
      <c r="D391" s="6"/>
      <c r="E391" s="6"/>
      <c r="AD391" s="7" t="s">
        <v>596</v>
      </c>
      <c r="AE391" s="7" t="s">
        <v>620</v>
      </c>
      <c r="AF391" s="7" t="s">
        <v>53</v>
      </c>
      <c r="AG391" s="8">
        <v>196.54</v>
      </c>
      <c r="AH391" s="8">
        <v>196.54</v>
      </c>
      <c r="AI391" s="8">
        <v>8.67</v>
      </c>
      <c r="AJ391" s="8">
        <v>8.66</v>
      </c>
      <c r="AK391" s="8">
        <v>196.54</v>
      </c>
      <c r="AL391" s="8">
        <v>196.54</v>
      </c>
      <c r="AM391" s="8">
        <v>8.67</v>
      </c>
      <c r="AN391" s="8">
        <v>8.66</v>
      </c>
    </row>
    <row r="392" spans="1:40" x14ac:dyDescent="0.2">
      <c r="A392" s="7" t="s">
        <v>619</v>
      </c>
      <c r="B392" s="6"/>
      <c r="C392" s="6"/>
      <c r="D392" s="6"/>
      <c r="E392" s="6"/>
      <c r="AD392" s="7" t="s">
        <v>594</v>
      </c>
      <c r="AE392" s="7" t="s">
        <v>539</v>
      </c>
      <c r="AF392" s="7" t="s">
        <v>27</v>
      </c>
      <c r="AG392" s="8">
        <v>195.6</v>
      </c>
      <c r="AH392" s="8">
        <v>195.6</v>
      </c>
      <c r="AI392" s="8">
        <v>6.5</v>
      </c>
      <c r="AJ392" s="8">
        <v>6.49</v>
      </c>
      <c r="AK392" s="8">
        <v>195.6</v>
      </c>
      <c r="AL392" s="8">
        <v>195.6</v>
      </c>
      <c r="AM392" s="8">
        <v>6.5</v>
      </c>
      <c r="AN392" s="8">
        <v>6.49</v>
      </c>
    </row>
    <row r="393" spans="1:40" x14ac:dyDescent="0.2">
      <c r="A393" s="7" t="s">
        <v>618</v>
      </c>
      <c r="B393" s="6"/>
      <c r="C393" s="6"/>
      <c r="D393" s="6"/>
      <c r="E393" s="6"/>
      <c r="AD393" s="7" t="s">
        <v>592</v>
      </c>
      <c r="AE393" s="7" t="s">
        <v>617</v>
      </c>
      <c r="AF393" s="7" t="s">
        <v>27</v>
      </c>
      <c r="AG393" s="8">
        <v>195.27</v>
      </c>
      <c r="AH393" s="8">
        <v>195.27</v>
      </c>
      <c r="AI393" s="8">
        <v>6.5</v>
      </c>
      <c r="AJ393" s="8">
        <v>6.5</v>
      </c>
      <c r="AK393" s="8">
        <v>195.27</v>
      </c>
      <c r="AL393" s="8">
        <v>195.27</v>
      </c>
      <c r="AM393" s="8">
        <v>6.5</v>
      </c>
      <c r="AN393" s="8">
        <v>6.5</v>
      </c>
    </row>
    <row r="394" spans="1:40" x14ac:dyDescent="0.2">
      <c r="A394" s="7" t="s">
        <v>616</v>
      </c>
      <c r="B394" s="6"/>
      <c r="C394" s="6"/>
      <c r="D394" s="6"/>
      <c r="E394" s="6"/>
      <c r="AD394" s="7" t="s">
        <v>591</v>
      </c>
      <c r="AE394" s="7" t="s">
        <v>615</v>
      </c>
      <c r="AF394" s="7" t="s">
        <v>53</v>
      </c>
      <c r="AG394" s="8">
        <v>195</v>
      </c>
      <c r="AH394" s="8">
        <v>195</v>
      </c>
      <c r="AI394" s="8">
        <v>8.75</v>
      </c>
      <c r="AJ394" s="8">
        <v>9.74</v>
      </c>
      <c r="AK394" s="8">
        <v>195</v>
      </c>
      <c r="AL394" s="8">
        <v>195</v>
      </c>
      <c r="AM394" s="8">
        <v>8.5</v>
      </c>
      <c r="AN394" s="8">
        <v>10.83</v>
      </c>
    </row>
    <row r="395" spans="1:40" x14ac:dyDescent="0.2">
      <c r="A395" s="7" t="s">
        <v>614</v>
      </c>
      <c r="B395" s="6"/>
      <c r="C395" s="6"/>
      <c r="D395" s="6"/>
      <c r="E395" s="6"/>
      <c r="AD395" s="7" t="s">
        <v>589</v>
      </c>
      <c r="AE395" s="7" t="s">
        <v>405</v>
      </c>
      <c r="AF395" s="7" t="s">
        <v>27</v>
      </c>
      <c r="AG395" s="8">
        <v>194.4</v>
      </c>
      <c r="AH395" s="8">
        <v>194.4</v>
      </c>
      <c r="AI395" s="8">
        <v>8.67</v>
      </c>
      <c r="AJ395" s="8">
        <v>8.66</v>
      </c>
      <c r="AK395" s="8">
        <v>194.4</v>
      </c>
      <c r="AL395" s="8">
        <v>194.4</v>
      </c>
      <c r="AM395" s="8">
        <v>8.67</v>
      </c>
      <c r="AN395" s="8">
        <v>8.66</v>
      </c>
    </row>
    <row r="396" spans="1:40" x14ac:dyDescent="0.2">
      <c r="A396" s="7" t="s">
        <v>613</v>
      </c>
      <c r="B396" s="6"/>
      <c r="C396" s="6"/>
      <c r="D396" s="6"/>
      <c r="E396" s="6"/>
      <c r="AD396" s="7" t="s">
        <v>587</v>
      </c>
      <c r="AE396" s="7" t="s">
        <v>19</v>
      </c>
      <c r="AF396" s="7" t="s">
        <v>18</v>
      </c>
      <c r="AG396" s="8">
        <v>184.36</v>
      </c>
      <c r="AH396" s="8">
        <v>184.36</v>
      </c>
      <c r="AI396" s="8">
        <v>12</v>
      </c>
      <c r="AJ396" s="8">
        <v>16.41</v>
      </c>
      <c r="AK396" s="8">
        <v>193.14</v>
      </c>
      <c r="AL396" s="8">
        <v>188.75</v>
      </c>
      <c r="AM396" s="8">
        <v>15.42</v>
      </c>
      <c r="AN396" s="8">
        <v>16.41</v>
      </c>
    </row>
    <row r="397" spans="1:40" x14ac:dyDescent="0.2">
      <c r="A397" s="7" t="s">
        <v>612</v>
      </c>
      <c r="B397" s="6"/>
      <c r="C397" s="6"/>
      <c r="D397" s="6"/>
      <c r="E397" s="6"/>
      <c r="AD397" s="7" t="s">
        <v>585</v>
      </c>
      <c r="AE397" s="7" t="s">
        <v>19</v>
      </c>
      <c r="AF397" s="7" t="s">
        <v>18</v>
      </c>
      <c r="AG397" s="8">
        <v>184.36</v>
      </c>
      <c r="AH397" s="8">
        <v>184.36</v>
      </c>
      <c r="AI397" s="8">
        <v>5.42</v>
      </c>
      <c r="AJ397" s="8">
        <v>8.5299999999999994</v>
      </c>
      <c r="AK397" s="8">
        <v>193.14</v>
      </c>
      <c r="AL397" s="8">
        <v>188.75</v>
      </c>
      <c r="AM397" s="8">
        <v>5.42</v>
      </c>
      <c r="AN397" s="8">
        <v>8.5299999999999994</v>
      </c>
    </row>
    <row r="398" spans="1:40" x14ac:dyDescent="0.2">
      <c r="A398" s="7" t="s">
        <v>611</v>
      </c>
      <c r="B398" s="6"/>
      <c r="C398" s="6"/>
      <c r="D398" s="6"/>
      <c r="E398" s="6"/>
      <c r="AD398" s="7" t="s">
        <v>584</v>
      </c>
      <c r="AE398" s="7" t="s">
        <v>510</v>
      </c>
      <c r="AF398" s="7" t="s">
        <v>27</v>
      </c>
      <c r="AG398" s="8">
        <v>192.52</v>
      </c>
      <c r="AH398" s="8">
        <v>192.52</v>
      </c>
      <c r="AI398" s="8">
        <v>10.83</v>
      </c>
      <c r="AJ398" s="8">
        <v>10.82</v>
      </c>
      <c r="AK398" s="8">
        <v>192.52</v>
      </c>
      <c r="AL398" s="8">
        <v>192.52</v>
      </c>
      <c r="AM398" s="8">
        <v>10.83</v>
      </c>
      <c r="AN398" s="8">
        <v>10.82</v>
      </c>
    </row>
    <row r="399" spans="1:40" x14ac:dyDescent="0.2">
      <c r="A399" s="7" t="s">
        <v>610</v>
      </c>
      <c r="B399" s="6"/>
      <c r="C399" s="6"/>
      <c r="D399" s="6"/>
      <c r="E399" s="6"/>
      <c r="AD399" s="7" t="s">
        <v>582</v>
      </c>
      <c r="AE399" s="7" t="s">
        <v>609</v>
      </c>
      <c r="AF399" s="7" t="s">
        <v>27</v>
      </c>
      <c r="AG399" s="8">
        <v>191.46</v>
      </c>
      <c r="AH399" s="8">
        <v>191.46</v>
      </c>
      <c r="AI399" s="8">
        <v>6.5</v>
      </c>
      <c r="AJ399" s="8">
        <v>6.5</v>
      </c>
      <c r="AK399" s="8">
        <v>191.46</v>
      </c>
      <c r="AL399" s="8">
        <v>191.46</v>
      </c>
      <c r="AM399" s="8">
        <v>6.5</v>
      </c>
      <c r="AN399" s="8">
        <v>6.5</v>
      </c>
    </row>
    <row r="400" spans="1:40" x14ac:dyDescent="0.2">
      <c r="A400" s="7" t="s">
        <v>608</v>
      </c>
      <c r="B400" s="6"/>
      <c r="C400" s="6"/>
      <c r="D400" s="6"/>
      <c r="E400" s="6"/>
      <c r="AD400" s="7" t="s">
        <v>580</v>
      </c>
      <c r="AE400" s="7" t="s">
        <v>69</v>
      </c>
      <c r="AF400" s="7" t="s">
        <v>21</v>
      </c>
      <c r="AG400" s="8">
        <v>190.59</v>
      </c>
      <c r="AH400" s="8">
        <v>190.59</v>
      </c>
      <c r="AI400" s="8">
        <v>8.5</v>
      </c>
      <c r="AJ400" s="8">
        <v>6.49</v>
      </c>
      <c r="AK400" s="8">
        <v>190.59</v>
      </c>
      <c r="AL400" s="8">
        <v>190.59</v>
      </c>
      <c r="AM400" s="8">
        <v>6.5</v>
      </c>
      <c r="AN400" s="8">
        <v>6.49</v>
      </c>
    </row>
    <row r="401" spans="1:40" x14ac:dyDescent="0.2">
      <c r="A401" s="7" t="s">
        <v>607</v>
      </c>
      <c r="B401" s="6"/>
      <c r="C401" s="6"/>
      <c r="D401" s="6"/>
      <c r="E401" s="6"/>
      <c r="AD401" s="7" t="s">
        <v>578</v>
      </c>
      <c r="AE401" s="7" t="s">
        <v>606</v>
      </c>
      <c r="AF401" s="7" t="s">
        <v>53</v>
      </c>
      <c r="AG401" s="8">
        <v>140.97</v>
      </c>
      <c r="AH401" s="8">
        <v>140.97</v>
      </c>
      <c r="AI401" s="8">
        <v>6.25</v>
      </c>
      <c r="AJ401" s="8">
        <v>6.49</v>
      </c>
      <c r="AK401" s="8">
        <v>189.62</v>
      </c>
      <c r="AL401" s="8">
        <v>277.97000000000003</v>
      </c>
      <c r="AM401" s="8">
        <v>9.5</v>
      </c>
      <c r="AN401" s="8">
        <v>13</v>
      </c>
    </row>
    <row r="402" spans="1:40" x14ac:dyDescent="0.2">
      <c r="A402" s="7" t="s">
        <v>605</v>
      </c>
      <c r="B402" s="6"/>
      <c r="C402" s="6"/>
      <c r="D402" s="6"/>
      <c r="E402" s="6"/>
      <c r="AD402" s="7" t="s">
        <v>576</v>
      </c>
      <c r="AE402" s="7" t="s">
        <v>604</v>
      </c>
      <c r="AF402" s="7" t="s">
        <v>21</v>
      </c>
      <c r="AG402" s="8">
        <v>189.51</v>
      </c>
      <c r="AH402" s="8">
        <v>189.51</v>
      </c>
      <c r="AI402" s="8">
        <v>4.33</v>
      </c>
      <c r="AJ402" s="8">
        <v>4.33</v>
      </c>
      <c r="AK402" s="8">
        <v>189.51</v>
      </c>
      <c r="AL402" s="8">
        <v>189.51</v>
      </c>
      <c r="AM402" s="8">
        <v>4.33</v>
      </c>
      <c r="AN402" s="8">
        <v>4.33</v>
      </c>
    </row>
    <row r="403" spans="1:40" x14ac:dyDescent="0.2">
      <c r="A403" s="7" t="s">
        <v>603</v>
      </c>
      <c r="B403" s="6"/>
      <c r="C403" s="6"/>
      <c r="D403" s="6"/>
      <c r="E403" s="6"/>
      <c r="AD403" s="7" t="s">
        <v>574</v>
      </c>
      <c r="AE403" s="7" t="s">
        <v>602</v>
      </c>
      <c r="AF403" s="7" t="s">
        <v>24</v>
      </c>
      <c r="AG403" s="8">
        <v>191.39</v>
      </c>
      <c r="AH403" s="8">
        <v>191.39</v>
      </c>
      <c r="AI403" s="8">
        <v>26</v>
      </c>
      <c r="AJ403" s="8">
        <v>12.99</v>
      </c>
      <c r="AK403" s="8">
        <v>186</v>
      </c>
      <c r="AL403" s="8">
        <v>186</v>
      </c>
      <c r="AM403" s="8">
        <v>26</v>
      </c>
      <c r="AN403" s="8">
        <v>12.99</v>
      </c>
    </row>
    <row r="404" spans="1:40" x14ac:dyDescent="0.2">
      <c r="A404" s="7" t="s">
        <v>601</v>
      </c>
      <c r="B404" s="6"/>
      <c r="C404" s="6"/>
      <c r="D404" s="6"/>
      <c r="E404" s="6"/>
      <c r="AD404" s="7" t="s">
        <v>573</v>
      </c>
      <c r="AE404" s="7" t="s">
        <v>600</v>
      </c>
      <c r="AF404" s="7" t="s">
        <v>21</v>
      </c>
      <c r="AG404" s="8">
        <v>185.76</v>
      </c>
      <c r="AH404" s="8">
        <v>185.76</v>
      </c>
      <c r="AI404" s="8">
        <v>0</v>
      </c>
      <c r="AJ404" s="8">
        <v>7.28</v>
      </c>
      <c r="AK404" s="8">
        <v>185.76</v>
      </c>
      <c r="AL404" s="8">
        <v>185.76</v>
      </c>
      <c r="AM404" s="8">
        <v>7.28</v>
      </c>
      <c r="AN404" s="8">
        <v>7.28</v>
      </c>
    </row>
    <row r="405" spans="1:40" x14ac:dyDescent="0.2">
      <c r="A405" s="7" t="s">
        <v>599</v>
      </c>
      <c r="B405" s="6"/>
      <c r="C405" s="6"/>
      <c r="D405" s="6"/>
      <c r="E405" s="6"/>
      <c r="AD405" s="7" t="s">
        <v>572</v>
      </c>
      <c r="AE405" s="7" t="s">
        <v>518</v>
      </c>
      <c r="AF405" s="7" t="s">
        <v>24</v>
      </c>
      <c r="AG405" s="8"/>
      <c r="AH405" s="8"/>
      <c r="AI405" s="8"/>
      <c r="AJ405" s="8"/>
      <c r="AK405" s="8">
        <v>185.45</v>
      </c>
      <c r="AL405" s="8">
        <v>185.45</v>
      </c>
      <c r="AM405" s="8">
        <v>9</v>
      </c>
      <c r="AN405" s="8">
        <v>10.82</v>
      </c>
    </row>
    <row r="406" spans="1:40" x14ac:dyDescent="0.2">
      <c r="A406" s="7" t="s">
        <v>598</v>
      </c>
      <c r="B406" s="6"/>
      <c r="C406" s="6"/>
      <c r="D406" s="6"/>
      <c r="E406" s="6"/>
      <c r="AD406" s="7" t="s">
        <v>570</v>
      </c>
      <c r="AE406" s="7" t="s">
        <v>597</v>
      </c>
      <c r="AF406" s="7" t="s">
        <v>24</v>
      </c>
      <c r="AG406" s="8">
        <v>185.11</v>
      </c>
      <c r="AH406" s="8">
        <v>185.11</v>
      </c>
      <c r="AI406" s="8">
        <v>8.67</v>
      </c>
      <c r="AJ406" s="8">
        <v>8.66</v>
      </c>
      <c r="AK406" s="8">
        <v>185.11</v>
      </c>
      <c r="AL406" s="8">
        <v>185.11</v>
      </c>
      <c r="AM406" s="8">
        <v>8.67</v>
      </c>
      <c r="AN406" s="8">
        <v>8.66</v>
      </c>
    </row>
    <row r="407" spans="1:40" x14ac:dyDescent="0.2">
      <c r="A407" s="7" t="s">
        <v>596</v>
      </c>
      <c r="B407" s="6"/>
      <c r="C407" s="6"/>
      <c r="D407" s="6"/>
      <c r="E407" s="6"/>
      <c r="AD407" s="7" t="s">
        <v>569</v>
      </c>
      <c r="AE407" s="7" t="s">
        <v>595</v>
      </c>
      <c r="AF407" s="7" t="s">
        <v>21</v>
      </c>
      <c r="AG407" s="8">
        <v>183.29</v>
      </c>
      <c r="AH407" s="8">
        <v>183.29</v>
      </c>
      <c r="AI407" s="8">
        <v>7.58</v>
      </c>
      <c r="AJ407" s="8">
        <v>7.58</v>
      </c>
      <c r="AK407" s="8">
        <v>183.29</v>
      </c>
      <c r="AL407" s="8">
        <v>183.29</v>
      </c>
      <c r="AM407" s="8">
        <v>7.58</v>
      </c>
      <c r="AN407" s="8">
        <v>7.58</v>
      </c>
    </row>
    <row r="408" spans="1:40" x14ac:dyDescent="0.2">
      <c r="A408" s="7" t="s">
        <v>594</v>
      </c>
      <c r="B408" s="6"/>
      <c r="C408" s="6"/>
      <c r="D408" s="6"/>
      <c r="E408" s="6"/>
      <c r="AD408" s="7" t="s">
        <v>568</v>
      </c>
      <c r="AE408" s="7" t="s">
        <v>593</v>
      </c>
      <c r="AF408" s="7" t="s">
        <v>21</v>
      </c>
      <c r="AG408" s="8">
        <v>182.94</v>
      </c>
      <c r="AH408" s="8">
        <v>182.94</v>
      </c>
      <c r="AI408" s="8">
        <v>2</v>
      </c>
      <c r="AJ408" s="8">
        <v>2.17</v>
      </c>
      <c r="AK408" s="8">
        <v>182.94</v>
      </c>
      <c r="AL408" s="8">
        <v>182.94</v>
      </c>
      <c r="AM408" s="8">
        <v>2.17</v>
      </c>
      <c r="AN408" s="8">
        <v>2.17</v>
      </c>
    </row>
    <row r="409" spans="1:40" x14ac:dyDescent="0.2">
      <c r="A409" s="7" t="s">
        <v>592</v>
      </c>
      <c r="B409" s="6"/>
      <c r="C409" s="6"/>
      <c r="D409" s="6"/>
      <c r="E409" s="6"/>
      <c r="AD409" s="7" t="s">
        <v>566</v>
      </c>
      <c r="AE409" s="7" t="s">
        <v>94</v>
      </c>
      <c r="AF409" s="7" t="s">
        <v>53</v>
      </c>
      <c r="AG409" s="8">
        <v>182.38</v>
      </c>
      <c r="AH409" s="8">
        <v>182.38</v>
      </c>
      <c r="AI409" s="8">
        <v>0</v>
      </c>
      <c r="AJ409" s="8">
        <v>0</v>
      </c>
      <c r="AK409" s="8">
        <v>182.38</v>
      </c>
      <c r="AL409" s="8">
        <v>182.38</v>
      </c>
      <c r="AM409" s="8">
        <v>0</v>
      </c>
      <c r="AN409" s="8">
        <v>0</v>
      </c>
    </row>
    <row r="410" spans="1:40" x14ac:dyDescent="0.2">
      <c r="A410" s="7" t="s">
        <v>591</v>
      </c>
      <c r="B410" s="6"/>
      <c r="C410" s="6"/>
      <c r="D410" s="6"/>
      <c r="E410" s="6"/>
      <c r="AD410" s="7" t="s">
        <v>564</v>
      </c>
      <c r="AE410" s="7" t="s">
        <v>590</v>
      </c>
      <c r="AF410" s="7" t="s">
        <v>21</v>
      </c>
      <c r="AG410" s="8">
        <v>182.29</v>
      </c>
      <c r="AH410" s="8">
        <v>182.29</v>
      </c>
      <c r="AI410" s="8">
        <v>5.33</v>
      </c>
      <c r="AJ410" s="8">
        <v>4.33</v>
      </c>
      <c r="AK410" s="8">
        <v>182.29</v>
      </c>
      <c r="AL410" s="8">
        <v>182.29</v>
      </c>
      <c r="AM410" s="8">
        <v>4.33</v>
      </c>
      <c r="AN410" s="8">
        <v>4.33</v>
      </c>
    </row>
    <row r="411" spans="1:40" x14ac:dyDescent="0.2">
      <c r="A411" s="7" t="s">
        <v>589</v>
      </c>
      <c r="B411" s="6"/>
      <c r="C411" s="6"/>
      <c r="D411" s="6"/>
      <c r="E411" s="6"/>
      <c r="AD411" s="7" t="s">
        <v>563</v>
      </c>
      <c r="AE411" s="7" t="s">
        <v>588</v>
      </c>
      <c r="AF411" s="7" t="s">
        <v>27</v>
      </c>
      <c r="AG411" s="8">
        <v>180.42</v>
      </c>
      <c r="AH411" s="8">
        <v>180.42</v>
      </c>
      <c r="AI411" s="8">
        <v>8.67</v>
      </c>
      <c r="AJ411" s="8">
        <v>8.66</v>
      </c>
      <c r="AK411" s="8">
        <v>180.42</v>
      </c>
      <c r="AL411" s="8">
        <v>180.42</v>
      </c>
      <c r="AM411" s="8">
        <v>8.67</v>
      </c>
      <c r="AN411" s="8">
        <v>8.66</v>
      </c>
    </row>
    <row r="412" spans="1:40" x14ac:dyDescent="0.2">
      <c r="A412" s="7" t="s">
        <v>587</v>
      </c>
      <c r="B412" s="6"/>
      <c r="C412" s="6"/>
      <c r="D412" s="6"/>
      <c r="E412" s="6"/>
      <c r="AD412" s="7" t="s">
        <v>562</v>
      </c>
      <c r="AE412" s="7" t="s">
        <v>586</v>
      </c>
      <c r="AF412" s="7" t="s">
        <v>27</v>
      </c>
      <c r="AG412" s="8">
        <v>180.08</v>
      </c>
      <c r="AH412" s="8">
        <v>180.08</v>
      </c>
      <c r="AI412" s="8">
        <v>6</v>
      </c>
      <c r="AJ412" s="8">
        <v>6.5</v>
      </c>
      <c r="AK412" s="8">
        <v>180.08</v>
      </c>
      <c r="AL412" s="8">
        <v>180.08</v>
      </c>
      <c r="AM412" s="8">
        <v>0</v>
      </c>
      <c r="AN412" s="8">
        <v>6.5</v>
      </c>
    </row>
    <row r="413" spans="1:40" x14ac:dyDescent="0.2">
      <c r="A413" s="7" t="s">
        <v>585</v>
      </c>
      <c r="B413" s="6"/>
      <c r="C413" s="6"/>
      <c r="D413" s="6"/>
      <c r="E413" s="6"/>
      <c r="AD413" s="7" t="s">
        <v>561</v>
      </c>
      <c r="AE413" s="7" t="s">
        <v>44</v>
      </c>
      <c r="AF413" s="7" t="s">
        <v>18</v>
      </c>
      <c r="AG413" s="8">
        <v>171.06</v>
      </c>
      <c r="AH413" s="8">
        <v>171.06</v>
      </c>
      <c r="AI413" s="8">
        <v>5.42</v>
      </c>
      <c r="AJ413" s="8">
        <v>8.41</v>
      </c>
      <c r="AK413" s="8">
        <v>179.2</v>
      </c>
      <c r="AL413" s="8">
        <v>175.13</v>
      </c>
      <c r="AM413" s="8">
        <v>5.42</v>
      </c>
      <c r="AN413" s="8">
        <v>8.41</v>
      </c>
    </row>
    <row r="414" spans="1:40" x14ac:dyDescent="0.2">
      <c r="A414" s="7" t="s">
        <v>584</v>
      </c>
      <c r="B414" s="6"/>
      <c r="C414" s="6"/>
      <c r="D414" s="6"/>
      <c r="E414" s="6"/>
      <c r="AD414" s="7" t="s">
        <v>559</v>
      </c>
      <c r="AE414" s="7" t="s">
        <v>583</v>
      </c>
      <c r="AF414" s="7" t="s">
        <v>27</v>
      </c>
      <c r="AG414" s="8">
        <v>178.33</v>
      </c>
      <c r="AH414" s="8">
        <v>178.33</v>
      </c>
      <c r="AI414" s="8">
        <v>13</v>
      </c>
      <c r="AJ414" s="8">
        <v>32.5</v>
      </c>
      <c r="AK414" s="8">
        <v>178.33</v>
      </c>
      <c r="AL414" s="8">
        <v>178.33</v>
      </c>
      <c r="AM414" s="8">
        <v>13</v>
      </c>
      <c r="AN414" s="8">
        <v>32.5</v>
      </c>
    </row>
    <row r="415" spans="1:40" x14ac:dyDescent="0.2">
      <c r="A415" s="7" t="s">
        <v>582</v>
      </c>
      <c r="B415" s="6"/>
      <c r="C415" s="6"/>
      <c r="D415" s="6"/>
      <c r="E415" s="6"/>
      <c r="AD415" s="7" t="s">
        <v>558</v>
      </c>
      <c r="AE415" s="7" t="s">
        <v>581</v>
      </c>
      <c r="AF415" s="7" t="s">
        <v>21</v>
      </c>
      <c r="AG415" s="8">
        <v>175.5</v>
      </c>
      <c r="AH415" s="8">
        <v>175.5</v>
      </c>
      <c r="AI415" s="8">
        <v>4.33</v>
      </c>
      <c r="AJ415" s="8">
        <v>4.33</v>
      </c>
      <c r="AK415" s="8">
        <v>175.5</v>
      </c>
      <c r="AL415" s="8">
        <v>175.5</v>
      </c>
      <c r="AM415" s="8">
        <v>4.33</v>
      </c>
      <c r="AN415" s="8">
        <v>4.33</v>
      </c>
    </row>
    <row r="416" spans="1:40" x14ac:dyDescent="0.2">
      <c r="A416" s="7" t="s">
        <v>580</v>
      </c>
      <c r="B416" s="6"/>
      <c r="C416" s="6"/>
      <c r="D416" s="6"/>
      <c r="E416" s="6"/>
      <c r="AD416" s="7" t="s">
        <v>557</v>
      </c>
      <c r="AE416" s="7" t="s">
        <v>579</v>
      </c>
      <c r="AF416" s="7" t="s">
        <v>53</v>
      </c>
      <c r="AG416" s="8">
        <v>175.47</v>
      </c>
      <c r="AH416" s="8">
        <v>175.47</v>
      </c>
      <c r="AI416" s="8">
        <v>6.5</v>
      </c>
      <c r="AJ416" s="8">
        <v>6.5</v>
      </c>
      <c r="AK416" s="8">
        <v>175.47</v>
      </c>
      <c r="AL416" s="8">
        <v>175.47</v>
      </c>
      <c r="AM416" s="8">
        <v>6.5</v>
      </c>
      <c r="AN416" s="8">
        <v>6.5</v>
      </c>
    </row>
    <row r="417" spans="1:40" x14ac:dyDescent="0.2">
      <c r="A417" s="7" t="s">
        <v>578</v>
      </c>
      <c r="B417" s="6"/>
      <c r="C417" s="6"/>
      <c r="D417" s="6"/>
      <c r="E417" s="6"/>
      <c r="AD417" s="7" t="s">
        <v>555</v>
      </c>
      <c r="AE417" s="7" t="s">
        <v>577</v>
      </c>
      <c r="AF417" s="7" t="s">
        <v>21</v>
      </c>
      <c r="AG417" s="8">
        <v>173.81</v>
      </c>
      <c r="AH417" s="8">
        <v>173.81</v>
      </c>
      <c r="AI417" s="8">
        <v>8</v>
      </c>
      <c r="AJ417" s="8">
        <v>6.5</v>
      </c>
      <c r="AK417" s="8">
        <v>173.81</v>
      </c>
      <c r="AL417" s="8">
        <v>173.81</v>
      </c>
      <c r="AM417" s="8">
        <v>6.5</v>
      </c>
      <c r="AN417" s="8">
        <v>6.5</v>
      </c>
    </row>
    <row r="418" spans="1:40" x14ac:dyDescent="0.2">
      <c r="A418" s="7" t="s">
        <v>576</v>
      </c>
      <c r="B418" s="6"/>
      <c r="C418" s="6"/>
      <c r="D418" s="6"/>
      <c r="E418" s="6"/>
      <c r="AD418" s="7" t="s">
        <v>554</v>
      </c>
      <c r="AE418" s="7" t="s">
        <v>575</v>
      </c>
      <c r="AF418" s="7" t="s">
        <v>53</v>
      </c>
      <c r="AG418" s="8">
        <v>173.55</v>
      </c>
      <c r="AH418" s="8">
        <v>173.55</v>
      </c>
      <c r="AI418" s="8">
        <v>6.5</v>
      </c>
      <c r="AJ418" s="8">
        <v>9.75</v>
      </c>
      <c r="AK418" s="8">
        <v>173.55</v>
      </c>
      <c r="AL418" s="8">
        <v>173.55</v>
      </c>
      <c r="AM418" s="8">
        <v>6.5</v>
      </c>
      <c r="AN418" s="8">
        <v>9.75</v>
      </c>
    </row>
    <row r="419" spans="1:40" x14ac:dyDescent="0.2">
      <c r="A419" s="7" t="s">
        <v>574</v>
      </c>
      <c r="B419" s="6"/>
      <c r="C419" s="6"/>
      <c r="D419" s="6"/>
      <c r="E419" s="6"/>
      <c r="AD419" s="7" t="s">
        <v>553</v>
      </c>
      <c r="AE419" s="7" t="s">
        <v>197</v>
      </c>
      <c r="AF419" s="7" t="s">
        <v>21</v>
      </c>
      <c r="AG419" s="8">
        <v>172.36</v>
      </c>
      <c r="AH419" s="8">
        <v>172.36</v>
      </c>
      <c r="AI419" s="8">
        <v>2</v>
      </c>
      <c r="AJ419" s="8">
        <v>5.83</v>
      </c>
      <c r="AK419" s="8">
        <v>172.36</v>
      </c>
      <c r="AL419" s="8">
        <v>172.36</v>
      </c>
      <c r="AM419" s="8">
        <v>0</v>
      </c>
      <c r="AN419" s="8">
        <v>5.83</v>
      </c>
    </row>
    <row r="420" spans="1:40" x14ac:dyDescent="0.2">
      <c r="A420" s="7" t="s">
        <v>573</v>
      </c>
      <c r="B420" s="6"/>
      <c r="C420" s="6"/>
      <c r="D420" s="6"/>
      <c r="E420" s="6"/>
      <c r="AD420" s="7" t="s">
        <v>552</v>
      </c>
      <c r="AE420" s="7" t="s">
        <v>19</v>
      </c>
      <c r="AF420" s="7" t="s">
        <v>18</v>
      </c>
      <c r="AG420" s="8">
        <v>164.28</v>
      </c>
      <c r="AH420" s="8">
        <v>164.28</v>
      </c>
      <c r="AI420" s="8">
        <v>7.5</v>
      </c>
      <c r="AJ420" s="8">
        <v>7.2</v>
      </c>
      <c r="AK420" s="8">
        <v>172.1</v>
      </c>
      <c r="AL420" s="8">
        <v>168.19</v>
      </c>
      <c r="AM420" s="8">
        <v>9.94</v>
      </c>
      <c r="AN420" s="8">
        <v>7.2</v>
      </c>
    </row>
    <row r="421" spans="1:40" x14ac:dyDescent="0.2">
      <c r="A421" s="7" t="s">
        <v>572</v>
      </c>
      <c r="B421" s="6"/>
      <c r="C421" s="6"/>
      <c r="D421" s="6"/>
      <c r="E421" s="6"/>
      <c r="AD421" s="7" t="s">
        <v>551</v>
      </c>
      <c r="AE421" s="7" t="s">
        <v>571</v>
      </c>
      <c r="AF421" s="7" t="s">
        <v>21</v>
      </c>
      <c r="AG421" s="8">
        <v>170.59</v>
      </c>
      <c r="AH421" s="8">
        <v>170.59</v>
      </c>
      <c r="AI421" s="8">
        <v>4.33</v>
      </c>
      <c r="AJ421" s="8">
        <v>4.33</v>
      </c>
      <c r="AK421" s="8">
        <v>170.59</v>
      </c>
      <c r="AL421" s="8">
        <v>170.59</v>
      </c>
      <c r="AM421" s="8">
        <v>4.33</v>
      </c>
      <c r="AN421" s="8">
        <v>4.33</v>
      </c>
    </row>
    <row r="422" spans="1:40" x14ac:dyDescent="0.2">
      <c r="A422" s="7" t="s">
        <v>570</v>
      </c>
      <c r="B422" s="6"/>
      <c r="C422" s="6"/>
      <c r="D422" s="6"/>
      <c r="E422" s="6"/>
      <c r="AD422" s="7" t="s">
        <v>550</v>
      </c>
      <c r="AE422" s="7" t="s">
        <v>44</v>
      </c>
      <c r="AF422" s="7" t="s">
        <v>18</v>
      </c>
      <c r="AG422" s="8">
        <v>161.97</v>
      </c>
      <c r="AH422" s="8">
        <v>161.97</v>
      </c>
      <c r="AI422" s="8">
        <v>6.5</v>
      </c>
      <c r="AJ422" s="8">
        <v>8.15</v>
      </c>
      <c r="AK422" s="8">
        <v>169.68</v>
      </c>
      <c r="AL422" s="8">
        <v>165.83</v>
      </c>
      <c r="AM422" s="8">
        <v>8.15</v>
      </c>
      <c r="AN422" s="8">
        <v>8.15</v>
      </c>
    </row>
    <row r="423" spans="1:40" x14ac:dyDescent="0.2">
      <c r="A423" s="7" t="s">
        <v>569</v>
      </c>
      <c r="B423" s="6"/>
      <c r="C423" s="6"/>
      <c r="D423" s="6"/>
      <c r="E423" s="6"/>
      <c r="AD423" s="7" t="s">
        <v>548</v>
      </c>
      <c r="AE423" s="7" t="s">
        <v>202</v>
      </c>
      <c r="AF423" s="7" t="s">
        <v>21</v>
      </c>
      <c r="AG423" s="8">
        <v>169.41</v>
      </c>
      <c r="AH423" s="8">
        <v>169.41</v>
      </c>
      <c r="AI423" s="8">
        <v>4.33</v>
      </c>
      <c r="AJ423" s="8">
        <v>6.5</v>
      </c>
      <c r="AK423" s="8">
        <v>169.41</v>
      </c>
      <c r="AL423" s="8">
        <v>169.41</v>
      </c>
      <c r="AM423" s="8">
        <v>6.5</v>
      </c>
      <c r="AN423" s="8">
        <v>6.5</v>
      </c>
    </row>
    <row r="424" spans="1:40" x14ac:dyDescent="0.2">
      <c r="A424" s="7" t="s">
        <v>568</v>
      </c>
      <c r="B424" s="6"/>
      <c r="C424" s="6"/>
      <c r="D424" s="6"/>
      <c r="E424" s="6"/>
      <c r="AD424" s="7" t="s">
        <v>546</v>
      </c>
      <c r="AE424" s="7" t="s">
        <v>567</v>
      </c>
      <c r="AF424" s="7" t="s">
        <v>27</v>
      </c>
      <c r="AG424" s="8">
        <v>167.51</v>
      </c>
      <c r="AH424" s="8">
        <v>167.51</v>
      </c>
      <c r="AI424" s="8">
        <v>6.25</v>
      </c>
      <c r="AJ424" s="8">
        <v>0</v>
      </c>
      <c r="AK424" s="8">
        <v>167.51</v>
      </c>
      <c r="AL424" s="8">
        <v>167.51</v>
      </c>
      <c r="AM424" s="8">
        <v>6</v>
      </c>
      <c r="AN424" s="8">
        <v>0</v>
      </c>
    </row>
    <row r="425" spans="1:40" x14ac:dyDescent="0.2">
      <c r="A425" s="7" t="s">
        <v>566</v>
      </c>
      <c r="B425" s="6"/>
      <c r="C425" s="6"/>
      <c r="D425" s="6"/>
      <c r="E425" s="6"/>
      <c r="AD425" s="7" t="s">
        <v>545</v>
      </c>
      <c r="AE425" s="7" t="s">
        <v>565</v>
      </c>
      <c r="AF425" s="7" t="s">
        <v>33</v>
      </c>
      <c r="AG425" s="8">
        <v>166.92</v>
      </c>
      <c r="AH425" s="8">
        <v>166.92</v>
      </c>
      <c r="AI425" s="8">
        <v>0</v>
      </c>
      <c r="AJ425" s="8">
        <v>0</v>
      </c>
      <c r="AK425" s="8">
        <v>166.92</v>
      </c>
      <c r="AL425" s="8">
        <v>166.92</v>
      </c>
      <c r="AM425" s="8">
        <v>0</v>
      </c>
      <c r="AN425" s="8">
        <v>0</v>
      </c>
    </row>
    <row r="426" spans="1:40" x14ac:dyDescent="0.2">
      <c r="A426" s="7" t="s">
        <v>564</v>
      </c>
      <c r="B426" s="6"/>
      <c r="C426" s="6"/>
      <c r="D426" s="6"/>
      <c r="E426" s="6"/>
      <c r="AD426" s="7" t="s">
        <v>544</v>
      </c>
      <c r="AE426" s="7" t="s">
        <v>36</v>
      </c>
      <c r="AF426" s="7" t="s">
        <v>18</v>
      </c>
      <c r="AG426" s="8">
        <v>158.83000000000001</v>
      </c>
      <c r="AH426" s="8">
        <v>158.83000000000001</v>
      </c>
      <c r="AI426" s="8">
        <v>8.67</v>
      </c>
      <c r="AJ426" s="8">
        <v>8.66</v>
      </c>
      <c r="AK426" s="8">
        <v>166.39</v>
      </c>
      <c r="AL426" s="8">
        <v>162.61000000000001</v>
      </c>
      <c r="AM426" s="8">
        <v>8.67</v>
      </c>
      <c r="AN426" s="8">
        <v>8.66</v>
      </c>
    </row>
    <row r="427" spans="1:40" x14ac:dyDescent="0.2">
      <c r="A427" s="7" t="s">
        <v>563</v>
      </c>
      <c r="B427" s="6"/>
      <c r="C427" s="6"/>
      <c r="D427" s="6"/>
      <c r="E427" s="6"/>
      <c r="AD427" s="7" t="s">
        <v>542</v>
      </c>
      <c r="AE427" s="7" t="s">
        <v>36</v>
      </c>
      <c r="AF427" s="7" t="s">
        <v>18</v>
      </c>
      <c r="AG427" s="8">
        <v>158.80000000000001</v>
      </c>
      <c r="AH427" s="8">
        <v>158.80000000000001</v>
      </c>
      <c r="AI427" s="8">
        <v>9.17</v>
      </c>
      <c r="AJ427" s="8">
        <v>8.66</v>
      </c>
      <c r="AK427" s="8">
        <v>166.36</v>
      </c>
      <c r="AL427" s="8">
        <v>162.58000000000001</v>
      </c>
      <c r="AM427" s="8">
        <v>8.67</v>
      </c>
      <c r="AN427" s="8">
        <v>8.66</v>
      </c>
    </row>
    <row r="428" spans="1:40" x14ac:dyDescent="0.2">
      <c r="A428" s="7" t="s">
        <v>562</v>
      </c>
      <c r="B428" s="6"/>
      <c r="C428" s="6"/>
      <c r="D428" s="6"/>
      <c r="E428" s="6"/>
      <c r="AD428" s="7" t="s">
        <v>540</v>
      </c>
      <c r="AE428" s="7" t="s">
        <v>19</v>
      </c>
      <c r="AF428" s="7" t="s">
        <v>18</v>
      </c>
      <c r="AG428" s="8">
        <v>158.80000000000001</v>
      </c>
      <c r="AH428" s="8">
        <v>158.80000000000001</v>
      </c>
      <c r="AI428" s="8">
        <v>8.67</v>
      </c>
      <c r="AJ428" s="8">
        <v>8.66</v>
      </c>
      <c r="AK428" s="8">
        <v>166.36</v>
      </c>
      <c r="AL428" s="8">
        <v>162.58000000000001</v>
      </c>
      <c r="AM428" s="8">
        <v>8.67</v>
      </c>
      <c r="AN428" s="8">
        <v>8.66</v>
      </c>
    </row>
    <row r="429" spans="1:40" x14ac:dyDescent="0.2">
      <c r="A429" s="7" t="s">
        <v>561</v>
      </c>
      <c r="B429" s="6"/>
      <c r="C429" s="6"/>
      <c r="D429" s="6"/>
      <c r="E429" s="6"/>
      <c r="AD429" s="7" t="s">
        <v>538</v>
      </c>
      <c r="AE429" s="7" t="s">
        <v>560</v>
      </c>
      <c r="AF429" s="7" t="s">
        <v>27</v>
      </c>
      <c r="AG429" s="8">
        <v>165.56</v>
      </c>
      <c r="AH429" s="8">
        <v>165.56</v>
      </c>
      <c r="AI429" s="8">
        <v>5.42</v>
      </c>
      <c r="AJ429" s="8">
        <v>5.41</v>
      </c>
      <c r="AK429" s="8">
        <v>165.56</v>
      </c>
      <c r="AL429" s="8">
        <v>165.56</v>
      </c>
      <c r="AM429" s="8">
        <v>5.42</v>
      </c>
      <c r="AN429" s="8">
        <v>5.41</v>
      </c>
    </row>
    <row r="430" spans="1:40" x14ac:dyDescent="0.2">
      <c r="A430" s="7" t="s">
        <v>559</v>
      </c>
      <c r="B430" s="6"/>
      <c r="C430" s="6"/>
      <c r="D430" s="6"/>
      <c r="E430" s="6"/>
      <c r="AD430" s="7" t="s">
        <v>537</v>
      </c>
      <c r="AE430" s="7" t="s">
        <v>19</v>
      </c>
      <c r="AF430" s="7" t="s">
        <v>18</v>
      </c>
      <c r="AG430" s="8">
        <v>156.79</v>
      </c>
      <c r="AH430" s="8">
        <v>156.79</v>
      </c>
      <c r="AI430" s="8">
        <v>5</v>
      </c>
      <c r="AJ430" s="8">
        <v>7.15</v>
      </c>
      <c r="AK430" s="8">
        <v>164.25</v>
      </c>
      <c r="AL430" s="8">
        <v>160.52000000000001</v>
      </c>
      <c r="AM430" s="8">
        <v>6.82</v>
      </c>
      <c r="AN430" s="8">
        <v>7.15</v>
      </c>
    </row>
    <row r="431" spans="1:40" x14ac:dyDescent="0.2">
      <c r="A431" s="7" t="s">
        <v>558</v>
      </c>
      <c r="B431" s="6"/>
      <c r="C431" s="6"/>
      <c r="D431" s="6"/>
      <c r="E431" s="6"/>
      <c r="AD431" s="7" t="s">
        <v>536</v>
      </c>
      <c r="AE431" s="7" t="s">
        <v>229</v>
      </c>
      <c r="AF431" s="7" t="s">
        <v>21</v>
      </c>
      <c r="AG431" s="8">
        <v>163.52000000000001</v>
      </c>
      <c r="AH431" s="8">
        <v>163.52000000000001</v>
      </c>
      <c r="AI431" s="8">
        <v>4.33</v>
      </c>
      <c r="AJ431" s="8">
        <v>4.33</v>
      </c>
      <c r="AK431" s="8">
        <v>163.52000000000001</v>
      </c>
      <c r="AL431" s="8">
        <v>163.52000000000001</v>
      </c>
      <c r="AM431" s="8">
        <v>4.33</v>
      </c>
      <c r="AN431" s="8">
        <v>4.33</v>
      </c>
    </row>
    <row r="432" spans="1:40" x14ac:dyDescent="0.2">
      <c r="A432" s="7" t="s">
        <v>557</v>
      </c>
      <c r="B432" s="6"/>
      <c r="C432" s="6"/>
      <c r="D432" s="6"/>
      <c r="E432" s="6"/>
      <c r="AD432" s="7" t="s">
        <v>535</v>
      </c>
      <c r="AE432" s="7" t="s">
        <v>556</v>
      </c>
      <c r="AF432" s="7" t="s">
        <v>53</v>
      </c>
      <c r="AG432" s="8">
        <v>161.91999999999999</v>
      </c>
      <c r="AH432" s="8">
        <v>161.91999999999999</v>
      </c>
      <c r="AI432" s="8">
        <v>6.5</v>
      </c>
      <c r="AJ432" s="8">
        <v>7.58</v>
      </c>
      <c r="AK432" s="8">
        <v>161.91999999999999</v>
      </c>
      <c r="AL432" s="8">
        <v>161.91999999999999</v>
      </c>
      <c r="AM432" s="8">
        <v>6.5</v>
      </c>
      <c r="AN432" s="8">
        <v>7.58</v>
      </c>
    </row>
    <row r="433" spans="1:40" x14ac:dyDescent="0.2">
      <c r="A433" s="7" t="s">
        <v>555</v>
      </c>
      <c r="B433" s="6"/>
      <c r="C433" s="6"/>
      <c r="D433" s="6"/>
      <c r="E433" s="6"/>
      <c r="AD433" s="7" t="s">
        <v>534</v>
      </c>
      <c r="AE433" s="7" t="s">
        <v>94</v>
      </c>
      <c r="AF433" s="7" t="s">
        <v>53</v>
      </c>
      <c r="AG433" s="8">
        <v>159.80000000000001</v>
      </c>
      <c r="AH433" s="8">
        <v>159.80000000000001</v>
      </c>
      <c r="AI433" s="8">
        <v>8.67</v>
      </c>
      <c r="AJ433" s="8">
        <v>0</v>
      </c>
      <c r="AK433" s="8">
        <v>159.80000000000001</v>
      </c>
      <c r="AL433" s="8">
        <v>159.80000000000001</v>
      </c>
      <c r="AM433" s="8">
        <v>8.67</v>
      </c>
      <c r="AN433" s="8">
        <v>0</v>
      </c>
    </row>
    <row r="434" spans="1:40" x14ac:dyDescent="0.2">
      <c r="A434" s="7" t="s">
        <v>554</v>
      </c>
      <c r="B434" s="6"/>
      <c r="C434" s="6"/>
      <c r="D434" s="6"/>
      <c r="E434" s="6"/>
      <c r="AD434" s="7" t="s">
        <v>532</v>
      </c>
      <c r="AE434" s="7" t="s">
        <v>94</v>
      </c>
      <c r="AF434" s="7" t="s">
        <v>27</v>
      </c>
      <c r="AG434" s="8">
        <v>159.80000000000001</v>
      </c>
      <c r="AH434" s="8">
        <v>159.80000000000001</v>
      </c>
      <c r="AI434" s="8">
        <v>8.67</v>
      </c>
      <c r="AJ434" s="8">
        <v>8.66</v>
      </c>
      <c r="AK434" s="8">
        <v>159.80000000000001</v>
      </c>
      <c r="AL434" s="8">
        <v>159.80000000000001</v>
      </c>
      <c r="AM434" s="8">
        <v>8.67</v>
      </c>
      <c r="AN434" s="8">
        <v>8.66</v>
      </c>
    </row>
    <row r="435" spans="1:40" x14ac:dyDescent="0.2">
      <c r="A435" s="7" t="s">
        <v>553</v>
      </c>
      <c r="B435" s="6"/>
      <c r="C435" s="6"/>
      <c r="D435" s="6"/>
      <c r="E435" s="6"/>
      <c r="AD435" s="7" t="s">
        <v>530</v>
      </c>
      <c r="AE435" s="7" t="s">
        <v>94</v>
      </c>
      <c r="AF435" s="7" t="s">
        <v>27</v>
      </c>
      <c r="AG435" s="8">
        <v>159.80000000000001</v>
      </c>
      <c r="AH435" s="8">
        <v>159.80000000000001</v>
      </c>
      <c r="AI435" s="8">
        <v>8.67</v>
      </c>
      <c r="AJ435" s="8">
        <v>8.66</v>
      </c>
      <c r="AK435" s="8">
        <v>159.80000000000001</v>
      </c>
      <c r="AL435" s="8">
        <v>159.80000000000001</v>
      </c>
      <c r="AM435" s="8">
        <v>8.67</v>
      </c>
      <c r="AN435" s="8">
        <v>8.66</v>
      </c>
    </row>
    <row r="436" spans="1:40" x14ac:dyDescent="0.2">
      <c r="A436" s="7" t="s">
        <v>552</v>
      </c>
      <c r="B436" s="6"/>
      <c r="C436" s="6"/>
      <c r="D436" s="6"/>
      <c r="E436" s="6"/>
      <c r="AD436" s="7" t="s">
        <v>528</v>
      </c>
      <c r="AE436" s="7" t="s">
        <v>94</v>
      </c>
      <c r="AF436" s="7" t="s">
        <v>53</v>
      </c>
      <c r="AG436" s="8">
        <v>159.80000000000001</v>
      </c>
      <c r="AH436" s="8">
        <v>159.80000000000001</v>
      </c>
      <c r="AI436" s="8">
        <v>8.67</v>
      </c>
      <c r="AJ436" s="8">
        <v>0</v>
      </c>
      <c r="AK436" s="8">
        <v>159.80000000000001</v>
      </c>
      <c r="AL436" s="8">
        <v>159.80000000000001</v>
      </c>
      <c r="AM436" s="8">
        <v>8.67</v>
      </c>
      <c r="AN436" s="8">
        <v>0</v>
      </c>
    </row>
    <row r="437" spans="1:40" x14ac:dyDescent="0.2">
      <c r="A437" s="7" t="s">
        <v>551</v>
      </c>
      <c r="B437" s="6"/>
      <c r="C437" s="6"/>
      <c r="D437" s="6"/>
      <c r="E437" s="6"/>
      <c r="AD437" s="7" t="s">
        <v>527</v>
      </c>
      <c r="AE437" s="7" t="s">
        <v>44</v>
      </c>
      <c r="AF437" s="7" t="s">
        <v>18</v>
      </c>
      <c r="AG437" s="8">
        <v>152.44</v>
      </c>
      <c r="AH437" s="8">
        <v>152.44</v>
      </c>
      <c r="AI437" s="8">
        <v>3.75</v>
      </c>
      <c r="AJ437" s="8">
        <v>6.45</v>
      </c>
      <c r="AK437" s="8">
        <v>159.69</v>
      </c>
      <c r="AL437" s="8">
        <v>156.06</v>
      </c>
      <c r="AM437" s="8">
        <v>6.67</v>
      </c>
      <c r="AN437" s="8">
        <v>6.45</v>
      </c>
    </row>
    <row r="438" spans="1:40" x14ac:dyDescent="0.2">
      <c r="A438" s="7" t="s">
        <v>550</v>
      </c>
      <c r="B438" s="6"/>
      <c r="C438" s="6"/>
      <c r="D438" s="6"/>
      <c r="E438" s="6"/>
      <c r="AD438" s="7" t="s">
        <v>526</v>
      </c>
      <c r="AE438" s="7" t="s">
        <v>549</v>
      </c>
      <c r="AF438" s="7" t="s">
        <v>21</v>
      </c>
      <c r="AG438" s="8">
        <v>159.62</v>
      </c>
      <c r="AH438" s="8">
        <v>159.62</v>
      </c>
      <c r="AI438" s="8">
        <v>6.33</v>
      </c>
      <c r="AJ438" s="8">
        <v>6.41</v>
      </c>
      <c r="AK438" s="8">
        <v>159.62</v>
      </c>
      <c r="AL438" s="8">
        <v>159.62</v>
      </c>
      <c r="AM438" s="8">
        <v>6.41</v>
      </c>
      <c r="AN438" s="8">
        <v>6.41</v>
      </c>
    </row>
    <row r="439" spans="1:40" x14ac:dyDescent="0.2">
      <c r="A439" s="7" t="s">
        <v>548</v>
      </c>
      <c r="B439" s="6"/>
      <c r="C439" s="6"/>
      <c r="D439" s="6"/>
      <c r="E439" s="6"/>
      <c r="AD439" s="7" t="s">
        <v>524</v>
      </c>
      <c r="AE439" s="7" t="s">
        <v>547</v>
      </c>
      <c r="AF439" s="7" t="s">
        <v>21</v>
      </c>
      <c r="AG439" s="8">
        <v>159.62</v>
      </c>
      <c r="AH439" s="8">
        <v>159.62</v>
      </c>
      <c r="AI439" s="8">
        <v>4.33</v>
      </c>
      <c r="AJ439" s="8">
        <v>4.33</v>
      </c>
      <c r="AK439" s="8">
        <v>159.62</v>
      </c>
      <c r="AL439" s="8">
        <v>159.62</v>
      </c>
      <c r="AM439" s="8">
        <v>4.33</v>
      </c>
      <c r="AN439" s="8">
        <v>4.33</v>
      </c>
    </row>
    <row r="440" spans="1:40" x14ac:dyDescent="0.2">
      <c r="A440" s="7" t="s">
        <v>546</v>
      </c>
      <c r="B440" s="6"/>
      <c r="C440" s="6"/>
      <c r="D440" s="6"/>
      <c r="E440" s="6"/>
      <c r="AD440" s="7" t="s">
        <v>522</v>
      </c>
      <c r="AE440" s="7" t="s">
        <v>212</v>
      </c>
      <c r="AF440" s="7" t="s">
        <v>21</v>
      </c>
      <c r="AG440" s="8">
        <v>158.83000000000001</v>
      </c>
      <c r="AH440" s="8">
        <v>158.83000000000001</v>
      </c>
      <c r="AI440" s="8">
        <v>10.75</v>
      </c>
      <c r="AJ440" s="8">
        <v>5.67</v>
      </c>
      <c r="AK440" s="8">
        <v>158.83000000000001</v>
      </c>
      <c r="AL440" s="8">
        <v>158.83000000000001</v>
      </c>
      <c r="AM440" s="8">
        <v>4.82</v>
      </c>
      <c r="AN440" s="8">
        <v>5.67</v>
      </c>
    </row>
    <row r="441" spans="1:40" x14ac:dyDescent="0.2">
      <c r="A441" s="7" t="s">
        <v>545</v>
      </c>
      <c r="B441" s="6"/>
      <c r="C441" s="6"/>
      <c r="D441" s="6"/>
      <c r="E441" s="6"/>
      <c r="AD441" s="7" t="s">
        <v>521</v>
      </c>
      <c r="AE441" s="7" t="s">
        <v>346</v>
      </c>
      <c r="AF441" s="7" t="s">
        <v>21</v>
      </c>
      <c r="AG441" s="8">
        <v>158.83000000000001</v>
      </c>
      <c r="AH441" s="8">
        <v>158.83000000000001</v>
      </c>
      <c r="AI441" s="8">
        <v>5.42</v>
      </c>
      <c r="AJ441" s="8">
        <v>5.4</v>
      </c>
      <c r="AK441" s="8">
        <v>158.83000000000001</v>
      </c>
      <c r="AL441" s="8">
        <v>158.83000000000001</v>
      </c>
      <c r="AM441" s="8">
        <v>5.42</v>
      </c>
      <c r="AN441" s="8">
        <v>5.4</v>
      </c>
    </row>
    <row r="442" spans="1:40" x14ac:dyDescent="0.2">
      <c r="A442" s="7" t="s">
        <v>544</v>
      </c>
      <c r="B442" s="6"/>
      <c r="C442" s="6"/>
      <c r="D442" s="6"/>
      <c r="E442" s="6"/>
      <c r="AD442" s="7" t="s">
        <v>519</v>
      </c>
      <c r="AE442" s="7" t="s">
        <v>543</v>
      </c>
      <c r="AF442" s="7" t="s">
        <v>24</v>
      </c>
      <c r="AG442" s="8">
        <v>158.65</v>
      </c>
      <c r="AH442" s="8">
        <v>158.65</v>
      </c>
      <c r="AI442" s="8">
        <v>6</v>
      </c>
      <c r="AJ442" s="8">
        <v>6.5</v>
      </c>
      <c r="AK442" s="8">
        <v>158.65</v>
      </c>
      <c r="AL442" s="8">
        <v>158.65</v>
      </c>
      <c r="AM442" s="8">
        <v>6.5</v>
      </c>
      <c r="AN442" s="8">
        <v>6.5</v>
      </c>
    </row>
    <row r="443" spans="1:40" x14ac:dyDescent="0.2">
      <c r="A443" s="7" t="s">
        <v>542</v>
      </c>
      <c r="B443" s="6"/>
      <c r="C443" s="6"/>
      <c r="D443" s="6"/>
      <c r="E443" s="6"/>
      <c r="AD443" s="7" t="s">
        <v>517</v>
      </c>
      <c r="AE443" s="7" t="s">
        <v>541</v>
      </c>
      <c r="AF443" s="7" t="s">
        <v>27</v>
      </c>
      <c r="AG443" s="8">
        <v>158.44999999999999</v>
      </c>
      <c r="AH443" s="8">
        <v>158.44999999999999</v>
      </c>
      <c r="AI443" s="8">
        <v>4.33</v>
      </c>
      <c r="AJ443" s="8">
        <v>4.33</v>
      </c>
      <c r="AK443" s="8">
        <v>158.44999999999999</v>
      </c>
      <c r="AL443" s="8">
        <v>158.44999999999999</v>
      </c>
      <c r="AM443" s="8">
        <v>4.33</v>
      </c>
      <c r="AN443" s="8">
        <v>4.33</v>
      </c>
    </row>
    <row r="444" spans="1:40" x14ac:dyDescent="0.2">
      <c r="A444" s="7" t="s">
        <v>540</v>
      </c>
      <c r="B444" s="6"/>
      <c r="C444" s="6"/>
      <c r="D444" s="6"/>
      <c r="E444" s="6"/>
      <c r="AD444" s="7" t="s">
        <v>515</v>
      </c>
      <c r="AE444" s="7" t="s">
        <v>539</v>
      </c>
      <c r="AF444" s="7" t="s">
        <v>261</v>
      </c>
      <c r="AG444" s="8">
        <v>157.52000000000001</v>
      </c>
      <c r="AH444" s="8">
        <v>157.52000000000001</v>
      </c>
      <c r="AI444" s="8">
        <v>6.5</v>
      </c>
      <c r="AJ444" s="8">
        <v>6.5</v>
      </c>
      <c r="AK444" s="8">
        <v>157.52000000000001</v>
      </c>
      <c r="AL444" s="8">
        <v>157.52000000000001</v>
      </c>
      <c r="AM444" s="8">
        <v>6.5</v>
      </c>
      <c r="AN444" s="8">
        <v>6.5</v>
      </c>
    </row>
    <row r="445" spans="1:40" x14ac:dyDescent="0.2">
      <c r="A445" s="7" t="s">
        <v>538</v>
      </c>
      <c r="B445" s="6"/>
      <c r="C445" s="6"/>
      <c r="D445" s="6"/>
      <c r="E445" s="6"/>
      <c r="AD445" s="7" t="s">
        <v>514</v>
      </c>
      <c r="AE445" s="7" t="s">
        <v>316</v>
      </c>
      <c r="AF445" s="7" t="s">
        <v>53</v>
      </c>
      <c r="AG445" s="8">
        <v>155.88</v>
      </c>
      <c r="AH445" s="8">
        <v>155.88</v>
      </c>
      <c r="AI445" s="8">
        <v>8.67</v>
      </c>
      <c r="AJ445" s="8">
        <v>8.66</v>
      </c>
      <c r="AK445" s="8">
        <v>155.88</v>
      </c>
      <c r="AL445" s="8">
        <v>155.88</v>
      </c>
      <c r="AM445" s="8">
        <v>8.67</v>
      </c>
      <c r="AN445" s="8">
        <v>8.66</v>
      </c>
    </row>
    <row r="446" spans="1:40" x14ac:dyDescent="0.2">
      <c r="A446" s="7" t="s">
        <v>537</v>
      </c>
      <c r="B446" s="6"/>
      <c r="C446" s="6"/>
      <c r="D446" s="6"/>
      <c r="E446" s="6"/>
      <c r="AD446" s="7" t="s">
        <v>513</v>
      </c>
      <c r="AE446" s="7" t="s">
        <v>316</v>
      </c>
      <c r="AF446" s="7" t="s">
        <v>27</v>
      </c>
      <c r="AG446" s="8">
        <v>155.88</v>
      </c>
      <c r="AH446" s="8">
        <v>155.88</v>
      </c>
      <c r="AI446" s="8">
        <v>8.67</v>
      </c>
      <c r="AJ446" s="8">
        <v>8.66</v>
      </c>
      <c r="AK446" s="8">
        <v>155.88</v>
      </c>
      <c r="AL446" s="8">
        <v>155.88</v>
      </c>
      <c r="AM446" s="8">
        <v>8.67</v>
      </c>
      <c r="AN446" s="8">
        <v>8.66</v>
      </c>
    </row>
    <row r="447" spans="1:40" x14ac:dyDescent="0.2">
      <c r="A447" s="7" t="s">
        <v>536</v>
      </c>
      <c r="B447" s="6"/>
      <c r="C447" s="6"/>
      <c r="D447" s="6"/>
      <c r="E447" s="6"/>
      <c r="AD447" s="7" t="s">
        <v>512</v>
      </c>
      <c r="AE447" s="7" t="s">
        <v>94</v>
      </c>
      <c r="AF447" s="7" t="s">
        <v>53</v>
      </c>
      <c r="AG447" s="8">
        <v>155.88</v>
      </c>
      <c r="AH447" s="8">
        <v>155.88</v>
      </c>
      <c r="AI447" s="8">
        <v>0</v>
      </c>
      <c r="AJ447" s="8">
        <v>0</v>
      </c>
      <c r="AK447" s="8">
        <v>155.88</v>
      </c>
      <c r="AL447" s="8">
        <v>155.88</v>
      </c>
      <c r="AM447" s="8">
        <v>0</v>
      </c>
      <c r="AN447" s="8">
        <v>0</v>
      </c>
    </row>
    <row r="448" spans="1:40" x14ac:dyDescent="0.2">
      <c r="A448" s="7" t="s">
        <v>535</v>
      </c>
      <c r="B448" s="6"/>
      <c r="C448" s="6"/>
      <c r="D448" s="6"/>
      <c r="E448" s="6"/>
      <c r="AD448" s="7" t="s">
        <v>511</v>
      </c>
      <c r="AE448" s="7" t="s">
        <v>94</v>
      </c>
      <c r="AF448" s="7" t="s">
        <v>53</v>
      </c>
      <c r="AG448" s="8">
        <v>155.88</v>
      </c>
      <c r="AH448" s="8">
        <v>155.88</v>
      </c>
      <c r="AI448" s="8">
        <v>0</v>
      </c>
      <c r="AJ448" s="8">
        <v>0</v>
      </c>
      <c r="AK448" s="8">
        <v>155.88</v>
      </c>
      <c r="AL448" s="8">
        <v>155.88</v>
      </c>
      <c r="AM448" s="8">
        <v>0</v>
      </c>
      <c r="AN448" s="8">
        <v>0</v>
      </c>
    </row>
    <row r="449" spans="1:40" x14ac:dyDescent="0.2">
      <c r="A449" s="7" t="s">
        <v>534</v>
      </c>
      <c r="B449" s="6"/>
      <c r="C449" s="6"/>
      <c r="D449" s="6"/>
      <c r="E449" s="6"/>
      <c r="AD449" s="7" t="s">
        <v>509</v>
      </c>
      <c r="AE449" s="7" t="s">
        <v>533</v>
      </c>
      <c r="AF449" s="7" t="s">
        <v>24</v>
      </c>
      <c r="AG449" s="8">
        <v>154.87</v>
      </c>
      <c r="AH449" s="8">
        <v>154.87</v>
      </c>
      <c r="AI449" s="8">
        <v>5</v>
      </c>
      <c r="AJ449" s="8">
        <v>6.5</v>
      </c>
      <c r="AK449" s="8">
        <v>154.87</v>
      </c>
      <c r="AL449" s="8">
        <v>154.87</v>
      </c>
      <c r="AM449" s="8">
        <v>5.42</v>
      </c>
      <c r="AN449" s="8">
        <v>6.5</v>
      </c>
    </row>
    <row r="450" spans="1:40" x14ac:dyDescent="0.2">
      <c r="A450" s="7" t="s">
        <v>532</v>
      </c>
      <c r="B450" s="6"/>
      <c r="C450" s="6"/>
      <c r="D450" s="6"/>
      <c r="E450" s="6"/>
      <c r="AD450" s="7" t="s">
        <v>507</v>
      </c>
      <c r="AE450" s="7" t="s">
        <v>531</v>
      </c>
      <c r="AF450" s="7" t="s">
        <v>33</v>
      </c>
      <c r="AG450" s="8">
        <v>0</v>
      </c>
      <c r="AH450" s="8">
        <v>154.57</v>
      </c>
      <c r="AI450" s="8">
        <v>3.33</v>
      </c>
      <c r="AJ450" s="8">
        <v>4.33</v>
      </c>
      <c r="AK450" s="8">
        <v>154.57</v>
      </c>
      <c r="AL450" s="8">
        <v>154.57</v>
      </c>
      <c r="AM450" s="8">
        <v>4.33</v>
      </c>
      <c r="AN450" s="8">
        <v>4.33</v>
      </c>
    </row>
    <row r="451" spans="1:40" x14ac:dyDescent="0.2">
      <c r="A451" s="7" t="s">
        <v>530</v>
      </c>
      <c r="B451" s="6"/>
      <c r="C451" s="6"/>
      <c r="D451" s="6"/>
      <c r="E451" s="6"/>
      <c r="AD451" s="7" t="s">
        <v>506</v>
      </c>
      <c r="AE451" s="7" t="s">
        <v>529</v>
      </c>
      <c r="AF451" s="7" t="s">
        <v>53</v>
      </c>
      <c r="AG451" s="8">
        <v>154.35</v>
      </c>
      <c r="AH451" s="8">
        <v>154.35</v>
      </c>
      <c r="AI451" s="8">
        <v>6.5</v>
      </c>
      <c r="AJ451" s="8">
        <v>6.5</v>
      </c>
      <c r="AK451" s="8">
        <v>154.35</v>
      </c>
      <c r="AL451" s="8">
        <v>154.35</v>
      </c>
      <c r="AM451" s="8">
        <v>6.5</v>
      </c>
      <c r="AN451" s="8">
        <v>6.5</v>
      </c>
    </row>
    <row r="452" spans="1:40" x14ac:dyDescent="0.2">
      <c r="A452" s="7" t="s">
        <v>528</v>
      </c>
      <c r="B452" s="6"/>
      <c r="C452" s="6"/>
      <c r="D452" s="6"/>
      <c r="E452" s="6"/>
      <c r="AD452" s="7" t="s">
        <v>504</v>
      </c>
      <c r="AE452" s="7" t="s">
        <v>94</v>
      </c>
      <c r="AF452" s="7" t="s">
        <v>53</v>
      </c>
      <c r="AG452" s="8">
        <v>153.65</v>
      </c>
      <c r="AH452" s="8">
        <v>153.65</v>
      </c>
      <c r="AI452" s="8">
        <v>6.5</v>
      </c>
      <c r="AJ452" s="8">
        <v>8.66</v>
      </c>
      <c r="AK452" s="8">
        <v>153.65</v>
      </c>
      <c r="AL452" s="8">
        <v>153.65</v>
      </c>
      <c r="AM452" s="8">
        <v>6.5</v>
      </c>
      <c r="AN452" s="8">
        <v>8.66</v>
      </c>
    </row>
    <row r="453" spans="1:40" x14ac:dyDescent="0.2">
      <c r="A453" s="7" t="s">
        <v>527</v>
      </c>
      <c r="B453" s="6"/>
      <c r="C453" s="6"/>
      <c r="D453" s="6"/>
      <c r="E453" s="6"/>
      <c r="AD453" s="7" t="s">
        <v>503</v>
      </c>
      <c r="AE453" s="7" t="s">
        <v>210</v>
      </c>
      <c r="AF453" s="7" t="s">
        <v>21</v>
      </c>
      <c r="AG453" s="8">
        <v>152.72999999999999</v>
      </c>
      <c r="AH453" s="8">
        <v>152.72999999999999</v>
      </c>
      <c r="AI453" s="8">
        <v>1.39</v>
      </c>
      <c r="AJ453" s="8">
        <v>5.97</v>
      </c>
      <c r="AK453" s="8">
        <v>152.72999999999999</v>
      </c>
      <c r="AL453" s="8">
        <v>152.72999999999999</v>
      </c>
      <c r="AM453" s="8">
        <v>5.98</v>
      </c>
      <c r="AN453" s="8">
        <v>5.97</v>
      </c>
    </row>
    <row r="454" spans="1:40" x14ac:dyDescent="0.2">
      <c r="A454" s="7" t="s">
        <v>526</v>
      </c>
      <c r="B454" s="6"/>
      <c r="C454" s="6"/>
      <c r="D454" s="6"/>
      <c r="E454" s="6"/>
      <c r="AD454" s="7" t="s">
        <v>502</v>
      </c>
      <c r="AE454" s="7" t="s">
        <v>525</v>
      </c>
      <c r="AF454" s="7" t="s">
        <v>53</v>
      </c>
      <c r="AG454" s="8">
        <v>151.66999999999999</v>
      </c>
      <c r="AH454" s="8">
        <v>151.66999999999999</v>
      </c>
      <c r="AI454" s="8">
        <v>6.5</v>
      </c>
      <c r="AJ454" s="8">
        <v>6.5</v>
      </c>
      <c r="AK454" s="8">
        <v>151.66999999999999</v>
      </c>
      <c r="AL454" s="8">
        <v>151.66999999999999</v>
      </c>
      <c r="AM454" s="8">
        <v>6.5</v>
      </c>
      <c r="AN454" s="8">
        <v>6.5</v>
      </c>
    </row>
    <row r="455" spans="1:40" x14ac:dyDescent="0.2">
      <c r="A455" s="7" t="s">
        <v>524</v>
      </c>
      <c r="B455" s="6"/>
      <c r="C455" s="6"/>
      <c r="D455" s="6"/>
      <c r="E455" s="6"/>
      <c r="AD455" s="7" t="s">
        <v>501</v>
      </c>
      <c r="AE455" s="7" t="s">
        <v>523</v>
      </c>
      <c r="AF455" s="7" t="s">
        <v>27</v>
      </c>
      <c r="AG455" s="8">
        <v>150</v>
      </c>
      <c r="AH455" s="8">
        <v>150</v>
      </c>
      <c r="AI455" s="8">
        <v>9.33</v>
      </c>
      <c r="AJ455" s="8">
        <v>6.5</v>
      </c>
      <c r="AK455" s="8">
        <v>150</v>
      </c>
      <c r="AL455" s="8">
        <v>150</v>
      </c>
      <c r="AM455" s="8">
        <v>6.5</v>
      </c>
      <c r="AN455" s="8">
        <v>6.5</v>
      </c>
    </row>
    <row r="456" spans="1:40" x14ac:dyDescent="0.2">
      <c r="A456" s="7" t="s">
        <v>522</v>
      </c>
      <c r="B456" s="6"/>
      <c r="C456" s="6"/>
      <c r="D456" s="6"/>
      <c r="E456" s="6"/>
      <c r="AD456" s="7" t="s">
        <v>499</v>
      </c>
      <c r="AE456" s="7" t="s">
        <v>36</v>
      </c>
      <c r="AF456" s="7" t="s">
        <v>18</v>
      </c>
      <c r="AG456" s="8">
        <v>142.91</v>
      </c>
      <c r="AH456" s="8">
        <v>142.91</v>
      </c>
      <c r="AI456" s="8">
        <v>16.91</v>
      </c>
      <c r="AJ456" s="8">
        <v>6.88</v>
      </c>
      <c r="AK456" s="8">
        <v>149.71</v>
      </c>
      <c r="AL456" s="8">
        <v>146.31</v>
      </c>
      <c r="AM456" s="8">
        <v>14.83</v>
      </c>
      <c r="AN456" s="8">
        <v>6.88</v>
      </c>
    </row>
    <row r="457" spans="1:40" x14ac:dyDescent="0.2">
      <c r="A457" s="7" t="s">
        <v>521</v>
      </c>
      <c r="B457" s="6"/>
      <c r="C457" s="6"/>
      <c r="D457" s="6"/>
      <c r="E457" s="6"/>
      <c r="AD457" s="7" t="s">
        <v>498</v>
      </c>
      <c r="AE457" s="7" t="s">
        <v>520</v>
      </c>
      <c r="AF457" s="7" t="s">
        <v>24</v>
      </c>
      <c r="AG457" s="8">
        <v>149.63999999999999</v>
      </c>
      <c r="AH457" s="8">
        <v>149.63999999999999</v>
      </c>
      <c r="AI457" s="8">
        <v>5.33</v>
      </c>
      <c r="AJ457" s="8">
        <v>5.33</v>
      </c>
      <c r="AK457" s="8">
        <v>149.63999999999999</v>
      </c>
      <c r="AL457" s="8">
        <v>149.63999999999999</v>
      </c>
      <c r="AM457" s="8">
        <v>5.33</v>
      </c>
      <c r="AN457" s="8">
        <v>5.33</v>
      </c>
    </row>
    <row r="458" spans="1:40" x14ac:dyDescent="0.2">
      <c r="A458" s="7" t="s">
        <v>519</v>
      </c>
      <c r="B458" s="6"/>
      <c r="C458" s="6"/>
      <c r="D458" s="6"/>
      <c r="E458" s="6"/>
      <c r="AD458" s="7" t="s">
        <v>496</v>
      </c>
      <c r="AE458" s="7" t="s">
        <v>518</v>
      </c>
      <c r="AF458" s="7" t="s">
        <v>24</v>
      </c>
      <c r="AG458" s="8"/>
      <c r="AH458" s="8"/>
      <c r="AI458" s="8"/>
      <c r="AJ458" s="8"/>
      <c r="AK458" s="8">
        <v>148.36000000000001</v>
      </c>
      <c r="AL458" s="8">
        <v>148.36000000000001</v>
      </c>
      <c r="AM458" s="8">
        <v>7</v>
      </c>
      <c r="AN458" s="8">
        <v>8.66</v>
      </c>
    </row>
    <row r="459" spans="1:40" x14ac:dyDescent="0.2">
      <c r="A459" s="7" t="s">
        <v>517</v>
      </c>
      <c r="B459" s="6"/>
      <c r="C459" s="6"/>
      <c r="D459" s="6"/>
      <c r="E459" s="6"/>
      <c r="AD459" s="7" t="s">
        <v>494</v>
      </c>
      <c r="AE459" s="7" t="s">
        <v>516</v>
      </c>
      <c r="AF459" s="7" t="s">
        <v>24</v>
      </c>
      <c r="AG459" s="8">
        <v>146.12</v>
      </c>
      <c r="AH459" s="8">
        <v>146.12</v>
      </c>
      <c r="AI459" s="8">
        <v>5.42</v>
      </c>
      <c r="AJ459" s="8">
        <v>5.42</v>
      </c>
      <c r="AK459" s="8">
        <v>146.12</v>
      </c>
      <c r="AL459" s="8">
        <v>146.12</v>
      </c>
      <c r="AM459" s="8">
        <v>5.42</v>
      </c>
      <c r="AN459" s="8">
        <v>5.42</v>
      </c>
    </row>
    <row r="460" spans="1:40" x14ac:dyDescent="0.2">
      <c r="A460" s="7" t="s">
        <v>515</v>
      </c>
      <c r="B460" s="6"/>
      <c r="C460" s="6"/>
      <c r="D460" s="6"/>
      <c r="E460" s="6"/>
      <c r="AD460" s="7" t="s">
        <v>492</v>
      </c>
      <c r="AE460" s="7" t="s">
        <v>44</v>
      </c>
      <c r="AF460" s="7" t="s">
        <v>18</v>
      </c>
      <c r="AG460" s="8">
        <v>138.94</v>
      </c>
      <c r="AH460" s="8">
        <v>138.94</v>
      </c>
      <c r="AI460" s="8">
        <v>10.11</v>
      </c>
      <c r="AJ460" s="8">
        <v>7.19</v>
      </c>
      <c r="AK460" s="8">
        <v>145.56</v>
      </c>
      <c r="AL460" s="8">
        <v>142.25</v>
      </c>
      <c r="AM460" s="8">
        <v>9.36</v>
      </c>
      <c r="AN460" s="8">
        <v>7.19</v>
      </c>
    </row>
    <row r="461" spans="1:40" x14ac:dyDescent="0.2">
      <c r="A461" s="7" t="s">
        <v>514</v>
      </c>
      <c r="B461" s="6"/>
      <c r="C461" s="6"/>
      <c r="D461" s="6"/>
      <c r="E461" s="6"/>
      <c r="AD461" s="7" t="s">
        <v>490</v>
      </c>
      <c r="AE461" s="7" t="s">
        <v>44</v>
      </c>
      <c r="AF461" s="7" t="s">
        <v>18</v>
      </c>
      <c r="AG461" s="8">
        <v>138.91</v>
      </c>
      <c r="AH461" s="8">
        <v>138.91</v>
      </c>
      <c r="AI461" s="8">
        <v>7.58</v>
      </c>
      <c r="AJ461" s="8">
        <v>6.47</v>
      </c>
      <c r="AK461" s="8">
        <v>145.53</v>
      </c>
      <c r="AL461" s="8">
        <v>142.22</v>
      </c>
      <c r="AM461" s="8">
        <v>7.58</v>
      </c>
      <c r="AN461" s="8">
        <v>6.47</v>
      </c>
    </row>
    <row r="462" spans="1:40" x14ac:dyDescent="0.2">
      <c r="A462" s="7" t="s">
        <v>513</v>
      </c>
      <c r="B462" s="6"/>
      <c r="C462" s="6"/>
      <c r="D462" s="6"/>
      <c r="E462" s="6"/>
      <c r="AD462" s="7" t="s">
        <v>488</v>
      </c>
      <c r="AE462" s="7" t="s">
        <v>510</v>
      </c>
      <c r="AF462" s="7" t="s">
        <v>27</v>
      </c>
      <c r="AG462" s="8">
        <v>144.38</v>
      </c>
      <c r="AH462" s="8">
        <v>144.38</v>
      </c>
      <c r="AI462" s="8">
        <v>8.67</v>
      </c>
      <c r="AJ462" s="8">
        <v>8.66</v>
      </c>
      <c r="AK462" s="8">
        <v>144.38</v>
      </c>
      <c r="AL462" s="8">
        <v>144.38</v>
      </c>
      <c r="AM462" s="8">
        <v>8.67</v>
      </c>
      <c r="AN462" s="8">
        <v>8.66</v>
      </c>
    </row>
    <row r="463" spans="1:40" x14ac:dyDescent="0.2">
      <c r="A463" s="7" t="s">
        <v>512</v>
      </c>
      <c r="B463" s="6"/>
      <c r="C463" s="6"/>
      <c r="D463" s="6"/>
      <c r="E463" s="6"/>
      <c r="AD463" s="7" t="s">
        <v>486</v>
      </c>
      <c r="AE463" s="7" t="s">
        <v>510</v>
      </c>
      <c r="AF463" s="7" t="s">
        <v>27</v>
      </c>
      <c r="AG463" s="8">
        <v>144.38</v>
      </c>
      <c r="AH463" s="8">
        <v>144.38</v>
      </c>
      <c r="AI463" s="8">
        <v>8.67</v>
      </c>
      <c r="AJ463" s="8">
        <v>8.66</v>
      </c>
      <c r="AK463" s="8">
        <v>144.38</v>
      </c>
      <c r="AL463" s="8">
        <v>144.38</v>
      </c>
      <c r="AM463" s="8">
        <v>8.67</v>
      </c>
      <c r="AN463" s="8">
        <v>8.66</v>
      </c>
    </row>
    <row r="464" spans="1:40" x14ac:dyDescent="0.2">
      <c r="A464" s="7" t="s">
        <v>511</v>
      </c>
      <c r="B464" s="6"/>
      <c r="C464" s="6"/>
      <c r="D464" s="6"/>
      <c r="E464" s="6"/>
      <c r="AD464" s="7" t="s">
        <v>484</v>
      </c>
      <c r="AE464" s="7" t="s">
        <v>510</v>
      </c>
      <c r="AF464" s="7" t="s">
        <v>27</v>
      </c>
      <c r="AG464" s="8">
        <v>144.38</v>
      </c>
      <c r="AH464" s="8">
        <v>144.38</v>
      </c>
      <c r="AI464" s="8">
        <v>7.67</v>
      </c>
      <c r="AJ464" s="8">
        <v>8.66</v>
      </c>
      <c r="AK464" s="8">
        <v>144.38</v>
      </c>
      <c r="AL464" s="8">
        <v>144.38</v>
      </c>
      <c r="AM464" s="8">
        <v>8.67</v>
      </c>
      <c r="AN464" s="8">
        <v>8.66</v>
      </c>
    </row>
    <row r="465" spans="1:40" x14ac:dyDescent="0.2">
      <c r="A465" s="7" t="s">
        <v>509</v>
      </c>
      <c r="B465" s="6"/>
      <c r="C465" s="6"/>
      <c r="D465" s="6"/>
      <c r="E465" s="6"/>
      <c r="AD465" s="7" t="s">
        <v>483</v>
      </c>
      <c r="AE465" s="7" t="s">
        <v>508</v>
      </c>
      <c r="AF465" s="7" t="s">
        <v>53</v>
      </c>
      <c r="AG465" s="8">
        <v>144.06</v>
      </c>
      <c r="AH465" s="8">
        <v>144.06</v>
      </c>
      <c r="AI465" s="8">
        <v>4.33</v>
      </c>
      <c r="AJ465" s="8">
        <v>4.33</v>
      </c>
      <c r="AK465" s="8">
        <v>144.06</v>
      </c>
      <c r="AL465" s="8">
        <v>144.06</v>
      </c>
      <c r="AM465" s="8">
        <v>4.33</v>
      </c>
      <c r="AN465" s="8">
        <v>4.33</v>
      </c>
    </row>
    <row r="466" spans="1:40" x14ac:dyDescent="0.2">
      <c r="A466" s="7" t="s">
        <v>507</v>
      </c>
      <c r="B466" s="6"/>
      <c r="C466" s="6"/>
      <c r="D466" s="6"/>
      <c r="E466" s="6"/>
      <c r="AD466" s="7" t="s">
        <v>482</v>
      </c>
      <c r="AE466" s="7" t="s">
        <v>44</v>
      </c>
      <c r="AF466" s="7" t="s">
        <v>18</v>
      </c>
      <c r="AG466" s="8">
        <v>137.33000000000001</v>
      </c>
      <c r="AH466" s="8">
        <v>137.33000000000001</v>
      </c>
      <c r="AI466" s="8">
        <v>2.86</v>
      </c>
      <c r="AJ466" s="8">
        <v>6.46</v>
      </c>
      <c r="AK466" s="8">
        <v>143.87</v>
      </c>
      <c r="AL466" s="8">
        <v>140.6</v>
      </c>
      <c r="AM466" s="8">
        <v>2.86</v>
      </c>
      <c r="AN466" s="8">
        <v>6.46</v>
      </c>
    </row>
    <row r="467" spans="1:40" x14ac:dyDescent="0.2">
      <c r="A467" s="7" t="s">
        <v>506</v>
      </c>
      <c r="B467" s="6"/>
      <c r="C467" s="6"/>
      <c r="D467" s="6"/>
      <c r="E467" s="6"/>
      <c r="AD467" s="7" t="s">
        <v>480</v>
      </c>
      <c r="AE467" s="7" t="s">
        <v>505</v>
      </c>
      <c r="AF467" s="7" t="s">
        <v>21</v>
      </c>
      <c r="AG467" s="8">
        <v>142.16</v>
      </c>
      <c r="AH467" s="8">
        <v>142.16</v>
      </c>
      <c r="AI467" s="8">
        <v>4.33</v>
      </c>
      <c r="AJ467" s="8">
        <v>5.42</v>
      </c>
      <c r="AK467" s="8">
        <v>142.16</v>
      </c>
      <c r="AL467" s="8">
        <v>142.16</v>
      </c>
      <c r="AM467" s="8">
        <v>4.33</v>
      </c>
      <c r="AN467" s="8">
        <v>5.42</v>
      </c>
    </row>
    <row r="468" spans="1:40" x14ac:dyDescent="0.2">
      <c r="A468" s="7" t="s">
        <v>504</v>
      </c>
      <c r="B468" s="6"/>
      <c r="C468" s="6"/>
      <c r="D468" s="6"/>
      <c r="E468" s="6"/>
      <c r="AD468" s="7" t="s">
        <v>478</v>
      </c>
      <c r="AE468" s="7" t="s">
        <v>301</v>
      </c>
      <c r="AF468" s="7" t="s">
        <v>27</v>
      </c>
      <c r="AG468" s="8">
        <v>141.41</v>
      </c>
      <c r="AH468" s="8">
        <v>141.41</v>
      </c>
      <c r="AI468" s="8">
        <v>6.67</v>
      </c>
      <c r="AJ468" s="8">
        <v>8.67</v>
      </c>
      <c r="AK468" s="8">
        <v>141.41</v>
      </c>
      <c r="AL468" s="8">
        <v>141.41</v>
      </c>
      <c r="AM468" s="8">
        <v>8.67</v>
      </c>
      <c r="AN468" s="8">
        <v>8.67</v>
      </c>
    </row>
    <row r="469" spans="1:40" x14ac:dyDescent="0.2">
      <c r="A469" s="7" t="s">
        <v>503</v>
      </c>
      <c r="B469" s="6"/>
      <c r="C469" s="6"/>
      <c r="D469" s="6"/>
      <c r="E469" s="6"/>
      <c r="AD469" s="7" t="s">
        <v>476</v>
      </c>
      <c r="AE469" s="7" t="s">
        <v>301</v>
      </c>
      <c r="AF469" s="7" t="s">
        <v>27</v>
      </c>
      <c r="AG469" s="8">
        <v>141.41</v>
      </c>
      <c r="AH469" s="8">
        <v>141.41</v>
      </c>
      <c r="AI469" s="8">
        <v>8.67</v>
      </c>
      <c r="AJ469" s="8">
        <v>8.66</v>
      </c>
      <c r="AK469" s="8">
        <v>141.41</v>
      </c>
      <c r="AL469" s="8">
        <v>141.41</v>
      </c>
      <c r="AM469" s="8">
        <v>8.67</v>
      </c>
      <c r="AN469" s="8">
        <v>8.66</v>
      </c>
    </row>
    <row r="470" spans="1:40" x14ac:dyDescent="0.2">
      <c r="A470" s="7" t="s">
        <v>502</v>
      </c>
      <c r="B470" s="6"/>
      <c r="C470" s="6"/>
      <c r="D470" s="6"/>
      <c r="E470" s="6"/>
      <c r="AD470" s="7" t="s">
        <v>474</v>
      </c>
      <c r="AE470" s="7" t="s">
        <v>301</v>
      </c>
      <c r="AF470" s="7" t="s">
        <v>27</v>
      </c>
      <c r="AG470" s="8">
        <v>141.37</v>
      </c>
      <c r="AH470" s="8">
        <v>141.37</v>
      </c>
      <c r="AI470" s="8">
        <v>8.67</v>
      </c>
      <c r="AJ470" s="8">
        <v>8.67</v>
      </c>
      <c r="AK470" s="8">
        <v>141.37</v>
      </c>
      <c r="AL470" s="8">
        <v>141.37</v>
      </c>
      <c r="AM470" s="8">
        <v>8.67</v>
      </c>
      <c r="AN470" s="8">
        <v>8.67</v>
      </c>
    </row>
    <row r="471" spans="1:40" x14ac:dyDescent="0.2">
      <c r="A471" s="7" t="s">
        <v>501</v>
      </c>
      <c r="B471" s="6"/>
      <c r="C471" s="6"/>
      <c r="D471" s="6"/>
      <c r="E471" s="6"/>
      <c r="AD471" s="7" t="s">
        <v>472</v>
      </c>
      <c r="AE471" s="7" t="s">
        <v>500</v>
      </c>
      <c r="AF471" s="7" t="s">
        <v>21</v>
      </c>
      <c r="AG471" s="8">
        <v>140.66</v>
      </c>
      <c r="AH471" s="8">
        <v>140.66</v>
      </c>
      <c r="AI471" s="8">
        <v>4.33</v>
      </c>
      <c r="AJ471" s="8">
        <v>5.42</v>
      </c>
      <c r="AK471" s="8">
        <v>140.66</v>
      </c>
      <c r="AL471" s="8">
        <v>140.66</v>
      </c>
      <c r="AM471" s="8">
        <v>4.33</v>
      </c>
      <c r="AN471" s="8">
        <v>5.42</v>
      </c>
    </row>
    <row r="472" spans="1:40" x14ac:dyDescent="0.2">
      <c r="A472" s="7" t="s">
        <v>499</v>
      </c>
      <c r="B472" s="6"/>
      <c r="C472" s="6"/>
      <c r="D472" s="6"/>
      <c r="E472" s="6"/>
      <c r="AD472" s="7" t="s">
        <v>470</v>
      </c>
      <c r="AE472" s="7" t="s">
        <v>36</v>
      </c>
      <c r="AF472" s="7" t="s">
        <v>18</v>
      </c>
      <c r="AG472" s="8">
        <v>134.22</v>
      </c>
      <c r="AH472" s="8">
        <v>134.22</v>
      </c>
      <c r="AI472" s="8">
        <v>4</v>
      </c>
      <c r="AJ472" s="8">
        <v>6.5</v>
      </c>
      <c r="AK472" s="8">
        <v>140.61000000000001</v>
      </c>
      <c r="AL472" s="8">
        <v>137.41999999999999</v>
      </c>
      <c r="AM472" s="8">
        <v>6.5</v>
      </c>
      <c r="AN472" s="8">
        <v>6.5</v>
      </c>
    </row>
    <row r="473" spans="1:40" x14ac:dyDescent="0.2">
      <c r="A473" s="7" t="s">
        <v>498</v>
      </c>
      <c r="B473" s="6"/>
      <c r="C473" s="6"/>
      <c r="D473" s="6"/>
      <c r="E473" s="6"/>
      <c r="AD473" s="7" t="s">
        <v>468</v>
      </c>
      <c r="AE473" s="7" t="s">
        <v>497</v>
      </c>
      <c r="AF473" s="7" t="s">
        <v>21</v>
      </c>
      <c r="AG473" s="8">
        <v>139.94</v>
      </c>
      <c r="AH473" s="8">
        <v>139.94</v>
      </c>
      <c r="AI473" s="8">
        <v>4.17</v>
      </c>
      <c r="AJ473" s="8">
        <v>5.41</v>
      </c>
      <c r="AK473" s="8">
        <v>139.94</v>
      </c>
      <c r="AL473" s="8">
        <v>139.94</v>
      </c>
      <c r="AM473" s="8">
        <v>5.42</v>
      </c>
      <c r="AN473" s="8">
        <v>5.41</v>
      </c>
    </row>
    <row r="474" spans="1:40" x14ac:dyDescent="0.2">
      <c r="A474" s="7" t="s">
        <v>496</v>
      </c>
      <c r="B474" s="6"/>
      <c r="C474" s="6"/>
      <c r="D474" s="6"/>
      <c r="E474" s="6"/>
      <c r="AD474" s="7" t="s">
        <v>466</v>
      </c>
      <c r="AE474" s="7" t="s">
        <v>495</v>
      </c>
      <c r="AF474" s="7" t="s">
        <v>53</v>
      </c>
      <c r="AG474" s="8">
        <v>-130.06</v>
      </c>
      <c r="AH474" s="8">
        <v>139.94</v>
      </c>
      <c r="AI474" s="8">
        <v>6.5</v>
      </c>
      <c r="AJ474" s="8">
        <v>6.49</v>
      </c>
      <c r="AK474" s="8">
        <v>139.94</v>
      </c>
      <c r="AL474" s="8">
        <v>139.94</v>
      </c>
      <c r="AM474" s="8">
        <v>6.5</v>
      </c>
      <c r="AN474" s="8">
        <v>6.49</v>
      </c>
    </row>
    <row r="475" spans="1:40" x14ac:dyDescent="0.2">
      <c r="A475" s="7" t="s">
        <v>494</v>
      </c>
      <c r="B475" s="6"/>
      <c r="C475" s="6"/>
      <c r="D475" s="6"/>
      <c r="E475" s="6"/>
      <c r="AD475" s="7" t="s">
        <v>464</v>
      </c>
      <c r="AE475" s="7" t="s">
        <v>493</v>
      </c>
      <c r="AF475" s="7" t="s">
        <v>53</v>
      </c>
      <c r="AG475" s="8">
        <v>139.59</v>
      </c>
      <c r="AH475" s="8">
        <v>139.59</v>
      </c>
      <c r="AI475" s="8">
        <v>6.5</v>
      </c>
      <c r="AJ475" s="8">
        <v>6.49</v>
      </c>
      <c r="AK475" s="8">
        <v>139.59</v>
      </c>
      <c r="AL475" s="8">
        <v>139.59</v>
      </c>
      <c r="AM475" s="8">
        <v>6.5</v>
      </c>
      <c r="AN475" s="8">
        <v>6.49</v>
      </c>
    </row>
    <row r="476" spans="1:40" x14ac:dyDescent="0.2">
      <c r="A476" s="7" t="s">
        <v>492</v>
      </c>
      <c r="B476" s="6"/>
      <c r="C476" s="6"/>
      <c r="D476" s="6"/>
      <c r="E476" s="6"/>
      <c r="AD476" s="7" t="s">
        <v>463</v>
      </c>
      <c r="AE476" s="7" t="s">
        <v>491</v>
      </c>
      <c r="AF476" s="7" t="s">
        <v>21</v>
      </c>
      <c r="AG476" s="8">
        <v>137.65</v>
      </c>
      <c r="AH476" s="8">
        <v>137.65</v>
      </c>
      <c r="AI476" s="8">
        <v>6.5</v>
      </c>
      <c r="AJ476" s="8">
        <v>6.5</v>
      </c>
      <c r="AK476" s="8">
        <v>137.65</v>
      </c>
      <c r="AL476" s="8">
        <v>137.65</v>
      </c>
      <c r="AM476" s="8">
        <v>6.5</v>
      </c>
      <c r="AN476" s="8">
        <v>6.5</v>
      </c>
    </row>
    <row r="477" spans="1:40" x14ac:dyDescent="0.2">
      <c r="A477" s="7" t="s">
        <v>490</v>
      </c>
      <c r="B477" s="6"/>
      <c r="C477" s="6"/>
      <c r="D477" s="6"/>
      <c r="E477" s="6"/>
      <c r="AD477" s="7" t="s">
        <v>462</v>
      </c>
      <c r="AE477" s="7" t="s">
        <v>489</v>
      </c>
      <c r="AF477" s="7" t="s">
        <v>21</v>
      </c>
      <c r="AG477" s="8">
        <v>137.47999999999999</v>
      </c>
      <c r="AH477" s="8">
        <v>137.47999999999999</v>
      </c>
      <c r="AI477" s="8">
        <v>6.5</v>
      </c>
      <c r="AJ477" s="8">
        <v>6.5</v>
      </c>
      <c r="AK477" s="8">
        <v>137.47999999999999</v>
      </c>
      <c r="AL477" s="8">
        <v>137.47999999999999</v>
      </c>
      <c r="AM477" s="8">
        <v>6.5</v>
      </c>
      <c r="AN477" s="8">
        <v>6.5</v>
      </c>
    </row>
    <row r="478" spans="1:40" x14ac:dyDescent="0.2">
      <c r="A478" s="7" t="s">
        <v>488</v>
      </c>
      <c r="B478" s="6"/>
      <c r="C478" s="6"/>
      <c r="D478" s="6"/>
      <c r="E478" s="6"/>
      <c r="AD478" s="7" t="s">
        <v>460</v>
      </c>
      <c r="AE478" s="7" t="s">
        <v>487</v>
      </c>
      <c r="AF478" s="7" t="s">
        <v>21</v>
      </c>
      <c r="AG478" s="8">
        <v>137.47999999999999</v>
      </c>
      <c r="AH478" s="8">
        <v>137.47999999999999</v>
      </c>
      <c r="AI478" s="8">
        <v>6.5</v>
      </c>
      <c r="AJ478" s="8">
        <v>6.5</v>
      </c>
      <c r="AK478" s="8">
        <v>137.47999999999999</v>
      </c>
      <c r="AL478" s="8">
        <v>137.47999999999999</v>
      </c>
      <c r="AM478" s="8">
        <v>6.5</v>
      </c>
      <c r="AN478" s="8">
        <v>6.5</v>
      </c>
    </row>
    <row r="479" spans="1:40" x14ac:dyDescent="0.2">
      <c r="A479" s="7" t="s">
        <v>486</v>
      </c>
      <c r="B479" s="6"/>
      <c r="C479" s="6"/>
      <c r="D479" s="6"/>
      <c r="E479" s="6"/>
      <c r="AD479" s="7" t="s">
        <v>459</v>
      </c>
      <c r="AE479" s="7" t="s">
        <v>485</v>
      </c>
      <c r="AF479" s="7" t="s">
        <v>21</v>
      </c>
      <c r="AG479" s="8">
        <v>137.47999999999999</v>
      </c>
      <c r="AH479" s="8">
        <v>137.47999999999999</v>
      </c>
      <c r="AI479" s="8">
        <v>6.5</v>
      </c>
      <c r="AJ479" s="8">
        <v>6.5</v>
      </c>
      <c r="AK479" s="8">
        <v>137.47999999999999</v>
      </c>
      <c r="AL479" s="8">
        <v>137.47999999999999</v>
      </c>
      <c r="AM479" s="8">
        <v>6.5</v>
      </c>
      <c r="AN479" s="8">
        <v>6.5</v>
      </c>
    </row>
    <row r="480" spans="1:40" x14ac:dyDescent="0.2">
      <c r="A480" s="7" t="s">
        <v>484</v>
      </c>
      <c r="B480" s="6"/>
      <c r="C480" s="6"/>
      <c r="D480" s="6"/>
      <c r="E480" s="6"/>
      <c r="AD480" s="7" t="s">
        <v>457</v>
      </c>
      <c r="AE480" s="7" t="s">
        <v>146</v>
      </c>
      <c r="AF480" s="7" t="s">
        <v>53</v>
      </c>
      <c r="AG480" s="8">
        <v>134.58000000000001</v>
      </c>
      <c r="AH480" s="8">
        <v>134.58000000000001</v>
      </c>
      <c r="AI480" s="8">
        <v>4</v>
      </c>
      <c r="AJ480" s="8">
        <v>6.5</v>
      </c>
      <c r="AK480" s="8">
        <v>134.58000000000001</v>
      </c>
      <c r="AL480" s="8">
        <v>134.58000000000001</v>
      </c>
      <c r="AM480" s="8">
        <v>4</v>
      </c>
      <c r="AN480" s="8">
        <v>6.5</v>
      </c>
    </row>
    <row r="481" spans="1:40" x14ac:dyDescent="0.2">
      <c r="A481" s="7" t="s">
        <v>483</v>
      </c>
      <c r="B481" s="6"/>
      <c r="C481" s="6"/>
      <c r="D481" s="6"/>
      <c r="E481" s="6"/>
      <c r="AD481" s="7" t="s">
        <v>456</v>
      </c>
      <c r="AE481" s="7" t="s">
        <v>44</v>
      </c>
      <c r="AF481" s="7" t="s">
        <v>18</v>
      </c>
      <c r="AG481" s="8">
        <v>127.73</v>
      </c>
      <c r="AH481" s="8">
        <v>127.73</v>
      </c>
      <c r="AI481" s="8">
        <v>2.6</v>
      </c>
      <c r="AJ481" s="8">
        <v>5.9</v>
      </c>
      <c r="AK481" s="8">
        <v>133.81</v>
      </c>
      <c r="AL481" s="8">
        <v>130.77000000000001</v>
      </c>
      <c r="AM481" s="8">
        <v>2.6</v>
      </c>
      <c r="AN481" s="8">
        <v>5.9</v>
      </c>
    </row>
    <row r="482" spans="1:40" x14ac:dyDescent="0.2">
      <c r="A482" s="7" t="s">
        <v>482</v>
      </c>
      <c r="B482" s="6"/>
      <c r="C482" s="6"/>
      <c r="D482" s="6"/>
      <c r="E482" s="6"/>
      <c r="AD482" s="7" t="s">
        <v>455</v>
      </c>
      <c r="AE482" s="7" t="s">
        <v>481</v>
      </c>
      <c r="AF482" s="7" t="s">
        <v>53</v>
      </c>
      <c r="AG482" s="8">
        <v>133.77000000000001</v>
      </c>
      <c r="AH482" s="8">
        <v>133.77000000000001</v>
      </c>
      <c r="AI482" s="8">
        <v>5.42</v>
      </c>
      <c r="AJ482" s="8">
        <v>5.42</v>
      </c>
      <c r="AK482" s="8">
        <v>133.77000000000001</v>
      </c>
      <c r="AL482" s="8">
        <v>133.77000000000001</v>
      </c>
      <c r="AM482" s="8">
        <v>5.42</v>
      </c>
      <c r="AN482" s="8">
        <v>5.42</v>
      </c>
    </row>
    <row r="483" spans="1:40" x14ac:dyDescent="0.2">
      <c r="A483" s="7" t="s">
        <v>480</v>
      </c>
      <c r="B483" s="6"/>
      <c r="C483" s="6"/>
      <c r="D483" s="6"/>
      <c r="E483" s="6"/>
      <c r="AD483" s="7" t="s">
        <v>454</v>
      </c>
      <c r="AE483" s="7" t="s">
        <v>479</v>
      </c>
      <c r="AF483" s="7" t="s">
        <v>21</v>
      </c>
      <c r="AG483" s="8">
        <v>133.76</v>
      </c>
      <c r="AH483" s="8">
        <v>133.76</v>
      </c>
      <c r="AI483" s="8">
        <v>0</v>
      </c>
      <c r="AJ483" s="8">
        <v>0</v>
      </c>
      <c r="AK483" s="8">
        <v>133.76</v>
      </c>
      <c r="AL483" s="8">
        <v>0</v>
      </c>
      <c r="AM483" s="8">
        <v>0</v>
      </c>
      <c r="AN483" s="8">
        <v>0</v>
      </c>
    </row>
    <row r="484" spans="1:40" x14ac:dyDescent="0.2">
      <c r="A484" s="7" t="s">
        <v>478</v>
      </c>
      <c r="B484" s="6"/>
      <c r="C484" s="6"/>
      <c r="D484" s="6"/>
      <c r="E484" s="6"/>
      <c r="AD484" s="7" t="s">
        <v>452</v>
      </c>
      <c r="AE484" s="7" t="s">
        <v>477</v>
      </c>
      <c r="AF484" s="7" t="s">
        <v>21</v>
      </c>
      <c r="AG484" s="8">
        <v>133.65</v>
      </c>
      <c r="AH484" s="8">
        <v>133.65</v>
      </c>
      <c r="AI484" s="8">
        <v>2</v>
      </c>
      <c r="AJ484" s="8">
        <v>2.17</v>
      </c>
      <c r="AK484" s="8">
        <v>133.65</v>
      </c>
      <c r="AL484" s="8">
        <v>133.65</v>
      </c>
      <c r="AM484" s="8">
        <v>2.17</v>
      </c>
      <c r="AN484" s="8">
        <v>2.17</v>
      </c>
    </row>
    <row r="485" spans="1:40" x14ac:dyDescent="0.2">
      <c r="A485" s="7" t="s">
        <v>476</v>
      </c>
      <c r="B485" s="6"/>
      <c r="C485" s="6"/>
      <c r="D485" s="6"/>
      <c r="E485" s="6"/>
      <c r="AD485" s="7" t="s">
        <v>450</v>
      </c>
      <c r="AE485" s="7" t="s">
        <v>475</v>
      </c>
      <c r="AF485" s="7" t="s">
        <v>24</v>
      </c>
      <c r="AG485" s="8">
        <v>133.51</v>
      </c>
      <c r="AH485" s="8">
        <v>133.51</v>
      </c>
      <c r="AI485" s="8">
        <v>7.58</v>
      </c>
      <c r="AJ485" s="8">
        <v>0</v>
      </c>
      <c r="AK485" s="8">
        <v>133.51</v>
      </c>
      <c r="AL485" s="8">
        <v>133.51</v>
      </c>
      <c r="AM485" s="8">
        <v>7.58</v>
      </c>
      <c r="AN485" s="8">
        <v>7.58</v>
      </c>
    </row>
    <row r="486" spans="1:40" x14ac:dyDescent="0.2">
      <c r="A486" s="7" t="s">
        <v>474</v>
      </c>
      <c r="B486" s="6"/>
      <c r="C486" s="6"/>
      <c r="D486" s="6"/>
      <c r="E486" s="6"/>
      <c r="AD486" s="7" t="s">
        <v>448</v>
      </c>
      <c r="AE486" s="7" t="s">
        <v>473</v>
      </c>
      <c r="AF486" s="7" t="s">
        <v>53</v>
      </c>
      <c r="AG486" s="8">
        <v>133.51</v>
      </c>
      <c r="AH486" s="8">
        <v>133.51</v>
      </c>
      <c r="AI486" s="8">
        <v>4.33</v>
      </c>
      <c r="AJ486" s="8">
        <v>4.33</v>
      </c>
      <c r="AK486" s="8">
        <v>133.51</v>
      </c>
      <c r="AL486" s="8">
        <v>133.51</v>
      </c>
      <c r="AM486" s="8">
        <v>4.33</v>
      </c>
      <c r="AN486" s="8">
        <v>4.33</v>
      </c>
    </row>
    <row r="487" spans="1:40" x14ac:dyDescent="0.2">
      <c r="A487" s="7" t="s">
        <v>472</v>
      </c>
      <c r="B487" s="6"/>
      <c r="C487" s="6"/>
      <c r="D487" s="6"/>
      <c r="E487" s="6"/>
      <c r="AD487" s="7" t="s">
        <v>446</v>
      </c>
      <c r="AE487" s="7" t="s">
        <v>471</v>
      </c>
      <c r="AF487" s="7" t="s">
        <v>53</v>
      </c>
      <c r="AG487" s="8">
        <v>133.51</v>
      </c>
      <c r="AH487" s="8">
        <v>133.51</v>
      </c>
      <c r="AI487" s="8">
        <v>4</v>
      </c>
      <c r="AJ487" s="8">
        <v>4.33</v>
      </c>
      <c r="AK487" s="8">
        <v>133.51</v>
      </c>
      <c r="AL487" s="8">
        <v>133.51</v>
      </c>
      <c r="AM487" s="8">
        <v>4</v>
      </c>
      <c r="AN487" s="8">
        <v>4.33</v>
      </c>
    </row>
    <row r="488" spans="1:40" x14ac:dyDescent="0.2">
      <c r="A488" s="7" t="s">
        <v>470</v>
      </c>
      <c r="B488" s="6"/>
      <c r="C488" s="6"/>
      <c r="D488" s="6"/>
      <c r="E488" s="6"/>
      <c r="AD488" s="7" t="s">
        <v>444</v>
      </c>
      <c r="AE488" s="7" t="s">
        <v>469</v>
      </c>
      <c r="AF488" s="7" t="s">
        <v>21</v>
      </c>
      <c r="AG488" s="8">
        <v>132.94999999999999</v>
      </c>
      <c r="AH488" s="8">
        <v>132.94999999999999</v>
      </c>
      <c r="AI488" s="8">
        <v>7.97</v>
      </c>
      <c r="AJ488" s="8">
        <v>5.72</v>
      </c>
      <c r="AK488" s="8">
        <v>132.94999999999999</v>
      </c>
      <c r="AL488" s="8">
        <v>132.94999999999999</v>
      </c>
      <c r="AM488" s="8">
        <v>5.72</v>
      </c>
      <c r="AN488" s="8">
        <v>5.72</v>
      </c>
    </row>
    <row r="489" spans="1:40" x14ac:dyDescent="0.2">
      <c r="A489" s="7" t="s">
        <v>468</v>
      </c>
      <c r="B489" s="6"/>
      <c r="C489" s="6"/>
      <c r="D489" s="6"/>
      <c r="E489" s="6"/>
      <c r="AD489" s="7" t="s">
        <v>442</v>
      </c>
      <c r="AE489" s="7" t="s">
        <v>467</v>
      </c>
      <c r="AF489" s="7" t="s">
        <v>27</v>
      </c>
      <c r="AG489" s="8">
        <v>132.74</v>
      </c>
      <c r="AH489" s="8">
        <v>132.74</v>
      </c>
      <c r="AI489" s="8">
        <v>4.33</v>
      </c>
      <c r="AJ489" s="8">
        <v>0</v>
      </c>
      <c r="AK489" s="8">
        <v>132.74</v>
      </c>
      <c r="AL489" s="8">
        <v>132.74</v>
      </c>
      <c r="AM489" s="8">
        <v>4.33</v>
      </c>
      <c r="AN489" s="8">
        <v>0</v>
      </c>
    </row>
    <row r="490" spans="1:40" x14ac:dyDescent="0.2">
      <c r="A490" s="7" t="s">
        <v>466</v>
      </c>
      <c r="B490" s="6"/>
      <c r="C490" s="6"/>
      <c r="D490" s="6"/>
      <c r="E490" s="6"/>
      <c r="AD490" s="7" t="s">
        <v>440</v>
      </c>
      <c r="AE490" s="7" t="s">
        <v>465</v>
      </c>
      <c r="AF490" s="7" t="s">
        <v>27</v>
      </c>
      <c r="AG490" s="8">
        <v>131.44999999999999</v>
      </c>
      <c r="AH490" s="8">
        <v>131.44999999999999</v>
      </c>
      <c r="AI490" s="8">
        <v>6.5</v>
      </c>
      <c r="AJ490" s="8">
        <v>6.5</v>
      </c>
      <c r="AK490" s="8">
        <v>131.44999999999999</v>
      </c>
      <c r="AL490" s="8">
        <v>131.44999999999999</v>
      </c>
      <c r="AM490" s="8">
        <v>6.5</v>
      </c>
      <c r="AN490" s="8">
        <v>6.5</v>
      </c>
    </row>
    <row r="491" spans="1:40" x14ac:dyDescent="0.2">
      <c r="A491" s="7" t="s">
        <v>464</v>
      </c>
      <c r="B491" s="6"/>
      <c r="C491" s="6"/>
      <c r="D491" s="6"/>
      <c r="E491" s="6"/>
      <c r="AD491" s="7" t="s">
        <v>438</v>
      </c>
      <c r="AE491" s="7" t="s">
        <v>36</v>
      </c>
      <c r="AF491" s="7" t="s">
        <v>18</v>
      </c>
      <c r="AG491" s="8">
        <v>124.28</v>
      </c>
      <c r="AH491" s="8">
        <v>124.28</v>
      </c>
      <c r="AI491" s="8">
        <v>3.75</v>
      </c>
      <c r="AJ491" s="8">
        <v>6.25</v>
      </c>
      <c r="AK491" s="8">
        <v>130.19999999999999</v>
      </c>
      <c r="AL491" s="8">
        <v>127.24</v>
      </c>
      <c r="AM491" s="8">
        <v>3.25</v>
      </c>
      <c r="AN491" s="8">
        <v>6.25</v>
      </c>
    </row>
    <row r="492" spans="1:40" x14ac:dyDescent="0.2">
      <c r="A492" s="7" t="s">
        <v>463</v>
      </c>
      <c r="B492" s="6"/>
      <c r="C492" s="6"/>
      <c r="D492" s="6"/>
      <c r="E492" s="6"/>
      <c r="AD492" s="7" t="s">
        <v>436</v>
      </c>
      <c r="AE492" s="7" t="s">
        <v>202</v>
      </c>
      <c r="AF492" s="7" t="s">
        <v>21</v>
      </c>
      <c r="AG492" s="8">
        <v>127.08</v>
      </c>
      <c r="AH492" s="8">
        <v>127.08</v>
      </c>
      <c r="AI492" s="8">
        <v>4.33</v>
      </c>
      <c r="AJ492" s="8">
        <v>0</v>
      </c>
      <c r="AK492" s="8">
        <v>127.08</v>
      </c>
      <c r="AL492" s="8">
        <v>127.08</v>
      </c>
      <c r="AM492" s="8">
        <v>4.33</v>
      </c>
      <c r="AN492" s="8">
        <v>4.33</v>
      </c>
    </row>
    <row r="493" spans="1:40" x14ac:dyDescent="0.2">
      <c r="A493" s="7" t="s">
        <v>462</v>
      </c>
      <c r="B493" s="6"/>
      <c r="C493" s="6"/>
      <c r="D493" s="6"/>
      <c r="E493" s="6"/>
      <c r="AD493" s="7" t="s">
        <v>434</v>
      </c>
      <c r="AE493" s="7" t="s">
        <v>461</v>
      </c>
      <c r="AF493" s="7" t="s">
        <v>53</v>
      </c>
      <c r="AG493" s="8">
        <v>126.59</v>
      </c>
      <c r="AH493" s="8">
        <v>126.59</v>
      </c>
      <c r="AI493" s="8">
        <v>4.33</v>
      </c>
      <c r="AJ493" s="8">
        <v>4.33</v>
      </c>
      <c r="AK493" s="8">
        <v>126.59</v>
      </c>
      <c r="AL493" s="8">
        <v>126.59</v>
      </c>
      <c r="AM493" s="8">
        <v>4.33</v>
      </c>
      <c r="AN493" s="8">
        <v>4.33</v>
      </c>
    </row>
    <row r="494" spans="1:40" x14ac:dyDescent="0.2">
      <c r="A494" s="7" t="s">
        <v>460</v>
      </c>
      <c r="B494" s="6"/>
      <c r="C494" s="6"/>
      <c r="D494" s="6"/>
      <c r="E494" s="6"/>
      <c r="AD494" s="7" t="s">
        <v>432</v>
      </c>
      <c r="AE494" s="7" t="s">
        <v>36</v>
      </c>
      <c r="AF494" s="7" t="s">
        <v>18</v>
      </c>
      <c r="AG494" s="8">
        <v>114.98</v>
      </c>
      <c r="AH494" s="8">
        <v>114.98</v>
      </c>
      <c r="AI494" s="8">
        <v>3.25</v>
      </c>
      <c r="AJ494" s="8">
        <v>5.41</v>
      </c>
      <c r="AK494" s="8">
        <v>120.46</v>
      </c>
      <c r="AL494" s="8">
        <v>117.72</v>
      </c>
      <c r="AM494" s="8">
        <v>3.25</v>
      </c>
      <c r="AN494" s="8">
        <v>5.41</v>
      </c>
    </row>
    <row r="495" spans="1:40" x14ac:dyDescent="0.2">
      <c r="A495" s="7" t="s">
        <v>459</v>
      </c>
      <c r="B495" s="6"/>
      <c r="C495" s="6"/>
      <c r="D495" s="6"/>
      <c r="E495" s="6"/>
      <c r="AD495" s="7" t="s">
        <v>430</v>
      </c>
      <c r="AE495" s="7" t="s">
        <v>458</v>
      </c>
      <c r="AF495" s="7" t="s">
        <v>24</v>
      </c>
      <c r="AG495" s="8"/>
      <c r="AH495" s="8"/>
      <c r="AI495" s="8"/>
      <c r="AJ495" s="8"/>
      <c r="AK495" s="8">
        <v>120</v>
      </c>
      <c r="AL495" s="8">
        <v>120</v>
      </c>
      <c r="AM495" s="8">
        <v>4.33</v>
      </c>
      <c r="AN495" s="8">
        <v>5.41</v>
      </c>
    </row>
    <row r="496" spans="1:40" x14ac:dyDescent="0.2">
      <c r="A496" s="7" t="s">
        <v>457</v>
      </c>
      <c r="B496" s="6"/>
      <c r="C496" s="6"/>
      <c r="D496" s="6"/>
      <c r="E496" s="6"/>
      <c r="AD496" s="7" t="s">
        <v>429</v>
      </c>
      <c r="AE496" s="7" t="s">
        <v>94</v>
      </c>
      <c r="AF496" s="7" t="s">
        <v>53</v>
      </c>
      <c r="AG496" s="8">
        <v>116.91</v>
      </c>
      <c r="AH496" s="8">
        <v>116.91</v>
      </c>
      <c r="AI496" s="8">
        <v>0</v>
      </c>
      <c r="AJ496" s="8">
        <v>0</v>
      </c>
      <c r="AK496" s="8">
        <v>116.91</v>
      </c>
      <c r="AL496" s="8">
        <v>116.91</v>
      </c>
      <c r="AM496" s="8">
        <v>0</v>
      </c>
      <c r="AN496" s="8">
        <v>0</v>
      </c>
    </row>
    <row r="497" spans="1:40" x14ac:dyDescent="0.2">
      <c r="A497" s="7" t="s">
        <v>456</v>
      </c>
      <c r="B497" s="6"/>
      <c r="C497" s="6"/>
      <c r="D497" s="6"/>
      <c r="E497" s="6"/>
      <c r="AD497" s="7" t="s">
        <v>427</v>
      </c>
      <c r="AE497" s="7" t="s">
        <v>19</v>
      </c>
      <c r="AF497" s="7" t="s">
        <v>18</v>
      </c>
      <c r="AG497" s="8">
        <v>110.08</v>
      </c>
      <c r="AH497" s="8">
        <v>110.08</v>
      </c>
      <c r="AI497" s="8">
        <v>3.25</v>
      </c>
      <c r="AJ497" s="8">
        <v>7.06</v>
      </c>
      <c r="AK497" s="8">
        <v>115.32</v>
      </c>
      <c r="AL497" s="8">
        <v>112.7</v>
      </c>
      <c r="AM497" s="8">
        <v>7.06</v>
      </c>
      <c r="AN497" s="8">
        <v>7.06</v>
      </c>
    </row>
    <row r="498" spans="1:40" x14ac:dyDescent="0.2">
      <c r="A498" s="7" t="s">
        <v>455</v>
      </c>
      <c r="B498" s="6"/>
      <c r="C498" s="6"/>
      <c r="D498" s="6"/>
      <c r="E498" s="6"/>
      <c r="AD498" s="7" t="s">
        <v>425</v>
      </c>
      <c r="AE498" s="7" t="s">
        <v>301</v>
      </c>
      <c r="AF498" s="7" t="s">
        <v>27</v>
      </c>
      <c r="AG498" s="8">
        <v>114.31</v>
      </c>
      <c r="AH498" s="8">
        <v>114.31</v>
      </c>
      <c r="AI498" s="8">
        <v>0</v>
      </c>
      <c r="AJ498" s="8">
        <v>6.5</v>
      </c>
      <c r="AK498" s="8">
        <v>114.31</v>
      </c>
      <c r="AL498" s="8">
        <v>114.31</v>
      </c>
      <c r="AM498" s="8">
        <v>0</v>
      </c>
      <c r="AN498" s="8">
        <v>6.5</v>
      </c>
    </row>
    <row r="499" spans="1:40" x14ac:dyDescent="0.2">
      <c r="A499" s="7" t="s">
        <v>454</v>
      </c>
      <c r="B499" s="6"/>
      <c r="C499" s="6"/>
      <c r="D499" s="6"/>
      <c r="E499" s="6"/>
      <c r="AD499" s="7" t="s">
        <v>423</v>
      </c>
      <c r="AE499" s="7" t="s">
        <v>453</v>
      </c>
      <c r="AF499" s="7" t="s">
        <v>21</v>
      </c>
      <c r="AG499" s="8">
        <v>113.81</v>
      </c>
      <c r="AH499" s="8">
        <v>113.81</v>
      </c>
      <c r="AI499" s="8">
        <v>13</v>
      </c>
      <c r="AJ499" s="8">
        <v>13</v>
      </c>
      <c r="AK499" s="8">
        <v>113.81</v>
      </c>
      <c r="AL499" s="8">
        <v>113.81</v>
      </c>
      <c r="AM499" s="8">
        <v>13</v>
      </c>
      <c r="AN499" s="8">
        <v>13</v>
      </c>
    </row>
    <row r="500" spans="1:40" x14ac:dyDescent="0.2">
      <c r="A500" s="7" t="s">
        <v>452</v>
      </c>
      <c r="B500" s="6"/>
      <c r="C500" s="6"/>
      <c r="D500" s="6"/>
      <c r="E500" s="6"/>
      <c r="AD500" s="7" t="s">
        <v>421</v>
      </c>
      <c r="AE500" s="7" t="s">
        <v>451</v>
      </c>
      <c r="AF500" s="7" t="s">
        <v>53</v>
      </c>
      <c r="AG500" s="8">
        <v>113.21</v>
      </c>
      <c r="AH500" s="8">
        <v>113.21</v>
      </c>
      <c r="AI500" s="8">
        <v>3.25</v>
      </c>
      <c r="AJ500" s="8">
        <v>3</v>
      </c>
      <c r="AK500" s="8">
        <v>113.21</v>
      </c>
      <c r="AL500" s="8">
        <v>113.21</v>
      </c>
      <c r="AM500" s="8">
        <v>3.25</v>
      </c>
      <c r="AN500" s="8">
        <v>3</v>
      </c>
    </row>
    <row r="501" spans="1:40" x14ac:dyDescent="0.2">
      <c r="A501" s="7" t="s">
        <v>450</v>
      </c>
      <c r="B501" s="6"/>
      <c r="C501" s="6"/>
      <c r="D501" s="6"/>
      <c r="E501" s="6"/>
      <c r="AD501" s="7" t="s">
        <v>420</v>
      </c>
      <c r="AE501" s="7" t="s">
        <v>449</v>
      </c>
      <c r="AF501" s="7" t="s">
        <v>53</v>
      </c>
      <c r="AG501" s="8">
        <v>113.19</v>
      </c>
      <c r="AH501" s="8">
        <v>113.19</v>
      </c>
      <c r="AI501" s="8">
        <v>5</v>
      </c>
      <c r="AJ501" s="8">
        <v>4.33</v>
      </c>
      <c r="AK501" s="8">
        <v>113.19</v>
      </c>
      <c r="AL501" s="8">
        <v>113.19</v>
      </c>
      <c r="AM501" s="8">
        <v>4</v>
      </c>
      <c r="AN501" s="8">
        <v>4.33</v>
      </c>
    </row>
    <row r="502" spans="1:40" x14ac:dyDescent="0.2">
      <c r="A502" s="7" t="s">
        <v>448</v>
      </c>
      <c r="B502" s="6"/>
      <c r="C502" s="6"/>
      <c r="D502" s="6"/>
      <c r="E502" s="6"/>
      <c r="AD502" s="7" t="s">
        <v>418</v>
      </c>
      <c r="AE502" s="7" t="s">
        <v>447</v>
      </c>
      <c r="AF502" s="7" t="s">
        <v>53</v>
      </c>
      <c r="AG502" s="8">
        <v>113.19</v>
      </c>
      <c r="AH502" s="8">
        <v>113.19</v>
      </c>
      <c r="AI502" s="8">
        <v>4.33</v>
      </c>
      <c r="AJ502" s="8">
        <v>4.33</v>
      </c>
      <c r="AK502" s="8">
        <v>113.19</v>
      </c>
      <c r="AL502" s="8">
        <v>113.19</v>
      </c>
      <c r="AM502" s="8">
        <v>4.33</v>
      </c>
      <c r="AN502" s="8">
        <v>4.33</v>
      </c>
    </row>
    <row r="503" spans="1:40" x14ac:dyDescent="0.2">
      <c r="A503" s="7" t="s">
        <v>446</v>
      </c>
      <c r="B503" s="6"/>
      <c r="C503" s="6"/>
      <c r="D503" s="6"/>
      <c r="E503" s="6"/>
      <c r="AD503" s="7" t="s">
        <v>416</v>
      </c>
      <c r="AE503" s="7" t="s">
        <v>445</v>
      </c>
      <c r="AF503" s="7" t="s">
        <v>24</v>
      </c>
      <c r="AG503" s="8">
        <v>113.19</v>
      </c>
      <c r="AH503" s="8">
        <v>113.19</v>
      </c>
      <c r="AI503" s="8">
        <v>4.33</v>
      </c>
      <c r="AJ503" s="8">
        <v>4.33</v>
      </c>
      <c r="AK503" s="8">
        <v>113.19</v>
      </c>
      <c r="AL503" s="8">
        <v>113.19</v>
      </c>
      <c r="AM503" s="8">
        <v>4.33</v>
      </c>
      <c r="AN503" s="8">
        <v>4.33</v>
      </c>
    </row>
    <row r="504" spans="1:40" x14ac:dyDescent="0.2">
      <c r="A504" s="7" t="s">
        <v>444</v>
      </c>
      <c r="B504" s="6"/>
      <c r="C504" s="6"/>
      <c r="D504" s="6"/>
      <c r="E504" s="6"/>
      <c r="AD504" s="7" t="s">
        <v>415</v>
      </c>
      <c r="AE504" s="7" t="s">
        <v>443</v>
      </c>
      <c r="AF504" s="7" t="s">
        <v>27</v>
      </c>
      <c r="AG504" s="8">
        <v>111.47</v>
      </c>
      <c r="AH504" s="8">
        <v>111.47</v>
      </c>
      <c r="AI504" s="8">
        <v>4.33</v>
      </c>
      <c r="AJ504" s="8">
        <v>4.33</v>
      </c>
      <c r="AK504" s="8">
        <v>111.47</v>
      </c>
      <c r="AL504" s="8">
        <v>111.47</v>
      </c>
      <c r="AM504" s="8">
        <v>4.33</v>
      </c>
      <c r="AN504" s="8">
        <v>4.33</v>
      </c>
    </row>
    <row r="505" spans="1:40" x14ac:dyDescent="0.2">
      <c r="A505" s="7" t="s">
        <v>442</v>
      </c>
      <c r="B505" s="6"/>
      <c r="C505" s="6"/>
      <c r="D505" s="6"/>
      <c r="E505" s="6"/>
      <c r="AD505" s="7" t="s">
        <v>414</v>
      </c>
      <c r="AE505" s="7" t="s">
        <v>441</v>
      </c>
      <c r="AF505" s="7" t="s">
        <v>21</v>
      </c>
      <c r="AG505" s="8">
        <v>111.23</v>
      </c>
      <c r="AH505" s="8">
        <v>111.23</v>
      </c>
      <c r="AI505" s="8">
        <v>4.33</v>
      </c>
      <c r="AJ505" s="8">
        <v>4.33</v>
      </c>
      <c r="AK505" s="8">
        <v>111.23</v>
      </c>
      <c r="AL505" s="8">
        <v>111.23</v>
      </c>
      <c r="AM505" s="8">
        <v>4.33</v>
      </c>
      <c r="AN505" s="8">
        <v>4.33</v>
      </c>
    </row>
    <row r="506" spans="1:40" x14ac:dyDescent="0.2">
      <c r="A506" s="7" t="s">
        <v>440</v>
      </c>
      <c r="B506" s="6"/>
      <c r="C506" s="6"/>
      <c r="D506" s="6"/>
      <c r="E506" s="6"/>
      <c r="AD506" s="7" t="s">
        <v>412</v>
      </c>
      <c r="AE506" s="7" t="s">
        <v>439</v>
      </c>
      <c r="AF506" s="7" t="s">
        <v>21</v>
      </c>
      <c r="AG506" s="8">
        <v>110.25</v>
      </c>
      <c r="AH506" s="8">
        <v>110.25</v>
      </c>
      <c r="AI506" s="8">
        <v>5.33</v>
      </c>
      <c r="AJ506" s="8">
        <v>4.33</v>
      </c>
      <c r="AK506" s="8">
        <v>110.25</v>
      </c>
      <c r="AL506" s="8">
        <v>110.25</v>
      </c>
      <c r="AM506" s="8">
        <v>4.33</v>
      </c>
      <c r="AN506" s="8">
        <v>4.33</v>
      </c>
    </row>
    <row r="507" spans="1:40" x14ac:dyDescent="0.2">
      <c r="A507" s="7" t="s">
        <v>438</v>
      </c>
      <c r="B507" s="6"/>
      <c r="C507" s="6"/>
      <c r="D507" s="6"/>
      <c r="E507" s="6"/>
      <c r="AD507" s="7" t="s">
        <v>411</v>
      </c>
      <c r="AE507" s="7" t="s">
        <v>437</v>
      </c>
      <c r="AF507" s="7" t="s">
        <v>27</v>
      </c>
      <c r="AG507" s="8">
        <v>110.1</v>
      </c>
      <c r="AH507" s="8">
        <v>110.1</v>
      </c>
      <c r="AI507" s="8">
        <v>0</v>
      </c>
      <c r="AJ507" s="8">
        <v>4.83</v>
      </c>
      <c r="AK507" s="8">
        <v>110.1</v>
      </c>
      <c r="AL507" s="8">
        <v>110.1</v>
      </c>
      <c r="AM507" s="8">
        <v>0</v>
      </c>
      <c r="AN507" s="8">
        <v>4.83</v>
      </c>
    </row>
    <row r="508" spans="1:40" x14ac:dyDescent="0.2">
      <c r="A508" s="7" t="s">
        <v>436</v>
      </c>
      <c r="B508" s="6"/>
      <c r="C508" s="6"/>
      <c r="D508" s="6"/>
      <c r="E508" s="6"/>
      <c r="AD508" s="7" t="s">
        <v>409</v>
      </c>
      <c r="AE508" s="7" t="s">
        <v>435</v>
      </c>
      <c r="AF508" s="7" t="s">
        <v>53</v>
      </c>
      <c r="AG508" s="8">
        <v>110.01</v>
      </c>
      <c r="AH508" s="8">
        <v>110.01</v>
      </c>
      <c r="AI508" s="8">
        <v>4.33</v>
      </c>
      <c r="AJ508" s="8">
        <v>4.33</v>
      </c>
      <c r="AK508" s="8">
        <v>110.01</v>
      </c>
      <c r="AL508" s="8">
        <v>110.01</v>
      </c>
      <c r="AM508" s="8">
        <v>4.33</v>
      </c>
      <c r="AN508" s="8">
        <v>4.33</v>
      </c>
    </row>
    <row r="509" spans="1:40" x14ac:dyDescent="0.2">
      <c r="A509" s="7" t="s">
        <v>434</v>
      </c>
      <c r="B509" s="6"/>
      <c r="C509" s="6"/>
      <c r="D509" s="6"/>
      <c r="E509" s="6"/>
      <c r="AD509" s="7" t="s">
        <v>408</v>
      </c>
      <c r="AE509" s="7" t="s">
        <v>433</v>
      </c>
      <c r="AF509" s="7" t="s">
        <v>24</v>
      </c>
      <c r="AG509" s="8">
        <v>53</v>
      </c>
      <c r="AH509" s="8">
        <v>110</v>
      </c>
      <c r="AI509" s="8">
        <v>2</v>
      </c>
      <c r="AJ509" s="8">
        <v>4.33</v>
      </c>
      <c r="AK509" s="8">
        <v>110</v>
      </c>
      <c r="AL509" s="8">
        <v>110</v>
      </c>
      <c r="AM509" s="8">
        <v>4</v>
      </c>
      <c r="AN509" s="8">
        <v>4.33</v>
      </c>
    </row>
    <row r="510" spans="1:40" x14ac:dyDescent="0.2">
      <c r="A510" s="7" t="s">
        <v>432</v>
      </c>
      <c r="B510" s="6"/>
      <c r="C510" s="6"/>
      <c r="D510" s="6"/>
      <c r="E510" s="6"/>
      <c r="AD510" s="7" t="s">
        <v>406</v>
      </c>
      <c r="AE510" s="7" t="s">
        <v>431</v>
      </c>
      <c r="AF510" s="7" t="s">
        <v>27</v>
      </c>
      <c r="AG510" s="8">
        <v>110</v>
      </c>
      <c r="AH510" s="8">
        <v>110</v>
      </c>
      <c r="AI510" s="8">
        <v>4.33</v>
      </c>
      <c r="AJ510" s="8">
        <v>4.33</v>
      </c>
      <c r="AK510" s="8">
        <v>110</v>
      </c>
      <c r="AL510" s="8">
        <v>110</v>
      </c>
      <c r="AM510" s="8">
        <v>4.33</v>
      </c>
      <c r="AN510" s="8">
        <v>4.33</v>
      </c>
    </row>
    <row r="511" spans="1:40" x14ac:dyDescent="0.2">
      <c r="A511" s="7" t="s">
        <v>430</v>
      </c>
      <c r="B511" s="6"/>
      <c r="C511" s="6"/>
      <c r="D511" s="6"/>
      <c r="E511" s="6"/>
      <c r="AD511" s="7" t="s">
        <v>404</v>
      </c>
      <c r="AE511" s="7" t="s">
        <v>19</v>
      </c>
      <c r="AF511" s="7" t="s">
        <v>18</v>
      </c>
      <c r="AG511" s="8">
        <v>104.65</v>
      </c>
      <c r="AH511" s="8">
        <v>104.65</v>
      </c>
      <c r="AI511" s="8">
        <v>9.5</v>
      </c>
      <c r="AJ511" s="8">
        <v>5.58</v>
      </c>
      <c r="AK511" s="8">
        <v>109.64</v>
      </c>
      <c r="AL511" s="8">
        <v>107.15</v>
      </c>
      <c r="AM511" s="8">
        <v>9.58</v>
      </c>
      <c r="AN511" s="8">
        <v>5.58</v>
      </c>
    </row>
    <row r="512" spans="1:40" x14ac:dyDescent="0.2">
      <c r="A512" s="7" t="s">
        <v>429</v>
      </c>
      <c r="B512" s="6"/>
      <c r="C512" s="6"/>
      <c r="D512" s="6"/>
      <c r="E512" s="6"/>
      <c r="AD512" s="7" t="s">
        <v>402</v>
      </c>
      <c r="AE512" s="7" t="s">
        <v>428</v>
      </c>
      <c r="AF512" s="7" t="s">
        <v>21</v>
      </c>
      <c r="AG512" s="8">
        <v>109.53</v>
      </c>
      <c r="AH512" s="8">
        <v>109.53</v>
      </c>
      <c r="AI512" s="8">
        <v>3.33</v>
      </c>
      <c r="AJ512" s="8">
        <v>4.33</v>
      </c>
      <c r="AK512" s="8">
        <v>109.53</v>
      </c>
      <c r="AL512" s="8">
        <v>109.53</v>
      </c>
      <c r="AM512" s="8">
        <v>4.33</v>
      </c>
      <c r="AN512" s="8">
        <v>4.33</v>
      </c>
    </row>
    <row r="513" spans="1:40" x14ac:dyDescent="0.2">
      <c r="A513" s="7" t="s">
        <v>427</v>
      </c>
      <c r="B513" s="6"/>
      <c r="C513" s="6"/>
      <c r="D513" s="6"/>
      <c r="E513" s="6"/>
      <c r="AD513" s="7" t="s">
        <v>400</v>
      </c>
      <c r="AE513" s="7" t="s">
        <v>426</v>
      </c>
      <c r="AF513" s="7" t="s">
        <v>53</v>
      </c>
      <c r="AG513" s="8">
        <v>109.49</v>
      </c>
      <c r="AH513" s="8">
        <v>109.49</v>
      </c>
      <c r="AI513" s="8">
        <v>2</v>
      </c>
      <c r="AJ513" s="8">
        <v>3.25</v>
      </c>
      <c r="AK513" s="8">
        <v>109.49</v>
      </c>
      <c r="AL513" s="8">
        <v>109.49</v>
      </c>
      <c r="AM513" s="8">
        <v>2.17</v>
      </c>
      <c r="AN513" s="8">
        <v>3.25</v>
      </c>
    </row>
    <row r="514" spans="1:40" x14ac:dyDescent="0.2">
      <c r="A514" s="7" t="s">
        <v>425</v>
      </c>
      <c r="B514" s="6"/>
      <c r="C514" s="6"/>
      <c r="D514" s="6"/>
      <c r="E514" s="6"/>
      <c r="AD514" s="7" t="s">
        <v>398</v>
      </c>
      <c r="AE514" s="7" t="s">
        <v>424</v>
      </c>
      <c r="AF514" s="7" t="s">
        <v>27</v>
      </c>
      <c r="AG514" s="8">
        <v>109.49</v>
      </c>
      <c r="AH514" s="8">
        <v>109.49</v>
      </c>
      <c r="AI514" s="8">
        <v>3.25</v>
      </c>
      <c r="AJ514" s="8">
        <v>3.25</v>
      </c>
      <c r="AK514" s="8">
        <v>109.49</v>
      </c>
      <c r="AL514" s="8">
        <v>109.49</v>
      </c>
      <c r="AM514" s="8">
        <v>3.25</v>
      </c>
      <c r="AN514" s="8">
        <v>3.25</v>
      </c>
    </row>
    <row r="515" spans="1:40" x14ac:dyDescent="0.2">
      <c r="A515" s="7" t="s">
        <v>423</v>
      </c>
      <c r="B515" s="6"/>
      <c r="C515" s="6"/>
      <c r="D515" s="6"/>
      <c r="E515" s="6"/>
      <c r="AD515" s="7" t="s">
        <v>396</v>
      </c>
      <c r="AE515" s="7" t="s">
        <v>422</v>
      </c>
      <c r="AF515" s="7" t="s">
        <v>21</v>
      </c>
      <c r="AG515" s="8">
        <v>108.92</v>
      </c>
      <c r="AH515" s="8">
        <v>108.92</v>
      </c>
      <c r="AI515" s="8">
        <v>3.17</v>
      </c>
      <c r="AJ515" s="8">
        <v>4.33</v>
      </c>
      <c r="AK515" s="8">
        <v>108.92</v>
      </c>
      <c r="AL515" s="8">
        <v>108.92</v>
      </c>
      <c r="AM515" s="8">
        <v>4.33</v>
      </c>
      <c r="AN515" s="8">
        <v>4.33</v>
      </c>
    </row>
    <row r="516" spans="1:40" x14ac:dyDescent="0.2">
      <c r="A516" s="7" t="s">
        <v>421</v>
      </c>
      <c r="B516" s="6"/>
      <c r="C516" s="6"/>
      <c r="D516" s="6"/>
      <c r="E516" s="6"/>
      <c r="AD516" s="7" t="s">
        <v>395</v>
      </c>
      <c r="AE516" s="7" t="s">
        <v>202</v>
      </c>
      <c r="AF516" s="7" t="s">
        <v>21</v>
      </c>
      <c r="AG516" s="8">
        <v>107.2</v>
      </c>
      <c r="AH516" s="8">
        <v>107.2</v>
      </c>
      <c r="AI516" s="8">
        <v>1.39</v>
      </c>
      <c r="AJ516" s="8">
        <v>4.07</v>
      </c>
      <c r="AK516" s="8">
        <v>107.2</v>
      </c>
      <c r="AL516" s="8">
        <v>107.2</v>
      </c>
      <c r="AM516" s="8">
        <v>4.07</v>
      </c>
      <c r="AN516" s="8">
        <v>4.07</v>
      </c>
    </row>
    <row r="517" spans="1:40" x14ac:dyDescent="0.2">
      <c r="A517" s="7" t="s">
        <v>420</v>
      </c>
      <c r="B517" s="6"/>
      <c r="C517" s="6"/>
      <c r="D517" s="6"/>
      <c r="E517" s="6"/>
      <c r="AD517" s="7" t="s">
        <v>394</v>
      </c>
      <c r="AE517" s="7" t="s">
        <v>419</v>
      </c>
      <c r="AF517" s="7" t="s">
        <v>27</v>
      </c>
      <c r="AG517" s="8">
        <v>106.81</v>
      </c>
      <c r="AH517" s="8">
        <v>106.81</v>
      </c>
      <c r="AI517" s="8">
        <v>4.33</v>
      </c>
      <c r="AJ517" s="8">
        <v>4.33</v>
      </c>
      <c r="AK517" s="8">
        <v>106.81</v>
      </c>
      <c r="AL517" s="8">
        <v>106.81</v>
      </c>
      <c r="AM517" s="8">
        <v>3</v>
      </c>
      <c r="AN517" s="8">
        <v>4.33</v>
      </c>
    </row>
    <row r="518" spans="1:40" x14ac:dyDescent="0.2">
      <c r="A518" s="7" t="s">
        <v>418</v>
      </c>
      <c r="B518" s="6"/>
      <c r="C518" s="6"/>
      <c r="D518" s="6"/>
      <c r="E518" s="6"/>
      <c r="AD518" s="7" t="s">
        <v>393</v>
      </c>
      <c r="AE518" s="7" t="s">
        <v>417</v>
      </c>
      <c r="AF518" s="7" t="s">
        <v>18</v>
      </c>
      <c r="AG518" s="8">
        <v>106.21</v>
      </c>
      <c r="AH518" s="8">
        <v>106.21</v>
      </c>
      <c r="AI518" s="8">
        <v>0</v>
      </c>
      <c r="AJ518" s="8">
        <v>0</v>
      </c>
      <c r="AK518" s="8">
        <v>106.21</v>
      </c>
      <c r="AL518" s="8">
        <v>106.21</v>
      </c>
      <c r="AM518" s="8">
        <v>0</v>
      </c>
      <c r="AN518" s="8">
        <v>0</v>
      </c>
    </row>
    <row r="519" spans="1:40" x14ac:dyDescent="0.2">
      <c r="A519" s="7" t="s">
        <v>416</v>
      </c>
      <c r="B519" s="6"/>
      <c r="C519" s="6"/>
      <c r="D519" s="6"/>
      <c r="E519" s="6"/>
      <c r="AD519" s="7" t="s">
        <v>392</v>
      </c>
      <c r="AE519" s="7" t="s">
        <v>218</v>
      </c>
      <c r="AF519" s="7" t="s">
        <v>21</v>
      </c>
      <c r="AG519" s="8">
        <v>106.18</v>
      </c>
      <c r="AH519" s="8">
        <v>106.18</v>
      </c>
      <c r="AI519" s="8">
        <v>1.39</v>
      </c>
      <c r="AJ519" s="8">
        <v>4.16</v>
      </c>
      <c r="AK519" s="8">
        <v>106.18</v>
      </c>
      <c r="AL519" s="8">
        <v>106.18</v>
      </c>
      <c r="AM519" s="8">
        <v>4.16</v>
      </c>
      <c r="AN519" s="8">
        <v>4.16</v>
      </c>
    </row>
    <row r="520" spans="1:40" x14ac:dyDescent="0.2">
      <c r="A520" s="7" t="s">
        <v>415</v>
      </c>
      <c r="B520" s="6"/>
      <c r="C520" s="6"/>
      <c r="D520" s="6"/>
      <c r="E520" s="6"/>
      <c r="AD520" s="7" t="s">
        <v>390</v>
      </c>
      <c r="AE520" s="7" t="s">
        <v>69</v>
      </c>
      <c r="AF520" s="7" t="s">
        <v>21</v>
      </c>
      <c r="AG520" s="8">
        <v>206.48</v>
      </c>
      <c r="AH520" s="8">
        <v>206.48</v>
      </c>
      <c r="AI520" s="8">
        <v>7.77</v>
      </c>
      <c r="AJ520" s="8">
        <v>8.66</v>
      </c>
      <c r="AK520" s="8">
        <v>106.15</v>
      </c>
      <c r="AL520" s="8">
        <v>206.48</v>
      </c>
      <c r="AM520" s="8">
        <v>9.32</v>
      </c>
      <c r="AN520" s="8">
        <v>8.66</v>
      </c>
    </row>
    <row r="521" spans="1:40" x14ac:dyDescent="0.2">
      <c r="A521" s="7" t="s">
        <v>414</v>
      </c>
      <c r="B521" s="6"/>
      <c r="C521" s="6"/>
      <c r="D521" s="6"/>
      <c r="E521" s="6"/>
      <c r="AD521" s="7" t="s">
        <v>388</v>
      </c>
      <c r="AE521" s="7" t="s">
        <v>413</v>
      </c>
      <c r="AF521" s="7" t="s">
        <v>24</v>
      </c>
      <c r="AG521" s="8">
        <v>105.1</v>
      </c>
      <c r="AH521" s="8">
        <v>105.1</v>
      </c>
      <c r="AI521" s="8">
        <v>4.33</v>
      </c>
      <c r="AJ521" s="8">
        <v>4.33</v>
      </c>
      <c r="AK521" s="8">
        <v>105.1</v>
      </c>
      <c r="AL521" s="8">
        <v>105.1</v>
      </c>
      <c r="AM521" s="8">
        <v>4.33</v>
      </c>
      <c r="AN521" s="8">
        <v>4.33</v>
      </c>
    </row>
    <row r="522" spans="1:40" x14ac:dyDescent="0.2">
      <c r="A522" s="7" t="s">
        <v>412</v>
      </c>
      <c r="B522" s="6"/>
      <c r="C522" s="6"/>
      <c r="D522" s="6"/>
      <c r="E522" s="6"/>
      <c r="AD522" s="7" t="s">
        <v>386</v>
      </c>
      <c r="AE522" s="7" t="s">
        <v>94</v>
      </c>
      <c r="AF522" s="7" t="s">
        <v>53</v>
      </c>
      <c r="AG522" s="8">
        <v>104.86</v>
      </c>
      <c r="AH522" s="8">
        <v>104.86</v>
      </c>
      <c r="AI522" s="8">
        <v>5.42</v>
      </c>
      <c r="AJ522" s="8">
        <v>5.83</v>
      </c>
      <c r="AK522" s="8">
        <v>104.86</v>
      </c>
      <c r="AL522" s="8">
        <v>104.86</v>
      </c>
      <c r="AM522" s="8">
        <v>5.42</v>
      </c>
      <c r="AN522" s="8">
        <v>5.83</v>
      </c>
    </row>
    <row r="523" spans="1:40" x14ac:dyDescent="0.2">
      <c r="A523" s="7" t="s">
        <v>411</v>
      </c>
      <c r="B523" s="6"/>
      <c r="C523" s="6"/>
      <c r="D523" s="6"/>
      <c r="E523" s="6"/>
      <c r="AD523" s="7" t="s">
        <v>384</v>
      </c>
      <c r="AE523" s="7" t="s">
        <v>410</v>
      </c>
      <c r="AF523" s="7" t="s">
        <v>21</v>
      </c>
      <c r="AG523" s="8">
        <v>104.01</v>
      </c>
      <c r="AH523" s="8">
        <v>104.01</v>
      </c>
      <c r="AI523" s="8">
        <v>3.33</v>
      </c>
      <c r="AJ523" s="8">
        <v>0</v>
      </c>
      <c r="AK523" s="8">
        <v>104.01</v>
      </c>
      <c r="AL523" s="8">
        <v>104.01</v>
      </c>
      <c r="AM523" s="8">
        <v>4.33</v>
      </c>
      <c r="AN523" s="8">
        <v>0</v>
      </c>
    </row>
    <row r="524" spans="1:40" x14ac:dyDescent="0.2">
      <c r="A524" s="7" t="s">
        <v>409</v>
      </c>
      <c r="B524" s="6"/>
      <c r="C524" s="6"/>
      <c r="D524" s="6"/>
      <c r="E524" s="6"/>
      <c r="AD524" s="7" t="s">
        <v>382</v>
      </c>
      <c r="AE524" s="7" t="s">
        <v>316</v>
      </c>
      <c r="AF524" s="7" t="s">
        <v>27</v>
      </c>
      <c r="AG524" s="8">
        <v>103.92</v>
      </c>
      <c r="AH524" s="8">
        <v>103.92</v>
      </c>
      <c r="AI524" s="8">
        <v>5.42</v>
      </c>
      <c r="AJ524" s="8">
        <v>5.77</v>
      </c>
      <c r="AK524" s="8">
        <v>103.92</v>
      </c>
      <c r="AL524" s="8">
        <v>103.92</v>
      </c>
      <c r="AM524" s="8">
        <v>5.42</v>
      </c>
      <c r="AN524" s="8">
        <v>5.77</v>
      </c>
    </row>
    <row r="525" spans="1:40" x14ac:dyDescent="0.2">
      <c r="A525" s="7" t="s">
        <v>408</v>
      </c>
      <c r="B525" s="6"/>
      <c r="C525" s="6"/>
      <c r="D525" s="6"/>
      <c r="E525" s="6"/>
      <c r="AD525" s="7" t="s">
        <v>381</v>
      </c>
      <c r="AE525" s="7" t="s">
        <v>407</v>
      </c>
      <c r="AF525" s="7" t="s">
        <v>21</v>
      </c>
      <c r="AG525" s="8">
        <v>102.56</v>
      </c>
      <c r="AH525" s="8">
        <v>102.56</v>
      </c>
      <c r="AI525" s="8">
        <v>0</v>
      </c>
      <c r="AJ525" s="8">
        <v>3.9</v>
      </c>
      <c r="AK525" s="8">
        <v>102.56</v>
      </c>
      <c r="AL525" s="8">
        <v>102.56</v>
      </c>
      <c r="AM525" s="8">
        <v>3.9</v>
      </c>
      <c r="AN525" s="8">
        <v>3.9</v>
      </c>
    </row>
    <row r="526" spans="1:40" x14ac:dyDescent="0.2">
      <c r="A526" s="7" t="s">
        <v>406</v>
      </c>
      <c r="B526" s="6"/>
      <c r="C526" s="6"/>
      <c r="D526" s="6"/>
      <c r="E526" s="6"/>
      <c r="AD526" s="7" t="s">
        <v>379</v>
      </c>
      <c r="AE526" s="7" t="s">
        <v>405</v>
      </c>
      <c r="AF526" s="7" t="s">
        <v>27</v>
      </c>
      <c r="AG526" s="8">
        <v>102.54</v>
      </c>
      <c r="AH526" s="8">
        <v>102.54</v>
      </c>
      <c r="AI526" s="8">
        <v>4</v>
      </c>
      <c r="AJ526" s="8">
        <v>4.33</v>
      </c>
      <c r="AK526" s="8">
        <v>102.54</v>
      </c>
      <c r="AL526" s="8">
        <v>102.54</v>
      </c>
      <c r="AM526" s="8">
        <v>4.33</v>
      </c>
      <c r="AN526" s="8">
        <v>4.33</v>
      </c>
    </row>
    <row r="527" spans="1:40" x14ac:dyDescent="0.2">
      <c r="A527" s="7" t="s">
        <v>404</v>
      </c>
      <c r="B527" s="6"/>
      <c r="C527" s="6"/>
      <c r="D527" s="6"/>
      <c r="E527" s="6"/>
      <c r="AD527" s="7" t="s">
        <v>377</v>
      </c>
      <c r="AE527" s="7" t="s">
        <v>403</v>
      </c>
      <c r="AF527" s="7" t="s">
        <v>21</v>
      </c>
      <c r="AG527" s="8">
        <v>106.91</v>
      </c>
      <c r="AH527" s="8">
        <v>106.91</v>
      </c>
      <c r="AI527" s="8">
        <v>4.33</v>
      </c>
      <c r="AJ527" s="8">
        <v>4.33</v>
      </c>
      <c r="AK527" s="8">
        <v>102.51</v>
      </c>
      <c r="AL527" s="8">
        <v>102.51</v>
      </c>
      <c r="AM527" s="8">
        <v>4.33</v>
      </c>
      <c r="AN527" s="8">
        <v>4.33</v>
      </c>
    </row>
    <row r="528" spans="1:40" x14ac:dyDescent="0.2">
      <c r="A528" s="7" t="s">
        <v>402</v>
      </c>
      <c r="B528" s="6"/>
      <c r="C528" s="6"/>
      <c r="D528" s="6"/>
      <c r="E528" s="6"/>
      <c r="AD528" s="7" t="s">
        <v>376</v>
      </c>
      <c r="AE528" s="7" t="s">
        <v>401</v>
      </c>
      <c r="AF528" s="7" t="s">
        <v>21</v>
      </c>
      <c r="AG528" s="8">
        <v>102.31</v>
      </c>
      <c r="AH528" s="8">
        <v>102.31</v>
      </c>
      <c r="AI528" s="8">
        <v>10.84</v>
      </c>
      <c r="AJ528" s="8">
        <v>11.92</v>
      </c>
      <c r="AK528" s="8">
        <v>102.31</v>
      </c>
      <c r="AL528" s="8">
        <v>306.93</v>
      </c>
      <c r="AM528" s="8">
        <v>10.84</v>
      </c>
      <c r="AN528" s="8">
        <v>11.92</v>
      </c>
    </row>
    <row r="529" spans="1:40" x14ac:dyDescent="0.2">
      <c r="A529" s="7" t="s">
        <v>400</v>
      </c>
      <c r="B529" s="6"/>
      <c r="C529" s="6"/>
      <c r="D529" s="6"/>
      <c r="E529" s="6"/>
      <c r="AD529" s="7" t="s">
        <v>374</v>
      </c>
      <c r="AE529" s="7" t="s">
        <v>399</v>
      </c>
      <c r="AF529" s="7" t="s">
        <v>21</v>
      </c>
      <c r="AG529" s="8">
        <v>102.09</v>
      </c>
      <c r="AH529" s="8">
        <v>102.09</v>
      </c>
      <c r="AI529" s="8">
        <v>2.17</v>
      </c>
      <c r="AJ529" s="8">
        <v>3.12</v>
      </c>
      <c r="AK529" s="8">
        <v>102.09</v>
      </c>
      <c r="AL529" s="8">
        <v>102.09</v>
      </c>
      <c r="AM529" s="8">
        <v>2.17</v>
      </c>
      <c r="AN529" s="8">
        <v>3.12</v>
      </c>
    </row>
    <row r="530" spans="1:40" x14ac:dyDescent="0.2">
      <c r="A530" s="7" t="s">
        <v>398</v>
      </c>
      <c r="B530" s="6"/>
      <c r="C530" s="6"/>
      <c r="D530" s="6"/>
      <c r="E530" s="6"/>
      <c r="AD530" s="7" t="s">
        <v>372</v>
      </c>
      <c r="AE530" s="7" t="s">
        <v>397</v>
      </c>
      <c r="AF530" s="7" t="s">
        <v>53</v>
      </c>
      <c r="AG530" s="8">
        <v>101.87</v>
      </c>
      <c r="AH530" s="8">
        <v>101.87</v>
      </c>
      <c r="AI530" s="8">
        <v>4.33</v>
      </c>
      <c r="AJ530" s="8">
        <v>4.33</v>
      </c>
      <c r="AK530" s="8">
        <v>101.87</v>
      </c>
      <c r="AL530" s="8">
        <v>101.87</v>
      </c>
      <c r="AM530" s="8">
        <v>4.33</v>
      </c>
      <c r="AN530" s="8">
        <v>4.33</v>
      </c>
    </row>
    <row r="531" spans="1:40" x14ac:dyDescent="0.2">
      <c r="A531" s="7" t="s">
        <v>396</v>
      </c>
      <c r="B531" s="6"/>
      <c r="C531" s="6"/>
      <c r="D531" s="6"/>
      <c r="E531" s="6"/>
      <c r="AD531" s="7" t="s">
        <v>371</v>
      </c>
      <c r="AE531" s="7" t="s">
        <v>60</v>
      </c>
      <c r="AF531" s="7" t="s">
        <v>21</v>
      </c>
      <c r="AG531" s="8">
        <v>101.82</v>
      </c>
      <c r="AH531" s="8">
        <v>101.82</v>
      </c>
      <c r="AI531" s="8">
        <v>1.39</v>
      </c>
      <c r="AJ531" s="8">
        <v>4.12</v>
      </c>
      <c r="AK531" s="8">
        <v>101.82</v>
      </c>
      <c r="AL531" s="8">
        <v>101.82</v>
      </c>
      <c r="AM531" s="8">
        <v>4.12</v>
      </c>
      <c r="AN531" s="8">
        <v>4.12</v>
      </c>
    </row>
    <row r="532" spans="1:40" x14ac:dyDescent="0.2">
      <c r="A532" s="7" t="s">
        <v>395</v>
      </c>
      <c r="B532" s="6"/>
      <c r="C532" s="6"/>
      <c r="D532" s="6"/>
      <c r="E532" s="6"/>
      <c r="AD532" s="7" t="s">
        <v>370</v>
      </c>
      <c r="AE532" s="7" t="s">
        <v>60</v>
      </c>
      <c r="AF532" s="7" t="s">
        <v>21</v>
      </c>
      <c r="AG532" s="8">
        <v>101.82</v>
      </c>
      <c r="AH532" s="8">
        <v>101.82</v>
      </c>
      <c r="AI532" s="8">
        <v>1.39</v>
      </c>
      <c r="AJ532" s="8">
        <v>4.12</v>
      </c>
      <c r="AK532" s="8">
        <v>101.82</v>
      </c>
      <c r="AL532" s="8">
        <v>101.82</v>
      </c>
      <c r="AM532" s="8">
        <v>4.12</v>
      </c>
      <c r="AN532" s="8">
        <v>4.12</v>
      </c>
    </row>
    <row r="533" spans="1:40" x14ac:dyDescent="0.2">
      <c r="A533" s="7" t="s">
        <v>394</v>
      </c>
      <c r="B533" s="6"/>
      <c r="C533" s="6"/>
      <c r="D533" s="6"/>
      <c r="E533" s="6"/>
      <c r="AD533" s="7" t="s">
        <v>368</v>
      </c>
      <c r="AE533" s="7" t="s">
        <v>69</v>
      </c>
      <c r="AF533" s="7" t="s">
        <v>21</v>
      </c>
      <c r="AG533" s="8">
        <v>101.64</v>
      </c>
      <c r="AH533" s="8">
        <v>101.64</v>
      </c>
      <c r="AI533" s="8">
        <v>4.08</v>
      </c>
      <c r="AJ533" s="8">
        <v>0</v>
      </c>
      <c r="AK533" s="8">
        <v>101.64</v>
      </c>
      <c r="AL533" s="8">
        <v>101.64</v>
      </c>
      <c r="AM533" s="8">
        <v>4.33</v>
      </c>
      <c r="AN533" s="8">
        <v>0</v>
      </c>
    </row>
    <row r="534" spans="1:40" x14ac:dyDescent="0.2">
      <c r="A534" s="7" t="s">
        <v>393</v>
      </c>
      <c r="B534" s="6"/>
      <c r="C534" s="6"/>
      <c r="D534" s="6"/>
      <c r="E534" s="6"/>
      <c r="AD534" s="7" t="s">
        <v>366</v>
      </c>
      <c r="AE534" s="7" t="s">
        <v>44</v>
      </c>
      <c r="AF534" s="7" t="s">
        <v>18</v>
      </c>
      <c r="AG534" s="8">
        <v>96.11</v>
      </c>
      <c r="AH534" s="8">
        <v>96.11</v>
      </c>
      <c r="AI534" s="8">
        <v>5.42</v>
      </c>
      <c r="AJ534" s="8">
        <v>5.41</v>
      </c>
      <c r="AK534" s="8">
        <v>100.69</v>
      </c>
      <c r="AL534" s="8">
        <v>98.4</v>
      </c>
      <c r="AM534" s="8">
        <v>5.42</v>
      </c>
      <c r="AN534" s="8">
        <v>5.41</v>
      </c>
    </row>
    <row r="535" spans="1:40" x14ac:dyDescent="0.2">
      <c r="A535" s="7" t="s">
        <v>392</v>
      </c>
      <c r="B535" s="6"/>
      <c r="C535" s="6"/>
      <c r="D535" s="6"/>
      <c r="E535" s="6"/>
      <c r="AD535" s="7" t="s">
        <v>364</v>
      </c>
      <c r="AE535" s="7" t="s">
        <v>391</v>
      </c>
      <c r="AF535" s="7" t="s">
        <v>33</v>
      </c>
      <c r="AG535" s="8"/>
      <c r="AH535" s="8"/>
      <c r="AI535" s="8"/>
      <c r="AJ535" s="8"/>
      <c r="AK535" s="8">
        <v>100</v>
      </c>
      <c r="AL535" s="8">
        <v>200</v>
      </c>
      <c r="AM535" s="8">
        <v>3</v>
      </c>
      <c r="AN535" s="8">
        <v>0</v>
      </c>
    </row>
    <row r="536" spans="1:40" x14ac:dyDescent="0.2">
      <c r="A536" s="7" t="s">
        <v>390</v>
      </c>
      <c r="B536" s="6"/>
      <c r="C536" s="6"/>
      <c r="D536" s="6"/>
      <c r="E536" s="6"/>
      <c r="AD536" s="7" t="s">
        <v>362</v>
      </c>
      <c r="AE536" s="7" t="s">
        <v>389</v>
      </c>
      <c r="AF536" s="7" t="s">
        <v>21</v>
      </c>
      <c r="AG536" s="8">
        <v>99.74</v>
      </c>
      <c r="AH536" s="8">
        <v>99.74</v>
      </c>
      <c r="AI536" s="8">
        <v>4.33</v>
      </c>
      <c r="AJ536" s="8">
        <v>4.33</v>
      </c>
      <c r="AK536" s="8">
        <v>99.74</v>
      </c>
      <c r="AL536" s="8">
        <v>99.74</v>
      </c>
      <c r="AM536" s="8">
        <v>4.33</v>
      </c>
      <c r="AN536" s="8">
        <v>4.33</v>
      </c>
    </row>
    <row r="537" spans="1:40" x14ac:dyDescent="0.2">
      <c r="A537" s="7" t="s">
        <v>388</v>
      </c>
      <c r="B537" s="6"/>
      <c r="C537" s="6"/>
      <c r="D537" s="6"/>
      <c r="E537" s="6"/>
      <c r="AD537" s="7" t="s">
        <v>360</v>
      </c>
      <c r="AE537" s="7" t="s">
        <v>387</v>
      </c>
      <c r="AF537" s="7" t="s">
        <v>24</v>
      </c>
      <c r="AG537" s="8">
        <v>99.09</v>
      </c>
      <c r="AH537" s="8">
        <v>99.09</v>
      </c>
      <c r="AI537" s="8">
        <v>4</v>
      </c>
      <c r="AJ537" s="8">
        <v>4.33</v>
      </c>
      <c r="AK537" s="8">
        <v>99.09</v>
      </c>
      <c r="AL537" s="8">
        <v>99.09</v>
      </c>
      <c r="AM537" s="8">
        <v>4.33</v>
      </c>
      <c r="AN537" s="8">
        <v>4.33</v>
      </c>
    </row>
    <row r="538" spans="1:40" x14ac:dyDescent="0.2">
      <c r="A538" s="7" t="s">
        <v>386</v>
      </c>
      <c r="B538" s="6"/>
      <c r="C538" s="6"/>
      <c r="D538" s="6"/>
      <c r="E538" s="6"/>
      <c r="AD538" s="7" t="s">
        <v>359</v>
      </c>
      <c r="AE538" s="7" t="s">
        <v>385</v>
      </c>
      <c r="AF538" s="7" t="s">
        <v>24</v>
      </c>
      <c r="AG538" s="8">
        <v>99</v>
      </c>
      <c r="AH538" s="8">
        <v>99</v>
      </c>
      <c r="AI538" s="8">
        <v>4.33</v>
      </c>
      <c r="AJ538" s="8">
        <v>4.33</v>
      </c>
      <c r="AK538" s="8">
        <v>99</v>
      </c>
      <c r="AL538" s="8">
        <v>99</v>
      </c>
      <c r="AM538" s="8">
        <v>4.33</v>
      </c>
      <c r="AN538" s="8">
        <v>4.33</v>
      </c>
    </row>
    <row r="539" spans="1:40" x14ac:dyDescent="0.2">
      <c r="A539" s="7" t="s">
        <v>384</v>
      </c>
      <c r="B539" s="6"/>
      <c r="C539" s="6"/>
      <c r="D539" s="6"/>
      <c r="E539" s="6"/>
      <c r="AD539" s="7" t="s">
        <v>357</v>
      </c>
      <c r="AE539" s="7" t="s">
        <v>383</v>
      </c>
      <c r="AF539" s="7" t="s">
        <v>53</v>
      </c>
      <c r="AG539" s="8">
        <v>85</v>
      </c>
      <c r="AH539" s="8">
        <v>99</v>
      </c>
      <c r="AI539" s="8">
        <v>1.5</v>
      </c>
      <c r="AJ539" s="8">
        <v>4.33</v>
      </c>
      <c r="AK539" s="8">
        <v>99</v>
      </c>
      <c r="AL539" s="8">
        <v>99</v>
      </c>
      <c r="AM539" s="8">
        <v>2</v>
      </c>
      <c r="AN539" s="8">
        <v>4.33</v>
      </c>
    </row>
    <row r="540" spans="1:40" x14ac:dyDescent="0.2">
      <c r="A540" s="7" t="s">
        <v>382</v>
      </c>
      <c r="B540" s="6"/>
      <c r="C540" s="6"/>
      <c r="D540" s="6"/>
      <c r="E540" s="6"/>
      <c r="AD540" s="7" t="s">
        <v>355</v>
      </c>
      <c r="AE540" s="7" t="s">
        <v>212</v>
      </c>
      <c r="AF540" s="7" t="s">
        <v>21</v>
      </c>
      <c r="AG540" s="8">
        <v>98.89</v>
      </c>
      <c r="AH540" s="8">
        <v>98.89</v>
      </c>
      <c r="AI540" s="8">
        <v>1.39</v>
      </c>
      <c r="AJ540" s="8">
        <v>3.72</v>
      </c>
      <c r="AK540" s="8">
        <v>98.89</v>
      </c>
      <c r="AL540" s="8">
        <v>98.89</v>
      </c>
      <c r="AM540" s="8">
        <v>3.73</v>
      </c>
      <c r="AN540" s="8">
        <v>3.72</v>
      </c>
    </row>
    <row r="541" spans="1:40" x14ac:dyDescent="0.2">
      <c r="A541" s="7" t="s">
        <v>381</v>
      </c>
      <c r="B541" s="6"/>
      <c r="C541" s="6"/>
      <c r="D541" s="6"/>
      <c r="E541" s="6"/>
      <c r="AD541" s="7" t="s">
        <v>353</v>
      </c>
      <c r="AE541" s="7" t="s">
        <v>380</v>
      </c>
      <c r="AF541" s="7" t="s">
        <v>24</v>
      </c>
      <c r="AG541" s="8">
        <v>98.78</v>
      </c>
      <c r="AH541" s="8">
        <v>98.78</v>
      </c>
      <c r="AI541" s="8">
        <v>4.33</v>
      </c>
      <c r="AJ541" s="8">
        <v>4.33</v>
      </c>
      <c r="AK541" s="8">
        <v>98.78</v>
      </c>
      <c r="AL541" s="8">
        <v>98.78</v>
      </c>
      <c r="AM541" s="8">
        <v>6.33</v>
      </c>
      <c r="AN541" s="8">
        <v>4.33</v>
      </c>
    </row>
    <row r="542" spans="1:40" x14ac:dyDescent="0.2">
      <c r="A542" s="7" t="s">
        <v>379</v>
      </c>
      <c r="B542" s="6"/>
      <c r="C542" s="6"/>
      <c r="D542" s="6"/>
      <c r="E542" s="6"/>
      <c r="AD542" s="7" t="s">
        <v>351</v>
      </c>
      <c r="AE542" s="7" t="s">
        <v>378</v>
      </c>
      <c r="AF542" s="7" t="s">
        <v>21</v>
      </c>
      <c r="AG542" s="8">
        <v>97.63</v>
      </c>
      <c r="AH542" s="8">
        <v>97.63</v>
      </c>
      <c r="AI542" s="8">
        <v>2.17</v>
      </c>
      <c r="AJ542" s="8">
        <v>2.17</v>
      </c>
      <c r="AK542" s="8">
        <v>97.63</v>
      </c>
      <c r="AL542" s="8">
        <v>97.63</v>
      </c>
      <c r="AM542" s="8">
        <v>2.17</v>
      </c>
      <c r="AN542" s="8">
        <v>2.17</v>
      </c>
    </row>
    <row r="543" spans="1:40" x14ac:dyDescent="0.2">
      <c r="A543" s="7" t="s">
        <v>377</v>
      </c>
      <c r="B543" s="6"/>
      <c r="C543" s="6"/>
      <c r="D543" s="6"/>
      <c r="E543" s="6"/>
      <c r="AD543" s="7" t="s">
        <v>350</v>
      </c>
      <c r="AE543" s="7" t="s">
        <v>94</v>
      </c>
      <c r="AF543" s="7" t="s">
        <v>27</v>
      </c>
      <c r="AG543" s="8">
        <v>97.43</v>
      </c>
      <c r="AH543" s="8">
        <v>97.43</v>
      </c>
      <c r="AI543" s="8">
        <v>4</v>
      </c>
      <c r="AJ543" s="8">
        <v>4.33</v>
      </c>
      <c r="AK543" s="8">
        <v>97.43</v>
      </c>
      <c r="AL543" s="8">
        <v>97.43</v>
      </c>
      <c r="AM543" s="8">
        <v>4.33</v>
      </c>
      <c r="AN543" s="8">
        <v>4.33</v>
      </c>
    </row>
    <row r="544" spans="1:40" x14ac:dyDescent="0.2">
      <c r="A544" s="7" t="s">
        <v>376</v>
      </c>
      <c r="B544" s="6"/>
      <c r="C544" s="6"/>
      <c r="D544" s="6"/>
      <c r="E544" s="6"/>
      <c r="AD544" s="7" t="s">
        <v>349</v>
      </c>
      <c r="AE544" s="7" t="s">
        <v>375</v>
      </c>
      <c r="AF544" s="7" t="s">
        <v>27</v>
      </c>
      <c r="AG544" s="8">
        <v>97.2</v>
      </c>
      <c r="AH544" s="8">
        <v>97.2</v>
      </c>
      <c r="AI544" s="8">
        <v>4.33</v>
      </c>
      <c r="AJ544" s="8">
        <v>4.33</v>
      </c>
      <c r="AK544" s="8">
        <v>97.2</v>
      </c>
      <c r="AL544" s="8">
        <v>97.2</v>
      </c>
      <c r="AM544" s="8">
        <v>4.33</v>
      </c>
      <c r="AN544" s="8">
        <v>4.33</v>
      </c>
    </row>
    <row r="545" spans="1:40" x14ac:dyDescent="0.2">
      <c r="A545" s="7" t="s">
        <v>374</v>
      </c>
      <c r="B545" s="6"/>
      <c r="C545" s="6"/>
      <c r="D545" s="6"/>
      <c r="E545" s="6"/>
      <c r="AD545" s="7" t="s">
        <v>347</v>
      </c>
      <c r="AE545" s="7" t="s">
        <v>373</v>
      </c>
      <c r="AF545" s="7" t="s">
        <v>21</v>
      </c>
      <c r="AG545" s="8">
        <v>97.13</v>
      </c>
      <c r="AH545" s="8">
        <v>97.13</v>
      </c>
      <c r="AI545" s="8">
        <v>2.17</v>
      </c>
      <c r="AJ545" s="8">
        <v>2.17</v>
      </c>
      <c r="AK545" s="8">
        <v>97.13</v>
      </c>
      <c r="AL545" s="8">
        <v>97.13</v>
      </c>
      <c r="AM545" s="8">
        <v>2.17</v>
      </c>
      <c r="AN545" s="8">
        <v>2.17</v>
      </c>
    </row>
    <row r="546" spans="1:40" x14ac:dyDescent="0.2">
      <c r="A546" s="7" t="s">
        <v>372</v>
      </c>
      <c r="B546" s="6"/>
      <c r="C546" s="6"/>
      <c r="D546" s="6"/>
      <c r="E546" s="6"/>
      <c r="AD546" s="7" t="s">
        <v>345</v>
      </c>
      <c r="AE546" s="7" t="s">
        <v>19</v>
      </c>
      <c r="AF546" s="7" t="s">
        <v>18</v>
      </c>
      <c r="AG546" s="8">
        <v>92.14</v>
      </c>
      <c r="AH546" s="8">
        <v>92.14</v>
      </c>
      <c r="AI546" s="8">
        <v>5.42</v>
      </c>
      <c r="AJ546" s="8">
        <v>4.8499999999999996</v>
      </c>
      <c r="AK546" s="8">
        <v>96.52</v>
      </c>
      <c r="AL546" s="8">
        <v>94.33</v>
      </c>
      <c r="AM546" s="8">
        <v>5.42</v>
      </c>
      <c r="AN546" s="8">
        <v>4.8499999999999996</v>
      </c>
    </row>
    <row r="547" spans="1:40" x14ac:dyDescent="0.2">
      <c r="A547" s="7" t="s">
        <v>371</v>
      </c>
      <c r="B547" s="6"/>
      <c r="C547" s="6"/>
      <c r="D547" s="6"/>
      <c r="E547" s="6"/>
      <c r="AD547" s="7" t="s">
        <v>344</v>
      </c>
      <c r="AE547" s="7" t="s">
        <v>19</v>
      </c>
      <c r="AF547" s="7" t="s">
        <v>18</v>
      </c>
      <c r="AG547" s="8">
        <v>91.76</v>
      </c>
      <c r="AH547" s="8">
        <v>91.76</v>
      </c>
      <c r="AI547" s="8">
        <v>2</v>
      </c>
      <c r="AJ547" s="8">
        <v>4.04</v>
      </c>
      <c r="AK547" s="8">
        <v>96.12</v>
      </c>
      <c r="AL547" s="8">
        <v>93.94</v>
      </c>
      <c r="AM547" s="8">
        <v>3.86</v>
      </c>
      <c r="AN547" s="8">
        <v>4.04</v>
      </c>
    </row>
    <row r="548" spans="1:40" x14ac:dyDescent="0.2">
      <c r="A548" s="7" t="s">
        <v>370</v>
      </c>
      <c r="B548" s="6"/>
      <c r="C548" s="6"/>
      <c r="D548" s="6"/>
      <c r="E548" s="6"/>
      <c r="AD548" s="7" t="s">
        <v>343</v>
      </c>
      <c r="AE548" s="7" t="s">
        <v>369</v>
      </c>
      <c r="AF548" s="7" t="s">
        <v>53</v>
      </c>
      <c r="AG548" s="8">
        <v>96</v>
      </c>
      <c r="AH548" s="8">
        <v>96</v>
      </c>
      <c r="AI548" s="8">
        <v>4.33</v>
      </c>
      <c r="AJ548" s="8">
        <v>4.33</v>
      </c>
      <c r="AK548" s="8">
        <v>96</v>
      </c>
      <c r="AL548" s="8">
        <v>96</v>
      </c>
      <c r="AM548" s="8">
        <v>4.33</v>
      </c>
      <c r="AN548" s="8">
        <v>4.33</v>
      </c>
    </row>
    <row r="549" spans="1:40" x14ac:dyDescent="0.2">
      <c r="A549" s="7" t="s">
        <v>368</v>
      </c>
      <c r="B549" s="6"/>
      <c r="C549" s="6"/>
      <c r="D549" s="6"/>
      <c r="E549" s="6"/>
      <c r="AD549" s="7" t="s">
        <v>341</v>
      </c>
      <c r="AE549" s="7" t="s">
        <v>367</v>
      </c>
      <c r="AF549" s="7" t="s">
        <v>27</v>
      </c>
      <c r="AG549" s="8">
        <v>94.97</v>
      </c>
      <c r="AH549" s="8">
        <v>94.97</v>
      </c>
      <c r="AI549" s="8">
        <v>0</v>
      </c>
      <c r="AJ549" s="8">
        <v>0</v>
      </c>
      <c r="AK549" s="8">
        <v>94.97</v>
      </c>
      <c r="AL549" s="8">
        <v>94.97</v>
      </c>
      <c r="AM549" s="8">
        <v>0</v>
      </c>
      <c r="AN549" s="8">
        <v>0</v>
      </c>
    </row>
    <row r="550" spans="1:40" x14ac:dyDescent="0.2">
      <c r="A550" s="7" t="s">
        <v>366</v>
      </c>
      <c r="B550" s="6"/>
      <c r="C550" s="6"/>
      <c r="D550" s="6"/>
      <c r="E550" s="6"/>
      <c r="AD550" s="7" t="s">
        <v>339</v>
      </c>
      <c r="AE550" s="7" t="s">
        <v>365</v>
      </c>
      <c r="AF550" s="7" t="s">
        <v>53</v>
      </c>
      <c r="AG550" s="8">
        <v>94.67</v>
      </c>
      <c r="AH550" s="8">
        <v>94.67</v>
      </c>
      <c r="AI550" s="8">
        <v>4.33</v>
      </c>
      <c r="AJ550" s="8">
        <v>4.33</v>
      </c>
      <c r="AK550" s="8">
        <v>94.67</v>
      </c>
      <c r="AL550" s="8">
        <v>94.67</v>
      </c>
      <c r="AM550" s="8">
        <v>4.33</v>
      </c>
      <c r="AN550" s="8">
        <v>4.33</v>
      </c>
    </row>
    <row r="551" spans="1:40" x14ac:dyDescent="0.2">
      <c r="A551" s="7" t="s">
        <v>364</v>
      </c>
      <c r="B551" s="6"/>
      <c r="C551" s="6"/>
      <c r="D551" s="6"/>
      <c r="E551" s="6"/>
      <c r="AD551" s="7" t="s">
        <v>337</v>
      </c>
      <c r="AE551" s="7" t="s">
        <v>363</v>
      </c>
      <c r="AF551" s="7" t="s">
        <v>53</v>
      </c>
      <c r="AG551" s="8">
        <v>93.34</v>
      </c>
      <c r="AH551" s="8">
        <v>93.34</v>
      </c>
      <c r="AI551" s="8">
        <v>2</v>
      </c>
      <c r="AJ551" s="8">
        <v>4.84</v>
      </c>
      <c r="AK551" s="8">
        <v>93.34</v>
      </c>
      <c r="AL551" s="8">
        <v>93.34</v>
      </c>
      <c r="AM551" s="8">
        <v>2</v>
      </c>
      <c r="AN551" s="8">
        <v>4.84</v>
      </c>
    </row>
    <row r="552" spans="1:40" x14ac:dyDescent="0.2">
      <c r="A552" s="7" t="s">
        <v>362</v>
      </c>
      <c r="B552" s="6"/>
      <c r="C552" s="6"/>
      <c r="D552" s="6"/>
      <c r="E552" s="6"/>
      <c r="AD552" s="7" t="s">
        <v>335</v>
      </c>
      <c r="AE552" s="7" t="s">
        <v>361</v>
      </c>
      <c r="AF552" s="7" t="s">
        <v>21</v>
      </c>
      <c r="AG552" s="8">
        <v>92.61</v>
      </c>
      <c r="AH552" s="8">
        <v>92.61</v>
      </c>
      <c r="AI552" s="8">
        <v>3.25</v>
      </c>
      <c r="AJ552" s="8">
        <v>3.25</v>
      </c>
      <c r="AK552" s="8">
        <v>92.61</v>
      </c>
      <c r="AL552" s="8">
        <v>92.61</v>
      </c>
      <c r="AM552" s="8">
        <v>3.25</v>
      </c>
      <c r="AN552" s="8">
        <v>3.25</v>
      </c>
    </row>
    <row r="553" spans="1:40" x14ac:dyDescent="0.2">
      <c r="A553" s="7" t="s">
        <v>360</v>
      </c>
      <c r="B553" s="6"/>
      <c r="C553" s="6"/>
      <c r="D553" s="6"/>
      <c r="E553" s="6"/>
      <c r="AD553" s="7" t="s">
        <v>333</v>
      </c>
      <c r="AE553" s="7" t="s">
        <v>202</v>
      </c>
      <c r="AF553" s="7" t="s">
        <v>21</v>
      </c>
      <c r="AG553" s="8">
        <v>92.36</v>
      </c>
      <c r="AH553" s="8">
        <v>92.36</v>
      </c>
      <c r="AI553" s="8">
        <v>1.39</v>
      </c>
      <c r="AJ553" s="8">
        <v>3.68</v>
      </c>
      <c r="AK553" s="8">
        <v>92.36</v>
      </c>
      <c r="AL553" s="8">
        <v>92.36</v>
      </c>
      <c r="AM553" s="8">
        <v>3.68</v>
      </c>
      <c r="AN553" s="8">
        <v>3.68</v>
      </c>
    </row>
    <row r="554" spans="1:40" x14ac:dyDescent="0.2">
      <c r="A554" s="7" t="s">
        <v>359</v>
      </c>
      <c r="B554" s="6"/>
      <c r="C554" s="6"/>
      <c r="D554" s="6"/>
      <c r="E554" s="6"/>
      <c r="AD554" s="7" t="s">
        <v>331</v>
      </c>
      <c r="AE554" s="7" t="s">
        <v>358</v>
      </c>
      <c r="AF554" s="7" t="s">
        <v>21</v>
      </c>
      <c r="AG554" s="8">
        <v>91.61</v>
      </c>
      <c r="AH554" s="8">
        <v>91.61</v>
      </c>
      <c r="AI554" s="8">
        <v>4.33</v>
      </c>
      <c r="AJ554" s="8">
        <v>4.33</v>
      </c>
      <c r="AK554" s="8">
        <v>91.61</v>
      </c>
      <c r="AL554" s="8">
        <v>91.61</v>
      </c>
      <c r="AM554" s="8">
        <v>4</v>
      </c>
      <c r="AN554" s="8">
        <v>4.33</v>
      </c>
    </row>
    <row r="555" spans="1:40" x14ac:dyDescent="0.2">
      <c r="A555" s="7" t="s">
        <v>357</v>
      </c>
      <c r="B555" s="6"/>
      <c r="C555" s="6"/>
      <c r="D555" s="6"/>
      <c r="E555" s="6"/>
      <c r="AD555" s="7" t="s">
        <v>330</v>
      </c>
      <c r="AE555" s="7" t="s">
        <v>356</v>
      </c>
      <c r="AF555" s="7" t="s">
        <v>53</v>
      </c>
      <c r="AG555" s="8">
        <v>91.58</v>
      </c>
      <c r="AH555" s="8">
        <v>91.58</v>
      </c>
      <c r="AI555" s="8">
        <v>2.17</v>
      </c>
      <c r="AJ555" s="8">
        <v>3.25</v>
      </c>
      <c r="AK555" s="8">
        <v>91.58</v>
      </c>
      <c r="AL555" s="8">
        <v>91.58</v>
      </c>
      <c r="AM555" s="8">
        <v>2.17</v>
      </c>
      <c r="AN555" s="8">
        <v>3.25</v>
      </c>
    </row>
    <row r="556" spans="1:40" x14ac:dyDescent="0.2">
      <c r="A556" s="7" t="s">
        <v>355</v>
      </c>
      <c r="B556" s="6"/>
      <c r="C556" s="6"/>
      <c r="D556" s="6"/>
      <c r="E556" s="6"/>
      <c r="AD556" s="7" t="s">
        <v>328</v>
      </c>
      <c r="AE556" s="7" t="s">
        <v>354</v>
      </c>
      <c r="AF556" s="7" t="s">
        <v>33</v>
      </c>
      <c r="AG556" s="8">
        <v>90.87</v>
      </c>
      <c r="AH556" s="8">
        <v>90.87</v>
      </c>
      <c r="AI556" s="8">
        <v>4.5</v>
      </c>
      <c r="AJ556" s="8">
        <v>4.33</v>
      </c>
      <c r="AK556" s="8">
        <v>90.87</v>
      </c>
      <c r="AL556" s="8">
        <v>90.87</v>
      </c>
      <c r="AM556" s="8">
        <v>4.33</v>
      </c>
      <c r="AN556" s="8">
        <v>4.33</v>
      </c>
    </row>
    <row r="557" spans="1:40" x14ac:dyDescent="0.2">
      <c r="A557" s="7" t="s">
        <v>353</v>
      </c>
      <c r="B557" s="6"/>
      <c r="C557" s="6"/>
      <c r="D557" s="6"/>
      <c r="E557" s="6"/>
      <c r="AD557" s="7" t="s">
        <v>326</v>
      </c>
      <c r="AE557" s="7" t="s">
        <v>352</v>
      </c>
      <c r="AF557" s="7" t="s">
        <v>53</v>
      </c>
      <c r="AG557" s="8">
        <v>90.79</v>
      </c>
      <c r="AH557" s="8">
        <v>90.79</v>
      </c>
      <c r="AI557" s="8">
        <v>2.17</v>
      </c>
      <c r="AJ557" s="8">
        <v>3.24</v>
      </c>
      <c r="AK557" s="8">
        <v>90.79</v>
      </c>
      <c r="AL557" s="8">
        <v>90.79</v>
      </c>
      <c r="AM557" s="8">
        <v>2.17</v>
      </c>
      <c r="AN557" s="8">
        <v>3.24</v>
      </c>
    </row>
    <row r="558" spans="1:40" x14ac:dyDescent="0.2">
      <c r="A558" s="7" t="s">
        <v>351</v>
      </c>
      <c r="B558" s="6"/>
      <c r="C558" s="6"/>
      <c r="D558" s="6"/>
      <c r="E558" s="6"/>
      <c r="AD558" s="7" t="s">
        <v>324</v>
      </c>
      <c r="AE558" s="7" t="s">
        <v>146</v>
      </c>
      <c r="AF558" s="7" t="s">
        <v>53</v>
      </c>
      <c r="AG558" s="8">
        <v>90.09</v>
      </c>
      <c r="AH558" s="8">
        <v>90.09</v>
      </c>
      <c r="AI558" s="8">
        <v>4.33</v>
      </c>
      <c r="AJ558" s="8">
        <v>4.33</v>
      </c>
      <c r="AK558" s="8">
        <v>90.09</v>
      </c>
      <c r="AL558" s="8">
        <v>90.09</v>
      </c>
      <c r="AM558" s="8">
        <v>4.33</v>
      </c>
      <c r="AN558" s="8">
        <v>4.33</v>
      </c>
    </row>
    <row r="559" spans="1:40" x14ac:dyDescent="0.2">
      <c r="A559" s="7" t="s">
        <v>350</v>
      </c>
      <c r="B559" s="6"/>
      <c r="C559" s="6"/>
      <c r="D559" s="6"/>
      <c r="E559" s="6"/>
      <c r="AD559" s="7" t="s">
        <v>322</v>
      </c>
      <c r="AE559" s="7" t="s">
        <v>146</v>
      </c>
      <c r="AF559" s="7" t="s">
        <v>53</v>
      </c>
      <c r="AG559" s="8">
        <v>90.09</v>
      </c>
      <c r="AH559" s="8">
        <v>90.09</v>
      </c>
      <c r="AI559" s="8">
        <v>4.33</v>
      </c>
      <c r="AJ559" s="8">
        <v>0</v>
      </c>
      <c r="AK559" s="8">
        <v>90.09</v>
      </c>
      <c r="AL559" s="8">
        <v>90.09</v>
      </c>
      <c r="AM559" s="8">
        <v>4.33</v>
      </c>
      <c r="AN559" s="8">
        <v>0</v>
      </c>
    </row>
    <row r="560" spans="1:40" x14ac:dyDescent="0.2">
      <c r="A560" s="7" t="s">
        <v>349</v>
      </c>
      <c r="B560" s="6"/>
      <c r="C560" s="6"/>
      <c r="D560" s="6"/>
      <c r="E560" s="6"/>
      <c r="AD560" s="7" t="s">
        <v>321</v>
      </c>
      <c r="AE560" s="7" t="s">
        <v>348</v>
      </c>
      <c r="AF560" s="7" t="s">
        <v>53</v>
      </c>
      <c r="AG560" s="8">
        <v>89.77</v>
      </c>
      <c r="AH560" s="8">
        <v>89.77</v>
      </c>
      <c r="AI560" s="8">
        <v>3.25</v>
      </c>
      <c r="AJ560" s="8">
        <v>3</v>
      </c>
      <c r="AK560" s="8">
        <v>89.77</v>
      </c>
      <c r="AL560" s="8">
        <v>89.77</v>
      </c>
      <c r="AM560" s="8">
        <v>3.25</v>
      </c>
      <c r="AN560" s="8">
        <v>3</v>
      </c>
    </row>
    <row r="561" spans="1:40" x14ac:dyDescent="0.2">
      <c r="A561" s="7" t="s">
        <v>347</v>
      </c>
      <c r="B561" s="6"/>
      <c r="C561" s="6"/>
      <c r="D561" s="6"/>
      <c r="E561" s="6"/>
      <c r="AD561" s="7" t="s">
        <v>320</v>
      </c>
      <c r="AE561" s="7" t="s">
        <v>346</v>
      </c>
      <c r="AF561" s="7" t="s">
        <v>21</v>
      </c>
      <c r="AG561" s="8">
        <v>89.09</v>
      </c>
      <c r="AH561" s="8">
        <v>89.09</v>
      </c>
      <c r="AI561" s="8">
        <v>0</v>
      </c>
      <c r="AJ561" s="8">
        <v>3.3</v>
      </c>
      <c r="AK561" s="8">
        <v>89.09</v>
      </c>
      <c r="AL561" s="8">
        <v>89.09</v>
      </c>
      <c r="AM561" s="8">
        <v>3.29</v>
      </c>
      <c r="AN561" s="8">
        <v>3.3</v>
      </c>
    </row>
    <row r="562" spans="1:40" x14ac:dyDescent="0.2">
      <c r="A562" s="7" t="s">
        <v>345</v>
      </c>
      <c r="B562" s="6"/>
      <c r="C562" s="6"/>
      <c r="D562" s="6"/>
      <c r="E562" s="6"/>
      <c r="AD562" s="7" t="s">
        <v>319</v>
      </c>
      <c r="AE562" s="7" t="s">
        <v>210</v>
      </c>
      <c r="AF562" s="7" t="s">
        <v>21</v>
      </c>
      <c r="AG562" s="8">
        <v>89.09</v>
      </c>
      <c r="AH562" s="8">
        <v>89.09</v>
      </c>
      <c r="AI562" s="8">
        <v>1.39</v>
      </c>
      <c r="AJ562" s="8">
        <v>3.26</v>
      </c>
      <c r="AK562" s="8">
        <v>89.09</v>
      </c>
      <c r="AL562" s="8">
        <v>89.09</v>
      </c>
      <c r="AM562" s="8">
        <v>3.25</v>
      </c>
      <c r="AN562" s="8">
        <v>3.26</v>
      </c>
    </row>
    <row r="563" spans="1:40" x14ac:dyDescent="0.2">
      <c r="A563" s="7" t="s">
        <v>344</v>
      </c>
      <c r="B563" s="6"/>
      <c r="C563" s="6"/>
      <c r="D563" s="6"/>
      <c r="E563" s="6"/>
      <c r="AD563" s="7" t="s">
        <v>317</v>
      </c>
      <c r="AE563" s="7" t="s">
        <v>210</v>
      </c>
      <c r="AF563" s="7" t="s">
        <v>21</v>
      </c>
      <c r="AG563" s="8">
        <v>89.05</v>
      </c>
      <c r="AH563" s="8">
        <v>89.05</v>
      </c>
      <c r="AI563" s="8">
        <v>1.39</v>
      </c>
      <c r="AJ563" s="8">
        <v>3.6</v>
      </c>
      <c r="AK563" s="8">
        <v>89.05</v>
      </c>
      <c r="AL563" s="8">
        <v>89.05</v>
      </c>
      <c r="AM563" s="8">
        <v>3.6</v>
      </c>
      <c r="AN563" s="8">
        <v>3.6</v>
      </c>
    </row>
    <row r="564" spans="1:40" x14ac:dyDescent="0.2">
      <c r="A564" s="7" t="s">
        <v>343</v>
      </c>
      <c r="B564" s="6"/>
      <c r="C564" s="6"/>
      <c r="D564" s="6"/>
      <c r="E564" s="6"/>
      <c r="AD564" s="7" t="s">
        <v>315</v>
      </c>
      <c r="AE564" s="7" t="s">
        <v>342</v>
      </c>
      <c r="AF564" s="7" t="s">
        <v>33</v>
      </c>
      <c r="AG564" s="8">
        <v>87.51</v>
      </c>
      <c r="AH564" s="8">
        <v>87.51</v>
      </c>
      <c r="AI564" s="8">
        <v>0</v>
      </c>
      <c r="AJ564" s="8">
        <v>0</v>
      </c>
      <c r="AK564" s="8">
        <v>87.51</v>
      </c>
      <c r="AL564" s="8">
        <v>87.51</v>
      </c>
      <c r="AM564" s="8">
        <v>0</v>
      </c>
      <c r="AN564" s="8">
        <v>0</v>
      </c>
    </row>
    <row r="565" spans="1:40" x14ac:dyDescent="0.2">
      <c r="A565" s="7" t="s">
        <v>341</v>
      </c>
      <c r="B565" s="6"/>
      <c r="C565" s="6"/>
      <c r="D565" s="6"/>
      <c r="E565" s="6"/>
      <c r="AD565" s="7" t="s">
        <v>314</v>
      </c>
      <c r="AE565" s="7" t="s">
        <v>340</v>
      </c>
      <c r="AF565" s="7" t="s">
        <v>33</v>
      </c>
      <c r="AG565" s="8">
        <v>87.51</v>
      </c>
      <c r="AH565" s="8">
        <v>87.51</v>
      </c>
      <c r="AI565" s="8">
        <v>0</v>
      </c>
      <c r="AJ565" s="8">
        <v>0</v>
      </c>
      <c r="AK565" s="8">
        <v>87.51</v>
      </c>
      <c r="AL565" s="8">
        <v>87.51</v>
      </c>
      <c r="AM565" s="8">
        <v>0</v>
      </c>
      <c r="AN565" s="8">
        <v>0</v>
      </c>
    </row>
    <row r="566" spans="1:40" x14ac:dyDescent="0.2">
      <c r="A566" s="7" t="s">
        <v>339</v>
      </c>
      <c r="B566" s="6"/>
      <c r="C566" s="6"/>
      <c r="D566" s="6"/>
      <c r="E566" s="6"/>
      <c r="AD566" s="7" t="s">
        <v>313</v>
      </c>
      <c r="AE566" s="7" t="s">
        <v>338</v>
      </c>
      <c r="AF566" s="7" t="s">
        <v>33</v>
      </c>
      <c r="AG566" s="8">
        <v>87.51</v>
      </c>
      <c r="AH566" s="8">
        <v>87.51</v>
      </c>
      <c r="AI566" s="8">
        <v>0</v>
      </c>
      <c r="AJ566" s="8">
        <v>0</v>
      </c>
      <c r="AK566" s="8">
        <v>87.51</v>
      </c>
      <c r="AL566" s="8">
        <v>87.51</v>
      </c>
      <c r="AM566" s="8">
        <v>0</v>
      </c>
      <c r="AN566" s="8">
        <v>0</v>
      </c>
    </row>
    <row r="567" spans="1:40" x14ac:dyDescent="0.2">
      <c r="A567" s="7" t="s">
        <v>337</v>
      </c>
      <c r="B567" s="6"/>
      <c r="C567" s="6"/>
      <c r="D567" s="6"/>
      <c r="E567" s="6"/>
      <c r="AD567" s="7" t="s">
        <v>311</v>
      </c>
      <c r="AE567" s="7" t="s">
        <v>336</v>
      </c>
      <c r="AF567" s="7" t="s">
        <v>33</v>
      </c>
      <c r="AG567" s="8">
        <v>86.74</v>
      </c>
      <c r="AH567" s="8">
        <v>86.74</v>
      </c>
      <c r="AI567" s="8">
        <v>0</v>
      </c>
      <c r="AJ567" s="8">
        <v>0</v>
      </c>
      <c r="AK567" s="8">
        <v>86.74</v>
      </c>
      <c r="AL567" s="8">
        <v>86.74</v>
      </c>
      <c r="AM567" s="8">
        <v>0</v>
      </c>
      <c r="AN567" s="8">
        <v>0</v>
      </c>
    </row>
    <row r="568" spans="1:40" x14ac:dyDescent="0.2">
      <c r="A568" s="7" t="s">
        <v>335</v>
      </c>
      <c r="B568" s="6"/>
      <c r="C568" s="6"/>
      <c r="D568" s="6"/>
      <c r="E568" s="6"/>
      <c r="AD568" s="7" t="s">
        <v>309</v>
      </c>
      <c r="AE568" s="7" t="s">
        <v>334</v>
      </c>
      <c r="AF568" s="7" t="s">
        <v>33</v>
      </c>
      <c r="AG568" s="8">
        <v>86.74</v>
      </c>
      <c r="AH568" s="8">
        <v>86.74</v>
      </c>
      <c r="AI568" s="8">
        <v>0</v>
      </c>
      <c r="AJ568" s="8">
        <v>0</v>
      </c>
      <c r="AK568" s="8">
        <v>86.74</v>
      </c>
      <c r="AL568" s="8">
        <v>86.74</v>
      </c>
      <c r="AM568" s="8">
        <v>0</v>
      </c>
      <c r="AN568" s="8">
        <v>0</v>
      </c>
    </row>
    <row r="569" spans="1:40" x14ac:dyDescent="0.2">
      <c r="A569" s="7" t="s">
        <v>333</v>
      </c>
      <c r="B569" s="6"/>
      <c r="C569" s="6"/>
      <c r="D569" s="6"/>
      <c r="E569" s="6"/>
      <c r="AD569" s="7" t="s">
        <v>307</v>
      </c>
      <c r="AE569" s="7" t="s">
        <v>332</v>
      </c>
      <c r="AF569" s="7" t="s">
        <v>27</v>
      </c>
      <c r="AG569" s="8">
        <v>0</v>
      </c>
      <c r="AH569" s="8">
        <v>86.66</v>
      </c>
      <c r="AI569" s="8">
        <v>2.25</v>
      </c>
      <c r="AJ569" s="8">
        <v>3.25</v>
      </c>
      <c r="AK569" s="8">
        <v>86.66</v>
      </c>
      <c r="AL569" s="8">
        <v>86.66</v>
      </c>
      <c r="AM569" s="8">
        <v>3</v>
      </c>
      <c r="AN569" s="8">
        <v>3.25</v>
      </c>
    </row>
    <row r="570" spans="1:40" x14ac:dyDescent="0.2">
      <c r="A570" s="7" t="s">
        <v>331</v>
      </c>
      <c r="B570" s="6"/>
      <c r="C570" s="6"/>
      <c r="D570" s="6"/>
      <c r="E570" s="6"/>
      <c r="AD570" s="7" t="s">
        <v>305</v>
      </c>
      <c r="AE570" s="7" t="s">
        <v>19</v>
      </c>
      <c r="AF570" s="7" t="s">
        <v>18</v>
      </c>
      <c r="AG570" s="8">
        <v>81.87</v>
      </c>
      <c r="AH570" s="8">
        <v>81.87</v>
      </c>
      <c r="AI570" s="8">
        <v>5.83</v>
      </c>
      <c r="AJ570" s="8">
        <v>4.33</v>
      </c>
      <c r="AK570" s="8">
        <v>85.77</v>
      </c>
      <c r="AL570" s="8">
        <v>83.82</v>
      </c>
      <c r="AM570" s="8">
        <v>4.33</v>
      </c>
      <c r="AN570" s="8">
        <v>4.33</v>
      </c>
    </row>
    <row r="571" spans="1:40" x14ac:dyDescent="0.2">
      <c r="A571" s="7" t="s">
        <v>330</v>
      </c>
      <c r="B571" s="6"/>
      <c r="C571" s="6"/>
      <c r="D571" s="6"/>
      <c r="E571" s="6"/>
      <c r="AD571" s="7" t="s">
        <v>304</v>
      </c>
      <c r="AE571" s="7" t="s">
        <v>329</v>
      </c>
      <c r="AF571" s="7" t="s">
        <v>33</v>
      </c>
      <c r="AG571" s="8">
        <v>83.02</v>
      </c>
      <c r="AH571" s="8">
        <v>83.02</v>
      </c>
      <c r="AI571" s="8">
        <v>0</v>
      </c>
      <c r="AJ571" s="8">
        <v>0</v>
      </c>
      <c r="AK571" s="8">
        <v>83.02</v>
      </c>
      <c r="AL571" s="8">
        <v>83.02</v>
      </c>
      <c r="AM571" s="8">
        <v>0</v>
      </c>
      <c r="AN571" s="8">
        <v>0</v>
      </c>
    </row>
    <row r="572" spans="1:40" x14ac:dyDescent="0.2">
      <c r="A572" s="7" t="s">
        <v>328</v>
      </c>
      <c r="B572" s="6"/>
      <c r="C572" s="6"/>
      <c r="D572" s="6"/>
      <c r="E572" s="6"/>
      <c r="AD572" s="7" t="s">
        <v>303</v>
      </c>
      <c r="AE572" s="7" t="s">
        <v>327</v>
      </c>
      <c r="AF572" s="7" t="s">
        <v>21</v>
      </c>
      <c r="AG572" s="8">
        <v>82.59</v>
      </c>
      <c r="AH572" s="8">
        <v>82.59</v>
      </c>
      <c r="AI572" s="8">
        <v>4.33</v>
      </c>
      <c r="AJ572" s="8">
        <v>4.33</v>
      </c>
      <c r="AK572" s="8">
        <v>82.59</v>
      </c>
      <c r="AL572" s="8">
        <v>82.59</v>
      </c>
      <c r="AM572" s="8">
        <v>4.33</v>
      </c>
      <c r="AN572" s="8">
        <v>4.33</v>
      </c>
    </row>
    <row r="573" spans="1:40" x14ac:dyDescent="0.2">
      <c r="A573" s="7" t="s">
        <v>326</v>
      </c>
      <c r="B573" s="6"/>
      <c r="C573" s="6"/>
      <c r="D573" s="6"/>
      <c r="E573" s="6"/>
      <c r="AD573" s="7" t="s">
        <v>302</v>
      </c>
      <c r="AE573" s="7" t="s">
        <v>325</v>
      </c>
      <c r="AF573" s="7" t="s">
        <v>21</v>
      </c>
      <c r="AG573" s="8">
        <v>81.33</v>
      </c>
      <c r="AH573" s="8">
        <v>81.33</v>
      </c>
      <c r="AI573" s="8">
        <v>3.25</v>
      </c>
      <c r="AJ573" s="8">
        <v>3.25</v>
      </c>
      <c r="AK573" s="8">
        <v>81.33</v>
      </c>
      <c r="AL573" s="8">
        <v>81.33</v>
      </c>
      <c r="AM573" s="8">
        <v>3.25</v>
      </c>
      <c r="AN573" s="8">
        <v>3.25</v>
      </c>
    </row>
    <row r="574" spans="1:40" x14ac:dyDescent="0.2">
      <c r="A574" s="7" t="s">
        <v>324</v>
      </c>
      <c r="B574" s="6"/>
      <c r="C574" s="6"/>
      <c r="D574" s="6"/>
      <c r="E574" s="6"/>
      <c r="AD574" s="7" t="s">
        <v>300</v>
      </c>
      <c r="AE574" s="7" t="s">
        <v>323</v>
      </c>
      <c r="AF574" s="7" t="s">
        <v>24</v>
      </c>
      <c r="AG574" s="8">
        <v>81.290000000000006</v>
      </c>
      <c r="AH574" s="8">
        <v>81.290000000000006</v>
      </c>
      <c r="AI574" s="8">
        <v>2.17</v>
      </c>
      <c r="AJ574" s="8">
        <v>2.17</v>
      </c>
      <c r="AK574" s="8">
        <v>81.290000000000006</v>
      </c>
      <c r="AL574" s="8">
        <v>81.290000000000006</v>
      </c>
      <c r="AM574" s="8">
        <v>2.17</v>
      </c>
      <c r="AN574" s="8">
        <v>2.17</v>
      </c>
    </row>
    <row r="575" spans="1:40" x14ac:dyDescent="0.2">
      <c r="A575" s="7" t="s">
        <v>322</v>
      </c>
      <c r="B575" s="6"/>
      <c r="C575" s="6"/>
      <c r="D575" s="6"/>
      <c r="E575" s="6"/>
      <c r="AD575" s="7" t="s">
        <v>298</v>
      </c>
      <c r="AE575" s="7" t="s">
        <v>36</v>
      </c>
      <c r="AF575" s="7" t="s">
        <v>18</v>
      </c>
      <c r="AG575" s="8">
        <v>76.900000000000006</v>
      </c>
      <c r="AH575" s="8">
        <v>76.900000000000006</v>
      </c>
      <c r="AI575" s="8">
        <v>3.75</v>
      </c>
      <c r="AJ575" s="8">
        <v>4.33</v>
      </c>
      <c r="AK575" s="8">
        <v>80.56</v>
      </c>
      <c r="AL575" s="8">
        <v>78.73</v>
      </c>
      <c r="AM575" s="8">
        <v>3.25</v>
      </c>
      <c r="AN575" s="8">
        <v>4.33</v>
      </c>
    </row>
    <row r="576" spans="1:40" x14ac:dyDescent="0.2">
      <c r="A576" s="7" t="s">
        <v>321</v>
      </c>
      <c r="B576" s="6"/>
      <c r="C576" s="6"/>
      <c r="D576" s="6"/>
      <c r="E576" s="6"/>
      <c r="AD576" s="7" t="s">
        <v>297</v>
      </c>
      <c r="AE576" s="7" t="s">
        <v>94</v>
      </c>
      <c r="AF576" s="7" t="s">
        <v>24</v>
      </c>
      <c r="AG576" s="8">
        <v>79.900000000000006</v>
      </c>
      <c r="AH576" s="8">
        <v>79.900000000000006</v>
      </c>
      <c r="AI576" s="8">
        <v>4.33</v>
      </c>
      <c r="AJ576" s="8">
        <v>4.33</v>
      </c>
      <c r="AK576" s="8">
        <v>79.900000000000006</v>
      </c>
      <c r="AL576" s="8">
        <v>79.900000000000006</v>
      </c>
      <c r="AM576" s="8">
        <v>4.33</v>
      </c>
      <c r="AN576" s="8">
        <v>4.33</v>
      </c>
    </row>
    <row r="577" spans="1:40" x14ac:dyDescent="0.2">
      <c r="A577" s="7" t="s">
        <v>320</v>
      </c>
      <c r="B577" s="6"/>
      <c r="C577" s="6"/>
      <c r="D577" s="6"/>
      <c r="E577" s="6"/>
      <c r="AD577" s="7" t="s">
        <v>295</v>
      </c>
      <c r="AE577" s="7" t="s">
        <v>146</v>
      </c>
      <c r="AF577" s="7" t="s">
        <v>27</v>
      </c>
      <c r="AG577" s="8">
        <v>78.27</v>
      </c>
      <c r="AH577" s="8">
        <v>78.27</v>
      </c>
      <c r="AI577" s="8">
        <v>4.33</v>
      </c>
      <c r="AJ577" s="8">
        <v>5.41</v>
      </c>
      <c r="AK577" s="8">
        <v>78.27</v>
      </c>
      <c r="AL577" s="8">
        <v>78.27</v>
      </c>
      <c r="AM577" s="8">
        <v>4.33</v>
      </c>
      <c r="AN577" s="8">
        <v>5.41</v>
      </c>
    </row>
    <row r="578" spans="1:40" x14ac:dyDescent="0.2">
      <c r="A578" s="7" t="s">
        <v>319</v>
      </c>
      <c r="B578" s="6"/>
      <c r="C578" s="6"/>
      <c r="D578" s="6"/>
      <c r="E578" s="6"/>
      <c r="AD578" s="7" t="s">
        <v>293</v>
      </c>
      <c r="AE578" s="7" t="s">
        <v>318</v>
      </c>
      <c r="AF578" s="7" t="s">
        <v>21</v>
      </c>
      <c r="AG578" s="8">
        <v>77.98</v>
      </c>
      <c r="AH578" s="8">
        <v>77.98</v>
      </c>
      <c r="AI578" s="8">
        <v>3.25</v>
      </c>
      <c r="AJ578" s="8">
        <v>3.25</v>
      </c>
      <c r="AK578" s="8">
        <v>77.98</v>
      </c>
      <c r="AL578" s="8">
        <v>77.98</v>
      </c>
      <c r="AM578" s="8">
        <v>3.25</v>
      </c>
      <c r="AN578" s="8">
        <v>3.25</v>
      </c>
    </row>
    <row r="579" spans="1:40" x14ac:dyDescent="0.2">
      <c r="A579" s="7" t="s">
        <v>317</v>
      </c>
      <c r="B579" s="6"/>
      <c r="C579" s="6"/>
      <c r="D579" s="6"/>
      <c r="E579" s="6"/>
      <c r="AD579" s="7" t="s">
        <v>291</v>
      </c>
      <c r="AE579" s="7" t="s">
        <v>316</v>
      </c>
      <c r="AF579" s="7" t="s">
        <v>27</v>
      </c>
      <c r="AG579" s="8">
        <v>77.94</v>
      </c>
      <c r="AH579" s="8">
        <v>77.94</v>
      </c>
      <c r="AI579" s="8">
        <v>4.33</v>
      </c>
      <c r="AJ579" s="8">
        <v>4.33</v>
      </c>
      <c r="AK579" s="8">
        <v>77.94</v>
      </c>
      <c r="AL579" s="8">
        <v>77.94</v>
      </c>
      <c r="AM579" s="8">
        <v>2</v>
      </c>
      <c r="AN579" s="8">
        <v>4.33</v>
      </c>
    </row>
    <row r="580" spans="1:40" x14ac:dyDescent="0.2">
      <c r="A580" s="7" t="s">
        <v>315</v>
      </c>
      <c r="B580" s="6"/>
      <c r="C580" s="6"/>
      <c r="D580" s="6"/>
      <c r="E580" s="6"/>
      <c r="AD580" s="7" t="s">
        <v>290</v>
      </c>
      <c r="AE580" s="7" t="s">
        <v>94</v>
      </c>
      <c r="AF580" s="7" t="s">
        <v>53</v>
      </c>
      <c r="AG580" s="8">
        <v>77.94</v>
      </c>
      <c r="AH580" s="8">
        <v>77.94</v>
      </c>
      <c r="AI580" s="8">
        <v>5</v>
      </c>
      <c r="AJ580" s="8">
        <v>4.33</v>
      </c>
      <c r="AK580" s="8">
        <v>77.94</v>
      </c>
      <c r="AL580" s="8">
        <v>77.94</v>
      </c>
      <c r="AM580" s="8">
        <v>4.33</v>
      </c>
      <c r="AN580" s="8">
        <v>4.33</v>
      </c>
    </row>
    <row r="581" spans="1:40" x14ac:dyDescent="0.2">
      <c r="A581" s="7" t="s">
        <v>314</v>
      </c>
      <c r="B581" s="6"/>
      <c r="C581" s="6"/>
      <c r="D581" s="6"/>
      <c r="E581" s="6"/>
      <c r="AD581" s="7" t="s">
        <v>289</v>
      </c>
      <c r="AE581" s="7" t="s">
        <v>172</v>
      </c>
      <c r="AF581" s="7" t="s">
        <v>21</v>
      </c>
      <c r="AG581" s="8">
        <v>76.290000000000006</v>
      </c>
      <c r="AH581" s="8">
        <v>76.290000000000006</v>
      </c>
      <c r="AI581" s="8">
        <v>0</v>
      </c>
      <c r="AJ581" s="8">
        <v>2.99</v>
      </c>
      <c r="AK581" s="8">
        <v>76.290000000000006</v>
      </c>
      <c r="AL581" s="8">
        <v>76.290000000000006</v>
      </c>
      <c r="AM581" s="8">
        <v>2.99</v>
      </c>
      <c r="AN581" s="8">
        <v>2.99</v>
      </c>
    </row>
    <row r="582" spans="1:40" x14ac:dyDescent="0.2">
      <c r="A582" s="7" t="s">
        <v>313</v>
      </c>
      <c r="B582" s="6"/>
      <c r="C582" s="6"/>
      <c r="D582" s="6"/>
      <c r="E582" s="6"/>
      <c r="AD582" s="7" t="s">
        <v>288</v>
      </c>
      <c r="AE582" s="7" t="s">
        <v>312</v>
      </c>
      <c r="AF582" s="7" t="s">
        <v>33</v>
      </c>
      <c r="AG582" s="8"/>
      <c r="AH582" s="8"/>
      <c r="AI582" s="8"/>
      <c r="AJ582" s="8"/>
      <c r="AK582" s="8">
        <v>76</v>
      </c>
      <c r="AL582" s="8">
        <v>152</v>
      </c>
      <c r="AM582" s="8">
        <v>4</v>
      </c>
      <c r="AN582" s="8">
        <v>0</v>
      </c>
    </row>
    <row r="583" spans="1:40" x14ac:dyDescent="0.2">
      <c r="A583" s="7" t="s">
        <v>311</v>
      </c>
      <c r="B583" s="6"/>
      <c r="C583" s="6"/>
      <c r="D583" s="6"/>
      <c r="E583" s="6"/>
      <c r="AD583" s="7" t="s">
        <v>286</v>
      </c>
      <c r="AE583" s="7" t="s">
        <v>310</v>
      </c>
      <c r="AF583" s="7" t="s">
        <v>53</v>
      </c>
      <c r="AG583" s="8">
        <v>93.64</v>
      </c>
      <c r="AH583" s="8">
        <v>93.64</v>
      </c>
      <c r="AI583" s="8">
        <v>4.33</v>
      </c>
      <c r="AJ583" s="8">
        <v>4.33</v>
      </c>
      <c r="AK583" s="8">
        <v>72.040000000000006</v>
      </c>
      <c r="AL583" s="8">
        <v>93.64</v>
      </c>
      <c r="AM583" s="8">
        <v>3.33</v>
      </c>
      <c r="AN583" s="8">
        <v>4.33</v>
      </c>
    </row>
    <row r="584" spans="1:40" x14ac:dyDescent="0.2">
      <c r="A584" s="7" t="s">
        <v>309</v>
      </c>
      <c r="B584" s="6"/>
      <c r="C584" s="6"/>
      <c r="D584" s="6"/>
      <c r="E584" s="6"/>
      <c r="AD584" s="7" t="s">
        <v>285</v>
      </c>
      <c r="AE584" s="7" t="s">
        <v>308</v>
      </c>
      <c r="AF584" s="7" t="s">
        <v>24</v>
      </c>
      <c r="AG584" s="8"/>
      <c r="AH584" s="8"/>
      <c r="AI584" s="8"/>
      <c r="AJ584" s="8"/>
      <c r="AK584" s="8">
        <v>72</v>
      </c>
      <c r="AL584" s="8">
        <v>72</v>
      </c>
      <c r="AM584" s="8">
        <v>3.25</v>
      </c>
      <c r="AN584" s="8">
        <v>3.24</v>
      </c>
    </row>
    <row r="585" spans="1:40" x14ac:dyDescent="0.2">
      <c r="A585" s="7" t="s">
        <v>307</v>
      </c>
      <c r="B585" s="6"/>
      <c r="C585" s="6"/>
      <c r="D585" s="6"/>
      <c r="E585" s="6"/>
      <c r="AD585" s="7" t="s">
        <v>283</v>
      </c>
      <c r="AE585" s="7" t="s">
        <v>306</v>
      </c>
      <c r="AF585" s="7" t="s">
        <v>53</v>
      </c>
      <c r="AG585" s="8">
        <v>71</v>
      </c>
      <c r="AH585" s="8">
        <v>71</v>
      </c>
      <c r="AI585" s="8">
        <v>2.5</v>
      </c>
      <c r="AJ585" s="8">
        <v>2.5</v>
      </c>
      <c r="AK585" s="8">
        <v>71</v>
      </c>
      <c r="AL585" s="8">
        <v>71</v>
      </c>
      <c r="AM585" s="8">
        <v>2.5</v>
      </c>
      <c r="AN585" s="8">
        <v>2.5</v>
      </c>
    </row>
    <row r="586" spans="1:40" x14ac:dyDescent="0.2">
      <c r="A586" s="7" t="s">
        <v>305</v>
      </c>
      <c r="B586" s="6"/>
      <c r="C586" s="6"/>
      <c r="D586" s="6"/>
      <c r="E586" s="6"/>
      <c r="AD586" s="7" t="s">
        <v>282</v>
      </c>
      <c r="AE586" s="7" t="s">
        <v>197</v>
      </c>
      <c r="AF586" s="7" t="s">
        <v>21</v>
      </c>
      <c r="AG586" s="8">
        <v>70.83</v>
      </c>
      <c r="AH586" s="8">
        <v>70.83</v>
      </c>
      <c r="AI586" s="8">
        <v>2.17</v>
      </c>
      <c r="AJ586" s="8">
        <v>2.17</v>
      </c>
      <c r="AK586" s="8">
        <v>70.83</v>
      </c>
      <c r="AL586" s="8">
        <v>70.83</v>
      </c>
      <c r="AM586" s="8">
        <v>2.17</v>
      </c>
      <c r="AN586" s="8">
        <v>2.17</v>
      </c>
    </row>
    <row r="587" spans="1:40" x14ac:dyDescent="0.2">
      <c r="A587" s="7" t="s">
        <v>304</v>
      </c>
      <c r="B587" s="6"/>
      <c r="C587" s="6"/>
      <c r="D587" s="6"/>
      <c r="E587" s="6"/>
      <c r="AD587" s="7" t="s">
        <v>280</v>
      </c>
      <c r="AE587" s="7" t="s">
        <v>301</v>
      </c>
      <c r="AF587" s="7" t="s">
        <v>27</v>
      </c>
      <c r="AG587" s="8">
        <v>70.709999999999994</v>
      </c>
      <c r="AH587" s="8">
        <v>70.709999999999994</v>
      </c>
      <c r="AI587" s="8">
        <v>10</v>
      </c>
      <c r="AJ587" s="8">
        <v>4.33</v>
      </c>
      <c r="AK587" s="8">
        <v>70.709999999999994</v>
      </c>
      <c r="AL587" s="8">
        <v>70.709999999999994</v>
      </c>
      <c r="AM587" s="8">
        <v>8</v>
      </c>
      <c r="AN587" s="8">
        <v>4.33</v>
      </c>
    </row>
    <row r="588" spans="1:40" x14ac:dyDescent="0.2">
      <c r="A588" s="7" t="s">
        <v>303</v>
      </c>
      <c r="B588" s="6"/>
      <c r="C588" s="6"/>
      <c r="D588" s="6"/>
      <c r="E588" s="6"/>
      <c r="AD588" s="7" t="s">
        <v>278</v>
      </c>
      <c r="AE588" s="7" t="s">
        <v>301</v>
      </c>
      <c r="AF588" s="7" t="s">
        <v>27</v>
      </c>
      <c r="AG588" s="8">
        <v>70.709999999999994</v>
      </c>
      <c r="AH588" s="8">
        <v>70.709999999999994</v>
      </c>
      <c r="AI588" s="8">
        <v>5</v>
      </c>
      <c r="AJ588" s="8">
        <v>4.33</v>
      </c>
      <c r="AK588" s="8">
        <v>70.709999999999994</v>
      </c>
      <c r="AL588" s="8">
        <v>70.709999999999994</v>
      </c>
      <c r="AM588" s="8">
        <v>4</v>
      </c>
      <c r="AN588" s="8">
        <v>4.33</v>
      </c>
    </row>
    <row r="589" spans="1:40" x14ac:dyDescent="0.2">
      <c r="A589" s="7" t="s">
        <v>302</v>
      </c>
      <c r="B589" s="6"/>
      <c r="C589" s="6"/>
      <c r="D589" s="6"/>
      <c r="E589" s="6"/>
      <c r="AD589" s="7" t="s">
        <v>277</v>
      </c>
      <c r="AE589" s="7" t="s">
        <v>301</v>
      </c>
      <c r="AF589" s="7" t="s">
        <v>27</v>
      </c>
      <c r="AG589" s="8">
        <v>70.709999999999994</v>
      </c>
      <c r="AH589" s="8">
        <v>70.709999999999994</v>
      </c>
      <c r="AI589" s="8">
        <v>8.67</v>
      </c>
      <c r="AJ589" s="8">
        <v>8.67</v>
      </c>
      <c r="AK589" s="8">
        <v>70.709999999999994</v>
      </c>
      <c r="AL589" s="8">
        <v>70.709999999999994</v>
      </c>
      <c r="AM589" s="8">
        <v>8.67</v>
      </c>
      <c r="AN589" s="8">
        <v>8.67</v>
      </c>
    </row>
    <row r="590" spans="1:40" x14ac:dyDescent="0.2">
      <c r="A590" s="7" t="s">
        <v>300</v>
      </c>
      <c r="B590" s="6"/>
      <c r="C590" s="6"/>
      <c r="D590" s="6"/>
      <c r="E590" s="6"/>
      <c r="AD590" s="7" t="s">
        <v>276</v>
      </c>
      <c r="AE590" s="7" t="s">
        <v>299</v>
      </c>
      <c r="AF590" s="7" t="s">
        <v>53</v>
      </c>
      <c r="AG590" s="8">
        <v>70.5</v>
      </c>
      <c r="AH590" s="8">
        <v>70.5</v>
      </c>
      <c r="AI590" s="8">
        <v>2</v>
      </c>
      <c r="AJ590" s="8">
        <v>2</v>
      </c>
      <c r="AK590" s="8">
        <v>70.5</v>
      </c>
      <c r="AL590" s="8">
        <v>70.5</v>
      </c>
      <c r="AM590" s="8">
        <v>2</v>
      </c>
      <c r="AN590" s="8">
        <v>2</v>
      </c>
    </row>
    <row r="591" spans="1:40" x14ac:dyDescent="0.2">
      <c r="A591" s="7" t="s">
        <v>298</v>
      </c>
      <c r="B591" s="6"/>
      <c r="C591" s="6"/>
      <c r="D591" s="6"/>
      <c r="E591" s="6"/>
      <c r="AD591" s="7" t="s">
        <v>274</v>
      </c>
      <c r="AE591" s="7" t="s">
        <v>19</v>
      </c>
      <c r="AF591" s="7" t="s">
        <v>18</v>
      </c>
      <c r="AG591" s="8">
        <v>66.599999999999994</v>
      </c>
      <c r="AH591" s="8">
        <v>66.599999999999994</v>
      </c>
      <c r="AI591" s="8">
        <v>5.17</v>
      </c>
      <c r="AJ591" s="8">
        <v>3</v>
      </c>
      <c r="AK591" s="8">
        <v>69.78</v>
      </c>
      <c r="AL591" s="8">
        <v>68.19</v>
      </c>
      <c r="AM591" s="8">
        <v>5.25</v>
      </c>
      <c r="AN591" s="8">
        <v>3</v>
      </c>
    </row>
    <row r="592" spans="1:40" x14ac:dyDescent="0.2">
      <c r="A592" s="7" t="s">
        <v>297</v>
      </c>
      <c r="B592" s="6"/>
      <c r="C592" s="6"/>
      <c r="D592" s="6"/>
      <c r="E592" s="6"/>
      <c r="AD592" s="7" t="s">
        <v>272</v>
      </c>
      <c r="AE592" s="7" t="s">
        <v>296</v>
      </c>
      <c r="AF592" s="7" t="s">
        <v>21</v>
      </c>
      <c r="AG592" s="8">
        <v>67.489999999999995</v>
      </c>
      <c r="AH592" s="8">
        <v>67.489999999999995</v>
      </c>
      <c r="AI592" s="8">
        <v>6.5</v>
      </c>
      <c r="AJ592" s="8">
        <v>6.5</v>
      </c>
      <c r="AK592" s="8">
        <v>67.489999999999995</v>
      </c>
      <c r="AL592" s="8">
        <v>67.489999999999995</v>
      </c>
      <c r="AM592" s="8">
        <v>6.5</v>
      </c>
      <c r="AN592" s="8">
        <v>6.5</v>
      </c>
    </row>
    <row r="593" spans="1:40" x14ac:dyDescent="0.2">
      <c r="A593" s="7" t="s">
        <v>295</v>
      </c>
      <c r="B593" s="6"/>
      <c r="C593" s="6"/>
      <c r="D593" s="6"/>
      <c r="E593" s="6"/>
      <c r="AD593" s="7" t="s">
        <v>271</v>
      </c>
      <c r="AE593" s="7" t="s">
        <v>294</v>
      </c>
      <c r="AF593" s="7" t="s">
        <v>33</v>
      </c>
      <c r="AG593" s="8"/>
      <c r="AH593" s="8"/>
      <c r="AI593" s="8"/>
      <c r="AJ593" s="8"/>
      <c r="AK593" s="8">
        <v>66.5</v>
      </c>
      <c r="AL593" s="8">
        <v>133</v>
      </c>
      <c r="AM593" s="8">
        <v>1.5</v>
      </c>
      <c r="AN593" s="8">
        <v>0</v>
      </c>
    </row>
    <row r="594" spans="1:40" x14ac:dyDescent="0.2">
      <c r="A594" s="7" t="s">
        <v>293</v>
      </c>
      <c r="B594" s="6"/>
      <c r="C594" s="6"/>
      <c r="D594" s="6"/>
      <c r="E594" s="6"/>
      <c r="AD594" s="7" t="s">
        <v>269</v>
      </c>
      <c r="AE594" s="7" t="s">
        <v>292</v>
      </c>
      <c r="AF594" s="7" t="s">
        <v>21</v>
      </c>
      <c r="AG594" s="8">
        <v>66.28</v>
      </c>
      <c r="AH594" s="8">
        <v>66.28</v>
      </c>
      <c r="AI594" s="8">
        <v>2</v>
      </c>
      <c r="AJ594" s="8">
        <v>2.73</v>
      </c>
      <c r="AK594" s="8">
        <v>66.28</v>
      </c>
      <c r="AL594" s="8">
        <v>66.28</v>
      </c>
      <c r="AM594" s="8">
        <v>0</v>
      </c>
      <c r="AN594" s="8">
        <v>2.73</v>
      </c>
    </row>
    <row r="595" spans="1:40" x14ac:dyDescent="0.2">
      <c r="A595" s="7" t="s">
        <v>291</v>
      </c>
      <c r="B595" s="6"/>
      <c r="C595" s="6"/>
      <c r="D595" s="6"/>
      <c r="E595" s="6"/>
      <c r="AD595" s="7" t="s">
        <v>267</v>
      </c>
      <c r="AE595" s="7" t="s">
        <v>199</v>
      </c>
      <c r="AF595" s="7" t="s">
        <v>21</v>
      </c>
      <c r="AG595" s="8">
        <v>65.760000000000005</v>
      </c>
      <c r="AH595" s="8">
        <v>65.760000000000005</v>
      </c>
      <c r="AI595" s="8">
        <v>0</v>
      </c>
      <c r="AJ595" s="8">
        <v>2.73</v>
      </c>
      <c r="AK595" s="8">
        <v>65.760000000000005</v>
      </c>
      <c r="AL595" s="8">
        <v>65.760000000000005</v>
      </c>
      <c r="AM595" s="8">
        <v>2.73</v>
      </c>
      <c r="AN595" s="8">
        <v>2.73</v>
      </c>
    </row>
    <row r="596" spans="1:40" x14ac:dyDescent="0.2">
      <c r="A596" s="7" t="s">
        <v>290</v>
      </c>
      <c r="B596" s="6"/>
      <c r="C596" s="6"/>
      <c r="D596" s="6"/>
      <c r="E596" s="6"/>
      <c r="AD596" s="7" t="s">
        <v>265</v>
      </c>
      <c r="AE596" s="7" t="s">
        <v>44</v>
      </c>
      <c r="AF596" s="7" t="s">
        <v>18</v>
      </c>
      <c r="AG596" s="8">
        <v>62.72</v>
      </c>
      <c r="AH596" s="8">
        <v>62.72</v>
      </c>
      <c r="AI596" s="8">
        <v>3.25</v>
      </c>
      <c r="AJ596" s="8">
        <v>3.25</v>
      </c>
      <c r="AK596" s="8">
        <v>65.7</v>
      </c>
      <c r="AL596" s="8">
        <v>64.209999999999994</v>
      </c>
      <c r="AM596" s="8">
        <v>3.25</v>
      </c>
      <c r="AN596" s="8">
        <v>3.25</v>
      </c>
    </row>
    <row r="597" spans="1:40" x14ac:dyDescent="0.2">
      <c r="A597" s="7" t="s">
        <v>289</v>
      </c>
      <c r="B597" s="6"/>
      <c r="C597" s="6"/>
      <c r="D597" s="6"/>
      <c r="E597" s="6"/>
      <c r="AD597" s="7" t="s">
        <v>264</v>
      </c>
      <c r="AE597" s="7" t="s">
        <v>44</v>
      </c>
      <c r="AF597" s="7" t="s">
        <v>18</v>
      </c>
      <c r="AG597" s="8">
        <v>62.16</v>
      </c>
      <c r="AH597" s="8">
        <v>62.16</v>
      </c>
      <c r="AI597" s="8">
        <v>3.75</v>
      </c>
      <c r="AJ597" s="8">
        <v>3.12</v>
      </c>
      <c r="AK597" s="8">
        <v>65.12</v>
      </c>
      <c r="AL597" s="8">
        <v>63.64</v>
      </c>
      <c r="AM597" s="8">
        <v>3.25</v>
      </c>
      <c r="AN597" s="8">
        <v>3.12</v>
      </c>
    </row>
    <row r="598" spans="1:40" x14ac:dyDescent="0.2">
      <c r="A598" s="7" t="s">
        <v>288</v>
      </c>
      <c r="B598" s="6"/>
      <c r="C598" s="6"/>
      <c r="D598" s="6"/>
      <c r="E598" s="6"/>
      <c r="AD598" s="7" t="s">
        <v>263</v>
      </c>
      <c r="AE598" s="7" t="s">
        <v>287</v>
      </c>
      <c r="AF598" s="7" t="s">
        <v>21</v>
      </c>
      <c r="AG598" s="8">
        <v>64.2</v>
      </c>
      <c r="AH598" s="8">
        <v>64.2</v>
      </c>
      <c r="AI598" s="8">
        <v>0</v>
      </c>
      <c r="AJ598" s="8">
        <v>2.35</v>
      </c>
      <c r="AK598" s="8">
        <v>64.2</v>
      </c>
      <c r="AL598" s="8">
        <v>64.2</v>
      </c>
      <c r="AM598" s="8">
        <v>2.34</v>
      </c>
      <c r="AN598" s="8">
        <v>2.35</v>
      </c>
    </row>
    <row r="599" spans="1:40" x14ac:dyDescent="0.2">
      <c r="A599" s="7" t="s">
        <v>286</v>
      </c>
      <c r="B599" s="6"/>
      <c r="C599" s="6"/>
      <c r="D599" s="6"/>
      <c r="E599" s="6"/>
      <c r="AD599" s="7" t="s">
        <v>262</v>
      </c>
      <c r="AE599" s="7" t="s">
        <v>199</v>
      </c>
      <c r="AF599" s="7" t="s">
        <v>21</v>
      </c>
      <c r="AG599" s="8">
        <v>63.64</v>
      </c>
      <c r="AH599" s="8">
        <v>63.64</v>
      </c>
      <c r="AI599" s="8">
        <v>1.39</v>
      </c>
      <c r="AJ599" s="8">
        <v>2.34</v>
      </c>
      <c r="AK599" s="8">
        <v>63.64</v>
      </c>
      <c r="AL599" s="8">
        <v>63.64</v>
      </c>
      <c r="AM599" s="8">
        <v>2.34</v>
      </c>
      <c r="AN599" s="8">
        <v>2.34</v>
      </c>
    </row>
    <row r="600" spans="1:40" x14ac:dyDescent="0.2">
      <c r="A600" s="7" t="s">
        <v>285</v>
      </c>
      <c r="B600" s="6"/>
      <c r="C600" s="6"/>
      <c r="D600" s="6"/>
      <c r="E600" s="6"/>
      <c r="AD600" s="7" t="s">
        <v>260</v>
      </c>
      <c r="AE600" s="7" t="s">
        <v>284</v>
      </c>
      <c r="AF600" s="7" t="s">
        <v>24</v>
      </c>
      <c r="AG600" s="8">
        <v>63.64</v>
      </c>
      <c r="AH600" s="8">
        <v>63.64</v>
      </c>
      <c r="AI600" s="8">
        <v>2</v>
      </c>
      <c r="AJ600" s="8">
        <v>2.17</v>
      </c>
      <c r="AK600" s="8">
        <v>63.64</v>
      </c>
      <c r="AL600" s="8">
        <v>63.64</v>
      </c>
      <c r="AM600" s="8">
        <v>2.17</v>
      </c>
      <c r="AN600" s="8">
        <v>2.17</v>
      </c>
    </row>
    <row r="601" spans="1:40" x14ac:dyDescent="0.2">
      <c r="A601" s="7" t="s">
        <v>283</v>
      </c>
      <c r="B601" s="6"/>
      <c r="C601" s="6"/>
      <c r="D601" s="6"/>
      <c r="E601" s="6"/>
      <c r="AD601" s="7" t="s">
        <v>258</v>
      </c>
      <c r="AE601" s="7" t="s">
        <v>60</v>
      </c>
      <c r="AF601" s="7" t="s">
        <v>21</v>
      </c>
      <c r="AG601" s="8">
        <v>63.59</v>
      </c>
      <c r="AH601" s="8">
        <v>63.59</v>
      </c>
      <c r="AI601" s="8">
        <v>1.39</v>
      </c>
      <c r="AJ601" s="8">
        <v>2.35</v>
      </c>
      <c r="AK601" s="8">
        <v>63.59</v>
      </c>
      <c r="AL601" s="8">
        <v>63.59</v>
      </c>
      <c r="AM601" s="8">
        <v>2.34</v>
      </c>
      <c r="AN601" s="8">
        <v>2.35</v>
      </c>
    </row>
    <row r="602" spans="1:40" x14ac:dyDescent="0.2">
      <c r="A602" s="7" t="s">
        <v>282</v>
      </c>
      <c r="B602" s="6"/>
      <c r="C602" s="6"/>
      <c r="D602" s="6"/>
      <c r="E602" s="6"/>
      <c r="AD602" s="7" t="s">
        <v>257</v>
      </c>
      <c r="AE602" s="7" t="s">
        <v>281</v>
      </c>
      <c r="AF602" s="7" t="s">
        <v>24</v>
      </c>
      <c r="AG602" s="8"/>
      <c r="AH602" s="8"/>
      <c r="AI602" s="8"/>
      <c r="AJ602" s="8"/>
      <c r="AK602" s="8">
        <v>62.5</v>
      </c>
      <c r="AL602" s="8">
        <v>110</v>
      </c>
      <c r="AM602" s="8">
        <v>2</v>
      </c>
      <c r="AN602" s="8">
        <v>4.33</v>
      </c>
    </row>
    <row r="603" spans="1:40" x14ac:dyDescent="0.2">
      <c r="A603" s="7" t="s">
        <v>280</v>
      </c>
      <c r="B603" s="6"/>
      <c r="C603" s="6"/>
      <c r="D603" s="6"/>
      <c r="E603" s="6"/>
      <c r="AD603" s="7" t="s">
        <v>256</v>
      </c>
      <c r="AE603" s="7" t="s">
        <v>279</v>
      </c>
      <c r="AF603" s="7" t="s">
        <v>27</v>
      </c>
      <c r="AG603" s="8">
        <v>61.74</v>
      </c>
      <c r="AH603" s="8">
        <v>61.74</v>
      </c>
      <c r="AI603" s="8">
        <v>1</v>
      </c>
      <c r="AJ603" s="8">
        <v>1</v>
      </c>
      <c r="AK603" s="8">
        <v>61.74</v>
      </c>
      <c r="AL603" s="8">
        <v>61.74</v>
      </c>
      <c r="AM603" s="8">
        <v>1</v>
      </c>
      <c r="AN603" s="8">
        <v>1</v>
      </c>
    </row>
    <row r="604" spans="1:40" x14ac:dyDescent="0.2">
      <c r="A604" s="7" t="s">
        <v>278</v>
      </c>
      <c r="B604" s="6"/>
      <c r="C604" s="6"/>
      <c r="D604" s="6"/>
      <c r="E604" s="6"/>
      <c r="AD604" s="7" t="s">
        <v>254</v>
      </c>
      <c r="AE604" s="7" t="s">
        <v>44</v>
      </c>
      <c r="AF604" s="7" t="s">
        <v>18</v>
      </c>
      <c r="AG604" s="8">
        <v>57.81</v>
      </c>
      <c r="AH604" s="8">
        <v>57.81</v>
      </c>
      <c r="AI604" s="8">
        <v>2.17</v>
      </c>
      <c r="AJ604" s="8">
        <v>2.88</v>
      </c>
      <c r="AK604" s="8">
        <v>60.57</v>
      </c>
      <c r="AL604" s="8">
        <v>59.19</v>
      </c>
      <c r="AM604" s="8">
        <v>2.17</v>
      </c>
      <c r="AN604" s="8">
        <v>2.88</v>
      </c>
    </row>
    <row r="605" spans="1:40" x14ac:dyDescent="0.2">
      <c r="A605" s="7" t="s">
        <v>277</v>
      </c>
      <c r="B605" s="6"/>
      <c r="C605" s="6"/>
      <c r="D605" s="6"/>
      <c r="E605" s="6"/>
      <c r="AD605" s="7" t="s">
        <v>252</v>
      </c>
      <c r="AE605" s="7" t="s">
        <v>44</v>
      </c>
      <c r="AF605" s="7" t="s">
        <v>18</v>
      </c>
      <c r="AG605" s="8">
        <v>57.72</v>
      </c>
      <c r="AH605" s="8">
        <v>57.72</v>
      </c>
      <c r="AI605" s="8">
        <v>3.25</v>
      </c>
      <c r="AJ605" s="8">
        <v>3.25</v>
      </c>
      <c r="AK605" s="8">
        <v>60.46</v>
      </c>
      <c r="AL605" s="8">
        <v>59.09</v>
      </c>
      <c r="AM605" s="8">
        <v>3.25</v>
      </c>
      <c r="AN605" s="8">
        <v>3.25</v>
      </c>
    </row>
    <row r="606" spans="1:40" x14ac:dyDescent="0.2">
      <c r="A606" s="7" t="s">
        <v>276</v>
      </c>
      <c r="B606" s="6"/>
      <c r="C606" s="6"/>
      <c r="D606" s="6"/>
      <c r="E606" s="6"/>
      <c r="AD606" s="7" t="s">
        <v>251</v>
      </c>
      <c r="AE606" s="7" t="s">
        <v>275</v>
      </c>
      <c r="AF606" s="7" t="s">
        <v>53</v>
      </c>
      <c r="AG606" s="8">
        <v>60</v>
      </c>
      <c r="AH606" s="8">
        <v>60</v>
      </c>
      <c r="AI606" s="8">
        <v>3.25</v>
      </c>
      <c r="AJ606" s="8">
        <v>3.25</v>
      </c>
      <c r="AK606" s="8">
        <v>60</v>
      </c>
      <c r="AL606" s="8">
        <v>60</v>
      </c>
      <c r="AM606" s="8">
        <v>3.25</v>
      </c>
      <c r="AN606" s="8">
        <v>3.25</v>
      </c>
    </row>
    <row r="607" spans="1:40" x14ac:dyDescent="0.2">
      <c r="A607" s="7" t="s">
        <v>274</v>
      </c>
      <c r="B607" s="6"/>
      <c r="C607" s="6"/>
      <c r="D607" s="6"/>
      <c r="E607" s="6"/>
      <c r="AD607" s="7" t="s">
        <v>250</v>
      </c>
      <c r="AE607" s="7" t="s">
        <v>273</v>
      </c>
      <c r="AF607" s="7" t="s">
        <v>24</v>
      </c>
      <c r="AG607" s="8">
        <v>59.97</v>
      </c>
      <c r="AH607" s="8">
        <v>59.97</v>
      </c>
      <c r="AI607" s="8">
        <v>1</v>
      </c>
      <c r="AJ607" s="8">
        <v>1</v>
      </c>
      <c r="AK607" s="8">
        <v>59.97</v>
      </c>
      <c r="AL607" s="8">
        <v>59.97</v>
      </c>
      <c r="AM607" s="8">
        <v>1</v>
      </c>
      <c r="AN607" s="8">
        <v>1</v>
      </c>
    </row>
    <row r="608" spans="1:40" x14ac:dyDescent="0.2">
      <c r="A608" s="7" t="s">
        <v>272</v>
      </c>
      <c r="B608" s="6"/>
      <c r="C608" s="6"/>
      <c r="D608" s="6"/>
      <c r="E608" s="6"/>
      <c r="AD608" s="7" t="s">
        <v>249</v>
      </c>
      <c r="AE608" s="7" t="s">
        <v>44</v>
      </c>
      <c r="AF608" s="7" t="s">
        <v>18</v>
      </c>
      <c r="AG608" s="8">
        <v>56.4</v>
      </c>
      <c r="AH608" s="8">
        <v>56.4</v>
      </c>
      <c r="AI608" s="8">
        <v>0</v>
      </c>
      <c r="AJ608" s="8">
        <v>1.61</v>
      </c>
      <c r="AK608" s="8">
        <v>59.09</v>
      </c>
      <c r="AL608" s="8">
        <v>57.75</v>
      </c>
      <c r="AM608" s="8">
        <v>1.6</v>
      </c>
      <c r="AN608" s="8">
        <v>1.61</v>
      </c>
    </row>
    <row r="609" spans="1:40" x14ac:dyDescent="0.2">
      <c r="A609" s="7" t="s">
        <v>271</v>
      </c>
      <c r="B609" s="6"/>
      <c r="C609" s="6"/>
      <c r="D609" s="6"/>
      <c r="E609" s="6"/>
      <c r="AD609" s="7" t="s">
        <v>248</v>
      </c>
      <c r="AE609" s="7" t="s">
        <v>270</v>
      </c>
      <c r="AF609" s="7" t="s">
        <v>33</v>
      </c>
      <c r="AG609" s="8">
        <v>57.64</v>
      </c>
      <c r="AH609" s="8">
        <v>57.64</v>
      </c>
      <c r="AI609" s="8">
        <v>0</v>
      </c>
      <c r="AJ609" s="8">
        <v>0</v>
      </c>
      <c r="AK609" s="8">
        <v>57.64</v>
      </c>
      <c r="AL609" s="8">
        <v>57.64</v>
      </c>
      <c r="AM609" s="8">
        <v>0</v>
      </c>
      <c r="AN609" s="8">
        <v>0</v>
      </c>
    </row>
    <row r="610" spans="1:40" x14ac:dyDescent="0.2">
      <c r="A610" s="7" t="s">
        <v>269</v>
      </c>
      <c r="B610" s="6"/>
      <c r="C610" s="6"/>
      <c r="D610" s="6"/>
      <c r="E610" s="6"/>
      <c r="AD610" s="7" t="s">
        <v>247</v>
      </c>
      <c r="AE610" s="7" t="s">
        <v>268</v>
      </c>
      <c r="AF610" s="7" t="s">
        <v>33</v>
      </c>
      <c r="AG610" s="8"/>
      <c r="AH610" s="8"/>
      <c r="AI610" s="8"/>
      <c r="AJ610" s="8"/>
      <c r="AK610" s="8">
        <v>57.5</v>
      </c>
      <c r="AL610" s="8">
        <v>115</v>
      </c>
      <c r="AM610" s="8">
        <v>0</v>
      </c>
      <c r="AN610" s="8">
        <v>0</v>
      </c>
    </row>
    <row r="611" spans="1:40" x14ac:dyDescent="0.2">
      <c r="A611" s="7" t="s">
        <v>267</v>
      </c>
      <c r="B611" s="6"/>
      <c r="C611" s="6"/>
      <c r="D611" s="6"/>
      <c r="E611" s="6"/>
      <c r="AD611" s="7" t="s">
        <v>246</v>
      </c>
      <c r="AE611" s="7" t="s">
        <v>266</v>
      </c>
      <c r="AF611" s="7" t="s">
        <v>53</v>
      </c>
      <c r="AG611" s="8">
        <v>56.22</v>
      </c>
      <c r="AH611" s="8">
        <v>56.22</v>
      </c>
      <c r="AI611" s="8">
        <v>2.17</v>
      </c>
      <c r="AJ611" s="8">
        <v>2</v>
      </c>
      <c r="AK611" s="8">
        <v>56.22</v>
      </c>
      <c r="AL611" s="8">
        <v>56.22</v>
      </c>
      <c r="AM611" s="8">
        <v>2.17</v>
      </c>
      <c r="AN611" s="8">
        <v>2</v>
      </c>
    </row>
    <row r="612" spans="1:40" x14ac:dyDescent="0.2">
      <c r="A612" s="7" t="s">
        <v>265</v>
      </c>
      <c r="B612" s="6"/>
      <c r="C612" s="6"/>
      <c r="D612" s="6"/>
      <c r="E612" s="6"/>
      <c r="AD612" s="7" t="s">
        <v>245</v>
      </c>
      <c r="AE612" s="7" t="s">
        <v>69</v>
      </c>
      <c r="AF612" s="7" t="s">
        <v>21</v>
      </c>
      <c r="AG612" s="8">
        <v>55.62</v>
      </c>
      <c r="AH612" s="8">
        <v>55.62</v>
      </c>
      <c r="AI612" s="8">
        <v>1.01</v>
      </c>
      <c r="AJ612" s="8">
        <v>0</v>
      </c>
      <c r="AK612" s="8">
        <v>55.62</v>
      </c>
      <c r="AL612" s="8">
        <v>55.62</v>
      </c>
      <c r="AM612" s="8">
        <v>0.93</v>
      </c>
      <c r="AN612" s="8">
        <v>0</v>
      </c>
    </row>
    <row r="613" spans="1:40" x14ac:dyDescent="0.2">
      <c r="A613" s="7" t="s">
        <v>264</v>
      </c>
      <c r="B613" s="6"/>
      <c r="C613" s="6"/>
      <c r="D613" s="6"/>
      <c r="E613" s="6"/>
      <c r="AD613" s="7" t="s">
        <v>244</v>
      </c>
      <c r="AE613" s="7" t="s">
        <v>199</v>
      </c>
      <c r="AF613" s="7" t="s">
        <v>21</v>
      </c>
      <c r="AG613" s="8">
        <v>54.16</v>
      </c>
      <c r="AH613" s="8">
        <v>54.16</v>
      </c>
      <c r="AI613" s="8">
        <v>2.77</v>
      </c>
      <c r="AJ613" s="8">
        <v>2.2599999999999998</v>
      </c>
      <c r="AK613" s="8">
        <v>54.16</v>
      </c>
      <c r="AL613" s="8">
        <v>54.16</v>
      </c>
      <c r="AM613" s="8">
        <v>2.25</v>
      </c>
      <c r="AN613" s="8">
        <v>2.2599999999999998</v>
      </c>
    </row>
    <row r="614" spans="1:40" x14ac:dyDescent="0.2">
      <c r="A614" s="7" t="s">
        <v>263</v>
      </c>
      <c r="B614" s="6"/>
      <c r="C614" s="6"/>
      <c r="D614" s="6"/>
      <c r="E614" s="6"/>
      <c r="AD614" s="7" t="s">
        <v>243</v>
      </c>
      <c r="AE614" s="7" t="s">
        <v>202</v>
      </c>
      <c r="AF614" s="7" t="s">
        <v>21</v>
      </c>
      <c r="AG614" s="8">
        <v>54.16</v>
      </c>
      <c r="AH614" s="8">
        <v>54.16</v>
      </c>
      <c r="AI614" s="8">
        <v>1.39</v>
      </c>
      <c r="AJ614" s="8">
        <v>2.25</v>
      </c>
      <c r="AK614" s="8">
        <v>54.16</v>
      </c>
      <c r="AL614" s="8">
        <v>54.16</v>
      </c>
      <c r="AM614" s="8">
        <v>2.25</v>
      </c>
      <c r="AN614" s="8">
        <v>2.25</v>
      </c>
    </row>
    <row r="615" spans="1:40" x14ac:dyDescent="0.2">
      <c r="A615" s="7" t="s">
        <v>262</v>
      </c>
      <c r="B615" s="6"/>
      <c r="C615" s="6"/>
      <c r="D615" s="6"/>
      <c r="E615" s="6"/>
      <c r="AD615" s="7" t="s">
        <v>242</v>
      </c>
      <c r="AE615" s="7" t="s">
        <v>197</v>
      </c>
      <c r="AF615" s="7" t="s">
        <v>261</v>
      </c>
      <c r="AG615" s="8">
        <v>53.51</v>
      </c>
      <c r="AH615" s="8">
        <v>53.51</v>
      </c>
      <c r="AI615" s="8">
        <v>1</v>
      </c>
      <c r="AJ615" s="8">
        <v>1</v>
      </c>
      <c r="AK615" s="8">
        <v>53.51</v>
      </c>
      <c r="AL615" s="8">
        <v>53.51</v>
      </c>
      <c r="AM615" s="8">
        <v>1</v>
      </c>
      <c r="AN615" s="8">
        <v>1</v>
      </c>
    </row>
    <row r="616" spans="1:40" x14ac:dyDescent="0.2">
      <c r="A616" s="7" t="s">
        <v>260</v>
      </c>
      <c r="B616" s="6"/>
      <c r="C616" s="6"/>
      <c r="D616" s="6"/>
      <c r="E616" s="6"/>
      <c r="AD616" s="7" t="s">
        <v>241</v>
      </c>
      <c r="AE616" s="7" t="s">
        <v>259</v>
      </c>
      <c r="AF616" s="7" t="s">
        <v>21</v>
      </c>
      <c r="AG616" s="8">
        <v>53.09</v>
      </c>
      <c r="AH616" s="8">
        <v>53.09</v>
      </c>
      <c r="AI616" s="8">
        <v>1.39</v>
      </c>
      <c r="AJ616" s="8">
        <v>1.91</v>
      </c>
      <c r="AK616" s="8">
        <v>53.09</v>
      </c>
      <c r="AL616" s="8">
        <v>53.09</v>
      </c>
      <c r="AM616" s="8">
        <v>1.91</v>
      </c>
      <c r="AN616" s="8">
        <v>1.91</v>
      </c>
    </row>
    <row r="617" spans="1:40" x14ac:dyDescent="0.2">
      <c r="A617" s="7" t="s">
        <v>258</v>
      </c>
      <c r="B617" s="6"/>
      <c r="C617" s="6"/>
      <c r="D617" s="6"/>
      <c r="E617" s="6"/>
      <c r="AD617" s="7" t="s">
        <v>240</v>
      </c>
      <c r="AE617" s="7" t="s">
        <v>199</v>
      </c>
      <c r="AF617" s="7" t="s">
        <v>21</v>
      </c>
      <c r="AG617" s="8">
        <v>53.09</v>
      </c>
      <c r="AH617" s="8">
        <v>53.09</v>
      </c>
      <c r="AI617" s="8">
        <v>1.39</v>
      </c>
      <c r="AJ617" s="8">
        <v>1.91</v>
      </c>
      <c r="AK617" s="8">
        <v>53.09</v>
      </c>
      <c r="AL617" s="8">
        <v>53.09</v>
      </c>
      <c r="AM617" s="8">
        <v>1.91</v>
      </c>
      <c r="AN617" s="8">
        <v>1.91</v>
      </c>
    </row>
    <row r="618" spans="1:40" x14ac:dyDescent="0.2">
      <c r="A618" s="7" t="s">
        <v>257</v>
      </c>
      <c r="B618" s="6"/>
      <c r="C618" s="6"/>
      <c r="D618" s="6"/>
      <c r="E618" s="6"/>
      <c r="AD618" s="7" t="s">
        <v>239</v>
      </c>
      <c r="AE618" s="7" t="s">
        <v>22</v>
      </c>
      <c r="AF618" s="7" t="s">
        <v>21</v>
      </c>
      <c r="AG618" s="8">
        <v>52.94</v>
      </c>
      <c r="AH618" s="8">
        <v>52.94</v>
      </c>
      <c r="AI618" s="8">
        <v>3.25</v>
      </c>
      <c r="AJ618" s="8">
        <v>7.92</v>
      </c>
      <c r="AK618" s="8">
        <v>52.94</v>
      </c>
      <c r="AL618" s="8">
        <v>52.94</v>
      </c>
      <c r="AM618" s="8">
        <v>3</v>
      </c>
      <c r="AN618" s="8">
        <v>7.92</v>
      </c>
    </row>
    <row r="619" spans="1:40" x14ac:dyDescent="0.2">
      <c r="A619" s="7" t="s">
        <v>256</v>
      </c>
      <c r="B619" s="6"/>
      <c r="C619" s="6"/>
      <c r="D619" s="6"/>
      <c r="E619" s="6"/>
      <c r="AD619" s="7" t="s">
        <v>238</v>
      </c>
      <c r="AE619" s="7" t="s">
        <v>255</v>
      </c>
      <c r="AF619" s="7" t="s">
        <v>21</v>
      </c>
      <c r="AG619" s="8">
        <v>52.6</v>
      </c>
      <c r="AH619" s="8">
        <v>52.6</v>
      </c>
      <c r="AI619" s="8">
        <v>1.17</v>
      </c>
      <c r="AJ619" s="8">
        <v>2.17</v>
      </c>
      <c r="AK619" s="8">
        <v>52.6</v>
      </c>
      <c r="AL619" s="8">
        <v>52.6</v>
      </c>
      <c r="AM619" s="8">
        <v>2.17</v>
      </c>
      <c r="AN619" s="8">
        <v>2.17</v>
      </c>
    </row>
    <row r="620" spans="1:40" x14ac:dyDescent="0.2">
      <c r="A620" s="7" t="s">
        <v>254</v>
      </c>
      <c r="B620" s="6"/>
      <c r="C620" s="6"/>
      <c r="D620" s="6"/>
      <c r="E620" s="6"/>
      <c r="AD620" s="7" t="s">
        <v>237</v>
      </c>
      <c r="AE620" s="7" t="s">
        <v>253</v>
      </c>
      <c r="AF620" s="7" t="s">
        <v>53</v>
      </c>
      <c r="AG620" s="8">
        <v>51.45</v>
      </c>
      <c r="AH620" s="8">
        <v>51.45</v>
      </c>
      <c r="AI620" s="8">
        <v>2.17</v>
      </c>
      <c r="AJ620" s="8">
        <v>2.16</v>
      </c>
      <c r="AK620" s="8">
        <v>51.45</v>
      </c>
      <c r="AL620" s="8">
        <v>51.45</v>
      </c>
      <c r="AM620" s="8">
        <v>2.17</v>
      </c>
      <c r="AN620" s="8">
        <v>2.16</v>
      </c>
    </row>
    <row r="621" spans="1:40" x14ac:dyDescent="0.2">
      <c r="A621" s="7" t="s">
        <v>252</v>
      </c>
      <c r="B621" s="6"/>
      <c r="C621" s="6"/>
      <c r="D621" s="6"/>
      <c r="E621" s="6"/>
      <c r="AD621" s="7" t="s">
        <v>236</v>
      </c>
      <c r="AE621" s="7" t="s">
        <v>60</v>
      </c>
      <c r="AF621" s="7" t="s">
        <v>21</v>
      </c>
      <c r="AG621" s="8">
        <v>50.91</v>
      </c>
      <c r="AH621" s="8">
        <v>50.91</v>
      </c>
      <c r="AI621" s="8">
        <v>1.39</v>
      </c>
      <c r="AJ621" s="8">
        <v>2</v>
      </c>
      <c r="AK621" s="8">
        <v>50.91</v>
      </c>
      <c r="AL621" s="8">
        <v>50.91</v>
      </c>
      <c r="AM621" s="8">
        <v>1.99</v>
      </c>
      <c r="AN621" s="8">
        <v>2</v>
      </c>
    </row>
    <row r="622" spans="1:40" x14ac:dyDescent="0.2">
      <c r="A622" s="7" t="s">
        <v>251</v>
      </c>
      <c r="B622" s="6"/>
      <c r="C622" s="6"/>
      <c r="D622" s="6"/>
      <c r="E622" s="6"/>
      <c r="AD622" s="7" t="s">
        <v>235</v>
      </c>
      <c r="AE622" s="7" t="s">
        <v>212</v>
      </c>
      <c r="AF622" s="7" t="s">
        <v>21</v>
      </c>
      <c r="AG622" s="8">
        <v>50.91</v>
      </c>
      <c r="AH622" s="8">
        <v>50.91</v>
      </c>
      <c r="AI622" s="8">
        <v>1.39</v>
      </c>
      <c r="AJ622" s="8">
        <v>1.87</v>
      </c>
      <c r="AK622" s="8">
        <v>50.91</v>
      </c>
      <c r="AL622" s="8">
        <v>50.91</v>
      </c>
      <c r="AM622" s="8">
        <v>1.86</v>
      </c>
      <c r="AN622" s="8">
        <v>1.87</v>
      </c>
    </row>
    <row r="623" spans="1:40" x14ac:dyDescent="0.2">
      <c r="A623" s="7" t="s">
        <v>250</v>
      </c>
      <c r="B623" s="6"/>
      <c r="C623" s="6"/>
      <c r="D623" s="6"/>
      <c r="E623" s="6"/>
      <c r="AD623" s="7" t="s">
        <v>234</v>
      </c>
      <c r="AE623" s="7" t="s">
        <v>207</v>
      </c>
      <c r="AF623" s="7" t="s">
        <v>21</v>
      </c>
      <c r="AG623" s="8">
        <v>50.91</v>
      </c>
      <c r="AH623" s="8">
        <v>50.91</v>
      </c>
      <c r="AI623" s="8">
        <v>1.39</v>
      </c>
      <c r="AJ623" s="8">
        <v>1.87</v>
      </c>
      <c r="AK623" s="8">
        <v>50.91</v>
      </c>
      <c r="AL623" s="8">
        <v>50.91</v>
      </c>
      <c r="AM623" s="8">
        <v>1.86</v>
      </c>
      <c r="AN623" s="8">
        <v>1.87</v>
      </c>
    </row>
    <row r="624" spans="1:40" x14ac:dyDescent="0.2">
      <c r="A624" s="7" t="s">
        <v>249</v>
      </c>
      <c r="B624" s="6"/>
      <c r="C624" s="6"/>
      <c r="D624" s="6"/>
      <c r="E624" s="6"/>
      <c r="AD624" s="7" t="s">
        <v>233</v>
      </c>
      <c r="AE624" s="7" t="s">
        <v>210</v>
      </c>
      <c r="AF624" s="7" t="s">
        <v>21</v>
      </c>
      <c r="AG624" s="8">
        <v>50.91</v>
      </c>
      <c r="AH624" s="8">
        <v>50.91</v>
      </c>
      <c r="AI624" s="8">
        <v>1.39</v>
      </c>
      <c r="AJ624" s="8">
        <v>1.87</v>
      </c>
      <c r="AK624" s="8">
        <v>50.91</v>
      </c>
      <c r="AL624" s="8">
        <v>50.91</v>
      </c>
      <c r="AM624" s="8">
        <v>1.86</v>
      </c>
      <c r="AN624" s="8">
        <v>1.87</v>
      </c>
    </row>
    <row r="625" spans="1:40" x14ac:dyDescent="0.2">
      <c r="A625" s="7" t="s">
        <v>248</v>
      </c>
      <c r="B625" s="6"/>
      <c r="C625" s="6"/>
      <c r="D625" s="6"/>
      <c r="E625" s="6"/>
      <c r="AD625" s="7" t="s">
        <v>232</v>
      </c>
      <c r="AE625" s="7" t="s">
        <v>212</v>
      </c>
      <c r="AF625" s="7" t="s">
        <v>21</v>
      </c>
      <c r="AG625" s="8">
        <v>50.84</v>
      </c>
      <c r="AH625" s="8">
        <v>50.84</v>
      </c>
      <c r="AI625" s="8">
        <v>1.39</v>
      </c>
      <c r="AJ625" s="8">
        <v>1.87</v>
      </c>
      <c r="AK625" s="8">
        <v>50.84</v>
      </c>
      <c r="AL625" s="8">
        <v>50.84</v>
      </c>
      <c r="AM625" s="8">
        <v>1.86</v>
      </c>
      <c r="AN625" s="8">
        <v>1.87</v>
      </c>
    </row>
    <row r="626" spans="1:40" x14ac:dyDescent="0.2">
      <c r="A626" s="7" t="s">
        <v>247</v>
      </c>
      <c r="B626" s="6"/>
      <c r="C626" s="6"/>
      <c r="D626" s="6"/>
      <c r="E626" s="6"/>
      <c r="AD626" s="7" t="s">
        <v>231</v>
      </c>
      <c r="AE626" s="7" t="s">
        <v>197</v>
      </c>
      <c r="AF626" s="7" t="s">
        <v>21</v>
      </c>
      <c r="AG626" s="8">
        <v>50.16</v>
      </c>
      <c r="AH626" s="8">
        <v>50.16</v>
      </c>
      <c r="AI626" s="8">
        <v>0</v>
      </c>
      <c r="AJ626" s="8">
        <v>5.89</v>
      </c>
      <c r="AK626" s="8">
        <v>50.16</v>
      </c>
      <c r="AL626" s="8">
        <v>50.16</v>
      </c>
      <c r="AM626" s="8">
        <v>5.89</v>
      </c>
      <c r="AN626" s="8">
        <v>5.89</v>
      </c>
    </row>
    <row r="627" spans="1:40" x14ac:dyDescent="0.2">
      <c r="A627" s="7" t="s">
        <v>246</v>
      </c>
      <c r="B627" s="6"/>
      <c r="C627" s="6"/>
      <c r="D627" s="6"/>
      <c r="E627" s="6"/>
      <c r="AD627" s="7" t="s">
        <v>230</v>
      </c>
      <c r="AE627" s="7" t="s">
        <v>69</v>
      </c>
      <c r="AF627" s="7" t="s">
        <v>21</v>
      </c>
      <c r="AG627" s="8">
        <v>49.02</v>
      </c>
      <c r="AH627" s="8">
        <v>49.02</v>
      </c>
      <c r="AI627" s="8">
        <v>1.01</v>
      </c>
      <c r="AJ627" s="8">
        <v>0</v>
      </c>
      <c r="AK627" s="8">
        <v>49.02</v>
      </c>
      <c r="AL627" s="8">
        <v>49.02</v>
      </c>
      <c r="AM627" s="8">
        <v>0.93</v>
      </c>
      <c r="AN627" s="8">
        <v>0</v>
      </c>
    </row>
    <row r="628" spans="1:40" x14ac:dyDescent="0.2">
      <c r="A628" s="7" t="s">
        <v>245</v>
      </c>
      <c r="B628" s="6"/>
      <c r="C628" s="6"/>
      <c r="D628" s="6"/>
      <c r="E628" s="6"/>
      <c r="AD628" s="7" t="s">
        <v>228</v>
      </c>
      <c r="AE628" s="7" t="s">
        <v>210</v>
      </c>
      <c r="AF628" s="7" t="s">
        <v>21</v>
      </c>
      <c r="AG628" s="8">
        <v>47.81</v>
      </c>
      <c r="AH628" s="8">
        <v>47.81</v>
      </c>
      <c r="AI628" s="8">
        <v>0</v>
      </c>
      <c r="AJ628" s="8">
        <v>1.87</v>
      </c>
      <c r="AK628" s="8">
        <v>47.81</v>
      </c>
      <c r="AL628" s="8">
        <v>47.81</v>
      </c>
      <c r="AM628" s="8">
        <v>1.86</v>
      </c>
      <c r="AN628" s="8">
        <v>1.87</v>
      </c>
    </row>
    <row r="629" spans="1:40" x14ac:dyDescent="0.2">
      <c r="A629" s="7" t="s">
        <v>244</v>
      </c>
      <c r="B629" s="6"/>
      <c r="C629" s="6"/>
      <c r="D629" s="6"/>
      <c r="E629" s="6"/>
      <c r="AD629" s="7" t="s">
        <v>226</v>
      </c>
      <c r="AE629" s="7" t="s">
        <v>69</v>
      </c>
      <c r="AF629" s="7" t="s">
        <v>21</v>
      </c>
      <c r="AG629" s="8">
        <v>46.33</v>
      </c>
      <c r="AH629" s="8">
        <v>46.33</v>
      </c>
      <c r="AI629" s="8">
        <v>1.01</v>
      </c>
      <c r="AJ629" s="8">
        <v>0</v>
      </c>
      <c r="AK629" s="8">
        <v>46.33</v>
      </c>
      <c r="AL629" s="8">
        <v>46.33</v>
      </c>
      <c r="AM629" s="8">
        <v>0.93</v>
      </c>
      <c r="AN629" s="8">
        <v>0</v>
      </c>
    </row>
    <row r="630" spans="1:40" x14ac:dyDescent="0.2">
      <c r="A630" s="7" t="s">
        <v>243</v>
      </c>
      <c r="B630" s="6"/>
      <c r="C630" s="6"/>
      <c r="D630" s="6"/>
      <c r="E630" s="6"/>
      <c r="AD630" s="7" t="s">
        <v>224</v>
      </c>
      <c r="AE630" s="7" t="s">
        <v>69</v>
      </c>
      <c r="AF630" s="7" t="s">
        <v>21</v>
      </c>
      <c r="AG630" s="8">
        <v>45.45</v>
      </c>
      <c r="AH630" s="8">
        <v>45.45</v>
      </c>
      <c r="AI630" s="8">
        <v>4.2699999999999996</v>
      </c>
      <c r="AJ630" s="8">
        <v>1.77</v>
      </c>
      <c r="AK630" s="8">
        <v>45.45</v>
      </c>
      <c r="AL630" s="8">
        <v>45.45</v>
      </c>
      <c r="AM630" s="8">
        <v>1.78</v>
      </c>
      <c r="AN630" s="8">
        <v>1.77</v>
      </c>
    </row>
    <row r="631" spans="1:40" x14ac:dyDescent="0.2">
      <c r="A631" s="7" t="s">
        <v>242</v>
      </c>
      <c r="B631" s="6"/>
      <c r="C631" s="6"/>
      <c r="D631" s="6"/>
      <c r="E631" s="6"/>
      <c r="AD631" s="7" t="s">
        <v>223</v>
      </c>
      <c r="AE631" s="7" t="s">
        <v>19</v>
      </c>
      <c r="AF631" s="7" t="s">
        <v>18</v>
      </c>
      <c r="AG631" s="8">
        <v>41.81</v>
      </c>
      <c r="AH631" s="8">
        <v>41.81</v>
      </c>
      <c r="AI631" s="8">
        <v>2.5</v>
      </c>
      <c r="AJ631" s="8">
        <v>2.17</v>
      </c>
      <c r="AK631" s="8">
        <v>43.81</v>
      </c>
      <c r="AL631" s="8">
        <v>42.81</v>
      </c>
      <c r="AM631" s="8">
        <v>2</v>
      </c>
      <c r="AN631" s="8">
        <v>2.17</v>
      </c>
    </row>
    <row r="632" spans="1:40" x14ac:dyDescent="0.2">
      <c r="A632" s="7" t="s">
        <v>241</v>
      </c>
      <c r="B632" s="6"/>
      <c r="C632" s="6"/>
      <c r="D632" s="6"/>
      <c r="E632" s="6"/>
      <c r="AD632" s="7" t="s">
        <v>222</v>
      </c>
      <c r="AE632" s="7" t="s">
        <v>202</v>
      </c>
      <c r="AF632" s="7" t="s">
        <v>21</v>
      </c>
      <c r="AG632" s="8">
        <v>41.45</v>
      </c>
      <c r="AH632" s="8">
        <v>41.45</v>
      </c>
      <c r="AI632" s="8">
        <v>1.39</v>
      </c>
      <c r="AJ632" s="8">
        <v>1.69</v>
      </c>
      <c r="AK632" s="8">
        <v>41.45</v>
      </c>
      <c r="AL632" s="8">
        <v>41.45</v>
      </c>
      <c r="AM632" s="8">
        <v>1.69</v>
      </c>
      <c r="AN632" s="8">
        <v>1.69</v>
      </c>
    </row>
    <row r="633" spans="1:40" x14ac:dyDescent="0.2">
      <c r="A633" s="7" t="s">
        <v>240</v>
      </c>
      <c r="B633" s="6"/>
      <c r="C633" s="6"/>
      <c r="D633" s="6"/>
      <c r="E633" s="6"/>
      <c r="AD633" s="7" t="s">
        <v>220</v>
      </c>
      <c r="AE633" s="7" t="s">
        <v>199</v>
      </c>
      <c r="AF633" s="7" t="s">
        <v>21</v>
      </c>
      <c r="AG633" s="8">
        <v>41.44</v>
      </c>
      <c r="AH633" s="8">
        <v>41.44</v>
      </c>
      <c r="AI633" s="8">
        <v>0</v>
      </c>
      <c r="AJ633" s="8">
        <v>1.69</v>
      </c>
      <c r="AK633" s="8">
        <v>41.44</v>
      </c>
      <c r="AL633" s="8">
        <v>41.44</v>
      </c>
      <c r="AM633" s="8">
        <v>1.69</v>
      </c>
      <c r="AN633" s="8">
        <v>1.69</v>
      </c>
    </row>
    <row r="634" spans="1:40" x14ac:dyDescent="0.2">
      <c r="A634" s="7" t="s">
        <v>239</v>
      </c>
      <c r="B634" s="6"/>
      <c r="C634" s="6"/>
      <c r="D634" s="6"/>
      <c r="E634" s="6"/>
      <c r="AD634" s="7" t="s">
        <v>219</v>
      </c>
      <c r="AE634" s="7" t="s">
        <v>202</v>
      </c>
      <c r="AF634" s="7" t="s">
        <v>21</v>
      </c>
      <c r="AG634" s="8">
        <v>41.44</v>
      </c>
      <c r="AH634" s="8">
        <v>41.44</v>
      </c>
      <c r="AI634" s="8">
        <v>0</v>
      </c>
      <c r="AJ634" s="8">
        <v>1.69</v>
      </c>
      <c r="AK634" s="8">
        <v>41.44</v>
      </c>
      <c r="AL634" s="8">
        <v>41.44</v>
      </c>
      <c r="AM634" s="8">
        <v>1.69</v>
      </c>
      <c r="AN634" s="8">
        <v>1.69</v>
      </c>
    </row>
    <row r="635" spans="1:40" x14ac:dyDescent="0.2">
      <c r="A635" s="7" t="s">
        <v>238</v>
      </c>
      <c r="B635" s="6"/>
      <c r="C635" s="6"/>
      <c r="D635" s="6"/>
      <c r="E635" s="6"/>
      <c r="AD635" s="7" t="s">
        <v>217</v>
      </c>
      <c r="AE635" s="7" t="s">
        <v>202</v>
      </c>
      <c r="AF635" s="7" t="s">
        <v>21</v>
      </c>
      <c r="AG635" s="8">
        <v>41.44</v>
      </c>
      <c r="AH635" s="8">
        <v>41.44</v>
      </c>
      <c r="AI635" s="8">
        <v>0</v>
      </c>
      <c r="AJ635" s="8">
        <v>1.61</v>
      </c>
      <c r="AK635" s="8">
        <v>41.44</v>
      </c>
      <c r="AL635" s="8">
        <v>41.44</v>
      </c>
      <c r="AM635" s="8">
        <v>1.6</v>
      </c>
      <c r="AN635" s="8">
        <v>1.61</v>
      </c>
    </row>
    <row r="636" spans="1:40" x14ac:dyDescent="0.2">
      <c r="A636" s="7" t="s">
        <v>237</v>
      </c>
      <c r="B636" s="6"/>
      <c r="C636" s="6"/>
      <c r="D636" s="6"/>
      <c r="E636" s="6"/>
      <c r="AD636" s="7" t="s">
        <v>216</v>
      </c>
      <c r="AE636" s="7" t="s">
        <v>202</v>
      </c>
      <c r="AF636" s="7" t="s">
        <v>21</v>
      </c>
      <c r="AG636" s="8">
        <v>41.44</v>
      </c>
      <c r="AH636" s="8">
        <v>41.44</v>
      </c>
      <c r="AI636" s="8">
        <v>0</v>
      </c>
      <c r="AJ636" s="8">
        <v>1.69</v>
      </c>
      <c r="AK636" s="8">
        <v>41.44</v>
      </c>
      <c r="AL636" s="8">
        <v>41.44</v>
      </c>
      <c r="AM636" s="8">
        <v>1.69</v>
      </c>
      <c r="AN636" s="8">
        <v>1.69</v>
      </c>
    </row>
    <row r="637" spans="1:40" x14ac:dyDescent="0.2">
      <c r="A637" s="7" t="s">
        <v>236</v>
      </c>
      <c r="B637" s="6"/>
      <c r="C637" s="6"/>
      <c r="D637" s="6"/>
      <c r="E637" s="6"/>
      <c r="AD637" s="7" t="s">
        <v>215</v>
      </c>
      <c r="AE637" s="7" t="s">
        <v>202</v>
      </c>
      <c r="AF637" s="7" t="s">
        <v>21</v>
      </c>
      <c r="AG637" s="8">
        <v>41.44</v>
      </c>
      <c r="AH637" s="8">
        <v>41.44</v>
      </c>
      <c r="AI637" s="8">
        <v>0</v>
      </c>
      <c r="AJ637" s="8">
        <v>1.6</v>
      </c>
      <c r="AK637" s="8">
        <v>41.44</v>
      </c>
      <c r="AL637" s="8">
        <v>41.44</v>
      </c>
      <c r="AM637" s="8">
        <v>1.6</v>
      </c>
      <c r="AN637" s="8">
        <v>1.6</v>
      </c>
    </row>
    <row r="638" spans="1:40" x14ac:dyDescent="0.2">
      <c r="A638" s="7" t="s">
        <v>235</v>
      </c>
      <c r="B638" s="6"/>
      <c r="C638" s="6"/>
      <c r="D638" s="6"/>
      <c r="E638" s="6"/>
      <c r="AD638" s="7" t="s">
        <v>213</v>
      </c>
      <c r="AE638" s="7" t="s">
        <v>210</v>
      </c>
      <c r="AF638" s="7" t="s">
        <v>21</v>
      </c>
      <c r="AG638" s="8">
        <v>41.44</v>
      </c>
      <c r="AH638" s="8">
        <v>41.44</v>
      </c>
      <c r="AI638" s="8">
        <v>0</v>
      </c>
      <c r="AJ638" s="8">
        <v>1.6</v>
      </c>
      <c r="AK638" s="8">
        <v>41.44</v>
      </c>
      <c r="AL638" s="8">
        <v>41.44</v>
      </c>
      <c r="AM638" s="8">
        <v>1.6</v>
      </c>
      <c r="AN638" s="8">
        <v>1.6</v>
      </c>
    </row>
    <row r="639" spans="1:40" x14ac:dyDescent="0.2">
      <c r="A639" s="7" t="s">
        <v>234</v>
      </c>
      <c r="B639" s="6"/>
      <c r="C639" s="6"/>
      <c r="D639" s="6"/>
      <c r="E639" s="6"/>
      <c r="AD639" s="7" t="s">
        <v>211</v>
      </c>
      <c r="AE639" s="7" t="s">
        <v>212</v>
      </c>
      <c r="AF639" s="7" t="s">
        <v>21</v>
      </c>
      <c r="AG639" s="8">
        <v>41.43</v>
      </c>
      <c r="AH639" s="8">
        <v>41.43</v>
      </c>
      <c r="AI639" s="8">
        <v>0</v>
      </c>
      <c r="AJ639" s="8">
        <v>1.6</v>
      </c>
      <c r="AK639" s="8">
        <v>41.43</v>
      </c>
      <c r="AL639" s="8">
        <v>41.43</v>
      </c>
      <c r="AM639" s="8">
        <v>1.6</v>
      </c>
      <c r="AN639" s="8">
        <v>1.6</v>
      </c>
    </row>
    <row r="640" spans="1:40" x14ac:dyDescent="0.2">
      <c r="A640" s="7" t="s">
        <v>233</v>
      </c>
      <c r="B640" s="6"/>
      <c r="C640" s="6"/>
      <c r="D640" s="6"/>
      <c r="E640" s="6"/>
      <c r="AD640" s="7" t="s">
        <v>209</v>
      </c>
      <c r="AE640" s="7" t="s">
        <v>202</v>
      </c>
      <c r="AF640" s="7" t="s">
        <v>21</v>
      </c>
      <c r="AG640" s="8">
        <v>40.340000000000003</v>
      </c>
      <c r="AH640" s="8">
        <v>40.340000000000003</v>
      </c>
      <c r="AI640" s="8">
        <v>1.39</v>
      </c>
      <c r="AJ640" s="8">
        <v>1.43</v>
      </c>
      <c r="AK640" s="8">
        <v>40.340000000000003</v>
      </c>
      <c r="AL640" s="8">
        <v>40.340000000000003</v>
      </c>
      <c r="AM640" s="8">
        <v>1.43</v>
      </c>
      <c r="AN640" s="8">
        <v>1.43</v>
      </c>
    </row>
    <row r="641" spans="1:40" x14ac:dyDescent="0.2">
      <c r="A641" s="7" t="s">
        <v>232</v>
      </c>
      <c r="B641" s="6"/>
      <c r="C641" s="6"/>
      <c r="D641" s="6"/>
      <c r="E641" s="6"/>
      <c r="AD641" s="7" t="s">
        <v>208</v>
      </c>
      <c r="AE641" s="7" t="s">
        <v>202</v>
      </c>
      <c r="AF641" s="7" t="s">
        <v>21</v>
      </c>
      <c r="AG641" s="8">
        <v>40.340000000000003</v>
      </c>
      <c r="AH641" s="8">
        <v>40.340000000000003</v>
      </c>
      <c r="AI641" s="8">
        <v>1.04</v>
      </c>
      <c r="AJ641" s="8">
        <v>1.43</v>
      </c>
      <c r="AK641" s="8">
        <v>40.340000000000003</v>
      </c>
      <c r="AL641" s="8">
        <v>40.340000000000003</v>
      </c>
      <c r="AM641" s="8">
        <v>1.43</v>
      </c>
      <c r="AN641" s="8">
        <v>1.43</v>
      </c>
    </row>
    <row r="642" spans="1:40" x14ac:dyDescent="0.2">
      <c r="A642" s="7" t="s">
        <v>231</v>
      </c>
      <c r="B642" s="6"/>
      <c r="C642" s="6"/>
      <c r="D642" s="6"/>
      <c r="E642" s="6"/>
      <c r="AD642" s="7" t="s">
        <v>206</v>
      </c>
      <c r="AE642" s="7" t="s">
        <v>202</v>
      </c>
      <c r="AF642" s="7" t="s">
        <v>21</v>
      </c>
      <c r="AG642" s="8">
        <v>40.340000000000003</v>
      </c>
      <c r="AH642" s="8">
        <v>40.340000000000003</v>
      </c>
      <c r="AI642" s="8">
        <v>0</v>
      </c>
      <c r="AJ642" s="8">
        <v>1.43</v>
      </c>
      <c r="AK642" s="8">
        <v>40.340000000000003</v>
      </c>
      <c r="AL642" s="8">
        <v>40.340000000000003</v>
      </c>
      <c r="AM642" s="8">
        <v>1.43</v>
      </c>
      <c r="AN642" s="8">
        <v>1.43</v>
      </c>
    </row>
    <row r="643" spans="1:40" x14ac:dyDescent="0.2">
      <c r="A643" s="7" t="s">
        <v>230</v>
      </c>
      <c r="B643" s="6"/>
      <c r="C643" s="6"/>
      <c r="D643" s="6"/>
      <c r="E643" s="6"/>
      <c r="AD643" s="7" t="s">
        <v>55</v>
      </c>
      <c r="AE643" s="7" t="s">
        <v>229</v>
      </c>
      <c r="AF643" s="7" t="s">
        <v>21</v>
      </c>
      <c r="AG643" s="8"/>
      <c r="AH643" s="8"/>
      <c r="AI643" s="8"/>
      <c r="AJ643" s="8"/>
      <c r="AK643" s="8">
        <v>38.96</v>
      </c>
      <c r="AL643" s="8">
        <v>38.96</v>
      </c>
      <c r="AM643" s="8">
        <v>0</v>
      </c>
      <c r="AN643" s="8">
        <v>0</v>
      </c>
    </row>
    <row r="644" spans="1:40" x14ac:dyDescent="0.2">
      <c r="A644" s="7" t="s">
        <v>228</v>
      </c>
      <c r="B644" s="6"/>
      <c r="C644" s="6"/>
      <c r="D644" s="6"/>
      <c r="E644" s="6"/>
      <c r="AD644" s="7" t="s">
        <v>204</v>
      </c>
      <c r="AE644" s="7" t="s">
        <v>227</v>
      </c>
      <c r="AF644" s="7" t="s">
        <v>21</v>
      </c>
      <c r="AG644" s="8">
        <v>38.51</v>
      </c>
      <c r="AH644" s="8">
        <v>38.51</v>
      </c>
      <c r="AI644" s="8">
        <v>0</v>
      </c>
      <c r="AJ644" s="8">
        <v>1.43</v>
      </c>
      <c r="AK644" s="8">
        <v>38.51</v>
      </c>
      <c r="AL644" s="8">
        <v>38.51</v>
      </c>
      <c r="AM644" s="8">
        <v>1.43</v>
      </c>
      <c r="AN644" s="8">
        <v>1.43</v>
      </c>
    </row>
    <row r="645" spans="1:40" x14ac:dyDescent="0.2">
      <c r="A645" s="7" t="s">
        <v>226</v>
      </c>
      <c r="B645" s="6"/>
      <c r="C645" s="6"/>
      <c r="D645" s="6"/>
      <c r="E645" s="6"/>
      <c r="AD645" s="7" t="s">
        <v>203</v>
      </c>
      <c r="AE645" s="7" t="s">
        <v>225</v>
      </c>
      <c r="AF645" s="7" t="s">
        <v>21</v>
      </c>
      <c r="AG645" s="8">
        <v>29.68</v>
      </c>
      <c r="AH645" s="8">
        <v>38.26</v>
      </c>
      <c r="AI645" s="8">
        <v>4</v>
      </c>
      <c r="AJ645" s="8">
        <v>3.25</v>
      </c>
      <c r="AK645" s="8">
        <v>38.26</v>
      </c>
      <c r="AL645" s="8">
        <v>38.26</v>
      </c>
      <c r="AM645" s="8">
        <v>3.25</v>
      </c>
      <c r="AN645" s="8">
        <v>3.25</v>
      </c>
    </row>
    <row r="646" spans="1:40" x14ac:dyDescent="0.2">
      <c r="A646" s="7" t="s">
        <v>224</v>
      </c>
      <c r="B646" s="6"/>
      <c r="C646" s="6"/>
      <c r="D646" s="6"/>
      <c r="E646" s="6"/>
      <c r="AD646" s="7" t="s">
        <v>201</v>
      </c>
      <c r="AE646" s="7" t="s">
        <v>60</v>
      </c>
      <c r="AF646" s="7" t="s">
        <v>21</v>
      </c>
      <c r="AG646" s="8">
        <v>38.18</v>
      </c>
      <c r="AH646" s="8">
        <v>38.18</v>
      </c>
      <c r="AI646" s="8">
        <v>1.04</v>
      </c>
      <c r="AJ646" s="8">
        <v>1.43</v>
      </c>
      <c r="AK646" s="8">
        <v>38.18</v>
      </c>
      <c r="AL646" s="8">
        <v>38.18</v>
      </c>
      <c r="AM646" s="8">
        <v>1.43</v>
      </c>
      <c r="AN646" s="8">
        <v>1.43</v>
      </c>
    </row>
    <row r="647" spans="1:40" x14ac:dyDescent="0.2">
      <c r="A647" s="7" t="s">
        <v>223</v>
      </c>
      <c r="B647" s="6"/>
      <c r="C647" s="6"/>
      <c r="D647" s="6"/>
      <c r="E647" s="6"/>
      <c r="AD647" s="7" t="s">
        <v>200</v>
      </c>
      <c r="AE647" s="7" t="s">
        <v>60</v>
      </c>
      <c r="AF647" s="7" t="s">
        <v>21</v>
      </c>
      <c r="AG647" s="8">
        <v>38.159999999999997</v>
      </c>
      <c r="AH647" s="8">
        <v>38.159999999999997</v>
      </c>
      <c r="AI647" s="8">
        <v>1.39</v>
      </c>
      <c r="AJ647" s="8">
        <v>1.6</v>
      </c>
      <c r="AK647" s="8">
        <v>38.159999999999997</v>
      </c>
      <c r="AL647" s="8">
        <v>38.159999999999997</v>
      </c>
      <c r="AM647" s="8">
        <v>1.6</v>
      </c>
      <c r="AN647" s="8">
        <v>1.6</v>
      </c>
    </row>
    <row r="648" spans="1:40" x14ac:dyDescent="0.2">
      <c r="A648" s="7" t="s">
        <v>222</v>
      </c>
      <c r="B648" s="6"/>
      <c r="C648" s="6"/>
      <c r="D648" s="6"/>
      <c r="E648" s="6"/>
      <c r="AD648" s="7" t="s">
        <v>198</v>
      </c>
      <c r="AE648" s="7" t="s">
        <v>221</v>
      </c>
      <c r="AF648" s="7" t="s">
        <v>21</v>
      </c>
      <c r="AG648" s="8">
        <v>37.380000000000003</v>
      </c>
      <c r="AH648" s="8">
        <v>37.380000000000003</v>
      </c>
      <c r="AI648" s="8">
        <v>0</v>
      </c>
      <c r="AJ648" s="8">
        <v>0</v>
      </c>
      <c r="AK648" s="8">
        <v>37.380000000000003</v>
      </c>
      <c r="AL648" s="8">
        <v>37.380000000000003</v>
      </c>
      <c r="AM648" s="8">
        <v>1.47</v>
      </c>
      <c r="AN648" s="8">
        <v>0</v>
      </c>
    </row>
    <row r="649" spans="1:40" x14ac:dyDescent="0.2">
      <c r="A649" s="7" t="s">
        <v>220</v>
      </c>
      <c r="B649" s="6"/>
      <c r="C649" s="6"/>
      <c r="D649" s="6"/>
      <c r="E649" s="6"/>
      <c r="AD649" s="7" t="s">
        <v>196</v>
      </c>
      <c r="AE649" s="7" t="s">
        <v>69</v>
      </c>
      <c r="AF649" s="7" t="s">
        <v>21</v>
      </c>
      <c r="AG649" s="8">
        <v>37.06</v>
      </c>
      <c r="AH649" s="8">
        <v>37.06</v>
      </c>
      <c r="AI649" s="8">
        <v>1.01</v>
      </c>
      <c r="AJ649" s="8">
        <v>0</v>
      </c>
      <c r="AK649" s="8">
        <v>37.06</v>
      </c>
      <c r="AL649" s="8">
        <v>37.06</v>
      </c>
      <c r="AM649" s="8">
        <v>0.93</v>
      </c>
      <c r="AN649" s="8">
        <v>0</v>
      </c>
    </row>
    <row r="650" spans="1:40" x14ac:dyDescent="0.2">
      <c r="A650" s="7" t="s">
        <v>219</v>
      </c>
      <c r="B650" s="6"/>
      <c r="C650" s="6"/>
      <c r="D650" s="6"/>
      <c r="E650" s="6"/>
      <c r="AD650" s="7" t="s">
        <v>195</v>
      </c>
      <c r="AE650" s="7" t="s">
        <v>218</v>
      </c>
      <c r="AF650" s="7" t="s">
        <v>21</v>
      </c>
      <c r="AG650" s="8">
        <v>73.08</v>
      </c>
      <c r="AH650" s="8">
        <v>37.06</v>
      </c>
      <c r="AI650" s="8">
        <v>0</v>
      </c>
      <c r="AJ650" s="8">
        <v>0</v>
      </c>
      <c r="AK650" s="8">
        <v>37.06</v>
      </c>
      <c r="AL650" s="8">
        <v>37.06</v>
      </c>
      <c r="AM650" s="8">
        <v>0</v>
      </c>
      <c r="AN650" s="8">
        <v>0</v>
      </c>
    </row>
    <row r="651" spans="1:40" x14ac:dyDescent="0.2">
      <c r="A651" s="7" t="s">
        <v>217</v>
      </c>
      <c r="B651" s="6"/>
      <c r="C651" s="6"/>
      <c r="D651" s="6"/>
      <c r="E651" s="6"/>
      <c r="AD651" s="7" t="s">
        <v>194</v>
      </c>
      <c r="AE651" s="7" t="s">
        <v>210</v>
      </c>
      <c r="AF651" s="7" t="s">
        <v>21</v>
      </c>
      <c r="AG651" s="8">
        <v>37.06</v>
      </c>
      <c r="AH651" s="8">
        <v>37.06</v>
      </c>
      <c r="AI651" s="8">
        <v>0</v>
      </c>
      <c r="AJ651" s="8">
        <v>1.39</v>
      </c>
      <c r="AK651" s="8">
        <v>37.06</v>
      </c>
      <c r="AL651" s="8">
        <v>37.06</v>
      </c>
      <c r="AM651" s="8">
        <v>1.39</v>
      </c>
      <c r="AN651" s="8">
        <v>1.39</v>
      </c>
    </row>
    <row r="652" spans="1:40" x14ac:dyDescent="0.2">
      <c r="A652" s="7" t="s">
        <v>216</v>
      </c>
      <c r="B652" s="6"/>
      <c r="C652" s="6"/>
      <c r="D652" s="6"/>
      <c r="E652" s="6"/>
      <c r="AD652" s="7" t="s">
        <v>193</v>
      </c>
      <c r="AE652" s="7" t="s">
        <v>210</v>
      </c>
      <c r="AF652" s="7" t="s">
        <v>21</v>
      </c>
      <c r="AG652" s="8">
        <v>33.99</v>
      </c>
      <c r="AH652" s="8">
        <v>33.99</v>
      </c>
      <c r="AI652" s="8">
        <v>1.39</v>
      </c>
      <c r="AJ652" s="8">
        <v>1.39</v>
      </c>
      <c r="AK652" s="8">
        <v>33.99</v>
      </c>
      <c r="AL652" s="8">
        <v>33.99</v>
      </c>
      <c r="AM652" s="8">
        <v>1.39</v>
      </c>
      <c r="AN652" s="8">
        <v>1.39</v>
      </c>
    </row>
    <row r="653" spans="1:40" x14ac:dyDescent="0.2">
      <c r="A653" s="7" t="s">
        <v>215</v>
      </c>
      <c r="B653" s="6"/>
      <c r="C653" s="6"/>
      <c r="D653" s="6"/>
      <c r="E653" s="6"/>
      <c r="AD653" s="7" t="s">
        <v>192</v>
      </c>
      <c r="AE653" s="7" t="s">
        <v>214</v>
      </c>
      <c r="AF653" s="7" t="s">
        <v>21</v>
      </c>
      <c r="AG653" s="8">
        <v>32.08</v>
      </c>
      <c r="AH653" s="8">
        <v>32.08</v>
      </c>
      <c r="AI653" s="8">
        <v>1.39</v>
      </c>
      <c r="AJ653" s="8">
        <v>1.17</v>
      </c>
      <c r="AK653" s="8">
        <v>32.08</v>
      </c>
      <c r="AL653" s="8">
        <v>32.08</v>
      </c>
      <c r="AM653" s="8">
        <v>1.17</v>
      </c>
      <c r="AN653" s="8">
        <v>1.17</v>
      </c>
    </row>
    <row r="654" spans="1:40" x14ac:dyDescent="0.2">
      <c r="A654" s="7" t="s">
        <v>213</v>
      </c>
      <c r="B654" s="6"/>
      <c r="C654" s="6"/>
      <c r="D654" s="6"/>
      <c r="E654" s="6"/>
      <c r="AD654" s="7" t="s">
        <v>191</v>
      </c>
      <c r="AE654" s="7" t="s">
        <v>212</v>
      </c>
      <c r="AF654" s="7" t="s">
        <v>21</v>
      </c>
      <c r="AG654" s="8">
        <v>31.77</v>
      </c>
      <c r="AH654" s="8">
        <v>31.77</v>
      </c>
      <c r="AI654" s="8">
        <v>1.39</v>
      </c>
      <c r="AJ654" s="8">
        <v>1.34</v>
      </c>
      <c r="AK654" s="8">
        <v>31.77</v>
      </c>
      <c r="AL654" s="8">
        <v>31.77</v>
      </c>
      <c r="AM654" s="8">
        <v>1.34</v>
      </c>
      <c r="AN654" s="8">
        <v>1.34</v>
      </c>
    </row>
    <row r="655" spans="1:40" x14ac:dyDescent="0.2">
      <c r="A655" s="7" t="s">
        <v>211</v>
      </c>
      <c r="B655" s="6"/>
      <c r="C655" s="6"/>
      <c r="D655" s="6"/>
      <c r="E655" s="6"/>
      <c r="AD655" s="7" t="s">
        <v>190</v>
      </c>
      <c r="AE655" s="7" t="s">
        <v>210</v>
      </c>
      <c r="AF655" s="7" t="s">
        <v>21</v>
      </c>
      <c r="AG655" s="8">
        <v>30.88</v>
      </c>
      <c r="AH655" s="8">
        <v>30.88</v>
      </c>
      <c r="AI655" s="8">
        <v>0</v>
      </c>
      <c r="AJ655" s="8">
        <v>1.1599999999999999</v>
      </c>
      <c r="AK655" s="8">
        <v>30.88</v>
      </c>
      <c r="AL655" s="8">
        <v>30.88</v>
      </c>
      <c r="AM655" s="8">
        <v>1.17</v>
      </c>
      <c r="AN655" s="8">
        <v>1.1599999999999999</v>
      </c>
    </row>
    <row r="656" spans="1:40" x14ac:dyDescent="0.2">
      <c r="A656" s="7" t="s">
        <v>209</v>
      </c>
      <c r="B656" s="6"/>
      <c r="C656" s="6"/>
      <c r="D656" s="6"/>
      <c r="E656" s="6"/>
      <c r="AD656" s="7" t="s">
        <v>189</v>
      </c>
      <c r="AE656" s="7" t="s">
        <v>202</v>
      </c>
      <c r="AF656" s="7" t="s">
        <v>21</v>
      </c>
      <c r="AG656" s="8">
        <v>28.99</v>
      </c>
      <c r="AH656" s="8">
        <v>28.99</v>
      </c>
      <c r="AI656" s="8">
        <v>0</v>
      </c>
      <c r="AJ656" s="8">
        <v>1.17</v>
      </c>
      <c r="AK656" s="8">
        <v>28.99</v>
      </c>
      <c r="AL656" s="8">
        <v>28.99</v>
      </c>
      <c r="AM656" s="8">
        <v>1.17</v>
      </c>
      <c r="AN656" s="8">
        <v>1.17</v>
      </c>
    </row>
    <row r="657" spans="1:40" x14ac:dyDescent="0.2">
      <c r="A657" s="7" t="s">
        <v>208</v>
      </c>
      <c r="B657" s="6"/>
      <c r="C657" s="6"/>
      <c r="D657" s="6"/>
      <c r="E657" s="6"/>
      <c r="AD657" s="7" t="s">
        <v>188</v>
      </c>
      <c r="AE657" s="7" t="s">
        <v>207</v>
      </c>
      <c r="AF657" s="7" t="s">
        <v>21</v>
      </c>
      <c r="AG657" s="8">
        <v>23.64</v>
      </c>
      <c r="AH657" s="8">
        <v>23.64</v>
      </c>
      <c r="AI657" s="8">
        <v>0</v>
      </c>
      <c r="AJ657" s="8">
        <v>0.91</v>
      </c>
      <c r="AK657" s="8">
        <v>23.64</v>
      </c>
      <c r="AL657" s="8">
        <v>23.64</v>
      </c>
      <c r="AM657" s="8">
        <v>0.91</v>
      </c>
      <c r="AN657" s="8">
        <v>0.91</v>
      </c>
    </row>
    <row r="658" spans="1:40" x14ac:dyDescent="0.2">
      <c r="A658" s="7" t="s">
        <v>206</v>
      </c>
      <c r="B658" s="6"/>
      <c r="C658" s="6"/>
      <c r="D658" s="6"/>
      <c r="E658" s="6"/>
      <c r="AD658" s="7" t="s">
        <v>187</v>
      </c>
      <c r="AE658" s="7" t="s">
        <v>205</v>
      </c>
      <c r="AF658" s="7" t="s">
        <v>53</v>
      </c>
      <c r="AG658" s="8">
        <v>23.34</v>
      </c>
      <c r="AH658" s="8">
        <v>23.34</v>
      </c>
      <c r="AI658" s="8">
        <v>1</v>
      </c>
      <c r="AJ658" s="8">
        <v>4.33</v>
      </c>
      <c r="AK658" s="8">
        <v>23.34</v>
      </c>
      <c r="AL658" s="8">
        <v>23.34</v>
      </c>
      <c r="AM658" s="8">
        <v>1</v>
      </c>
      <c r="AN658" s="8">
        <v>4.33</v>
      </c>
    </row>
    <row r="659" spans="1:40" x14ac:dyDescent="0.2">
      <c r="A659" s="7" t="s">
        <v>55</v>
      </c>
      <c r="B659" s="6"/>
      <c r="C659" s="6"/>
      <c r="D659" s="6"/>
      <c r="E659" s="6"/>
      <c r="AD659" s="7" t="s">
        <v>186</v>
      </c>
      <c r="AE659" s="7" t="s">
        <v>36</v>
      </c>
      <c r="AF659" s="7" t="s">
        <v>18</v>
      </c>
      <c r="AG659" s="8">
        <v>19.98</v>
      </c>
      <c r="AH659" s="8">
        <v>19.98</v>
      </c>
      <c r="AI659" s="8">
        <v>0</v>
      </c>
      <c r="AJ659" s="8">
        <v>0</v>
      </c>
      <c r="AK659" s="8">
        <v>20.94</v>
      </c>
      <c r="AL659" s="8">
        <v>20.46</v>
      </c>
      <c r="AM659" s="8">
        <v>0</v>
      </c>
      <c r="AN659" s="8">
        <v>0</v>
      </c>
    </row>
    <row r="660" spans="1:40" x14ac:dyDescent="0.2">
      <c r="A660" s="7" t="s">
        <v>204</v>
      </c>
      <c r="B660" s="6"/>
      <c r="C660" s="6"/>
      <c r="D660" s="6"/>
      <c r="E660" s="6"/>
      <c r="AD660" s="7" t="s">
        <v>185</v>
      </c>
      <c r="AE660" s="7" t="s">
        <v>202</v>
      </c>
      <c r="AF660" s="7" t="s">
        <v>21</v>
      </c>
      <c r="AG660" s="8">
        <v>20.72</v>
      </c>
      <c r="AH660" s="8">
        <v>20.72</v>
      </c>
      <c r="AI660" s="8">
        <v>0</v>
      </c>
      <c r="AJ660" s="8">
        <v>0.74</v>
      </c>
      <c r="AK660" s="8">
        <v>20.72</v>
      </c>
      <c r="AL660" s="8">
        <v>20.72</v>
      </c>
      <c r="AM660" s="8">
        <v>0.74</v>
      </c>
      <c r="AN660" s="8">
        <v>0.74</v>
      </c>
    </row>
    <row r="661" spans="1:40" x14ac:dyDescent="0.2">
      <c r="A661" s="7" t="s">
        <v>203</v>
      </c>
      <c r="B661" s="6"/>
      <c r="C661" s="6"/>
      <c r="D661" s="6"/>
      <c r="E661" s="6"/>
      <c r="AD661" s="7" t="s">
        <v>184</v>
      </c>
      <c r="AE661" s="7" t="s">
        <v>202</v>
      </c>
      <c r="AF661" s="7" t="s">
        <v>21</v>
      </c>
      <c r="AG661" s="8">
        <v>20.399999999999999</v>
      </c>
      <c r="AH661" s="8">
        <v>20.399999999999999</v>
      </c>
      <c r="AI661" s="8">
        <v>0</v>
      </c>
      <c r="AJ661" s="8">
        <v>0</v>
      </c>
      <c r="AK661" s="8">
        <v>20.399999999999999</v>
      </c>
      <c r="AL661" s="8">
        <v>20.399999999999999</v>
      </c>
      <c r="AM661" s="8">
        <v>0</v>
      </c>
      <c r="AN661" s="8">
        <v>0</v>
      </c>
    </row>
    <row r="662" spans="1:40" x14ac:dyDescent="0.2">
      <c r="A662" s="7" t="s">
        <v>201</v>
      </c>
      <c r="B662" s="6"/>
      <c r="C662" s="6"/>
      <c r="D662" s="6"/>
      <c r="E662" s="6"/>
      <c r="AD662" s="7" t="s">
        <v>183</v>
      </c>
      <c r="AE662" s="7" t="s">
        <v>60</v>
      </c>
      <c r="AF662" s="7" t="s">
        <v>21</v>
      </c>
      <c r="AG662" s="8">
        <v>19.079999999999998</v>
      </c>
      <c r="AH662" s="8">
        <v>19.079999999999998</v>
      </c>
      <c r="AI662" s="8">
        <v>1.39</v>
      </c>
      <c r="AJ662" s="8">
        <v>0.87</v>
      </c>
      <c r="AK662" s="8">
        <v>19.079999999999998</v>
      </c>
      <c r="AL662" s="8">
        <v>19.079999999999998</v>
      </c>
      <c r="AM662" s="8">
        <v>0.87</v>
      </c>
      <c r="AN662" s="8">
        <v>0.87</v>
      </c>
    </row>
    <row r="663" spans="1:40" x14ac:dyDescent="0.2">
      <c r="A663" s="7" t="s">
        <v>200</v>
      </c>
      <c r="B663" s="6"/>
      <c r="C663" s="6"/>
      <c r="D663" s="6"/>
      <c r="E663" s="6"/>
      <c r="AD663" s="7" t="s">
        <v>182</v>
      </c>
      <c r="AE663" s="7" t="s">
        <v>199</v>
      </c>
      <c r="AF663" s="7" t="s">
        <v>21</v>
      </c>
      <c r="AG663" s="8">
        <v>18.53</v>
      </c>
      <c r="AH663" s="8">
        <v>18.53</v>
      </c>
      <c r="AI663" s="8">
        <v>0</v>
      </c>
      <c r="AJ663" s="8">
        <v>0.69</v>
      </c>
      <c r="AK663" s="8">
        <v>18.53</v>
      </c>
      <c r="AL663" s="8">
        <v>18.53</v>
      </c>
      <c r="AM663" s="8">
        <v>0.69</v>
      </c>
      <c r="AN663" s="8">
        <v>0.69</v>
      </c>
    </row>
    <row r="664" spans="1:40" x14ac:dyDescent="0.2">
      <c r="A664" s="7" t="s">
        <v>198</v>
      </c>
      <c r="B664" s="6"/>
      <c r="C664" s="6"/>
      <c r="D664" s="6"/>
      <c r="E664" s="6"/>
      <c r="AD664" s="7" t="s">
        <v>181</v>
      </c>
      <c r="AE664" s="7" t="s">
        <v>197</v>
      </c>
      <c r="AF664" s="7" t="s">
        <v>21</v>
      </c>
      <c r="AG664" s="8">
        <v>16.350000000000001</v>
      </c>
      <c r="AH664" s="8">
        <v>16.350000000000001</v>
      </c>
      <c r="AI664" s="8">
        <v>0</v>
      </c>
      <c r="AJ664" s="8">
        <v>0.5</v>
      </c>
      <c r="AK664" s="8">
        <v>16.350000000000001</v>
      </c>
      <c r="AL664" s="8">
        <v>16.350000000000001</v>
      </c>
      <c r="AM664" s="8">
        <v>0</v>
      </c>
      <c r="AN664" s="8">
        <v>0.5</v>
      </c>
    </row>
    <row r="665" spans="1:40" x14ac:dyDescent="0.2">
      <c r="A665" s="7" t="s">
        <v>196</v>
      </c>
      <c r="B665" s="6"/>
      <c r="C665" s="6"/>
      <c r="D665" s="6"/>
      <c r="E665" s="6"/>
      <c r="AD665" s="7" t="s">
        <v>180</v>
      </c>
      <c r="AE665" s="7" t="s">
        <v>19</v>
      </c>
      <c r="AF665" s="7" t="s">
        <v>18</v>
      </c>
      <c r="AG665" s="8">
        <v>11.64</v>
      </c>
      <c r="AH665" s="8">
        <v>11.64</v>
      </c>
      <c r="AI665" s="8">
        <v>0</v>
      </c>
      <c r="AJ665" s="8">
        <v>0.48</v>
      </c>
      <c r="AK665" s="8">
        <v>12.2</v>
      </c>
      <c r="AL665" s="8">
        <v>11.92</v>
      </c>
      <c r="AM665" s="8">
        <v>0.48</v>
      </c>
      <c r="AN665" s="8">
        <v>0.48</v>
      </c>
    </row>
    <row r="666" spans="1:40" x14ac:dyDescent="0.2">
      <c r="A666" s="7" t="s">
        <v>195</v>
      </c>
      <c r="B666" s="6"/>
      <c r="C666" s="6"/>
      <c r="D666" s="6"/>
      <c r="E666" s="6"/>
      <c r="AD666" s="7" t="s">
        <v>179</v>
      </c>
      <c r="AE666" s="7" t="s">
        <v>36</v>
      </c>
      <c r="AF666" s="7" t="s">
        <v>18</v>
      </c>
      <c r="AG666" s="8">
        <v>9.99</v>
      </c>
      <c r="AH666" s="8">
        <v>9.99</v>
      </c>
      <c r="AI666" s="8">
        <v>0</v>
      </c>
      <c r="AJ666" s="8">
        <v>0</v>
      </c>
      <c r="AK666" s="8">
        <v>10.47</v>
      </c>
      <c r="AL666" s="8">
        <v>10.23</v>
      </c>
      <c r="AM666" s="8">
        <v>0</v>
      </c>
      <c r="AN666" s="8">
        <v>0</v>
      </c>
    </row>
    <row r="667" spans="1:40" x14ac:dyDescent="0.2">
      <c r="A667" s="7" t="s">
        <v>194</v>
      </c>
      <c r="B667" s="6"/>
      <c r="C667" s="6"/>
      <c r="D667" s="6"/>
      <c r="E667" s="6"/>
      <c r="AD667" s="7" t="s">
        <v>178</v>
      </c>
      <c r="AE667" s="7" t="s">
        <v>36</v>
      </c>
      <c r="AF667" s="7" t="s">
        <v>18</v>
      </c>
      <c r="AG667" s="8">
        <v>9.99</v>
      </c>
      <c r="AH667" s="8">
        <v>9.99</v>
      </c>
      <c r="AI667" s="8">
        <v>0</v>
      </c>
      <c r="AJ667" s="8">
        <v>0</v>
      </c>
      <c r="AK667" s="8">
        <v>10.47</v>
      </c>
      <c r="AL667" s="8">
        <v>10.23</v>
      </c>
      <c r="AM667" s="8">
        <v>0</v>
      </c>
      <c r="AN667" s="8">
        <v>0</v>
      </c>
    </row>
    <row r="668" spans="1:40" x14ac:dyDescent="0.2">
      <c r="A668" s="7" t="s">
        <v>193</v>
      </c>
      <c r="B668" s="6"/>
      <c r="C668" s="6"/>
      <c r="D668" s="6"/>
      <c r="E668" s="6"/>
      <c r="AD668" s="7" t="s">
        <v>177</v>
      </c>
      <c r="AE668" s="7" t="s">
        <v>19</v>
      </c>
      <c r="AF668" s="7" t="s">
        <v>18</v>
      </c>
      <c r="AG668" s="8">
        <v>8.33</v>
      </c>
      <c r="AH668" s="8">
        <v>8.33</v>
      </c>
      <c r="AI668" s="8">
        <v>0</v>
      </c>
      <c r="AJ668" s="8">
        <v>0</v>
      </c>
      <c r="AK668" s="8">
        <v>8.73</v>
      </c>
      <c r="AL668" s="8">
        <v>8.5299999999999994</v>
      </c>
      <c r="AM668" s="8">
        <v>0</v>
      </c>
      <c r="AN668" s="8">
        <v>0</v>
      </c>
    </row>
    <row r="669" spans="1:40" x14ac:dyDescent="0.2">
      <c r="A669" s="7" t="s">
        <v>192</v>
      </c>
      <c r="B669" s="6"/>
      <c r="C669" s="6"/>
      <c r="D669" s="6"/>
      <c r="E669" s="6"/>
      <c r="AD669" s="7" t="s">
        <v>176</v>
      </c>
      <c r="AE669" s="7" t="s">
        <v>19</v>
      </c>
      <c r="AF669" s="7" t="s">
        <v>18</v>
      </c>
      <c r="AG669" s="8">
        <v>6.66</v>
      </c>
      <c r="AH669" s="8">
        <v>6.66</v>
      </c>
      <c r="AI669" s="8">
        <v>0</v>
      </c>
      <c r="AJ669" s="8">
        <v>0</v>
      </c>
      <c r="AK669" s="8">
        <v>6.98</v>
      </c>
      <c r="AL669" s="8">
        <v>6.82</v>
      </c>
      <c r="AM669" s="8">
        <v>0</v>
      </c>
      <c r="AN669" s="8">
        <v>0</v>
      </c>
    </row>
    <row r="670" spans="1:40" x14ac:dyDescent="0.2">
      <c r="A670" s="7" t="s">
        <v>191</v>
      </c>
      <c r="B670" s="6"/>
      <c r="C670" s="6"/>
      <c r="D670" s="6"/>
      <c r="E670" s="6"/>
      <c r="AD670" s="7" t="s">
        <v>175</v>
      </c>
      <c r="AE670" s="7" t="s">
        <v>19</v>
      </c>
      <c r="AF670" s="7" t="s">
        <v>18</v>
      </c>
      <c r="AG670" s="8">
        <v>6.66</v>
      </c>
      <c r="AH670" s="8">
        <v>6.66</v>
      </c>
      <c r="AI670" s="8">
        <v>0</v>
      </c>
      <c r="AJ670" s="8">
        <v>0</v>
      </c>
      <c r="AK670" s="8">
        <v>6.98</v>
      </c>
      <c r="AL670" s="8">
        <v>6.82</v>
      </c>
      <c r="AM670" s="8">
        <v>0</v>
      </c>
      <c r="AN670" s="8">
        <v>0</v>
      </c>
    </row>
    <row r="671" spans="1:40" x14ac:dyDescent="0.2">
      <c r="A671" s="7" t="s">
        <v>190</v>
      </c>
      <c r="B671" s="6"/>
      <c r="C671" s="6"/>
      <c r="D671" s="6"/>
      <c r="E671" s="6"/>
      <c r="AD671" s="7" t="s">
        <v>173</v>
      </c>
      <c r="AE671" s="7" t="s">
        <v>19</v>
      </c>
      <c r="AF671" s="7" t="s">
        <v>18</v>
      </c>
      <c r="AG671" s="8">
        <v>6.66</v>
      </c>
      <c r="AH671" s="8">
        <v>6.66</v>
      </c>
      <c r="AI671" s="8">
        <v>0</v>
      </c>
      <c r="AJ671" s="8">
        <v>0</v>
      </c>
      <c r="AK671" s="8">
        <v>6.98</v>
      </c>
      <c r="AL671" s="8">
        <v>6.82</v>
      </c>
      <c r="AM671" s="8">
        <v>0</v>
      </c>
      <c r="AN671" s="8">
        <v>0</v>
      </c>
    </row>
    <row r="672" spans="1:40" x14ac:dyDescent="0.2">
      <c r="A672" s="7" t="s">
        <v>189</v>
      </c>
      <c r="B672" s="6"/>
      <c r="C672" s="6"/>
      <c r="D672" s="6"/>
      <c r="E672" s="6"/>
      <c r="AD672" s="7" t="s">
        <v>171</v>
      </c>
      <c r="AE672" s="7" t="s">
        <v>19</v>
      </c>
      <c r="AF672" s="7" t="s">
        <v>18</v>
      </c>
      <c r="AG672" s="8">
        <v>6.66</v>
      </c>
      <c r="AH672" s="8">
        <v>6.66</v>
      </c>
      <c r="AI672" s="8">
        <v>0</v>
      </c>
      <c r="AJ672" s="8">
        <v>0</v>
      </c>
      <c r="AK672" s="8">
        <v>6.98</v>
      </c>
      <c r="AL672" s="8">
        <v>6.82</v>
      </c>
      <c r="AM672" s="8">
        <v>0</v>
      </c>
      <c r="AN672" s="8">
        <v>0</v>
      </c>
    </row>
    <row r="673" spans="1:40" x14ac:dyDescent="0.2">
      <c r="A673" s="7" t="s">
        <v>188</v>
      </c>
      <c r="B673" s="6"/>
      <c r="C673" s="6"/>
      <c r="D673" s="6"/>
      <c r="E673" s="6"/>
      <c r="AD673" s="7" t="s">
        <v>170</v>
      </c>
      <c r="AE673" s="7" t="s">
        <v>19</v>
      </c>
      <c r="AF673" s="7" t="s">
        <v>18</v>
      </c>
      <c r="AG673" s="8">
        <v>6.66</v>
      </c>
      <c r="AH673" s="8">
        <v>6.66</v>
      </c>
      <c r="AI673" s="8">
        <v>0</v>
      </c>
      <c r="AJ673" s="8">
        <v>0</v>
      </c>
      <c r="AK673" s="8">
        <v>6.98</v>
      </c>
      <c r="AL673" s="8">
        <v>6.82</v>
      </c>
      <c r="AM673" s="8">
        <v>0</v>
      </c>
      <c r="AN673" s="8">
        <v>0</v>
      </c>
    </row>
    <row r="674" spans="1:40" x14ac:dyDescent="0.2">
      <c r="A674" s="7" t="s">
        <v>187</v>
      </c>
      <c r="B674" s="6"/>
      <c r="C674" s="6"/>
      <c r="D674" s="6"/>
      <c r="E674" s="6"/>
      <c r="AD674" s="7" t="s">
        <v>169</v>
      </c>
      <c r="AE674" s="7" t="s">
        <v>19</v>
      </c>
      <c r="AF674" s="7" t="s">
        <v>18</v>
      </c>
      <c r="AG674" s="8">
        <v>6.66</v>
      </c>
      <c r="AH674" s="8">
        <v>6.66</v>
      </c>
      <c r="AI674" s="8">
        <v>0</v>
      </c>
      <c r="AJ674" s="8">
        <v>0</v>
      </c>
      <c r="AK674" s="8">
        <v>6.98</v>
      </c>
      <c r="AL674" s="8">
        <v>6.82</v>
      </c>
      <c r="AM674" s="8">
        <v>0</v>
      </c>
      <c r="AN674" s="8">
        <v>0</v>
      </c>
    </row>
    <row r="675" spans="1:40" x14ac:dyDescent="0.2">
      <c r="A675" s="7" t="s">
        <v>186</v>
      </c>
      <c r="B675" s="6"/>
      <c r="C675" s="6"/>
      <c r="D675" s="6"/>
      <c r="E675" s="6"/>
      <c r="AD675" s="7" t="s">
        <v>168</v>
      </c>
      <c r="AE675" s="7" t="s">
        <v>19</v>
      </c>
      <c r="AF675" s="7" t="s">
        <v>18</v>
      </c>
      <c r="AG675" s="8">
        <v>6.66</v>
      </c>
      <c r="AH675" s="8">
        <v>6.66</v>
      </c>
      <c r="AI675" s="8">
        <v>0</v>
      </c>
      <c r="AJ675" s="8">
        <v>0</v>
      </c>
      <c r="AK675" s="8">
        <v>6.98</v>
      </c>
      <c r="AL675" s="8">
        <v>6.82</v>
      </c>
      <c r="AM675" s="8">
        <v>0</v>
      </c>
      <c r="AN675" s="8">
        <v>0</v>
      </c>
    </row>
    <row r="676" spans="1:40" x14ac:dyDescent="0.2">
      <c r="A676" s="7" t="s">
        <v>185</v>
      </c>
      <c r="B676" s="6"/>
      <c r="C676" s="6"/>
      <c r="D676" s="6"/>
      <c r="E676" s="6"/>
      <c r="AD676" s="7" t="s">
        <v>167</v>
      </c>
      <c r="AE676" s="7" t="s">
        <v>44</v>
      </c>
      <c r="AF676" s="7" t="s">
        <v>18</v>
      </c>
      <c r="AG676" s="8">
        <v>6.66</v>
      </c>
      <c r="AH676" s="8">
        <v>6.66</v>
      </c>
      <c r="AI676" s="8">
        <v>0</v>
      </c>
      <c r="AJ676" s="8">
        <v>0</v>
      </c>
      <c r="AK676" s="8">
        <v>6.98</v>
      </c>
      <c r="AL676" s="8">
        <v>6.82</v>
      </c>
      <c r="AM676" s="8">
        <v>0</v>
      </c>
      <c r="AN676" s="8">
        <v>0</v>
      </c>
    </row>
    <row r="677" spans="1:40" x14ac:dyDescent="0.2">
      <c r="A677" s="7" t="s">
        <v>184</v>
      </c>
      <c r="B677" s="6"/>
      <c r="C677" s="6"/>
      <c r="D677" s="6"/>
      <c r="E677" s="6"/>
      <c r="AD677" s="7" t="s">
        <v>166</v>
      </c>
      <c r="AE677" s="7" t="s">
        <v>19</v>
      </c>
      <c r="AF677" s="7" t="s">
        <v>18</v>
      </c>
      <c r="AG677" s="8">
        <v>6.66</v>
      </c>
      <c r="AH677" s="8">
        <v>6.66</v>
      </c>
      <c r="AI677" s="8">
        <v>0</v>
      </c>
      <c r="AJ677" s="8">
        <v>0</v>
      </c>
      <c r="AK677" s="8">
        <v>6.98</v>
      </c>
      <c r="AL677" s="8">
        <v>6.82</v>
      </c>
      <c r="AM677" s="8">
        <v>0</v>
      </c>
      <c r="AN677" s="8">
        <v>0</v>
      </c>
    </row>
    <row r="678" spans="1:40" x14ac:dyDescent="0.2">
      <c r="A678" s="7" t="s">
        <v>183</v>
      </c>
      <c r="B678" s="6"/>
      <c r="C678" s="6"/>
      <c r="D678" s="6"/>
      <c r="E678" s="6"/>
      <c r="AD678" s="7" t="s">
        <v>165</v>
      </c>
      <c r="AE678" s="7" t="s">
        <v>19</v>
      </c>
      <c r="AF678" s="7" t="s">
        <v>18</v>
      </c>
      <c r="AG678" s="8">
        <v>5</v>
      </c>
      <c r="AH678" s="8">
        <v>5</v>
      </c>
      <c r="AI678" s="8">
        <v>0</v>
      </c>
      <c r="AJ678" s="8">
        <v>0</v>
      </c>
      <c r="AK678" s="8">
        <v>5.24</v>
      </c>
      <c r="AL678" s="8">
        <v>5.12</v>
      </c>
      <c r="AM678" s="8">
        <v>0</v>
      </c>
      <c r="AN678" s="8">
        <v>0</v>
      </c>
    </row>
    <row r="679" spans="1:40" x14ac:dyDescent="0.2">
      <c r="A679" s="7" t="s">
        <v>182</v>
      </c>
      <c r="B679" s="6"/>
      <c r="C679" s="6"/>
      <c r="D679" s="6"/>
      <c r="E679" s="6"/>
      <c r="AD679" s="7" t="s">
        <v>164</v>
      </c>
      <c r="AE679" s="7" t="s">
        <v>36</v>
      </c>
      <c r="AF679" s="7" t="s">
        <v>18</v>
      </c>
      <c r="AG679" s="8">
        <v>5</v>
      </c>
      <c r="AH679" s="8">
        <v>5</v>
      </c>
      <c r="AI679" s="8">
        <v>0</v>
      </c>
      <c r="AJ679" s="8">
        <v>0</v>
      </c>
      <c r="AK679" s="8">
        <v>5.24</v>
      </c>
      <c r="AL679" s="8">
        <v>5.12</v>
      </c>
      <c r="AM679" s="8">
        <v>0</v>
      </c>
      <c r="AN679" s="8">
        <v>0</v>
      </c>
    </row>
    <row r="680" spans="1:40" x14ac:dyDescent="0.2">
      <c r="A680" s="7" t="s">
        <v>181</v>
      </c>
      <c r="B680" s="6"/>
      <c r="C680" s="6"/>
      <c r="D680" s="6"/>
      <c r="E680" s="6"/>
      <c r="AD680" s="7" t="s">
        <v>162</v>
      </c>
      <c r="AE680" s="7" t="s">
        <v>36</v>
      </c>
      <c r="AF680" s="7" t="s">
        <v>18</v>
      </c>
      <c r="AG680" s="8">
        <v>5</v>
      </c>
      <c r="AH680" s="8">
        <v>5</v>
      </c>
      <c r="AI680" s="8">
        <v>0</v>
      </c>
      <c r="AJ680" s="8">
        <v>0</v>
      </c>
      <c r="AK680" s="8">
        <v>5.24</v>
      </c>
      <c r="AL680" s="8">
        <v>5.12</v>
      </c>
      <c r="AM680" s="8">
        <v>0</v>
      </c>
      <c r="AN680" s="8">
        <v>0</v>
      </c>
    </row>
    <row r="681" spans="1:40" x14ac:dyDescent="0.2">
      <c r="A681" s="7" t="s">
        <v>180</v>
      </c>
      <c r="B681" s="6"/>
      <c r="C681" s="6"/>
      <c r="D681" s="6"/>
      <c r="E681" s="6"/>
      <c r="AD681" s="7" t="s">
        <v>160</v>
      </c>
      <c r="AE681" s="7" t="s">
        <v>36</v>
      </c>
      <c r="AF681" s="7" t="s">
        <v>18</v>
      </c>
      <c r="AG681" s="8">
        <v>5</v>
      </c>
      <c r="AH681" s="8">
        <v>5</v>
      </c>
      <c r="AI681" s="8">
        <v>0</v>
      </c>
      <c r="AJ681" s="8">
        <v>0</v>
      </c>
      <c r="AK681" s="8">
        <v>5.24</v>
      </c>
      <c r="AL681" s="8">
        <v>5.12</v>
      </c>
      <c r="AM681" s="8">
        <v>0</v>
      </c>
      <c r="AN681" s="8">
        <v>0</v>
      </c>
    </row>
    <row r="682" spans="1:40" x14ac:dyDescent="0.2">
      <c r="A682" s="7" t="s">
        <v>179</v>
      </c>
      <c r="B682" s="6"/>
      <c r="C682" s="6"/>
      <c r="D682" s="6"/>
      <c r="E682" s="6"/>
      <c r="AD682" s="7" t="s">
        <v>159</v>
      </c>
      <c r="AE682" s="7" t="s">
        <v>36</v>
      </c>
      <c r="AF682" s="7" t="s">
        <v>18</v>
      </c>
      <c r="AG682" s="8">
        <v>5</v>
      </c>
      <c r="AH682" s="8">
        <v>5</v>
      </c>
      <c r="AI682" s="8">
        <v>0</v>
      </c>
      <c r="AJ682" s="8">
        <v>0</v>
      </c>
      <c r="AK682" s="8">
        <v>5.24</v>
      </c>
      <c r="AL682" s="8">
        <v>5.12</v>
      </c>
      <c r="AM682" s="8">
        <v>0</v>
      </c>
      <c r="AN682" s="8">
        <v>0</v>
      </c>
    </row>
    <row r="683" spans="1:40" x14ac:dyDescent="0.2">
      <c r="A683" s="7" t="s">
        <v>178</v>
      </c>
      <c r="B683" s="6"/>
      <c r="C683" s="6"/>
      <c r="D683" s="6"/>
      <c r="E683" s="6"/>
      <c r="AD683" s="7" t="s">
        <v>158</v>
      </c>
      <c r="AE683" s="7" t="s">
        <v>36</v>
      </c>
      <c r="AF683" s="7" t="s">
        <v>18</v>
      </c>
      <c r="AG683" s="8">
        <v>5</v>
      </c>
      <c r="AH683" s="8">
        <v>5</v>
      </c>
      <c r="AI683" s="8">
        <v>0</v>
      </c>
      <c r="AJ683" s="8">
        <v>0</v>
      </c>
      <c r="AK683" s="8">
        <v>5.24</v>
      </c>
      <c r="AL683" s="8">
        <v>5.12</v>
      </c>
      <c r="AM683" s="8">
        <v>0</v>
      </c>
      <c r="AN683" s="8">
        <v>0</v>
      </c>
    </row>
    <row r="684" spans="1:40" x14ac:dyDescent="0.2">
      <c r="A684" s="7" t="s">
        <v>177</v>
      </c>
      <c r="B684" s="6"/>
      <c r="C684" s="6"/>
      <c r="D684" s="6"/>
      <c r="E684" s="6"/>
      <c r="AD684" s="7" t="s">
        <v>156</v>
      </c>
      <c r="AE684" s="7" t="s">
        <v>36</v>
      </c>
      <c r="AF684" s="7" t="s">
        <v>18</v>
      </c>
      <c r="AG684" s="8">
        <v>3.33</v>
      </c>
      <c r="AH684" s="8">
        <v>3.33</v>
      </c>
      <c r="AI684" s="8">
        <v>0</v>
      </c>
      <c r="AJ684" s="8">
        <v>0</v>
      </c>
      <c r="AK684" s="8">
        <v>3.49</v>
      </c>
      <c r="AL684" s="8">
        <v>3.41</v>
      </c>
      <c r="AM684" s="8">
        <v>0</v>
      </c>
      <c r="AN684" s="8">
        <v>0</v>
      </c>
    </row>
    <row r="685" spans="1:40" x14ac:dyDescent="0.2">
      <c r="A685" s="7" t="s">
        <v>176</v>
      </c>
      <c r="B685" s="6"/>
      <c r="C685" s="6"/>
      <c r="D685" s="6"/>
      <c r="E685" s="6"/>
      <c r="AD685" s="7" t="s">
        <v>154</v>
      </c>
      <c r="AE685" s="7" t="s">
        <v>19</v>
      </c>
      <c r="AF685" s="7" t="s">
        <v>18</v>
      </c>
      <c r="AG685" s="8">
        <v>3.33</v>
      </c>
      <c r="AH685" s="8">
        <v>3.33</v>
      </c>
      <c r="AI685" s="8">
        <v>0</v>
      </c>
      <c r="AJ685" s="8">
        <v>0</v>
      </c>
      <c r="AK685" s="8">
        <v>3.49</v>
      </c>
      <c r="AL685" s="8">
        <v>3.41</v>
      </c>
      <c r="AM685" s="8">
        <v>0</v>
      </c>
      <c r="AN685" s="8">
        <v>0</v>
      </c>
    </row>
    <row r="686" spans="1:40" x14ac:dyDescent="0.2">
      <c r="A686" s="7" t="s">
        <v>175</v>
      </c>
      <c r="B686" s="6"/>
      <c r="C686" s="6"/>
      <c r="D686" s="6"/>
      <c r="E686" s="6"/>
      <c r="AD686" s="7" t="s">
        <v>152</v>
      </c>
      <c r="AE686" s="7" t="s">
        <v>174</v>
      </c>
      <c r="AF686" s="7" t="s">
        <v>21</v>
      </c>
      <c r="AG686" s="8">
        <v>51.28</v>
      </c>
      <c r="AH686" s="8">
        <v>51.28</v>
      </c>
      <c r="AI686" s="8">
        <v>0</v>
      </c>
      <c r="AJ686" s="8">
        <v>2.08</v>
      </c>
      <c r="AK686" s="8">
        <v>0.05</v>
      </c>
      <c r="AL686" s="8">
        <v>51.33</v>
      </c>
      <c r="AM686" s="8">
        <v>2.08</v>
      </c>
      <c r="AN686" s="8">
        <v>2.08</v>
      </c>
    </row>
    <row r="687" spans="1:40" x14ac:dyDescent="0.2">
      <c r="A687" s="7" t="s">
        <v>173</v>
      </c>
      <c r="B687" s="6"/>
      <c r="C687" s="6"/>
      <c r="D687" s="6"/>
      <c r="E687" s="6"/>
      <c r="AD687" s="7" t="s">
        <v>151</v>
      </c>
      <c r="AE687" s="7" t="s">
        <v>172</v>
      </c>
      <c r="AF687" s="7" t="s">
        <v>33</v>
      </c>
      <c r="AG687" s="8">
        <v>0</v>
      </c>
      <c r="AH687" s="8">
        <v>0</v>
      </c>
      <c r="AI687" s="8">
        <v>22</v>
      </c>
      <c r="AJ687" s="8">
        <v>0</v>
      </c>
      <c r="AK687" s="8">
        <v>0</v>
      </c>
      <c r="AL687" s="8">
        <v>0</v>
      </c>
      <c r="AM687" s="8">
        <v>24</v>
      </c>
      <c r="AN687" s="8">
        <v>0</v>
      </c>
    </row>
    <row r="688" spans="1:40" x14ac:dyDescent="0.2">
      <c r="A688" s="7" t="s">
        <v>171</v>
      </c>
      <c r="B688" s="6"/>
      <c r="C688" s="6"/>
      <c r="D688" s="6"/>
      <c r="E688" s="6"/>
      <c r="AD688" s="7" t="s">
        <v>150</v>
      </c>
      <c r="AE688" s="7" t="s">
        <v>44</v>
      </c>
      <c r="AF688" s="7" t="s">
        <v>18</v>
      </c>
      <c r="AG688" s="8">
        <v>0</v>
      </c>
      <c r="AH688" s="8">
        <v>0</v>
      </c>
      <c r="AI688" s="8">
        <v>0</v>
      </c>
      <c r="AJ688" s="8">
        <v>30.33</v>
      </c>
      <c r="AK688" s="8">
        <v>0</v>
      </c>
      <c r="AL688" s="8">
        <v>0</v>
      </c>
      <c r="AM688" s="8">
        <v>0</v>
      </c>
      <c r="AN688" s="8">
        <v>30.33</v>
      </c>
    </row>
    <row r="689" spans="1:40" x14ac:dyDescent="0.2">
      <c r="A689" s="7" t="s">
        <v>170</v>
      </c>
      <c r="B689" s="6"/>
      <c r="C689" s="6"/>
      <c r="D689" s="6"/>
      <c r="E689" s="6"/>
      <c r="AD689" s="7" t="s">
        <v>149</v>
      </c>
      <c r="AE689" s="7" t="s">
        <v>36</v>
      </c>
      <c r="AF689" s="7" t="s">
        <v>18</v>
      </c>
      <c r="AG689" s="8"/>
      <c r="AH689" s="8"/>
      <c r="AI689" s="8"/>
      <c r="AJ689" s="8"/>
      <c r="AK689" s="8">
        <v>0</v>
      </c>
      <c r="AL689" s="8">
        <v>0</v>
      </c>
      <c r="AM689" s="8">
        <v>0</v>
      </c>
      <c r="AN689" s="8">
        <v>5.41</v>
      </c>
    </row>
    <row r="690" spans="1:40" x14ac:dyDescent="0.2">
      <c r="A690" s="7" t="s">
        <v>169</v>
      </c>
      <c r="B690" s="6"/>
      <c r="C690" s="6"/>
      <c r="D690" s="6"/>
      <c r="E690" s="6"/>
      <c r="AD690" s="7" t="s">
        <v>148</v>
      </c>
      <c r="AE690" s="7" t="s">
        <v>78</v>
      </c>
      <c r="AF690" s="7" t="s">
        <v>15</v>
      </c>
      <c r="AG690" s="8">
        <v>0</v>
      </c>
      <c r="AH690" s="8">
        <v>0</v>
      </c>
      <c r="AI690" s="8">
        <v>1.5</v>
      </c>
      <c r="AJ690" s="8">
        <v>0</v>
      </c>
      <c r="AK690" s="8">
        <v>0</v>
      </c>
      <c r="AL690" s="8">
        <v>0</v>
      </c>
      <c r="AM690" s="8">
        <v>2</v>
      </c>
      <c r="AN690" s="8">
        <v>0</v>
      </c>
    </row>
    <row r="691" spans="1:40" x14ac:dyDescent="0.2">
      <c r="A691" s="7" t="s">
        <v>168</v>
      </c>
      <c r="B691" s="6"/>
      <c r="C691" s="6"/>
      <c r="D691" s="6"/>
      <c r="E691" s="6"/>
      <c r="AD691" s="7" t="s">
        <v>147</v>
      </c>
      <c r="AE691" s="7" t="s">
        <v>78</v>
      </c>
      <c r="AF691" s="7" t="s">
        <v>15</v>
      </c>
      <c r="AG691" s="8"/>
      <c r="AH691" s="8"/>
      <c r="AI691" s="8"/>
      <c r="AJ691" s="8"/>
      <c r="AK691" s="8">
        <v>0</v>
      </c>
      <c r="AL691" s="8">
        <v>0</v>
      </c>
      <c r="AM691" s="8">
        <v>0</v>
      </c>
      <c r="AN691" s="8">
        <v>0</v>
      </c>
    </row>
    <row r="692" spans="1:40" x14ac:dyDescent="0.2">
      <c r="A692" s="7" t="s">
        <v>167</v>
      </c>
      <c r="B692" s="6"/>
      <c r="C692" s="6"/>
      <c r="D692" s="6"/>
      <c r="E692" s="6"/>
      <c r="AD692" s="7" t="s">
        <v>145</v>
      </c>
      <c r="AE692" s="7" t="s">
        <v>78</v>
      </c>
      <c r="AF692" s="7" t="s">
        <v>15</v>
      </c>
      <c r="AG692" s="8"/>
      <c r="AH692" s="8"/>
      <c r="AI692" s="8"/>
      <c r="AJ692" s="8"/>
      <c r="AK692" s="8">
        <v>0</v>
      </c>
      <c r="AL692" s="8">
        <v>0</v>
      </c>
      <c r="AM692" s="8">
        <v>1</v>
      </c>
      <c r="AN692" s="8">
        <v>0</v>
      </c>
    </row>
    <row r="693" spans="1:40" x14ac:dyDescent="0.2">
      <c r="A693" s="7" t="s">
        <v>166</v>
      </c>
      <c r="B693" s="6"/>
      <c r="C693" s="6"/>
      <c r="D693" s="6"/>
      <c r="E693" s="6"/>
      <c r="AD693" s="7" t="s">
        <v>144</v>
      </c>
      <c r="AE693" s="7" t="s">
        <v>16</v>
      </c>
      <c r="AF693" s="7" t="s">
        <v>15</v>
      </c>
      <c r="AG693" s="8">
        <v>0</v>
      </c>
      <c r="AH693" s="8">
        <v>0</v>
      </c>
      <c r="AI693" s="8">
        <v>199.92</v>
      </c>
      <c r="AJ693" s="8">
        <v>0</v>
      </c>
      <c r="AK693" s="8">
        <v>0</v>
      </c>
      <c r="AL693" s="8">
        <v>0</v>
      </c>
      <c r="AM693" s="8">
        <v>195.42</v>
      </c>
      <c r="AN693" s="8">
        <v>0</v>
      </c>
    </row>
    <row r="694" spans="1:40" x14ac:dyDescent="0.2">
      <c r="A694" s="7" t="s">
        <v>165</v>
      </c>
      <c r="B694" s="6"/>
      <c r="C694" s="6"/>
      <c r="D694" s="6"/>
      <c r="E694" s="6"/>
      <c r="AD694" s="7" t="s">
        <v>143</v>
      </c>
      <c r="AE694" s="7" t="s">
        <v>163</v>
      </c>
      <c r="AF694" s="7" t="s">
        <v>33</v>
      </c>
      <c r="AG694" s="8">
        <v>0</v>
      </c>
      <c r="AH694" s="8">
        <v>0</v>
      </c>
      <c r="AI694" s="8">
        <v>0</v>
      </c>
      <c r="AJ694" s="8">
        <v>0</v>
      </c>
      <c r="AK694" s="8">
        <v>0</v>
      </c>
      <c r="AL694" s="8">
        <v>0</v>
      </c>
      <c r="AM694" s="8">
        <v>0</v>
      </c>
      <c r="AN694" s="8">
        <v>0</v>
      </c>
    </row>
    <row r="695" spans="1:40" x14ac:dyDescent="0.2">
      <c r="A695" s="7" t="s">
        <v>164</v>
      </c>
      <c r="B695" s="6"/>
      <c r="C695" s="6"/>
      <c r="D695" s="6"/>
      <c r="E695" s="6"/>
      <c r="AD695" s="7" t="s">
        <v>142</v>
      </c>
      <c r="AE695" s="7" t="s">
        <v>163</v>
      </c>
      <c r="AF695" s="7" t="s">
        <v>33</v>
      </c>
      <c r="AG695" s="8"/>
      <c r="AH695" s="8"/>
      <c r="AI695" s="8"/>
      <c r="AJ695" s="8"/>
      <c r="AK695" s="8">
        <v>0</v>
      </c>
      <c r="AL695" s="8">
        <v>0</v>
      </c>
      <c r="AM695" s="8">
        <v>0</v>
      </c>
      <c r="AN695" s="8">
        <v>0</v>
      </c>
    </row>
    <row r="696" spans="1:40" x14ac:dyDescent="0.2">
      <c r="A696" s="7" t="s">
        <v>162</v>
      </c>
      <c r="B696" s="6"/>
      <c r="C696" s="6"/>
      <c r="D696" s="6"/>
      <c r="E696" s="6"/>
      <c r="AD696" s="7" t="s">
        <v>141</v>
      </c>
      <c r="AE696" s="7" t="s">
        <v>161</v>
      </c>
      <c r="AF696" s="7" t="s">
        <v>18</v>
      </c>
      <c r="AG696" s="8">
        <v>-9000</v>
      </c>
      <c r="AH696" s="8">
        <v>0</v>
      </c>
      <c r="AI696" s="8">
        <v>0</v>
      </c>
      <c r="AJ696" s="8">
        <v>0</v>
      </c>
      <c r="AK696" s="8">
        <v>0</v>
      </c>
      <c r="AL696" s="8">
        <v>0</v>
      </c>
      <c r="AM696" s="8">
        <v>0</v>
      </c>
      <c r="AN696" s="8">
        <v>0</v>
      </c>
    </row>
    <row r="697" spans="1:40" x14ac:dyDescent="0.2">
      <c r="A697" s="7" t="s">
        <v>160</v>
      </c>
      <c r="B697" s="6"/>
      <c r="C697" s="6"/>
      <c r="D697" s="6"/>
      <c r="E697" s="6"/>
      <c r="AD697" s="7" t="s">
        <v>140</v>
      </c>
      <c r="AE697" s="7" t="s">
        <v>16</v>
      </c>
      <c r="AF697" s="7" t="s">
        <v>27</v>
      </c>
      <c r="AG697" s="8">
        <v>0</v>
      </c>
      <c r="AH697" s="8">
        <v>0</v>
      </c>
      <c r="AI697" s="8">
        <v>590.29</v>
      </c>
      <c r="AJ697" s="8">
        <v>0</v>
      </c>
      <c r="AK697" s="8">
        <v>0</v>
      </c>
      <c r="AL697" s="8">
        <v>0</v>
      </c>
      <c r="AM697" s="8">
        <v>732.89</v>
      </c>
      <c r="AN697" s="8">
        <v>0</v>
      </c>
    </row>
    <row r="698" spans="1:40" x14ac:dyDescent="0.2">
      <c r="A698" s="7" t="s">
        <v>159</v>
      </c>
      <c r="B698" s="6"/>
      <c r="C698" s="6"/>
      <c r="D698" s="6"/>
      <c r="E698" s="6"/>
      <c r="AD698" s="7" t="s">
        <v>139</v>
      </c>
      <c r="AE698" s="7" t="s">
        <v>94</v>
      </c>
      <c r="AF698" s="7" t="s">
        <v>33</v>
      </c>
      <c r="AG698" s="8">
        <v>0</v>
      </c>
      <c r="AH698" s="8">
        <v>0</v>
      </c>
      <c r="AI698" s="8">
        <v>0</v>
      </c>
      <c r="AJ698" s="8">
        <v>0</v>
      </c>
      <c r="AK698" s="8">
        <v>0</v>
      </c>
      <c r="AL698" s="8">
        <v>0</v>
      </c>
      <c r="AM698" s="8">
        <v>0</v>
      </c>
      <c r="AN698" s="8">
        <v>0</v>
      </c>
    </row>
    <row r="699" spans="1:40" x14ac:dyDescent="0.2">
      <c r="A699" s="7" t="s">
        <v>158</v>
      </c>
      <c r="B699" s="6"/>
      <c r="C699" s="6"/>
      <c r="D699" s="6"/>
      <c r="E699" s="6"/>
      <c r="AD699" s="7" t="s">
        <v>138</v>
      </c>
      <c r="AE699" s="7" t="s">
        <v>94</v>
      </c>
      <c r="AF699" s="7" t="s">
        <v>157</v>
      </c>
      <c r="AG699" s="8"/>
      <c r="AH699" s="8"/>
      <c r="AI699" s="8"/>
      <c r="AJ699" s="8"/>
      <c r="AK699" s="8">
        <v>0</v>
      </c>
      <c r="AL699" s="8">
        <v>0</v>
      </c>
      <c r="AM699" s="8">
        <v>0</v>
      </c>
      <c r="AN699" s="8">
        <v>0</v>
      </c>
    </row>
    <row r="700" spans="1:40" x14ac:dyDescent="0.2">
      <c r="A700" s="7" t="s">
        <v>156</v>
      </c>
      <c r="B700" s="6"/>
      <c r="C700" s="6"/>
      <c r="D700" s="6"/>
      <c r="E700" s="6"/>
      <c r="AD700" s="7" t="s">
        <v>137</v>
      </c>
      <c r="AE700" s="7" t="s">
        <v>155</v>
      </c>
      <c r="AF700" s="7" t="s">
        <v>33</v>
      </c>
      <c r="AG700" s="8">
        <v>0</v>
      </c>
      <c r="AH700" s="8">
        <v>0</v>
      </c>
      <c r="AI700" s="8">
        <v>0</v>
      </c>
      <c r="AJ700" s="8">
        <v>0</v>
      </c>
      <c r="AK700" s="8">
        <v>0</v>
      </c>
      <c r="AL700" s="8">
        <v>0</v>
      </c>
      <c r="AM700" s="8">
        <v>0</v>
      </c>
      <c r="AN700" s="8">
        <v>0</v>
      </c>
    </row>
    <row r="701" spans="1:40" x14ac:dyDescent="0.2">
      <c r="A701" s="7" t="s">
        <v>154</v>
      </c>
      <c r="B701" s="6"/>
      <c r="C701" s="6"/>
      <c r="D701" s="6"/>
      <c r="E701" s="6"/>
      <c r="AD701" s="7" t="s">
        <v>136</v>
      </c>
      <c r="AE701" s="7" t="s">
        <v>153</v>
      </c>
      <c r="AF701" s="7" t="s">
        <v>33</v>
      </c>
      <c r="AG701" s="8">
        <v>0</v>
      </c>
      <c r="AH701" s="8">
        <v>0</v>
      </c>
      <c r="AI701" s="8">
        <v>0</v>
      </c>
      <c r="AJ701" s="8">
        <v>0</v>
      </c>
      <c r="AK701" s="8">
        <v>0</v>
      </c>
      <c r="AL701" s="8">
        <v>0</v>
      </c>
      <c r="AM701" s="8">
        <v>0</v>
      </c>
      <c r="AN701" s="8">
        <v>0</v>
      </c>
    </row>
    <row r="702" spans="1:40" x14ac:dyDescent="0.2">
      <c r="A702" s="7" t="s">
        <v>152</v>
      </c>
      <c r="B702" s="6"/>
      <c r="C702" s="6"/>
      <c r="D702" s="6"/>
      <c r="E702" s="6"/>
      <c r="AD702" s="7" t="s">
        <v>135</v>
      </c>
      <c r="AE702" s="7" t="s">
        <v>16</v>
      </c>
      <c r="AF702" s="7" t="s">
        <v>15</v>
      </c>
      <c r="AG702" s="8">
        <v>0</v>
      </c>
      <c r="AH702" s="8">
        <v>0</v>
      </c>
      <c r="AI702" s="8">
        <v>2.5</v>
      </c>
      <c r="AJ702" s="8">
        <v>0</v>
      </c>
      <c r="AK702" s="8">
        <v>0</v>
      </c>
      <c r="AL702" s="8">
        <v>0</v>
      </c>
      <c r="AM702" s="8">
        <v>30.5</v>
      </c>
      <c r="AN702" s="8">
        <v>0</v>
      </c>
    </row>
    <row r="703" spans="1:40" x14ac:dyDescent="0.2">
      <c r="A703" s="7" t="s">
        <v>151</v>
      </c>
      <c r="B703" s="6"/>
      <c r="C703" s="6"/>
      <c r="D703" s="6"/>
      <c r="E703" s="6"/>
      <c r="AD703" s="7" t="s">
        <v>133</v>
      </c>
      <c r="AE703" s="7" t="s">
        <v>16</v>
      </c>
      <c r="AF703" s="7" t="s">
        <v>15</v>
      </c>
      <c r="AG703" s="8"/>
      <c r="AH703" s="8"/>
      <c r="AI703" s="8"/>
      <c r="AJ703" s="8"/>
      <c r="AK703" s="8">
        <v>0</v>
      </c>
      <c r="AL703" s="8">
        <v>0</v>
      </c>
      <c r="AM703" s="8">
        <v>21</v>
      </c>
      <c r="AN703" s="8">
        <v>0</v>
      </c>
    </row>
    <row r="704" spans="1:40" x14ac:dyDescent="0.2">
      <c r="A704" s="7" t="s">
        <v>150</v>
      </c>
      <c r="B704" s="6"/>
      <c r="C704" s="6"/>
      <c r="D704" s="6"/>
      <c r="E704" s="6"/>
      <c r="AD704" s="7" t="s">
        <v>131</v>
      </c>
      <c r="AE704" s="7" t="s">
        <v>19</v>
      </c>
      <c r="AF704" s="7" t="s">
        <v>18</v>
      </c>
      <c r="AG704" s="8"/>
      <c r="AH704" s="8"/>
      <c r="AI704" s="8"/>
      <c r="AJ704" s="8"/>
      <c r="AK704" s="8">
        <v>0</v>
      </c>
      <c r="AL704" s="8">
        <v>0</v>
      </c>
      <c r="AM704" s="8">
        <v>0</v>
      </c>
      <c r="AN704" s="8">
        <v>0</v>
      </c>
    </row>
    <row r="705" spans="1:40" x14ac:dyDescent="0.2">
      <c r="A705" s="7" t="s">
        <v>149</v>
      </c>
      <c r="B705" s="6"/>
      <c r="C705" s="6"/>
      <c r="D705" s="6"/>
      <c r="E705" s="6"/>
      <c r="AD705" s="7" t="s">
        <v>129</v>
      </c>
      <c r="AE705" s="7" t="s">
        <v>16</v>
      </c>
      <c r="AF705" s="7" t="s">
        <v>15</v>
      </c>
      <c r="AG705" s="8">
        <v>0</v>
      </c>
      <c r="AH705" s="8">
        <v>0</v>
      </c>
      <c r="AI705" s="8">
        <v>94.5</v>
      </c>
      <c r="AJ705" s="8">
        <v>0</v>
      </c>
      <c r="AK705" s="8">
        <v>0</v>
      </c>
      <c r="AL705" s="8">
        <v>0</v>
      </c>
      <c r="AM705" s="8">
        <v>826</v>
      </c>
      <c r="AN705" s="8">
        <v>0</v>
      </c>
    </row>
    <row r="706" spans="1:40" x14ac:dyDescent="0.2">
      <c r="A706" s="7" t="s">
        <v>148</v>
      </c>
      <c r="B706" s="6"/>
      <c r="C706" s="6"/>
      <c r="D706" s="6"/>
      <c r="E706" s="6"/>
      <c r="AD706" s="7" t="s">
        <v>127</v>
      </c>
      <c r="AE706" s="7" t="s">
        <v>19</v>
      </c>
      <c r="AF706" s="7" t="s">
        <v>18</v>
      </c>
      <c r="AG706" s="8">
        <v>0</v>
      </c>
      <c r="AH706" s="8">
        <v>0</v>
      </c>
      <c r="AI706" s="8">
        <v>21.5</v>
      </c>
      <c r="AJ706" s="8">
        <v>0</v>
      </c>
      <c r="AK706" s="8">
        <v>0</v>
      </c>
      <c r="AL706" s="8">
        <v>0</v>
      </c>
      <c r="AM706" s="8">
        <v>10</v>
      </c>
      <c r="AN706" s="8">
        <v>0</v>
      </c>
    </row>
    <row r="707" spans="1:40" x14ac:dyDescent="0.2">
      <c r="A707" s="7" t="s">
        <v>147</v>
      </c>
      <c r="B707" s="6"/>
      <c r="C707" s="6"/>
      <c r="D707" s="6"/>
      <c r="E707" s="6"/>
      <c r="AD707" s="7" t="s">
        <v>126</v>
      </c>
      <c r="AE707" s="7" t="s">
        <v>146</v>
      </c>
      <c r="AF707" s="7" t="s">
        <v>53</v>
      </c>
      <c r="AG707" s="8">
        <v>0</v>
      </c>
      <c r="AH707" s="8">
        <v>90.09</v>
      </c>
      <c r="AI707" s="8">
        <v>4.33</v>
      </c>
      <c r="AJ707" s="8">
        <v>4.33</v>
      </c>
      <c r="AK707" s="8">
        <v>0</v>
      </c>
      <c r="AL707" s="8">
        <v>90.09</v>
      </c>
      <c r="AM707" s="8">
        <v>4.33</v>
      </c>
      <c r="AN707" s="8">
        <v>4.33</v>
      </c>
    </row>
    <row r="708" spans="1:40" x14ac:dyDescent="0.2">
      <c r="A708" s="7" t="s">
        <v>145</v>
      </c>
      <c r="B708" s="6"/>
      <c r="C708" s="6"/>
      <c r="D708" s="6"/>
      <c r="E708" s="6"/>
      <c r="AD708" s="7" t="s">
        <v>125</v>
      </c>
      <c r="AE708" s="7" t="s">
        <v>44</v>
      </c>
      <c r="AF708" s="7" t="s">
        <v>18</v>
      </c>
      <c r="AG708" s="8">
        <v>0</v>
      </c>
      <c r="AH708" s="8">
        <v>0</v>
      </c>
      <c r="AI708" s="8">
        <v>3.33</v>
      </c>
      <c r="AJ708" s="8">
        <v>0</v>
      </c>
      <c r="AK708" s="8">
        <v>0</v>
      </c>
      <c r="AL708" s="8">
        <v>0</v>
      </c>
      <c r="AM708" s="8">
        <v>6</v>
      </c>
      <c r="AN708" s="8">
        <v>0</v>
      </c>
    </row>
    <row r="709" spans="1:40" x14ac:dyDescent="0.2">
      <c r="A709" s="7" t="s">
        <v>144</v>
      </c>
      <c r="B709" s="6"/>
      <c r="C709" s="6"/>
      <c r="D709" s="6"/>
      <c r="E709" s="6"/>
      <c r="AD709" s="7" t="s">
        <v>123</v>
      </c>
      <c r="AE709" s="7" t="s">
        <v>19</v>
      </c>
      <c r="AF709" s="7" t="s">
        <v>18</v>
      </c>
      <c r="AG709" s="8">
        <v>0</v>
      </c>
      <c r="AH709" s="8">
        <v>0</v>
      </c>
      <c r="AI709" s="8">
        <v>32.17</v>
      </c>
      <c r="AJ709" s="8">
        <v>0</v>
      </c>
      <c r="AK709" s="8">
        <v>0</v>
      </c>
      <c r="AL709" s="8">
        <v>0</v>
      </c>
      <c r="AM709" s="8">
        <v>31.25</v>
      </c>
      <c r="AN709" s="8">
        <v>0</v>
      </c>
    </row>
    <row r="710" spans="1:40" x14ac:dyDescent="0.2">
      <c r="A710" s="7" t="s">
        <v>143</v>
      </c>
      <c r="B710" s="6"/>
      <c r="C710" s="6"/>
      <c r="D710" s="6"/>
      <c r="E710" s="6"/>
      <c r="AD710" s="7" t="s">
        <v>121</v>
      </c>
      <c r="AE710" s="7" t="s">
        <v>36</v>
      </c>
      <c r="AF710" s="7" t="s">
        <v>18</v>
      </c>
      <c r="AG710" s="8"/>
      <c r="AH710" s="8"/>
      <c r="AI710" s="8"/>
      <c r="AJ710" s="8"/>
      <c r="AK710" s="8">
        <v>0</v>
      </c>
      <c r="AL710" s="8">
        <v>0</v>
      </c>
      <c r="AM710" s="8">
        <v>2</v>
      </c>
      <c r="AN710" s="8">
        <v>0</v>
      </c>
    </row>
    <row r="711" spans="1:40" x14ac:dyDescent="0.2">
      <c r="A711" s="7" t="s">
        <v>142</v>
      </c>
      <c r="B711" s="6"/>
      <c r="C711" s="6"/>
      <c r="D711" s="6"/>
      <c r="E711" s="6"/>
      <c r="AD711" s="7" t="s">
        <v>120</v>
      </c>
      <c r="AE711" s="7" t="s">
        <v>44</v>
      </c>
      <c r="AF711" s="7" t="s">
        <v>18</v>
      </c>
      <c r="AG711" s="8">
        <v>0</v>
      </c>
      <c r="AH711" s="8">
        <v>0</v>
      </c>
      <c r="AI711" s="8">
        <v>10.25</v>
      </c>
      <c r="AJ711" s="8">
        <v>0</v>
      </c>
      <c r="AK711" s="8">
        <v>0</v>
      </c>
      <c r="AL711" s="8">
        <v>0</v>
      </c>
      <c r="AM711" s="8">
        <v>9.5</v>
      </c>
      <c r="AN711" s="8">
        <v>0</v>
      </c>
    </row>
    <row r="712" spans="1:40" x14ac:dyDescent="0.2">
      <c r="A712" s="7" t="s">
        <v>141</v>
      </c>
      <c r="B712" s="6"/>
      <c r="C712" s="6"/>
      <c r="D712" s="6"/>
      <c r="E712" s="6"/>
      <c r="AD712" s="7" t="s">
        <v>118</v>
      </c>
      <c r="AE712" s="7" t="s">
        <v>19</v>
      </c>
      <c r="AF712" s="7" t="s">
        <v>18</v>
      </c>
      <c r="AG712" s="8">
        <v>0</v>
      </c>
      <c r="AH712" s="8">
        <v>0</v>
      </c>
      <c r="AI712" s="8">
        <v>10.54</v>
      </c>
      <c r="AJ712" s="8">
        <v>0</v>
      </c>
      <c r="AK712" s="8">
        <v>0</v>
      </c>
      <c r="AL712" s="8">
        <v>0</v>
      </c>
      <c r="AM712" s="8">
        <v>10.62</v>
      </c>
      <c r="AN712" s="8">
        <v>0</v>
      </c>
    </row>
    <row r="713" spans="1:40" x14ac:dyDescent="0.2">
      <c r="A713" s="7" t="s">
        <v>140</v>
      </c>
      <c r="B713" s="6"/>
      <c r="C713" s="6"/>
      <c r="D713" s="6"/>
      <c r="E713" s="6"/>
      <c r="AD713" s="7" t="s">
        <v>116</v>
      </c>
      <c r="AE713" s="7" t="s">
        <v>44</v>
      </c>
      <c r="AF713" s="7" t="s">
        <v>18</v>
      </c>
      <c r="AG713" s="8">
        <v>0</v>
      </c>
      <c r="AH713" s="8">
        <v>0</v>
      </c>
      <c r="AI713" s="8">
        <v>10</v>
      </c>
      <c r="AJ713" s="8">
        <v>0</v>
      </c>
      <c r="AK713" s="8">
        <v>0</v>
      </c>
      <c r="AL713" s="8">
        <v>0</v>
      </c>
      <c r="AM713" s="8">
        <v>8</v>
      </c>
      <c r="AN713" s="8">
        <v>0</v>
      </c>
    </row>
    <row r="714" spans="1:40" x14ac:dyDescent="0.2">
      <c r="A714" s="7" t="s">
        <v>139</v>
      </c>
      <c r="B714" s="6"/>
      <c r="C714" s="6"/>
      <c r="D714" s="6"/>
      <c r="E714" s="6"/>
      <c r="AD714" s="7" t="s">
        <v>114</v>
      </c>
      <c r="AE714" s="7" t="s">
        <v>44</v>
      </c>
      <c r="AF714" s="7" t="s">
        <v>18</v>
      </c>
      <c r="AG714" s="8">
        <v>0</v>
      </c>
      <c r="AH714" s="8">
        <v>0</v>
      </c>
      <c r="AI714" s="8">
        <v>17.5</v>
      </c>
      <c r="AJ714" s="8">
        <v>0</v>
      </c>
      <c r="AK714" s="8">
        <v>0</v>
      </c>
      <c r="AL714" s="8">
        <v>0</v>
      </c>
      <c r="AM714" s="8">
        <v>14</v>
      </c>
      <c r="AN714" s="8">
        <v>0</v>
      </c>
    </row>
    <row r="715" spans="1:40" x14ac:dyDescent="0.2">
      <c r="A715" s="7" t="s">
        <v>138</v>
      </c>
      <c r="B715" s="6"/>
      <c r="C715" s="6"/>
      <c r="D715" s="6"/>
      <c r="E715" s="6"/>
      <c r="AD715" s="7" t="s">
        <v>113</v>
      </c>
      <c r="AE715" s="7" t="s">
        <v>44</v>
      </c>
      <c r="AF715" s="7" t="s">
        <v>18</v>
      </c>
      <c r="AG715" s="8">
        <v>0</v>
      </c>
      <c r="AH715" s="8">
        <v>0</v>
      </c>
      <c r="AI715" s="8">
        <v>1</v>
      </c>
      <c r="AJ715" s="8">
        <v>0</v>
      </c>
      <c r="AK715" s="8">
        <v>0</v>
      </c>
      <c r="AL715" s="8">
        <v>0</v>
      </c>
      <c r="AM715" s="8">
        <v>6</v>
      </c>
      <c r="AN715" s="8">
        <v>0</v>
      </c>
    </row>
    <row r="716" spans="1:40" x14ac:dyDescent="0.2">
      <c r="A716" s="7" t="s">
        <v>137</v>
      </c>
      <c r="B716" s="6"/>
      <c r="C716" s="6"/>
      <c r="D716" s="6"/>
      <c r="E716" s="6"/>
      <c r="AD716" s="7" t="s">
        <v>111</v>
      </c>
      <c r="AE716" s="7" t="s">
        <v>44</v>
      </c>
      <c r="AF716" s="7" t="s">
        <v>18</v>
      </c>
      <c r="AG716" s="8">
        <v>0</v>
      </c>
      <c r="AH716" s="8">
        <v>0</v>
      </c>
      <c r="AI716" s="8">
        <v>14.42</v>
      </c>
      <c r="AJ716" s="8">
        <v>0</v>
      </c>
      <c r="AK716" s="8">
        <v>0</v>
      </c>
      <c r="AL716" s="8">
        <v>0</v>
      </c>
      <c r="AM716" s="8">
        <v>11.67</v>
      </c>
      <c r="AN716" s="8">
        <v>0</v>
      </c>
    </row>
    <row r="717" spans="1:40" x14ac:dyDescent="0.2">
      <c r="A717" s="7" t="s">
        <v>136</v>
      </c>
      <c r="B717" s="6"/>
      <c r="C717" s="6"/>
      <c r="D717" s="6"/>
      <c r="E717" s="6"/>
      <c r="AD717" s="7" t="s">
        <v>109</v>
      </c>
      <c r="AE717" s="7" t="s">
        <v>16</v>
      </c>
      <c r="AF717" s="7" t="s">
        <v>15</v>
      </c>
      <c r="AG717" s="8">
        <v>0</v>
      </c>
      <c r="AH717" s="8">
        <v>0</v>
      </c>
      <c r="AI717" s="8">
        <v>74.349999999999994</v>
      </c>
      <c r="AJ717" s="8">
        <v>0</v>
      </c>
      <c r="AK717" s="8">
        <v>0</v>
      </c>
      <c r="AL717" s="8">
        <v>0</v>
      </c>
      <c r="AM717" s="8">
        <v>205.11</v>
      </c>
      <c r="AN717" s="8">
        <v>0</v>
      </c>
    </row>
    <row r="718" spans="1:40" x14ac:dyDescent="0.2">
      <c r="A718" s="7" t="s">
        <v>135</v>
      </c>
      <c r="B718" s="6"/>
      <c r="C718" s="6"/>
      <c r="D718" s="6"/>
      <c r="E718" s="6"/>
      <c r="AD718" s="7" t="s">
        <v>107</v>
      </c>
      <c r="AE718" s="7" t="s">
        <v>134</v>
      </c>
      <c r="AF718" s="7" t="s">
        <v>24</v>
      </c>
      <c r="AG718" s="8">
        <v>0</v>
      </c>
      <c r="AH718" s="8">
        <v>0</v>
      </c>
      <c r="AI718" s="8">
        <v>0</v>
      </c>
      <c r="AJ718" s="8">
        <v>86.67</v>
      </c>
      <c r="AK718" s="8">
        <v>0</v>
      </c>
      <c r="AL718" s="8">
        <v>0</v>
      </c>
      <c r="AM718" s="8">
        <v>0</v>
      </c>
      <c r="AN718" s="8">
        <v>86.67</v>
      </c>
    </row>
    <row r="719" spans="1:40" x14ac:dyDescent="0.2">
      <c r="A719" s="7" t="s">
        <v>133</v>
      </c>
      <c r="B719" s="6"/>
      <c r="C719" s="6"/>
      <c r="D719" s="6"/>
      <c r="E719" s="6"/>
      <c r="AD719" s="7" t="s">
        <v>105</v>
      </c>
      <c r="AE719" s="7" t="s">
        <v>132</v>
      </c>
      <c r="AF719" s="7" t="s">
        <v>33</v>
      </c>
      <c r="AG719" s="8">
        <v>0</v>
      </c>
      <c r="AH719" s="8">
        <v>0</v>
      </c>
      <c r="AI719" s="8">
        <v>0</v>
      </c>
      <c r="AJ719" s="8">
        <v>0</v>
      </c>
      <c r="AK719" s="8">
        <v>0</v>
      </c>
      <c r="AL719" s="8">
        <v>0</v>
      </c>
      <c r="AM719" s="8">
        <v>0</v>
      </c>
      <c r="AN719" s="8">
        <v>0</v>
      </c>
    </row>
    <row r="720" spans="1:40" x14ac:dyDescent="0.2">
      <c r="A720" s="7" t="s">
        <v>131</v>
      </c>
      <c r="B720" s="6"/>
      <c r="C720" s="6"/>
      <c r="D720" s="6"/>
      <c r="E720" s="6"/>
      <c r="AD720" s="7" t="s">
        <v>104</v>
      </c>
      <c r="AE720" s="7" t="s">
        <v>130</v>
      </c>
      <c r="AF720" s="7" t="s">
        <v>33</v>
      </c>
      <c r="AG720" s="8">
        <v>0</v>
      </c>
      <c r="AH720" s="8">
        <v>0</v>
      </c>
      <c r="AI720" s="8">
        <v>0</v>
      </c>
      <c r="AJ720" s="8">
        <v>0</v>
      </c>
      <c r="AK720" s="8">
        <v>0</v>
      </c>
      <c r="AL720" s="8">
        <v>0</v>
      </c>
      <c r="AM720" s="8">
        <v>0</v>
      </c>
      <c r="AN720" s="8">
        <v>0</v>
      </c>
    </row>
    <row r="721" spans="1:40" x14ac:dyDescent="0.2">
      <c r="A721" s="7" t="s">
        <v>129</v>
      </c>
      <c r="B721" s="6"/>
      <c r="C721" s="6"/>
      <c r="D721" s="6"/>
      <c r="E721" s="6"/>
      <c r="AD721" s="7" t="s">
        <v>103</v>
      </c>
      <c r="AE721" s="7" t="s">
        <v>128</v>
      </c>
      <c r="AF721" s="7" t="s">
        <v>33</v>
      </c>
      <c r="AG721" s="8">
        <v>0</v>
      </c>
      <c r="AH721" s="8">
        <v>0</v>
      </c>
      <c r="AI721" s="8">
        <v>0</v>
      </c>
      <c r="AJ721" s="8">
        <v>0</v>
      </c>
      <c r="AK721" s="8">
        <v>0</v>
      </c>
      <c r="AL721" s="8">
        <v>0</v>
      </c>
      <c r="AM721" s="8">
        <v>0</v>
      </c>
      <c r="AN721" s="8">
        <v>0</v>
      </c>
    </row>
    <row r="722" spans="1:40" x14ac:dyDescent="0.2">
      <c r="A722" s="7" t="s">
        <v>127</v>
      </c>
      <c r="B722" s="6"/>
      <c r="C722" s="6"/>
      <c r="D722" s="6"/>
      <c r="E722" s="6"/>
      <c r="AD722" s="7" t="s">
        <v>9</v>
      </c>
      <c r="AE722" s="7" t="s">
        <v>44</v>
      </c>
      <c r="AF722" s="7" t="s">
        <v>18</v>
      </c>
      <c r="AG722" s="8">
        <v>0</v>
      </c>
      <c r="AH722" s="8">
        <v>0</v>
      </c>
      <c r="AI722" s="8">
        <v>139.47999999999999</v>
      </c>
      <c r="AJ722" s="8">
        <v>0</v>
      </c>
      <c r="AK722" s="8">
        <v>0</v>
      </c>
      <c r="AL722" s="8">
        <v>0</v>
      </c>
      <c r="AM722" s="8">
        <v>52.16</v>
      </c>
      <c r="AN722" s="8">
        <v>0</v>
      </c>
    </row>
    <row r="723" spans="1:40" x14ac:dyDescent="0.2">
      <c r="A723" s="7" t="s">
        <v>126</v>
      </c>
      <c r="B723" s="6"/>
      <c r="C723" s="6"/>
      <c r="D723" s="6"/>
      <c r="E723" s="6"/>
      <c r="AD723" s="7" t="s">
        <v>102</v>
      </c>
      <c r="AE723" s="7" t="s">
        <v>19</v>
      </c>
      <c r="AF723" s="7" t="s">
        <v>18</v>
      </c>
      <c r="AG723" s="8">
        <v>0</v>
      </c>
      <c r="AH723" s="8">
        <v>0</v>
      </c>
      <c r="AI723" s="8">
        <v>10</v>
      </c>
      <c r="AJ723" s="8">
        <v>0</v>
      </c>
      <c r="AK723" s="8">
        <v>0</v>
      </c>
      <c r="AL723" s="8">
        <v>0</v>
      </c>
      <c r="AM723" s="8">
        <v>8.33</v>
      </c>
      <c r="AN723" s="8">
        <v>0</v>
      </c>
    </row>
    <row r="724" spans="1:40" x14ac:dyDescent="0.2">
      <c r="A724" s="7" t="s">
        <v>125</v>
      </c>
      <c r="B724" s="6"/>
      <c r="C724" s="6"/>
      <c r="D724" s="6"/>
      <c r="E724" s="6"/>
      <c r="AD724" s="7" t="s">
        <v>100</v>
      </c>
      <c r="AE724" s="7" t="s">
        <v>124</v>
      </c>
      <c r="AF724" s="7" t="s">
        <v>33</v>
      </c>
      <c r="AG724" s="8">
        <v>0</v>
      </c>
      <c r="AH724" s="8">
        <v>0</v>
      </c>
      <c r="AI724" s="8">
        <v>0</v>
      </c>
      <c r="AJ724" s="8">
        <v>0</v>
      </c>
      <c r="AK724" s="8">
        <v>0</v>
      </c>
      <c r="AL724" s="8">
        <v>0</v>
      </c>
      <c r="AM724" s="8">
        <v>0</v>
      </c>
      <c r="AN724" s="8">
        <v>0</v>
      </c>
    </row>
    <row r="725" spans="1:40" x14ac:dyDescent="0.2">
      <c r="A725" s="7" t="s">
        <v>123</v>
      </c>
      <c r="B725" s="6"/>
      <c r="C725" s="6"/>
      <c r="D725" s="6"/>
      <c r="E725" s="6"/>
      <c r="AD725" s="7" t="s">
        <v>98</v>
      </c>
      <c r="AE725" s="7" t="s">
        <v>122</v>
      </c>
      <c r="AF725" s="7" t="s">
        <v>33</v>
      </c>
      <c r="AG725" s="8">
        <v>0</v>
      </c>
      <c r="AH725" s="8">
        <v>0</v>
      </c>
      <c r="AI725" s="8">
        <v>0</v>
      </c>
      <c r="AJ725" s="8">
        <v>0</v>
      </c>
      <c r="AK725" s="8">
        <v>0</v>
      </c>
      <c r="AL725" s="8">
        <v>0</v>
      </c>
      <c r="AM725" s="8">
        <v>0</v>
      </c>
      <c r="AN725" s="8">
        <v>0</v>
      </c>
    </row>
    <row r="726" spans="1:40" x14ac:dyDescent="0.2">
      <c r="A726" s="7" t="s">
        <v>121</v>
      </c>
      <c r="B726" s="6"/>
      <c r="C726" s="6"/>
      <c r="D726" s="6"/>
      <c r="E726" s="6"/>
      <c r="AD726" s="7" t="s">
        <v>97</v>
      </c>
      <c r="AE726" s="7" t="s">
        <v>49</v>
      </c>
      <c r="AF726" s="7" t="s">
        <v>27</v>
      </c>
      <c r="AG726" s="8">
        <v>0</v>
      </c>
      <c r="AH726" s="8">
        <v>0</v>
      </c>
      <c r="AI726" s="8">
        <v>0</v>
      </c>
      <c r="AJ726" s="8">
        <v>0</v>
      </c>
      <c r="AK726" s="8">
        <v>0</v>
      </c>
      <c r="AL726" s="8">
        <v>0</v>
      </c>
      <c r="AM726" s="8">
        <v>0</v>
      </c>
      <c r="AN726" s="8">
        <v>0</v>
      </c>
    </row>
    <row r="727" spans="1:40" x14ac:dyDescent="0.2">
      <c r="A727" s="7" t="s">
        <v>120</v>
      </c>
      <c r="B727" s="6"/>
      <c r="C727" s="6"/>
      <c r="D727" s="6"/>
      <c r="E727" s="6"/>
      <c r="AD727" s="7" t="s">
        <v>96</v>
      </c>
      <c r="AE727" s="7" t="s">
        <v>119</v>
      </c>
      <c r="AF727" s="7" t="s">
        <v>33</v>
      </c>
      <c r="AG727" s="8">
        <v>0</v>
      </c>
      <c r="AH727" s="8">
        <v>0</v>
      </c>
      <c r="AI727" s="8">
        <v>0</v>
      </c>
      <c r="AJ727" s="8">
        <v>0</v>
      </c>
      <c r="AK727" s="8">
        <v>0</v>
      </c>
      <c r="AL727" s="8">
        <v>0</v>
      </c>
      <c r="AM727" s="8">
        <v>0</v>
      </c>
      <c r="AN727" s="8">
        <v>0</v>
      </c>
    </row>
    <row r="728" spans="1:40" x14ac:dyDescent="0.2">
      <c r="A728" s="7" t="s">
        <v>118</v>
      </c>
      <c r="B728" s="6"/>
      <c r="C728" s="6"/>
      <c r="D728" s="6"/>
      <c r="E728" s="6"/>
      <c r="AD728" s="7" t="s">
        <v>95</v>
      </c>
      <c r="AE728" s="7" t="s">
        <v>117</v>
      </c>
      <c r="AF728" s="7" t="s">
        <v>33</v>
      </c>
      <c r="AG728" s="8">
        <v>0</v>
      </c>
      <c r="AH728" s="8">
        <v>0</v>
      </c>
      <c r="AI728" s="8">
        <v>0</v>
      </c>
      <c r="AJ728" s="8">
        <v>0</v>
      </c>
      <c r="AK728" s="8">
        <v>0</v>
      </c>
      <c r="AL728" s="8">
        <v>0</v>
      </c>
      <c r="AM728" s="8">
        <v>0</v>
      </c>
      <c r="AN728" s="8">
        <v>0</v>
      </c>
    </row>
    <row r="729" spans="1:40" x14ac:dyDescent="0.2">
      <c r="A729" s="7" t="s">
        <v>116</v>
      </c>
      <c r="B729" s="6"/>
      <c r="C729" s="6"/>
      <c r="D729" s="6"/>
      <c r="E729" s="6"/>
      <c r="AD729" s="7" t="s">
        <v>93</v>
      </c>
      <c r="AE729" s="7" t="s">
        <v>115</v>
      </c>
      <c r="AF729" s="7" t="s">
        <v>33</v>
      </c>
      <c r="AG729" s="8">
        <v>0</v>
      </c>
      <c r="AH729" s="8">
        <v>0</v>
      </c>
      <c r="AI729" s="8">
        <v>0</v>
      </c>
      <c r="AJ729" s="8">
        <v>0</v>
      </c>
      <c r="AK729" s="8">
        <v>0</v>
      </c>
      <c r="AL729" s="8">
        <v>0</v>
      </c>
      <c r="AM729" s="8">
        <v>0</v>
      </c>
      <c r="AN729" s="8">
        <v>0</v>
      </c>
    </row>
    <row r="730" spans="1:40" x14ac:dyDescent="0.2">
      <c r="A730" s="7" t="s">
        <v>114</v>
      </c>
      <c r="B730" s="6"/>
      <c r="C730" s="6"/>
      <c r="D730" s="6"/>
      <c r="E730" s="6"/>
      <c r="AD730" s="7" t="s">
        <v>91</v>
      </c>
      <c r="AE730" s="7" t="s">
        <v>112</v>
      </c>
      <c r="AF730" s="7" t="s">
        <v>33</v>
      </c>
      <c r="AG730" s="8">
        <v>0</v>
      </c>
      <c r="AH730" s="8">
        <v>0</v>
      </c>
      <c r="AI730" s="8">
        <v>0</v>
      </c>
      <c r="AJ730" s="8">
        <v>0</v>
      </c>
      <c r="AK730" s="8">
        <v>0</v>
      </c>
      <c r="AL730" s="8">
        <v>0</v>
      </c>
      <c r="AM730" s="8">
        <v>0</v>
      </c>
      <c r="AN730" s="8">
        <v>0</v>
      </c>
    </row>
    <row r="731" spans="1:40" x14ac:dyDescent="0.2">
      <c r="A731" s="7" t="s">
        <v>113</v>
      </c>
      <c r="B731" s="6"/>
      <c r="C731" s="6"/>
      <c r="D731" s="6"/>
      <c r="E731" s="6"/>
      <c r="AD731" s="7" t="s">
        <v>89</v>
      </c>
      <c r="AE731" s="7" t="s">
        <v>112</v>
      </c>
      <c r="AF731" s="7" t="s">
        <v>33</v>
      </c>
      <c r="AG731" s="8">
        <v>0</v>
      </c>
      <c r="AH731" s="8">
        <v>0</v>
      </c>
      <c r="AI731" s="8">
        <v>0</v>
      </c>
      <c r="AJ731" s="8">
        <v>0</v>
      </c>
      <c r="AK731" s="8">
        <v>0</v>
      </c>
      <c r="AL731" s="8">
        <v>0</v>
      </c>
      <c r="AM731" s="8">
        <v>0</v>
      </c>
      <c r="AN731" s="8">
        <v>0</v>
      </c>
    </row>
    <row r="732" spans="1:40" x14ac:dyDescent="0.2">
      <c r="A732" s="7" t="s">
        <v>111</v>
      </c>
      <c r="B732" s="6"/>
      <c r="C732" s="6"/>
      <c r="D732" s="6"/>
      <c r="E732" s="6"/>
      <c r="AD732" s="7" t="s">
        <v>87</v>
      </c>
      <c r="AE732" s="7" t="s">
        <v>110</v>
      </c>
      <c r="AF732" s="7" t="s">
        <v>33</v>
      </c>
      <c r="AG732" s="8">
        <v>0</v>
      </c>
      <c r="AH732" s="8">
        <v>0</v>
      </c>
      <c r="AI732" s="8">
        <v>0</v>
      </c>
      <c r="AJ732" s="8">
        <v>0</v>
      </c>
      <c r="AK732" s="8">
        <v>0</v>
      </c>
      <c r="AL732" s="8">
        <v>0</v>
      </c>
      <c r="AM732" s="8">
        <v>0</v>
      </c>
      <c r="AN732" s="8">
        <v>0</v>
      </c>
    </row>
    <row r="733" spans="1:40" x14ac:dyDescent="0.2">
      <c r="A733" s="7" t="s">
        <v>109</v>
      </c>
      <c r="B733" s="6"/>
      <c r="C733" s="6"/>
      <c r="D733" s="6"/>
      <c r="E733" s="6"/>
      <c r="AD733" s="7" t="s">
        <v>85</v>
      </c>
      <c r="AE733" s="7" t="s">
        <v>108</v>
      </c>
      <c r="AF733" s="7" t="s">
        <v>33</v>
      </c>
      <c r="AG733" s="8">
        <v>0</v>
      </c>
      <c r="AH733" s="8">
        <v>0</v>
      </c>
      <c r="AI733" s="8">
        <v>0</v>
      </c>
      <c r="AJ733" s="8">
        <v>0</v>
      </c>
      <c r="AK733" s="8">
        <v>0</v>
      </c>
      <c r="AL733" s="8">
        <v>0</v>
      </c>
      <c r="AM733" s="8">
        <v>0</v>
      </c>
      <c r="AN733" s="8">
        <v>0</v>
      </c>
    </row>
    <row r="734" spans="1:40" x14ac:dyDescent="0.2">
      <c r="A734" s="7" t="s">
        <v>107</v>
      </c>
      <c r="B734" s="6"/>
      <c r="C734" s="6"/>
      <c r="D734" s="6"/>
      <c r="E734" s="6"/>
      <c r="AD734" s="7" t="s">
        <v>83</v>
      </c>
      <c r="AE734" s="7" t="s">
        <v>106</v>
      </c>
      <c r="AF734" s="7" t="s">
        <v>33</v>
      </c>
      <c r="AG734" s="8">
        <v>0</v>
      </c>
      <c r="AH734" s="8">
        <v>0</v>
      </c>
      <c r="AI734" s="8">
        <v>0</v>
      </c>
      <c r="AJ734" s="8">
        <v>0</v>
      </c>
      <c r="AK734" s="8">
        <v>0</v>
      </c>
      <c r="AL734" s="8">
        <v>0</v>
      </c>
      <c r="AM734" s="8">
        <v>0</v>
      </c>
      <c r="AN734" s="8">
        <v>0</v>
      </c>
    </row>
    <row r="735" spans="1:40" x14ac:dyDescent="0.2">
      <c r="A735" s="7" t="s">
        <v>105</v>
      </c>
      <c r="B735" s="6"/>
      <c r="C735" s="6"/>
      <c r="D735" s="6"/>
      <c r="E735" s="6"/>
      <c r="AD735" s="7" t="s">
        <v>82</v>
      </c>
      <c r="AE735" s="7" t="s">
        <v>49</v>
      </c>
      <c r="AF735" s="7" t="s">
        <v>27</v>
      </c>
      <c r="AG735" s="8">
        <v>0</v>
      </c>
      <c r="AH735" s="8">
        <v>0</v>
      </c>
      <c r="AI735" s="8">
        <v>0</v>
      </c>
      <c r="AJ735" s="8">
        <v>0</v>
      </c>
      <c r="AK735" s="8">
        <v>0</v>
      </c>
      <c r="AL735" s="8">
        <v>0</v>
      </c>
      <c r="AM735" s="8">
        <v>0</v>
      </c>
      <c r="AN735" s="8">
        <v>0</v>
      </c>
    </row>
    <row r="736" spans="1:40" x14ac:dyDescent="0.2">
      <c r="A736" s="7" t="s">
        <v>104</v>
      </c>
      <c r="B736" s="6"/>
      <c r="C736" s="6"/>
      <c r="D736" s="6"/>
      <c r="E736" s="6"/>
      <c r="AD736" s="7" t="s">
        <v>81</v>
      </c>
      <c r="AE736" s="7" t="s">
        <v>16</v>
      </c>
      <c r="AF736" s="7" t="s">
        <v>30</v>
      </c>
      <c r="AG736" s="8">
        <v>0</v>
      </c>
      <c r="AH736" s="8">
        <v>0</v>
      </c>
      <c r="AI736" s="8">
        <v>7</v>
      </c>
      <c r="AJ736" s="8">
        <v>0</v>
      </c>
      <c r="AK736" s="8">
        <v>0</v>
      </c>
      <c r="AL736" s="8">
        <v>0</v>
      </c>
      <c r="AM736" s="8">
        <v>0</v>
      </c>
      <c r="AN736" s="8">
        <v>0</v>
      </c>
    </row>
    <row r="737" spans="1:40" x14ac:dyDescent="0.2">
      <c r="A737" s="7" t="s">
        <v>103</v>
      </c>
      <c r="B737" s="6"/>
      <c r="C737" s="6"/>
      <c r="D737" s="6"/>
      <c r="E737" s="6"/>
      <c r="AD737" s="7" t="s">
        <v>79</v>
      </c>
      <c r="AE737" s="7" t="s">
        <v>78</v>
      </c>
      <c r="AF737" s="7" t="s">
        <v>71</v>
      </c>
      <c r="AG737" s="8">
        <v>0</v>
      </c>
      <c r="AH737" s="8">
        <v>0</v>
      </c>
      <c r="AI737" s="8">
        <v>4.33</v>
      </c>
      <c r="AJ737" s="8">
        <v>0</v>
      </c>
      <c r="AK737" s="8">
        <v>0</v>
      </c>
      <c r="AL737" s="8">
        <v>0</v>
      </c>
      <c r="AM737" s="8">
        <v>4.33</v>
      </c>
      <c r="AN737" s="8">
        <v>0</v>
      </c>
    </row>
    <row r="738" spans="1:40" x14ac:dyDescent="0.2">
      <c r="A738" s="7" t="s">
        <v>9</v>
      </c>
      <c r="B738" s="6"/>
      <c r="C738" s="6"/>
      <c r="D738" s="6"/>
      <c r="E738" s="6"/>
      <c r="AD738" s="7" t="s">
        <v>77</v>
      </c>
      <c r="AE738" s="7" t="s">
        <v>78</v>
      </c>
      <c r="AF738" s="7" t="s">
        <v>27</v>
      </c>
      <c r="AG738" s="8">
        <v>0</v>
      </c>
      <c r="AH738" s="8">
        <v>0</v>
      </c>
      <c r="AI738" s="8">
        <v>36.49</v>
      </c>
      <c r="AJ738" s="8">
        <v>0</v>
      </c>
      <c r="AK738" s="8">
        <v>0</v>
      </c>
      <c r="AL738" s="8">
        <v>0</v>
      </c>
      <c r="AM738" s="8">
        <v>36.83</v>
      </c>
      <c r="AN738" s="8">
        <v>0</v>
      </c>
    </row>
    <row r="739" spans="1:40" x14ac:dyDescent="0.2">
      <c r="A739" s="7" t="s">
        <v>102</v>
      </c>
      <c r="B739" s="6"/>
      <c r="C739" s="6"/>
      <c r="D739" s="6"/>
      <c r="E739" s="6"/>
      <c r="AD739" s="7" t="s">
        <v>75</v>
      </c>
      <c r="AE739" s="7" t="s">
        <v>101</v>
      </c>
      <c r="AF739" s="7" t="s">
        <v>33</v>
      </c>
      <c r="AG739" s="8"/>
      <c r="AH739" s="8"/>
      <c r="AI739" s="8"/>
      <c r="AJ739" s="8"/>
      <c r="AK739" s="8">
        <v>0</v>
      </c>
      <c r="AL739" s="8">
        <v>0</v>
      </c>
      <c r="AM739" s="8">
        <v>0</v>
      </c>
      <c r="AN739" s="8">
        <v>0</v>
      </c>
    </row>
    <row r="740" spans="1:40" x14ac:dyDescent="0.2">
      <c r="A740" s="7" t="s">
        <v>100</v>
      </c>
      <c r="B740" s="6"/>
      <c r="C740" s="6"/>
      <c r="D740" s="6"/>
      <c r="E740" s="6"/>
      <c r="AD740" s="7" t="s">
        <v>73</v>
      </c>
      <c r="AE740" s="7" t="s">
        <v>99</v>
      </c>
      <c r="AF740" s="7" t="s">
        <v>33</v>
      </c>
      <c r="AG740" s="8"/>
      <c r="AH740" s="8"/>
      <c r="AI740" s="8"/>
      <c r="AJ740" s="8"/>
      <c r="AK740" s="8">
        <v>0</v>
      </c>
      <c r="AL740" s="8">
        <v>0</v>
      </c>
      <c r="AM740" s="8">
        <v>0</v>
      </c>
      <c r="AN740" s="8">
        <v>0</v>
      </c>
    </row>
    <row r="741" spans="1:40" x14ac:dyDescent="0.2">
      <c r="A741" s="7" t="s">
        <v>98</v>
      </c>
      <c r="B741" s="6"/>
      <c r="C741" s="6"/>
      <c r="D741" s="6"/>
      <c r="E741" s="6"/>
      <c r="AD741" s="7" t="s">
        <v>72</v>
      </c>
      <c r="AE741" s="7" t="s">
        <v>94</v>
      </c>
      <c r="AF741" s="7" t="s">
        <v>33</v>
      </c>
      <c r="AG741" s="8">
        <v>0</v>
      </c>
      <c r="AH741" s="8">
        <v>0</v>
      </c>
      <c r="AI741" s="8">
        <v>0</v>
      </c>
      <c r="AJ741" s="8">
        <v>0</v>
      </c>
      <c r="AK741" s="8">
        <v>0</v>
      </c>
      <c r="AL741" s="8">
        <v>0</v>
      </c>
      <c r="AM741" s="8">
        <v>0</v>
      </c>
      <c r="AN741" s="8">
        <v>0</v>
      </c>
    </row>
    <row r="742" spans="1:40" x14ac:dyDescent="0.2">
      <c r="A742" s="7" t="s">
        <v>97</v>
      </c>
      <c r="B742" s="6"/>
      <c r="C742" s="6"/>
      <c r="D742" s="6"/>
      <c r="E742" s="6"/>
      <c r="AD742" s="7" t="s">
        <v>70</v>
      </c>
      <c r="AE742" s="7" t="s">
        <v>94</v>
      </c>
      <c r="AF742" s="7" t="s">
        <v>33</v>
      </c>
      <c r="AG742" s="8">
        <v>0</v>
      </c>
      <c r="AH742" s="8">
        <v>0</v>
      </c>
      <c r="AI742" s="8">
        <v>0</v>
      </c>
      <c r="AJ742" s="8">
        <v>0</v>
      </c>
      <c r="AK742" s="8">
        <v>0</v>
      </c>
      <c r="AL742" s="8">
        <v>0</v>
      </c>
      <c r="AM742" s="8">
        <v>0</v>
      </c>
      <c r="AN742" s="8">
        <v>0</v>
      </c>
    </row>
    <row r="743" spans="1:40" x14ac:dyDescent="0.2">
      <c r="A743" s="7" t="s">
        <v>96</v>
      </c>
      <c r="B743" s="6"/>
      <c r="C743" s="6"/>
      <c r="D743" s="6"/>
      <c r="E743" s="6"/>
      <c r="AD743" s="7" t="s">
        <v>68</v>
      </c>
      <c r="AE743" s="7" t="s">
        <v>94</v>
      </c>
      <c r="AF743" s="7" t="s">
        <v>33</v>
      </c>
      <c r="AG743" s="8">
        <v>0</v>
      </c>
      <c r="AH743" s="8">
        <v>0</v>
      </c>
      <c r="AI743" s="8">
        <v>0</v>
      </c>
      <c r="AJ743" s="8">
        <v>0</v>
      </c>
      <c r="AK743" s="8">
        <v>0</v>
      </c>
      <c r="AL743" s="8">
        <v>0</v>
      </c>
      <c r="AM743" s="8">
        <v>0</v>
      </c>
      <c r="AN743" s="8">
        <v>0</v>
      </c>
    </row>
    <row r="744" spans="1:40" x14ac:dyDescent="0.2">
      <c r="A744" s="7" t="s">
        <v>95</v>
      </c>
      <c r="B744" s="6"/>
      <c r="C744" s="6"/>
      <c r="D744" s="6"/>
      <c r="E744" s="6"/>
      <c r="AD744" s="7" t="s">
        <v>66</v>
      </c>
      <c r="AE744" s="7" t="s">
        <v>94</v>
      </c>
      <c r="AF744" s="7" t="s">
        <v>33</v>
      </c>
      <c r="AG744" s="8">
        <v>0</v>
      </c>
      <c r="AH744" s="8">
        <v>0</v>
      </c>
      <c r="AI744" s="8">
        <v>0</v>
      </c>
      <c r="AJ744" s="8">
        <v>0</v>
      </c>
      <c r="AK744" s="8">
        <v>0</v>
      </c>
      <c r="AL744" s="8">
        <v>0</v>
      </c>
      <c r="AM744" s="8">
        <v>0</v>
      </c>
      <c r="AN744" s="8">
        <v>0</v>
      </c>
    </row>
    <row r="745" spans="1:40" x14ac:dyDescent="0.2">
      <c r="A745" s="7" t="s">
        <v>93</v>
      </c>
      <c r="B745" s="6"/>
      <c r="C745" s="6"/>
      <c r="D745" s="6"/>
      <c r="E745" s="6"/>
      <c r="AD745" s="7" t="s">
        <v>64</v>
      </c>
      <c r="AE745" s="7" t="s">
        <v>92</v>
      </c>
      <c r="AF745" s="7" t="s">
        <v>33</v>
      </c>
      <c r="AG745" s="8">
        <v>0</v>
      </c>
      <c r="AH745" s="8">
        <v>0</v>
      </c>
      <c r="AI745" s="8">
        <v>0</v>
      </c>
      <c r="AJ745" s="8">
        <v>0</v>
      </c>
      <c r="AK745" s="8">
        <v>0</v>
      </c>
      <c r="AL745" s="8">
        <v>0</v>
      </c>
      <c r="AM745" s="8">
        <v>0</v>
      </c>
      <c r="AN745" s="8">
        <v>0</v>
      </c>
    </row>
    <row r="746" spans="1:40" x14ac:dyDescent="0.2">
      <c r="A746" s="7" t="s">
        <v>91</v>
      </c>
      <c r="B746" s="6"/>
      <c r="C746" s="6"/>
      <c r="D746" s="6"/>
      <c r="E746" s="6"/>
      <c r="AD746" s="7" t="s">
        <v>63</v>
      </c>
      <c r="AE746" s="7" t="s">
        <v>90</v>
      </c>
      <c r="AF746" s="7" t="s">
        <v>33</v>
      </c>
      <c r="AG746" s="8">
        <v>0</v>
      </c>
      <c r="AH746" s="8">
        <v>0</v>
      </c>
      <c r="AI746" s="8">
        <v>0</v>
      </c>
      <c r="AJ746" s="8">
        <v>0</v>
      </c>
      <c r="AK746" s="8">
        <v>0</v>
      </c>
      <c r="AL746" s="8">
        <v>0</v>
      </c>
      <c r="AM746" s="8">
        <v>0</v>
      </c>
      <c r="AN746" s="8">
        <v>0</v>
      </c>
    </row>
    <row r="747" spans="1:40" x14ac:dyDescent="0.2">
      <c r="A747" s="7" t="s">
        <v>89</v>
      </c>
      <c r="B747" s="6"/>
      <c r="C747" s="6"/>
      <c r="D747" s="6"/>
      <c r="E747" s="6"/>
      <c r="AD747" s="7" t="s">
        <v>61</v>
      </c>
      <c r="AE747" s="7" t="s">
        <v>88</v>
      </c>
      <c r="AF747" s="7" t="s">
        <v>33</v>
      </c>
      <c r="AG747" s="8">
        <v>0</v>
      </c>
      <c r="AH747" s="8">
        <v>0</v>
      </c>
      <c r="AI747" s="8">
        <v>0</v>
      </c>
      <c r="AJ747" s="8">
        <v>0</v>
      </c>
      <c r="AK747" s="8">
        <v>0</v>
      </c>
      <c r="AL747" s="8">
        <v>0</v>
      </c>
      <c r="AM747" s="8">
        <v>0</v>
      </c>
      <c r="AN747" s="8">
        <v>0</v>
      </c>
    </row>
    <row r="748" spans="1:40" x14ac:dyDescent="0.2">
      <c r="A748" s="7" t="s">
        <v>87</v>
      </c>
      <c r="B748" s="6"/>
      <c r="C748" s="6"/>
      <c r="D748" s="6"/>
      <c r="E748" s="6"/>
      <c r="AD748" s="7" t="s">
        <v>59</v>
      </c>
      <c r="AE748" s="7" t="s">
        <v>86</v>
      </c>
      <c r="AF748" s="7" t="s">
        <v>53</v>
      </c>
      <c r="AG748" s="8">
        <v>0</v>
      </c>
      <c r="AH748" s="8">
        <v>0</v>
      </c>
      <c r="AI748" s="8">
        <v>0</v>
      </c>
      <c r="AJ748" s="8">
        <v>162.5</v>
      </c>
      <c r="AK748" s="8">
        <v>0</v>
      </c>
      <c r="AL748" s="8">
        <v>0</v>
      </c>
      <c r="AM748" s="8">
        <v>0</v>
      </c>
      <c r="AN748" s="8">
        <v>162.5</v>
      </c>
    </row>
    <row r="749" spans="1:40" x14ac:dyDescent="0.2">
      <c r="A749" s="7" t="s">
        <v>85</v>
      </c>
      <c r="B749" s="6"/>
      <c r="C749" s="6"/>
      <c r="D749" s="6"/>
      <c r="E749" s="6"/>
      <c r="AD749" s="7" t="s">
        <v>58</v>
      </c>
      <c r="AE749" s="7" t="s">
        <v>84</v>
      </c>
      <c r="AF749" s="7" t="s">
        <v>21</v>
      </c>
      <c r="AG749" s="8">
        <v>62.02</v>
      </c>
      <c r="AH749" s="8">
        <v>62.02</v>
      </c>
      <c r="AI749" s="8">
        <v>3.25</v>
      </c>
      <c r="AJ749" s="8">
        <v>0</v>
      </c>
      <c r="AK749" s="8">
        <v>-23.85</v>
      </c>
      <c r="AL749" s="8">
        <v>62.02</v>
      </c>
      <c r="AM749" s="8">
        <v>2.5</v>
      </c>
      <c r="AN749" s="8">
        <v>0</v>
      </c>
    </row>
    <row r="750" spans="1:40" x14ac:dyDescent="0.2">
      <c r="A750" s="7" t="s">
        <v>83</v>
      </c>
      <c r="B750" s="6"/>
      <c r="C750" s="6"/>
      <c r="D750" s="6"/>
      <c r="E750" s="6"/>
      <c r="AD750" s="7" t="s">
        <v>57</v>
      </c>
      <c r="AE750" s="7" t="s">
        <v>19</v>
      </c>
      <c r="AF750" s="7" t="s">
        <v>18</v>
      </c>
      <c r="AG750" s="8">
        <v>835.28</v>
      </c>
      <c r="AH750" s="8">
        <v>835.28</v>
      </c>
      <c r="AI750" s="8">
        <v>17.010000000000002</v>
      </c>
      <c r="AJ750" s="8">
        <v>42.15</v>
      </c>
      <c r="AK750" s="8">
        <v>-234.49</v>
      </c>
      <c r="AL750" s="8">
        <v>600.51</v>
      </c>
      <c r="AM750" s="8">
        <v>13.92</v>
      </c>
      <c r="AN750" s="8">
        <v>42.15</v>
      </c>
    </row>
    <row r="751" spans="1:40" x14ac:dyDescent="0.2">
      <c r="A751" s="7" t="s">
        <v>82</v>
      </c>
      <c r="B751" s="6"/>
      <c r="C751" s="6"/>
      <c r="D751" s="6"/>
      <c r="E751" s="6"/>
      <c r="AD751" s="7" t="s">
        <v>56</v>
      </c>
      <c r="AE751" s="7" t="s">
        <v>36</v>
      </c>
      <c r="AF751" s="7" t="s">
        <v>18</v>
      </c>
      <c r="AG751" s="8">
        <v>0</v>
      </c>
      <c r="AH751" s="8">
        <v>0</v>
      </c>
      <c r="AI751" s="8">
        <v>0.62</v>
      </c>
      <c r="AJ751" s="8">
        <v>0</v>
      </c>
      <c r="AK751" s="8"/>
      <c r="AL751" s="8"/>
      <c r="AM751" s="8"/>
      <c r="AN751" s="8"/>
    </row>
    <row r="752" spans="1:40" x14ac:dyDescent="0.2">
      <c r="A752" s="7" t="s">
        <v>81</v>
      </c>
      <c r="B752" s="6"/>
      <c r="C752" s="6"/>
      <c r="D752" s="6"/>
      <c r="E752" s="6"/>
      <c r="AD752" s="7" t="s">
        <v>55</v>
      </c>
      <c r="AE752" s="7" t="s">
        <v>80</v>
      </c>
      <c r="AF752" s="7" t="s">
        <v>21</v>
      </c>
      <c r="AG752" s="8">
        <v>0</v>
      </c>
      <c r="AH752" s="8">
        <v>38.96</v>
      </c>
      <c r="AI752" s="8">
        <v>0</v>
      </c>
      <c r="AJ752" s="8">
        <v>0</v>
      </c>
      <c r="AK752" s="8"/>
      <c r="AL752" s="8"/>
      <c r="AM752" s="8"/>
      <c r="AN752" s="8"/>
    </row>
    <row r="753" spans="1:40" x14ac:dyDescent="0.2">
      <c r="A753" s="7" t="s">
        <v>79</v>
      </c>
      <c r="B753" s="6"/>
      <c r="C753" s="6"/>
      <c r="D753" s="6"/>
      <c r="E753" s="6"/>
      <c r="AD753" s="7" t="s">
        <v>52</v>
      </c>
      <c r="AE753" s="7" t="s">
        <v>78</v>
      </c>
      <c r="AF753" s="7" t="s">
        <v>15</v>
      </c>
      <c r="AG753" s="8">
        <v>0</v>
      </c>
      <c r="AH753" s="8">
        <v>0</v>
      </c>
      <c r="AI753" s="8">
        <v>2</v>
      </c>
      <c r="AJ753" s="8">
        <v>0</v>
      </c>
      <c r="AK753" s="8"/>
      <c r="AL753" s="8"/>
      <c r="AM753" s="8"/>
      <c r="AN753" s="8"/>
    </row>
    <row r="754" spans="1:40" x14ac:dyDescent="0.2">
      <c r="A754" s="7" t="s">
        <v>77</v>
      </c>
      <c r="B754" s="6"/>
      <c r="C754" s="6"/>
      <c r="D754" s="6"/>
      <c r="E754" s="6"/>
      <c r="AD754" s="7" t="s">
        <v>50</v>
      </c>
      <c r="AE754" s="7" t="s">
        <v>76</v>
      </c>
      <c r="AF754" s="7" t="s">
        <v>33</v>
      </c>
      <c r="AG754" s="8">
        <v>1184.3499999999999</v>
      </c>
      <c r="AH754" s="8">
        <v>1184.3499999999999</v>
      </c>
      <c r="AI754" s="8">
        <v>0</v>
      </c>
      <c r="AJ754" s="8">
        <v>0</v>
      </c>
      <c r="AK754" s="8"/>
      <c r="AL754" s="8"/>
      <c r="AM754" s="8"/>
      <c r="AN754" s="8"/>
    </row>
    <row r="755" spans="1:40" x14ac:dyDescent="0.2">
      <c r="A755" s="7" t="s">
        <v>75</v>
      </c>
      <c r="B755" s="6"/>
      <c r="C755" s="6"/>
      <c r="D755" s="6"/>
      <c r="E755" s="6"/>
      <c r="AD755" s="7" t="s">
        <v>48</v>
      </c>
      <c r="AE755" s="7" t="s">
        <v>74</v>
      </c>
      <c r="AF755" s="7" t="s">
        <v>24</v>
      </c>
      <c r="AG755" s="8">
        <v>209.11</v>
      </c>
      <c r="AH755" s="8">
        <v>209.11</v>
      </c>
      <c r="AI755" s="8">
        <v>6</v>
      </c>
      <c r="AJ755" s="8">
        <v>6.5</v>
      </c>
      <c r="AK755" s="8"/>
      <c r="AL755" s="8"/>
      <c r="AM755" s="8"/>
      <c r="AN755" s="8"/>
    </row>
    <row r="756" spans="1:40" x14ac:dyDescent="0.2">
      <c r="A756" s="7" t="s">
        <v>73</v>
      </c>
      <c r="B756" s="6"/>
      <c r="C756" s="6"/>
      <c r="D756" s="6"/>
      <c r="E756" s="6"/>
      <c r="AD756" s="7" t="s">
        <v>47</v>
      </c>
      <c r="AE756" s="7" t="s">
        <v>44</v>
      </c>
      <c r="AF756" s="7" t="s">
        <v>15</v>
      </c>
      <c r="AG756" s="8">
        <v>0</v>
      </c>
      <c r="AH756" s="8">
        <v>0</v>
      </c>
      <c r="AI756" s="8">
        <v>0</v>
      </c>
      <c r="AJ756" s="8">
        <v>0</v>
      </c>
      <c r="AK756" s="8"/>
      <c r="AL756" s="8"/>
      <c r="AM756" s="8"/>
      <c r="AN756" s="8"/>
    </row>
    <row r="757" spans="1:40" x14ac:dyDescent="0.2">
      <c r="A757" s="7" t="s">
        <v>72</v>
      </c>
      <c r="B757" s="6"/>
      <c r="C757" s="6"/>
      <c r="D757" s="6"/>
      <c r="E757" s="6"/>
      <c r="AD757" s="7" t="s">
        <v>46</v>
      </c>
      <c r="AE757" s="7" t="s">
        <v>16</v>
      </c>
      <c r="AF757" s="7" t="s">
        <v>71</v>
      </c>
      <c r="AG757" s="8">
        <v>0</v>
      </c>
      <c r="AH757" s="8">
        <v>0</v>
      </c>
      <c r="AI757" s="8">
        <v>1500.48</v>
      </c>
      <c r="AJ757" s="8">
        <v>0</v>
      </c>
      <c r="AK757" s="8"/>
      <c r="AL757" s="8"/>
      <c r="AM757" s="8"/>
      <c r="AN757" s="8"/>
    </row>
    <row r="758" spans="1:40" x14ac:dyDescent="0.2">
      <c r="A758" s="7" t="s">
        <v>70</v>
      </c>
      <c r="B758" s="6"/>
      <c r="C758" s="6"/>
      <c r="D758" s="6"/>
      <c r="E758" s="6"/>
      <c r="AD758" s="7" t="s">
        <v>45</v>
      </c>
      <c r="AE758" s="7" t="s">
        <v>69</v>
      </c>
      <c r="AF758" s="7" t="s">
        <v>21</v>
      </c>
      <c r="AG758" s="8">
        <v>0</v>
      </c>
      <c r="AH758" s="8">
        <v>0</v>
      </c>
      <c r="AI758" s="8">
        <v>6.5</v>
      </c>
      <c r="AJ758" s="8">
        <v>0</v>
      </c>
      <c r="AK758" s="8"/>
      <c r="AL758" s="8"/>
      <c r="AM758" s="8"/>
      <c r="AN758" s="8"/>
    </row>
    <row r="759" spans="1:40" x14ac:dyDescent="0.2">
      <c r="A759" s="7" t="s">
        <v>68</v>
      </c>
      <c r="B759" s="6"/>
      <c r="C759" s="6"/>
      <c r="D759" s="6"/>
      <c r="E759" s="6"/>
      <c r="AD759" s="7" t="s">
        <v>43</v>
      </c>
      <c r="AE759" s="7" t="s">
        <v>67</v>
      </c>
      <c r="AF759" s="7" t="s">
        <v>53</v>
      </c>
      <c r="AG759" s="8">
        <v>161.88</v>
      </c>
      <c r="AH759" s="8">
        <v>288.76</v>
      </c>
      <c r="AI759" s="8">
        <v>7</v>
      </c>
      <c r="AJ759" s="8">
        <v>13</v>
      </c>
      <c r="AK759" s="8"/>
      <c r="AL759" s="8"/>
      <c r="AM759" s="8"/>
      <c r="AN759" s="8"/>
    </row>
    <row r="760" spans="1:40" x14ac:dyDescent="0.2">
      <c r="A760" s="7" t="s">
        <v>66</v>
      </c>
      <c r="B760" s="6"/>
      <c r="C760" s="6"/>
      <c r="D760" s="6"/>
      <c r="E760" s="6"/>
      <c r="AD760" s="7" t="s">
        <v>41</v>
      </c>
      <c r="AE760" s="7" t="s">
        <v>65</v>
      </c>
      <c r="AF760" s="7" t="s">
        <v>21</v>
      </c>
      <c r="AG760" s="8">
        <v>458.06</v>
      </c>
      <c r="AH760" s="8">
        <v>458.06</v>
      </c>
      <c r="AI760" s="8">
        <v>24.17</v>
      </c>
      <c r="AJ760" s="8">
        <v>31.42</v>
      </c>
      <c r="AK760" s="8"/>
      <c r="AL760" s="8"/>
      <c r="AM760" s="8"/>
      <c r="AN760" s="8"/>
    </row>
    <row r="761" spans="1:40" x14ac:dyDescent="0.2">
      <c r="A761" s="7" t="s">
        <v>64</v>
      </c>
      <c r="B761" s="6"/>
      <c r="C761" s="6"/>
      <c r="D761" s="6"/>
      <c r="E761" s="6"/>
      <c r="AD761" s="7" t="s">
        <v>40</v>
      </c>
      <c r="AE761" s="7" t="s">
        <v>49</v>
      </c>
      <c r="AF761" s="7" t="s">
        <v>27</v>
      </c>
      <c r="AG761" s="8">
        <v>0</v>
      </c>
      <c r="AH761" s="8">
        <v>0</v>
      </c>
      <c r="AI761" s="8">
        <v>0</v>
      </c>
      <c r="AJ761" s="8">
        <v>0</v>
      </c>
      <c r="AK761" s="8"/>
      <c r="AL761" s="8"/>
      <c r="AM761" s="8"/>
      <c r="AN761" s="8"/>
    </row>
    <row r="762" spans="1:40" x14ac:dyDescent="0.2">
      <c r="A762" s="7" t="s">
        <v>63</v>
      </c>
      <c r="B762" s="6"/>
      <c r="C762" s="6"/>
      <c r="D762" s="6"/>
      <c r="E762" s="6"/>
      <c r="AD762" s="7" t="s">
        <v>39</v>
      </c>
      <c r="AE762" s="7" t="s">
        <v>62</v>
      </c>
      <c r="AF762" s="7" t="s">
        <v>27</v>
      </c>
      <c r="AG762" s="8">
        <v>0</v>
      </c>
      <c r="AH762" s="8">
        <v>0</v>
      </c>
      <c r="AI762" s="8">
        <v>0</v>
      </c>
      <c r="AJ762" s="8">
        <v>0</v>
      </c>
      <c r="AK762" s="8"/>
      <c r="AL762" s="8"/>
      <c r="AM762" s="8"/>
      <c r="AN762" s="8"/>
    </row>
    <row r="763" spans="1:40" x14ac:dyDescent="0.2">
      <c r="A763" s="7" t="s">
        <v>61</v>
      </c>
      <c r="B763" s="6"/>
      <c r="C763" s="6"/>
      <c r="D763" s="6"/>
      <c r="E763" s="6"/>
      <c r="AD763" s="7" t="s">
        <v>37</v>
      </c>
      <c r="AE763" s="7" t="s">
        <v>60</v>
      </c>
      <c r="AF763" s="7" t="s">
        <v>21</v>
      </c>
      <c r="AG763" s="8">
        <v>0</v>
      </c>
      <c r="AH763" s="8">
        <v>0</v>
      </c>
      <c r="AI763" s="8">
        <v>4.33</v>
      </c>
      <c r="AJ763" s="8">
        <v>0</v>
      </c>
      <c r="AK763" s="8"/>
      <c r="AL763" s="8"/>
      <c r="AM763" s="8"/>
      <c r="AN763" s="8"/>
    </row>
    <row r="764" spans="1:40" x14ac:dyDescent="0.2">
      <c r="A764" s="7" t="s">
        <v>59</v>
      </c>
      <c r="B764" s="6"/>
      <c r="C764" s="6"/>
      <c r="D764" s="6"/>
      <c r="E764" s="6"/>
      <c r="AD764" s="7" t="s">
        <v>35</v>
      </c>
      <c r="AE764" s="7" t="s">
        <v>49</v>
      </c>
      <c r="AF764" s="7" t="s">
        <v>27</v>
      </c>
      <c r="AG764" s="8">
        <v>0</v>
      </c>
      <c r="AH764" s="8">
        <v>0</v>
      </c>
      <c r="AI764" s="8">
        <v>0</v>
      </c>
      <c r="AJ764" s="8">
        <v>0</v>
      </c>
      <c r="AK764" s="8"/>
      <c r="AL764" s="8"/>
      <c r="AM764" s="8"/>
      <c r="AN764" s="8"/>
    </row>
    <row r="765" spans="1:40" x14ac:dyDescent="0.2">
      <c r="A765" s="7" t="s">
        <v>58</v>
      </c>
      <c r="B765" s="6"/>
      <c r="C765" s="6"/>
      <c r="D765" s="6"/>
      <c r="E765" s="6"/>
      <c r="AD765" s="7" t="s">
        <v>32</v>
      </c>
      <c r="AE765" s="7" t="s">
        <v>49</v>
      </c>
      <c r="AF765" s="7" t="s">
        <v>27</v>
      </c>
      <c r="AG765" s="8">
        <v>0</v>
      </c>
      <c r="AH765" s="8">
        <v>0</v>
      </c>
      <c r="AI765" s="8">
        <v>0</v>
      </c>
      <c r="AJ765" s="8">
        <v>0</v>
      </c>
      <c r="AK765" s="8"/>
      <c r="AL765" s="8"/>
      <c r="AM765" s="8"/>
      <c r="AN765" s="8"/>
    </row>
    <row r="766" spans="1:40" x14ac:dyDescent="0.2">
      <c r="A766" s="7" t="s">
        <v>57</v>
      </c>
      <c r="B766" s="6"/>
      <c r="C766" s="6"/>
      <c r="D766" s="6"/>
      <c r="E766" s="6"/>
      <c r="AD766" s="7" t="s">
        <v>29</v>
      </c>
      <c r="AE766" s="7" t="s">
        <v>49</v>
      </c>
      <c r="AF766" s="7" t="s">
        <v>27</v>
      </c>
      <c r="AG766" s="8">
        <v>0</v>
      </c>
      <c r="AH766" s="8">
        <v>0</v>
      </c>
      <c r="AI766" s="8">
        <v>0</v>
      </c>
      <c r="AJ766" s="8">
        <v>0</v>
      </c>
      <c r="AK766" s="8"/>
      <c r="AL766" s="8"/>
      <c r="AM766" s="8"/>
      <c r="AN766" s="8"/>
    </row>
    <row r="767" spans="1:40" x14ac:dyDescent="0.2">
      <c r="A767" s="7" t="s">
        <v>56</v>
      </c>
      <c r="B767" s="6"/>
      <c r="C767" s="6"/>
      <c r="D767" s="6"/>
      <c r="E767" s="6"/>
      <c r="AD767" s="7" t="s">
        <v>26</v>
      </c>
      <c r="AE767" s="7" t="s">
        <v>49</v>
      </c>
      <c r="AF767" s="7" t="s">
        <v>27</v>
      </c>
      <c r="AG767" s="8">
        <v>0</v>
      </c>
      <c r="AH767" s="8">
        <v>0</v>
      </c>
      <c r="AI767" s="8">
        <v>0</v>
      </c>
      <c r="AJ767" s="8">
        <v>0</v>
      </c>
      <c r="AK767" s="8"/>
      <c r="AL767" s="8"/>
      <c r="AM767" s="8"/>
      <c r="AN767" s="8"/>
    </row>
    <row r="768" spans="1:40" x14ac:dyDescent="0.2">
      <c r="A768" s="7" t="s">
        <v>55</v>
      </c>
      <c r="B768" s="6"/>
      <c r="C768" s="6"/>
      <c r="D768" s="6"/>
      <c r="E768" s="6"/>
      <c r="AD768" s="7" t="s">
        <v>23</v>
      </c>
      <c r="AE768" s="7" t="s">
        <v>54</v>
      </c>
      <c r="AF768" s="7" t="s">
        <v>53</v>
      </c>
      <c r="AG768" s="8">
        <v>1532.09</v>
      </c>
      <c r="AH768" s="8">
        <v>1532.09</v>
      </c>
      <c r="AI768" s="8">
        <v>75.83</v>
      </c>
      <c r="AJ768" s="8">
        <v>75.819999999999993</v>
      </c>
      <c r="AK768" s="8"/>
      <c r="AL768" s="8"/>
      <c r="AM768" s="8"/>
      <c r="AN768" s="8"/>
    </row>
    <row r="769" spans="1:40" x14ac:dyDescent="0.2">
      <c r="A769" s="7" t="s">
        <v>52</v>
      </c>
      <c r="B769" s="6"/>
      <c r="C769" s="6"/>
      <c r="D769" s="6"/>
      <c r="E769" s="6"/>
      <c r="AD769" s="7" t="s">
        <v>20</v>
      </c>
      <c r="AE769" s="7" t="s">
        <v>51</v>
      </c>
      <c r="AF769" s="7" t="s">
        <v>33</v>
      </c>
      <c r="AG769" s="8">
        <v>-35</v>
      </c>
      <c r="AH769" s="8">
        <v>0</v>
      </c>
      <c r="AI769" s="8">
        <v>0</v>
      </c>
      <c r="AJ769" s="8">
        <v>0</v>
      </c>
      <c r="AK769" s="8"/>
      <c r="AL769" s="8"/>
      <c r="AM769" s="8"/>
      <c r="AN769" s="8"/>
    </row>
    <row r="770" spans="1:40" x14ac:dyDescent="0.2">
      <c r="A770" s="7" t="s">
        <v>50</v>
      </c>
      <c r="B770" s="6"/>
      <c r="C770" s="6"/>
      <c r="D770" s="6"/>
      <c r="E770" s="6"/>
      <c r="AD770" s="7" t="s">
        <v>17</v>
      </c>
      <c r="AE770" s="7" t="s">
        <v>49</v>
      </c>
      <c r="AF770" s="7" t="s">
        <v>27</v>
      </c>
      <c r="AG770" s="8">
        <v>0</v>
      </c>
      <c r="AH770" s="8">
        <v>0</v>
      </c>
      <c r="AI770" s="8">
        <v>0</v>
      </c>
      <c r="AJ770" s="8">
        <v>0</v>
      </c>
      <c r="AK770" s="8"/>
      <c r="AL770" s="8"/>
      <c r="AM770" s="8"/>
      <c r="AN770" s="8"/>
    </row>
    <row r="771" spans="1:40" x14ac:dyDescent="0.2">
      <c r="A771" s="7" t="s">
        <v>48</v>
      </c>
      <c r="B771" s="6"/>
      <c r="C771" s="6"/>
      <c r="D771" s="6"/>
      <c r="E771" s="6"/>
      <c r="AD771" s="7" t="s">
        <v>14</v>
      </c>
      <c r="AE771" s="7" t="s">
        <v>19</v>
      </c>
      <c r="AF771" s="7" t="s">
        <v>18</v>
      </c>
      <c r="AG771" s="8">
        <v>0</v>
      </c>
      <c r="AH771" s="8">
        <v>0</v>
      </c>
      <c r="AI771" s="8">
        <v>3</v>
      </c>
      <c r="AJ771" s="8">
        <v>0</v>
      </c>
      <c r="AK771" s="8"/>
      <c r="AL771" s="8"/>
      <c r="AM771" s="8"/>
      <c r="AN771" s="8"/>
    </row>
    <row r="772" spans="1:40" x14ac:dyDescent="0.2">
      <c r="A772" s="7" t="s">
        <v>47</v>
      </c>
      <c r="B772" s="6"/>
      <c r="C772" s="6"/>
      <c r="D772" s="6"/>
      <c r="E772" s="6"/>
      <c r="AD772" s="7" t="s">
        <v>13</v>
      </c>
      <c r="AE772" s="7" t="s">
        <v>44</v>
      </c>
      <c r="AF772" s="7" t="s">
        <v>18</v>
      </c>
      <c r="AG772" s="8">
        <v>0</v>
      </c>
      <c r="AH772" s="8">
        <v>0</v>
      </c>
      <c r="AI772" s="8">
        <v>5.25</v>
      </c>
      <c r="AJ772" s="8">
        <v>0</v>
      </c>
      <c r="AK772" s="8"/>
      <c r="AL772" s="8"/>
      <c r="AM772" s="8"/>
      <c r="AN772" s="8"/>
    </row>
    <row r="773" spans="1:40" x14ac:dyDescent="0.2">
      <c r="A773" s="7" t="s">
        <v>46</v>
      </c>
      <c r="B773" s="6"/>
      <c r="C773" s="6"/>
      <c r="D773" s="6"/>
      <c r="E773" s="6"/>
      <c r="AD773" s="7" t="s">
        <v>12</v>
      </c>
      <c r="AE773" s="7" t="s">
        <v>19</v>
      </c>
      <c r="AF773" s="7" t="s">
        <v>15</v>
      </c>
      <c r="AG773" s="8">
        <v>0</v>
      </c>
      <c r="AH773" s="8">
        <v>0</v>
      </c>
      <c r="AI773" s="8">
        <v>3</v>
      </c>
      <c r="AJ773" s="8">
        <v>0</v>
      </c>
      <c r="AK773" s="8"/>
      <c r="AL773" s="8"/>
      <c r="AM773" s="8"/>
      <c r="AN773" s="8"/>
    </row>
    <row r="774" spans="1:40" x14ac:dyDescent="0.2">
      <c r="A774" s="7" t="s">
        <v>45</v>
      </c>
      <c r="B774" s="6"/>
      <c r="C774" s="6"/>
      <c r="D774" s="6"/>
      <c r="E774" s="6"/>
      <c r="AD774" s="7" t="s">
        <v>11</v>
      </c>
      <c r="AE774" s="7" t="s">
        <v>44</v>
      </c>
      <c r="AF774" s="7" t="s">
        <v>18</v>
      </c>
      <c r="AG774" s="8">
        <v>0</v>
      </c>
      <c r="AH774" s="8">
        <v>0</v>
      </c>
      <c r="AI774" s="8">
        <v>3.5</v>
      </c>
      <c r="AJ774" s="8">
        <v>0</v>
      </c>
      <c r="AK774" s="8"/>
      <c r="AL774" s="8"/>
      <c r="AM774" s="8"/>
      <c r="AN774" s="8"/>
    </row>
    <row r="775" spans="1:40" x14ac:dyDescent="0.2">
      <c r="A775" s="7" t="s">
        <v>43</v>
      </c>
      <c r="B775" s="6"/>
      <c r="C775" s="6"/>
      <c r="D775" s="6"/>
      <c r="E775" s="6"/>
      <c r="AD775" s="7" t="s">
        <v>10</v>
      </c>
      <c r="AE775" s="7" t="s">
        <v>42</v>
      </c>
      <c r="AF775" s="7" t="s">
        <v>24</v>
      </c>
      <c r="AG775" s="8">
        <v>-225</v>
      </c>
      <c r="AH775" s="8">
        <v>0</v>
      </c>
      <c r="AI775" s="8">
        <v>0</v>
      </c>
      <c r="AJ775" s="8">
        <v>0</v>
      </c>
      <c r="AK775" s="8"/>
      <c r="AL775" s="8"/>
      <c r="AM775" s="8"/>
      <c r="AN775" s="8"/>
    </row>
    <row r="776" spans="1:40" x14ac:dyDescent="0.2">
      <c r="A776" s="7" t="s">
        <v>41</v>
      </c>
      <c r="B776" s="6"/>
      <c r="C776" s="6"/>
      <c r="D776" s="6"/>
      <c r="E776" s="6"/>
      <c r="AD776" s="7" t="s">
        <v>9</v>
      </c>
      <c r="AE776" s="7" t="s">
        <v>36</v>
      </c>
      <c r="AF776" s="7" t="s">
        <v>18</v>
      </c>
      <c r="AG776" s="8">
        <v>0</v>
      </c>
      <c r="AH776" s="8">
        <v>0</v>
      </c>
      <c r="AI776" s="8">
        <v>50.53</v>
      </c>
      <c r="AJ776" s="8">
        <v>0</v>
      </c>
      <c r="AK776" s="8"/>
      <c r="AL776" s="8"/>
      <c r="AM776" s="8"/>
      <c r="AN776" s="8"/>
    </row>
    <row r="777" spans="1:40" x14ac:dyDescent="0.2">
      <c r="A777" s="7" t="s">
        <v>40</v>
      </c>
      <c r="B777" s="6"/>
      <c r="C777" s="6"/>
      <c r="D777" s="6"/>
      <c r="E777" s="6"/>
      <c r="AD777" s="7" t="s">
        <v>9</v>
      </c>
      <c r="AE777" s="7" t="s">
        <v>19</v>
      </c>
      <c r="AF777" s="7" t="s">
        <v>18</v>
      </c>
      <c r="AG777" s="8">
        <v>0</v>
      </c>
      <c r="AH777" s="8">
        <v>0</v>
      </c>
      <c r="AI777" s="8">
        <v>50.57</v>
      </c>
      <c r="AJ777" s="8">
        <v>0</v>
      </c>
      <c r="AK777" s="8"/>
      <c r="AL777" s="8"/>
      <c r="AM777" s="8"/>
      <c r="AN777" s="8"/>
    </row>
    <row r="778" spans="1:40" x14ac:dyDescent="0.2">
      <c r="A778" s="7" t="s">
        <v>39</v>
      </c>
      <c r="B778" s="6"/>
      <c r="C778" s="6"/>
      <c r="D778" s="6"/>
      <c r="E778" s="6"/>
      <c r="AD778" s="7" t="s">
        <v>8</v>
      </c>
      <c r="AE778" s="7" t="s">
        <v>38</v>
      </c>
      <c r="AF778" s="7" t="s">
        <v>21</v>
      </c>
      <c r="AG778" s="8">
        <v>0</v>
      </c>
      <c r="AH778" s="8">
        <v>0</v>
      </c>
      <c r="AI778" s="8">
        <v>7.58</v>
      </c>
      <c r="AJ778" s="8">
        <v>0</v>
      </c>
      <c r="AK778" s="8"/>
      <c r="AL778" s="8"/>
      <c r="AM778" s="8"/>
      <c r="AN778" s="8"/>
    </row>
    <row r="779" spans="1:40" x14ac:dyDescent="0.2">
      <c r="A779" s="7" t="s">
        <v>37</v>
      </c>
      <c r="B779" s="6"/>
      <c r="C779" s="6"/>
      <c r="D779" s="6"/>
      <c r="E779" s="6"/>
      <c r="AD779" s="7" t="s">
        <v>7</v>
      </c>
      <c r="AE779" s="7" t="s">
        <v>36</v>
      </c>
      <c r="AF779" s="7" t="s">
        <v>18</v>
      </c>
      <c r="AG779" s="8">
        <v>0</v>
      </c>
      <c r="AH779" s="8">
        <v>0</v>
      </c>
      <c r="AI779" s="8">
        <v>0</v>
      </c>
      <c r="AJ779" s="8">
        <v>0</v>
      </c>
      <c r="AK779" s="8"/>
      <c r="AL779" s="8"/>
      <c r="AM779" s="8"/>
      <c r="AN779" s="8"/>
    </row>
    <row r="780" spans="1:40" x14ac:dyDescent="0.2">
      <c r="A780" s="7" t="s">
        <v>35</v>
      </c>
      <c r="B780" s="6"/>
      <c r="C780" s="6"/>
      <c r="D780" s="6"/>
      <c r="E780" s="6"/>
      <c r="AD780" s="7" t="s">
        <v>6</v>
      </c>
      <c r="AE780" s="7" t="s">
        <v>34</v>
      </c>
      <c r="AF780" s="7" t="s">
        <v>33</v>
      </c>
      <c r="AG780" s="8">
        <v>0</v>
      </c>
      <c r="AH780" s="8">
        <v>0</v>
      </c>
      <c r="AI780" s="8">
        <v>0</v>
      </c>
      <c r="AJ780" s="8">
        <v>0</v>
      </c>
      <c r="AK780" s="8"/>
      <c r="AL780" s="8"/>
      <c r="AM780" s="8"/>
      <c r="AN780" s="8"/>
    </row>
    <row r="781" spans="1:40" x14ac:dyDescent="0.2">
      <c r="A781" s="7" t="s">
        <v>32</v>
      </c>
      <c r="B781" s="6"/>
      <c r="C781" s="6"/>
      <c r="D781" s="6"/>
      <c r="E781" s="6"/>
      <c r="AD781" s="7" t="s">
        <v>5</v>
      </c>
      <c r="AE781" s="7" t="s">
        <v>31</v>
      </c>
      <c r="AF781" s="7" t="s">
        <v>30</v>
      </c>
      <c r="AG781" s="8">
        <v>0</v>
      </c>
      <c r="AH781" s="8">
        <v>0</v>
      </c>
      <c r="AI781" s="8">
        <v>4</v>
      </c>
      <c r="AJ781" s="8">
        <v>0</v>
      </c>
      <c r="AK781" s="8"/>
      <c r="AL781" s="8"/>
      <c r="AM781" s="8"/>
      <c r="AN781" s="8"/>
    </row>
    <row r="782" spans="1:40" x14ac:dyDescent="0.2">
      <c r="A782" s="7" t="s">
        <v>29</v>
      </c>
      <c r="B782" s="6"/>
      <c r="C782" s="6"/>
      <c r="D782" s="6"/>
      <c r="E782" s="6"/>
      <c r="AD782" s="7" t="s">
        <v>4</v>
      </c>
      <c r="AE782" s="7" t="s">
        <v>28</v>
      </c>
      <c r="AF782" s="7" t="s">
        <v>27</v>
      </c>
      <c r="AG782" s="8">
        <v>0</v>
      </c>
      <c r="AH782" s="8">
        <v>221.24</v>
      </c>
      <c r="AI782" s="8">
        <v>0</v>
      </c>
      <c r="AJ782" s="8">
        <v>0</v>
      </c>
      <c r="AK782" s="8"/>
      <c r="AL782" s="8"/>
      <c r="AM782" s="8"/>
      <c r="AN782" s="8"/>
    </row>
    <row r="783" spans="1:40" x14ac:dyDescent="0.2">
      <c r="A783" s="7" t="s">
        <v>26</v>
      </c>
      <c r="B783" s="6"/>
      <c r="C783" s="6"/>
      <c r="D783" s="6"/>
      <c r="E783" s="6"/>
      <c r="AD783" s="7" t="s">
        <v>3</v>
      </c>
      <c r="AE783" s="7" t="s">
        <v>25</v>
      </c>
      <c r="AF783" s="7" t="s">
        <v>24</v>
      </c>
      <c r="AG783" s="8">
        <v>208.1</v>
      </c>
      <c r="AH783" s="8">
        <v>208.1</v>
      </c>
      <c r="AI783" s="8">
        <v>5.42</v>
      </c>
      <c r="AJ783" s="8">
        <v>5.43</v>
      </c>
      <c r="AK783" s="8"/>
      <c r="AL783" s="8"/>
      <c r="AM783" s="8"/>
      <c r="AN783" s="8"/>
    </row>
    <row r="784" spans="1:40" x14ac:dyDescent="0.2">
      <c r="A784" s="7" t="s">
        <v>23</v>
      </c>
      <c r="B784" s="6"/>
      <c r="C784" s="6"/>
      <c r="D784" s="6"/>
      <c r="E784" s="6"/>
      <c r="AD784" s="7" t="s">
        <v>2</v>
      </c>
      <c r="AE784" s="7" t="s">
        <v>22</v>
      </c>
      <c r="AF784" s="7" t="s">
        <v>21</v>
      </c>
      <c r="AG784" s="8">
        <v>0</v>
      </c>
      <c r="AH784" s="8">
        <v>0</v>
      </c>
      <c r="AI784" s="8">
        <v>4.33</v>
      </c>
      <c r="AJ784" s="8">
        <v>0</v>
      </c>
      <c r="AK784" s="8"/>
      <c r="AL784" s="8"/>
      <c r="AM784" s="8"/>
      <c r="AN784" s="8"/>
    </row>
    <row r="785" spans="1:40" x14ac:dyDescent="0.2">
      <c r="A785" s="7" t="s">
        <v>20</v>
      </c>
      <c r="B785" s="6"/>
      <c r="C785" s="6"/>
      <c r="D785" s="6"/>
      <c r="E785" s="6"/>
      <c r="AD785" s="7" t="s">
        <v>1</v>
      </c>
      <c r="AE785" s="7" t="s">
        <v>19</v>
      </c>
      <c r="AF785" s="7" t="s">
        <v>18</v>
      </c>
      <c r="AG785" s="8">
        <v>0</v>
      </c>
      <c r="AH785" s="8">
        <v>0</v>
      </c>
      <c r="AI785" s="8">
        <v>5</v>
      </c>
      <c r="AJ785" s="8">
        <v>0</v>
      </c>
      <c r="AK785" s="8"/>
      <c r="AL785" s="8"/>
      <c r="AM785" s="8"/>
      <c r="AN785" s="8"/>
    </row>
    <row r="786" spans="1:40" x14ac:dyDescent="0.2">
      <c r="A786" s="7" t="s">
        <v>17</v>
      </c>
      <c r="B786" s="6"/>
      <c r="C786" s="6"/>
      <c r="D786" s="6"/>
      <c r="E786" s="6"/>
      <c r="AD786" s="7" t="s">
        <v>0</v>
      </c>
      <c r="AE786" s="7" t="s">
        <v>16</v>
      </c>
      <c r="AF786" s="7" t="s">
        <v>15</v>
      </c>
      <c r="AG786" s="8">
        <v>0</v>
      </c>
      <c r="AH786" s="8">
        <v>0</v>
      </c>
      <c r="AI786" s="8">
        <v>139.66999999999999</v>
      </c>
      <c r="AJ786" s="8">
        <v>0</v>
      </c>
      <c r="AK786" s="8"/>
      <c r="AL786" s="8"/>
      <c r="AM786" s="8"/>
      <c r="AN786" s="8"/>
    </row>
    <row r="787" spans="1:40" x14ac:dyDescent="0.2">
      <c r="A787" s="7" t="s">
        <v>14</v>
      </c>
      <c r="B787" s="6"/>
      <c r="C787" s="6"/>
      <c r="D787" s="6"/>
      <c r="E787" s="6"/>
    </row>
    <row r="788" spans="1:40" x14ac:dyDescent="0.2">
      <c r="A788" s="7" t="s">
        <v>13</v>
      </c>
      <c r="B788" s="6"/>
      <c r="C788" s="6"/>
      <c r="D788" s="6"/>
      <c r="E788" s="6"/>
    </row>
    <row r="789" spans="1:40" x14ac:dyDescent="0.2">
      <c r="A789" s="7" t="s">
        <v>12</v>
      </c>
      <c r="B789" s="6"/>
      <c r="C789" s="6"/>
      <c r="D789" s="6"/>
      <c r="E789" s="6"/>
    </row>
    <row r="790" spans="1:40" x14ac:dyDescent="0.2">
      <c r="A790" s="7" t="s">
        <v>11</v>
      </c>
      <c r="B790" s="6"/>
      <c r="C790" s="6"/>
      <c r="D790" s="6"/>
      <c r="E790" s="6"/>
    </row>
    <row r="791" spans="1:40" x14ac:dyDescent="0.2">
      <c r="A791" s="7" t="s">
        <v>10</v>
      </c>
      <c r="B791" s="6"/>
      <c r="C791" s="6"/>
      <c r="D791" s="6"/>
      <c r="E791" s="6"/>
    </row>
    <row r="792" spans="1:40" x14ac:dyDescent="0.2">
      <c r="A792" s="7" t="s">
        <v>9</v>
      </c>
      <c r="B792" s="6"/>
      <c r="C792" s="6"/>
      <c r="D792" s="6"/>
      <c r="E792" s="6"/>
    </row>
    <row r="793" spans="1:40" x14ac:dyDescent="0.2">
      <c r="A793" s="7" t="s">
        <v>9</v>
      </c>
      <c r="B793" s="6"/>
      <c r="C793" s="6"/>
      <c r="D793" s="6"/>
      <c r="E793" s="6"/>
    </row>
    <row r="794" spans="1:40" x14ac:dyDescent="0.2">
      <c r="A794" s="7" t="s">
        <v>8</v>
      </c>
      <c r="B794" s="6"/>
      <c r="C794" s="6"/>
      <c r="D794" s="6"/>
      <c r="E794" s="6"/>
    </row>
    <row r="795" spans="1:40" x14ac:dyDescent="0.2">
      <c r="A795" s="7" t="s">
        <v>7</v>
      </c>
      <c r="B795" s="6"/>
      <c r="C795" s="6"/>
      <c r="D795" s="6"/>
      <c r="E795" s="6"/>
    </row>
    <row r="796" spans="1:40" x14ac:dyDescent="0.2">
      <c r="A796" s="7" t="s">
        <v>6</v>
      </c>
      <c r="B796" s="6"/>
      <c r="C796" s="6"/>
      <c r="D796" s="6"/>
      <c r="E796" s="6"/>
    </row>
    <row r="797" spans="1:40" x14ac:dyDescent="0.2">
      <c r="A797" s="7" t="s">
        <v>5</v>
      </c>
      <c r="B797" s="6"/>
      <c r="C797" s="6"/>
      <c r="D797" s="6"/>
      <c r="E797" s="6"/>
    </row>
    <row r="798" spans="1:40" x14ac:dyDescent="0.2">
      <c r="A798" s="7" t="s">
        <v>4</v>
      </c>
      <c r="B798" s="6"/>
      <c r="C798" s="6"/>
      <c r="D798" s="6"/>
      <c r="E798" s="6"/>
    </row>
    <row r="799" spans="1:40" x14ac:dyDescent="0.2">
      <c r="A799" s="7" t="s">
        <v>3</v>
      </c>
      <c r="B799" s="6"/>
      <c r="C799" s="6"/>
      <c r="D799" s="6"/>
      <c r="E799" s="6"/>
    </row>
    <row r="800" spans="1:40" x14ac:dyDescent="0.2">
      <c r="A800" s="7" t="s">
        <v>2</v>
      </c>
      <c r="B800" s="6"/>
      <c r="C800" s="6"/>
      <c r="D800" s="6"/>
      <c r="E800" s="6"/>
    </row>
    <row r="801" spans="1:28" s="3" customFormat="1" x14ac:dyDescent="0.2">
      <c r="A801" s="7" t="s">
        <v>1</v>
      </c>
      <c r="B801" s="6"/>
      <c r="C801" s="6"/>
      <c r="D801" s="6"/>
      <c r="E801" s="6"/>
      <c r="G801" s="2"/>
      <c r="I801" s="2"/>
      <c r="K801" s="2"/>
      <c r="M801" s="2"/>
      <c r="O801" s="2"/>
      <c r="Q801" s="2"/>
      <c r="S801" s="2"/>
      <c r="U801" s="2"/>
      <c r="W801" s="2"/>
      <c r="Y801" s="2"/>
      <c r="Z801" s="2"/>
      <c r="AA801" s="2"/>
      <c r="AB801" s="2"/>
    </row>
    <row r="802" spans="1:28" s="3" customFormat="1" x14ac:dyDescent="0.2">
      <c r="A802" s="7" t="s">
        <v>0</v>
      </c>
      <c r="B802" s="6"/>
      <c r="C802" s="6"/>
      <c r="D802" s="6"/>
      <c r="E802" s="6"/>
      <c r="G802" s="2"/>
      <c r="I802" s="2"/>
      <c r="K802" s="2"/>
      <c r="M802" s="2"/>
      <c r="O802" s="2"/>
      <c r="Q802" s="2"/>
      <c r="S802" s="2"/>
      <c r="U802" s="2"/>
      <c r="W802" s="2"/>
      <c r="Y802" s="2"/>
      <c r="Z802" s="2"/>
      <c r="AA802" s="2"/>
      <c r="AB802" s="2"/>
    </row>
    <row r="803" spans="1:28" s="3" customFormat="1" x14ac:dyDescent="0.2">
      <c r="A803" s="5"/>
      <c r="B803" s="5"/>
      <c r="C803" s="5"/>
      <c r="D803" s="5"/>
      <c r="E803" s="2"/>
      <c r="G803" s="2"/>
      <c r="I803" s="2"/>
      <c r="K803" s="2"/>
      <c r="M803" s="2"/>
      <c r="O803" s="2"/>
      <c r="Q803" s="2"/>
      <c r="S803" s="2"/>
      <c r="U803" s="2"/>
      <c r="W803" s="2"/>
      <c r="Y803" s="2"/>
      <c r="Z803" s="2"/>
      <c r="AA803" s="2"/>
      <c r="AB803" s="2"/>
    </row>
    <row r="804" spans="1:28" s="3" customFormat="1" x14ac:dyDescent="0.2">
      <c r="A804" s="5"/>
      <c r="B804" s="5"/>
      <c r="C804" s="5"/>
      <c r="D804" s="5"/>
      <c r="E804" s="2"/>
      <c r="G804" s="2"/>
      <c r="I804" s="2"/>
      <c r="K804" s="2"/>
      <c r="M804" s="2"/>
      <c r="O804" s="2"/>
      <c r="Q804" s="2"/>
      <c r="S804" s="2"/>
      <c r="U804" s="2"/>
      <c r="W804" s="2"/>
      <c r="Y804" s="2"/>
      <c r="Z804" s="2"/>
      <c r="AA804" s="2"/>
      <c r="AB804" s="2"/>
    </row>
    <row r="805" spans="1:28" s="3" customFormat="1" x14ac:dyDescent="0.2">
      <c r="A805" s="5"/>
      <c r="B805" s="5"/>
      <c r="C805" s="5"/>
      <c r="D805" s="5"/>
      <c r="E805" s="2"/>
      <c r="G805" s="2"/>
      <c r="I805" s="2"/>
      <c r="K805" s="2"/>
      <c r="M805" s="2"/>
      <c r="O805" s="2"/>
      <c r="Q805" s="2"/>
      <c r="S805" s="2"/>
      <c r="U805" s="2"/>
      <c r="W805" s="2"/>
      <c r="Y805" s="2"/>
      <c r="Z805" s="2"/>
      <c r="AA805" s="2"/>
      <c r="AB805" s="2"/>
    </row>
    <row r="806" spans="1:28" s="3" customFormat="1" x14ac:dyDescent="0.2">
      <c r="A806" s="5"/>
      <c r="B806" s="5"/>
      <c r="C806" s="5"/>
      <c r="D806" s="5"/>
      <c r="E806" s="2"/>
      <c r="G806" s="2"/>
      <c r="I806" s="2"/>
      <c r="K806" s="2"/>
      <c r="M806" s="2"/>
      <c r="O806" s="2"/>
      <c r="Q806" s="2"/>
      <c r="S806" s="2"/>
      <c r="U806" s="2"/>
      <c r="W806" s="2"/>
      <c r="Y806" s="2"/>
      <c r="Z806" s="2"/>
      <c r="AA806" s="2"/>
      <c r="AB806" s="2"/>
    </row>
    <row r="807" spans="1:28" s="3" customFormat="1" x14ac:dyDescent="0.2">
      <c r="A807" s="5"/>
      <c r="B807" s="5"/>
      <c r="C807" s="5"/>
      <c r="D807" s="5"/>
      <c r="E807" s="2"/>
      <c r="G807" s="2"/>
      <c r="I807" s="2"/>
      <c r="K807" s="2"/>
      <c r="M807" s="2"/>
      <c r="O807" s="2"/>
      <c r="Q807" s="2"/>
      <c r="S807" s="2"/>
      <c r="U807" s="2"/>
      <c r="W807" s="2"/>
      <c r="Y807" s="2"/>
      <c r="Z807" s="2"/>
      <c r="AA807" s="2"/>
      <c r="AB807" s="2"/>
    </row>
    <row r="808" spans="1:28" s="3" customFormat="1" x14ac:dyDescent="0.2">
      <c r="A808" s="5"/>
      <c r="B808" s="5"/>
      <c r="C808" s="5"/>
      <c r="D808" s="5"/>
      <c r="E808" s="2"/>
      <c r="G808" s="2"/>
      <c r="I808" s="2"/>
      <c r="K808" s="2"/>
      <c r="M808" s="2"/>
      <c r="O808" s="2"/>
      <c r="Q808" s="2"/>
      <c r="S808" s="2"/>
      <c r="U808" s="2"/>
      <c r="W808" s="2"/>
      <c r="Y808" s="2"/>
      <c r="Z808" s="2"/>
      <c r="AA808" s="2"/>
      <c r="AB808" s="2"/>
    </row>
    <row r="809" spans="1:28" s="3" customFormat="1" x14ac:dyDescent="0.2">
      <c r="A809" s="5"/>
      <c r="B809" s="5"/>
      <c r="C809" s="5"/>
      <c r="D809" s="5"/>
      <c r="E809" s="2"/>
      <c r="G809" s="2"/>
      <c r="I809" s="2"/>
      <c r="K809" s="2"/>
      <c r="M809" s="2"/>
      <c r="O809" s="2"/>
      <c r="Q809" s="2"/>
      <c r="S809" s="2"/>
      <c r="U809" s="2"/>
      <c r="W809" s="2"/>
      <c r="Y809" s="2"/>
      <c r="Z809" s="2"/>
      <c r="AA809" s="2"/>
      <c r="AB809" s="2"/>
    </row>
    <row r="810" spans="1:28" s="3" customFormat="1" x14ac:dyDescent="0.2">
      <c r="A810" s="5"/>
      <c r="B810" s="5"/>
      <c r="C810" s="5"/>
      <c r="D810" s="5"/>
      <c r="E810" s="2"/>
      <c r="G810" s="2"/>
      <c r="I810" s="2"/>
      <c r="K810" s="2"/>
      <c r="M810" s="2"/>
      <c r="O810" s="2"/>
      <c r="Q810" s="2"/>
      <c r="S810" s="2"/>
      <c r="U810" s="2"/>
      <c r="W810" s="2"/>
      <c r="Y810" s="2"/>
      <c r="Z810" s="2"/>
      <c r="AA810" s="2"/>
      <c r="AB810" s="2"/>
    </row>
    <row r="811" spans="1:28" s="3" customFormat="1" x14ac:dyDescent="0.2">
      <c r="A811" s="5"/>
      <c r="B811" s="5"/>
      <c r="C811" s="5"/>
      <c r="D811" s="5"/>
      <c r="E811" s="2"/>
      <c r="G811" s="2"/>
      <c r="I811" s="2"/>
      <c r="K811" s="2"/>
      <c r="M811" s="2"/>
      <c r="O811" s="2"/>
      <c r="Q811" s="2"/>
      <c r="S811" s="2"/>
      <c r="U811" s="2"/>
      <c r="W811" s="2"/>
      <c r="Y811" s="2"/>
      <c r="Z811" s="2"/>
      <c r="AA811" s="2"/>
      <c r="AB811" s="2"/>
    </row>
    <row r="812" spans="1:28" s="3" customFormat="1" x14ac:dyDescent="0.2">
      <c r="A812" s="5"/>
      <c r="B812" s="5"/>
      <c r="C812" s="5"/>
      <c r="D812" s="5"/>
      <c r="E812" s="2"/>
      <c r="G812" s="2"/>
      <c r="I812" s="2"/>
      <c r="K812" s="2"/>
      <c r="M812" s="2"/>
      <c r="O812" s="2"/>
      <c r="Q812" s="2"/>
      <c r="S812" s="2"/>
      <c r="U812" s="2"/>
      <c r="W812" s="2"/>
      <c r="Y812" s="2"/>
      <c r="Z812" s="2"/>
      <c r="AA812" s="2"/>
      <c r="AB812" s="2"/>
    </row>
    <row r="813" spans="1:28" s="3" customFormat="1" x14ac:dyDescent="0.2">
      <c r="A813" s="5"/>
      <c r="B813" s="5"/>
      <c r="C813" s="5"/>
      <c r="D813" s="5"/>
      <c r="E813" s="2"/>
      <c r="G813" s="2"/>
      <c r="I813" s="2"/>
      <c r="K813" s="2"/>
      <c r="M813" s="2"/>
      <c r="O813" s="2"/>
      <c r="Q813" s="2"/>
      <c r="S813" s="2"/>
      <c r="U813" s="2"/>
      <c r="W813" s="2"/>
      <c r="Y813" s="2"/>
      <c r="Z813" s="2"/>
      <c r="AA813" s="2"/>
      <c r="AB813" s="2"/>
    </row>
    <row r="814" spans="1:28" s="3" customFormat="1" x14ac:dyDescent="0.2">
      <c r="A814" s="5"/>
      <c r="B814" s="5"/>
      <c r="C814" s="5"/>
      <c r="D814" s="5"/>
      <c r="E814" s="2"/>
      <c r="G814" s="2"/>
      <c r="I814" s="2"/>
      <c r="K814" s="2"/>
      <c r="M814" s="2"/>
      <c r="O814" s="2"/>
      <c r="Q814" s="2"/>
      <c r="S814" s="2"/>
      <c r="U814" s="2"/>
      <c r="W814" s="2"/>
      <c r="Y814" s="2"/>
      <c r="Z814" s="2"/>
      <c r="AA814" s="2"/>
      <c r="AB814" s="2"/>
    </row>
    <row r="815" spans="1:28" s="3" customFormat="1" x14ac:dyDescent="0.2">
      <c r="A815" s="5"/>
      <c r="B815" s="5"/>
      <c r="C815" s="5"/>
      <c r="D815" s="5"/>
      <c r="E815" s="2"/>
      <c r="G815" s="2"/>
      <c r="I815" s="2"/>
      <c r="K815" s="2"/>
      <c r="M815" s="2"/>
      <c r="O815" s="2"/>
      <c r="Q815" s="2"/>
      <c r="S815" s="2"/>
      <c r="U815" s="2"/>
      <c r="W815" s="2"/>
      <c r="Y815" s="2"/>
      <c r="Z815" s="2"/>
      <c r="AA815" s="2"/>
      <c r="AB815" s="2"/>
    </row>
    <row r="816" spans="1:28" s="3" customFormat="1" x14ac:dyDescent="0.2">
      <c r="A816" s="5"/>
      <c r="B816" s="5"/>
      <c r="C816" s="5"/>
      <c r="D816" s="5"/>
      <c r="E816" s="2"/>
      <c r="G816" s="2"/>
      <c r="I816" s="2"/>
      <c r="K816" s="2"/>
      <c r="M816" s="2"/>
      <c r="O816" s="2"/>
      <c r="Q816" s="2"/>
      <c r="S816" s="2"/>
      <c r="U816" s="2"/>
      <c r="W816" s="2"/>
      <c r="Y816" s="2"/>
      <c r="Z816" s="2"/>
      <c r="AA816" s="2"/>
      <c r="AB816" s="2"/>
    </row>
    <row r="817" spans="1:24" s="2" customFormat="1" x14ac:dyDescent="0.2">
      <c r="A817" s="5"/>
      <c r="B817" s="5"/>
      <c r="C817" s="5"/>
      <c r="D817" s="5"/>
      <c r="F817" s="3"/>
      <c r="H817" s="3"/>
      <c r="J817" s="3"/>
      <c r="L817" s="3"/>
      <c r="N817" s="3"/>
      <c r="P817" s="3"/>
      <c r="R817" s="3"/>
      <c r="T817" s="3"/>
      <c r="V817" s="3"/>
      <c r="X817" s="3"/>
    </row>
    <row r="818" spans="1:24" s="2" customFormat="1" x14ac:dyDescent="0.2">
      <c r="A818" s="5"/>
      <c r="B818" s="5"/>
      <c r="C818" s="5"/>
      <c r="D818" s="5"/>
      <c r="F818" s="3"/>
      <c r="H818" s="3"/>
      <c r="J818" s="3"/>
      <c r="L818" s="3"/>
      <c r="N818" s="3"/>
      <c r="P818" s="3"/>
      <c r="R818" s="3"/>
      <c r="T818" s="3"/>
      <c r="V818" s="3"/>
      <c r="X818" s="3"/>
    </row>
    <row r="819" spans="1:24" s="2" customFormat="1" x14ac:dyDescent="0.2">
      <c r="A819" s="5"/>
      <c r="B819" s="5"/>
      <c r="C819" s="5"/>
      <c r="D819" s="5"/>
      <c r="F819" s="3"/>
      <c r="H819" s="3"/>
      <c r="J819" s="3"/>
      <c r="L819" s="3"/>
      <c r="N819" s="3"/>
      <c r="P819" s="3"/>
      <c r="R819" s="3"/>
      <c r="T819" s="3"/>
      <c r="V819" s="3"/>
      <c r="X819" s="3"/>
    </row>
    <row r="820" spans="1:24" s="2" customFormat="1" x14ac:dyDescent="0.2">
      <c r="A820" s="5"/>
      <c r="B820" s="5"/>
      <c r="C820" s="5"/>
      <c r="D820" s="5"/>
      <c r="F820" s="3"/>
      <c r="H820" s="3"/>
      <c r="J820" s="3"/>
      <c r="L820" s="3"/>
      <c r="N820" s="3"/>
      <c r="P820" s="3"/>
      <c r="R820" s="3"/>
      <c r="T820" s="3"/>
      <c r="V820" s="3"/>
      <c r="X820" s="3"/>
    </row>
    <row r="821" spans="1:24" s="2" customFormat="1" x14ac:dyDescent="0.2">
      <c r="A821" s="5"/>
      <c r="B821" s="5"/>
      <c r="C821" s="5"/>
      <c r="D821" s="5"/>
      <c r="F821" s="3"/>
      <c r="H821" s="3"/>
      <c r="J821" s="3"/>
      <c r="L821" s="3"/>
      <c r="N821" s="3"/>
      <c r="P821" s="3"/>
      <c r="R821" s="3"/>
      <c r="T821" s="3"/>
      <c r="V821" s="3"/>
      <c r="X821" s="3"/>
    </row>
    <row r="822" spans="1:24" s="2" customFormat="1" x14ac:dyDescent="0.2">
      <c r="A822" s="5"/>
      <c r="B822" s="5"/>
      <c r="C822" s="5"/>
      <c r="D822" s="5"/>
      <c r="F822" s="3"/>
      <c r="H822" s="3"/>
      <c r="J822" s="3"/>
      <c r="L822" s="3"/>
      <c r="N822" s="3"/>
      <c r="P822" s="3"/>
      <c r="R822" s="3"/>
      <c r="T822" s="3"/>
      <c r="V822" s="3"/>
      <c r="X822" s="3"/>
    </row>
    <row r="823" spans="1:24" s="2" customFormat="1" x14ac:dyDescent="0.2">
      <c r="A823" s="5"/>
      <c r="B823" s="5"/>
      <c r="C823" s="5"/>
      <c r="D823" s="5"/>
      <c r="F823" s="3"/>
      <c r="H823" s="3"/>
      <c r="J823" s="3"/>
      <c r="L823" s="3"/>
      <c r="N823" s="3"/>
      <c r="P823" s="3"/>
      <c r="R823" s="3"/>
      <c r="T823" s="3"/>
      <c r="V823" s="3"/>
      <c r="X823" s="3"/>
    </row>
    <row r="824" spans="1:24" s="2" customFormat="1" x14ac:dyDescent="0.2">
      <c r="A824" s="5"/>
      <c r="B824" s="5"/>
      <c r="C824" s="5"/>
      <c r="D824" s="5"/>
      <c r="F824" s="3"/>
      <c r="H824" s="3"/>
      <c r="J824" s="3"/>
      <c r="L824" s="3"/>
      <c r="N824" s="3"/>
      <c r="P824" s="3"/>
      <c r="R824" s="3"/>
      <c r="T824" s="3"/>
      <c r="V824" s="3"/>
      <c r="X824" s="3"/>
    </row>
    <row r="825" spans="1:24" s="2" customFormat="1" x14ac:dyDescent="0.2">
      <c r="A825" s="5"/>
      <c r="B825" s="5"/>
      <c r="C825" s="5"/>
      <c r="D825" s="5"/>
      <c r="F825" s="3"/>
      <c r="H825" s="3"/>
      <c r="J825" s="3"/>
      <c r="L825" s="3"/>
      <c r="N825" s="3"/>
      <c r="P825" s="3"/>
      <c r="R825" s="3"/>
      <c r="T825" s="3"/>
      <c r="V825" s="3"/>
      <c r="X825" s="3"/>
    </row>
    <row r="826" spans="1:24" s="2" customFormat="1" x14ac:dyDescent="0.2">
      <c r="A826" s="5"/>
      <c r="B826" s="5"/>
      <c r="C826" s="5"/>
      <c r="D826" s="5"/>
      <c r="F826" s="3"/>
      <c r="H826" s="3"/>
      <c r="J826" s="3"/>
      <c r="L826" s="3"/>
      <c r="N826" s="3"/>
      <c r="P826" s="3"/>
      <c r="R826" s="3"/>
      <c r="T826" s="3"/>
      <c r="V826" s="3"/>
      <c r="X826" s="3"/>
    </row>
    <row r="827" spans="1:24" s="2" customFormat="1" x14ac:dyDescent="0.2">
      <c r="A827" s="5"/>
      <c r="B827" s="5"/>
      <c r="C827" s="5"/>
      <c r="D827" s="5"/>
      <c r="F827" s="3"/>
      <c r="H827" s="3"/>
      <c r="J827" s="3"/>
      <c r="L827" s="3"/>
      <c r="N827" s="3"/>
      <c r="P827" s="3"/>
      <c r="R827" s="3"/>
      <c r="T827" s="3"/>
      <c r="V827" s="3"/>
      <c r="X827" s="3"/>
    </row>
    <row r="828" spans="1:24" s="2" customFormat="1" x14ac:dyDescent="0.2">
      <c r="A828" s="5"/>
      <c r="B828" s="5"/>
      <c r="C828" s="5"/>
      <c r="D828" s="5"/>
      <c r="F828" s="3"/>
      <c r="H828" s="3"/>
      <c r="J828" s="3"/>
      <c r="L828" s="3"/>
      <c r="N828" s="3"/>
      <c r="P828" s="3"/>
      <c r="R828" s="3"/>
      <c r="T828" s="3"/>
      <c r="V828" s="3"/>
      <c r="X828" s="3"/>
    </row>
    <row r="829" spans="1:24" s="2" customFormat="1" x14ac:dyDescent="0.2">
      <c r="A829" s="5"/>
      <c r="B829" s="5"/>
      <c r="C829" s="5"/>
      <c r="D829" s="5"/>
      <c r="F829" s="3"/>
      <c r="H829" s="3"/>
      <c r="J829" s="3"/>
      <c r="L829" s="3"/>
      <c r="N829" s="3"/>
      <c r="P829" s="3"/>
      <c r="R829" s="3"/>
      <c r="T829" s="3"/>
      <c r="V829" s="3"/>
      <c r="X829" s="3"/>
    </row>
    <row r="830" spans="1:24" s="2" customFormat="1" x14ac:dyDescent="0.2">
      <c r="A830" s="5"/>
      <c r="B830" s="5"/>
      <c r="C830" s="5"/>
      <c r="D830" s="5"/>
      <c r="F830" s="3"/>
      <c r="H830" s="3"/>
      <c r="J830" s="3"/>
      <c r="L830" s="3"/>
      <c r="N830" s="3"/>
      <c r="P830" s="3"/>
      <c r="R830" s="3"/>
      <c r="T830" s="3"/>
      <c r="V830" s="3"/>
      <c r="X830" s="3"/>
    </row>
    <row r="831" spans="1:24" s="2" customFormat="1" x14ac:dyDescent="0.2">
      <c r="A831" s="5"/>
      <c r="B831" s="5"/>
      <c r="C831" s="5"/>
      <c r="D831" s="5"/>
      <c r="F831" s="3"/>
      <c r="H831" s="3"/>
      <c r="J831" s="3"/>
      <c r="L831" s="3"/>
      <c r="N831" s="3"/>
      <c r="P831" s="3"/>
      <c r="R831" s="3"/>
      <c r="T831" s="3"/>
      <c r="V831" s="3"/>
      <c r="X831" s="3"/>
    </row>
    <row r="832" spans="1:24" s="2" customFormat="1" x14ac:dyDescent="0.2">
      <c r="A832" s="5"/>
      <c r="B832" s="5"/>
      <c r="C832" s="5"/>
      <c r="D832" s="5"/>
      <c r="F832" s="3"/>
      <c r="H832" s="3"/>
      <c r="J832" s="3"/>
      <c r="L832" s="3"/>
      <c r="N832" s="3"/>
      <c r="P832" s="3"/>
      <c r="R832" s="3"/>
      <c r="T832" s="3"/>
      <c r="V832" s="3"/>
      <c r="X832" s="3"/>
    </row>
    <row r="833" spans="1:24" s="2" customFormat="1" x14ac:dyDescent="0.2">
      <c r="A833" s="5"/>
      <c r="B833" s="5"/>
      <c r="C833" s="5"/>
      <c r="D833" s="5"/>
      <c r="F833" s="3"/>
      <c r="H833" s="3"/>
      <c r="J833" s="3"/>
      <c r="L833" s="3"/>
      <c r="N833" s="3"/>
      <c r="P833" s="3"/>
      <c r="R833" s="3"/>
      <c r="T833" s="3"/>
      <c r="V833" s="3"/>
      <c r="X833" s="3"/>
    </row>
    <row r="834" spans="1:24" s="2" customFormat="1" x14ac:dyDescent="0.2">
      <c r="A834" s="5"/>
      <c r="B834" s="5"/>
      <c r="C834" s="5"/>
      <c r="D834" s="5"/>
      <c r="F834" s="3"/>
      <c r="H834" s="3"/>
      <c r="J834" s="3"/>
      <c r="L834" s="3"/>
      <c r="N834" s="3"/>
      <c r="P834" s="3"/>
      <c r="R834" s="3"/>
      <c r="T834" s="3"/>
      <c r="V834" s="3"/>
      <c r="X834" s="3"/>
    </row>
    <row r="835" spans="1:24" s="2" customFormat="1" x14ac:dyDescent="0.2">
      <c r="A835" s="5"/>
      <c r="B835" s="5"/>
      <c r="C835" s="5"/>
      <c r="D835" s="5"/>
      <c r="F835" s="3"/>
      <c r="H835" s="3"/>
      <c r="J835" s="3"/>
      <c r="L835" s="3"/>
      <c r="N835" s="3"/>
      <c r="P835" s="3"/>
      <c r="R835" s="3"/>
      <c r="T835" s="3"/>
      <c r="V835" s="3"/>
      <c r="X835" s="3"/>
    </row>
    <row r="836" spans="1:24" s="2" customFormat="1" x14ac:dyDescent="0.2">
      <c r="A836" s="5"/>
      <c r="B836" s="5"/>
      <c r="C836" s="5"/>
      <c r="D836" s="5"/>
      <c r="F836" s="3"/>
      <c r="H836" s="3"/>
      <c r="J836" s="3"/>
      <c r="L836" s="3"/>
      <c r="N836" s="3"/>
      <c r="P836" s="3"/>
      <c r="R836" s="3"/>
      <c r="T836" s="3"/>
      <c r="V836" s="3"/>
      <c r="X836" s="3"/>
    </row>
    <row r="837" spans="1:24" s="2" customFormat="1" x14ac:dyDescent="0.2">
      <c r="A837" s="5"/>
      <c r="B837" s="5"/>
      <c r="C837" s="5"/>
      <c r="D837" s="5"/>
      <c r="F837" s="3"/>
      <c r="H837" s="3"/>
      <c r="J837" s="3"/>
      <c r="L837" s="3"/>
      <c r="N837" s="3"/>
      <c r="P837" s="3"/>
      <c r="R837" s="3"/>
      <c r="T837" s="3"/>
      <c r="V837" s="3"/>
      <c r="X837" s="3"/>
    </row>
    <row r="838" spans="1:24" s="2" customFormat="1" x14ac:dyDescent="0.2">
      <c r="A838" s="5"/>
      <c r="B838" s="5"/>
      <c r="C838" s="5"/>
      <c r="D838" s="5"/>
      <c r="F838" s="3"/>
      <c r="H838" s="3"/>
      <c r="J838" s="3"/>
      <c r="L838" s="3"/>
      <c r="N838" s="3"/>
      <c r="P838" s="3"/>
      <c r="R838" s="3"/>
      <c r="T838" s="3"/>
      <c r="V838" s="3"/>
      <c r="X838" s="3"/>
    </row>
    <row r="839" spans="1:24" s="2" customFormat="1" x14ac:dyDescent="0.2">
      <c r="A839" s="5"/>
      <c r="B839" s="5"/>
      <c r="C839" s="5"/>
      <c r="D839" s="5"/>
      <c r="F839" s="3"/>
      <c r="H839" s="3"/>
      <c r="J839" s="3"/>
      <c r="L839" s="3"/>
      <c r="N839" s="3"/>
      <c r="P839" s="3"/>
      <c r="R839" s="3"/>
      <c r="T839" s="3"/>
      <c r="V839" s="3"/>
      <c r="X839" s="3"/>
    </row>
    <row r="840" spans="1:24" s="2" customFormat="1" x14ac:dyDescent="0.2">
      <c r="A840" s="5"/>
      <c r="B840" s="5"/>
      <c r="C840" s="5"/>
      <c r="D840" s="5"/>
      <c r="F840" s="3"/>
      <c r="H840" s="3"/>
      <c r="J840" s="3"/>
      <c r="L840" s="3"/>
      <c r="N840" s="3"/>
      <c r="P840" s="3"/>
      <c r="R840" s="3"/>
      <c r="T840" s="3"/>
      <c r="V840" s="3"/>
      <c r="X840" s="3"/>
    </row>
    <row r="841" spans="1:24" s="2" customFormat="1" x14ac:dyDescent="0.2">
      <c r="A841" s="5"/>
      <c r="B841" s="5"/>
      <c r="C841" s="5"/>
      <c r="D841" s="5"/>
      <c r="F841" s="3"/>
      <c r="H841" s="3"/>
      <c r="J841" s="3"/>
      <c r="L841" s="3"/>
      <c r="N841" s="3"/>
      <c r="P841" s="3"/>
      <c r="R841" s="3"/>
      <c r="T841" s="3"/>
      <c r="V841" s="3"/>
      <c r="X841" s="3"/>
    </row>
    <row r="842" spans="1:24" s="2" customFormat="1" x14ac:dyDescent="0.2">
      <c r="A842" s="5"/>
      <c r="B842" s="5"/>
      <c r="C842" s="5"/>
      <c r="D842" s="5"/>
      <c r="F842" s="3"/>
      <c r="H842" s="3"/>
      <c r="J842" s="3"/>
      <c r="L842" s="3"/>
      <c r="N842" s="3"/>
      <c r="P842" s="3"/>
      <c r="R842" s="3"/>
      <c r="T842" s="3"/>
      <c r="V842" s="3"/>
      <c r="X842" s="3"/>
    </row>
    <row r="843" spans="1:24" s="2" customFormat="1" x14ac:dyDescent="0.2">
      <c r="A843" s="5"/>
      <c r="B843" s="5"/>
      <c r="C843" s="5"/>
      <c r="D843" s="5"/>
      <c r="F843" s="3"/>
      <c r="H843" s="3"/>
      <c r="J843" s="3"/>
      <c r="L843" s="3"/>
      <c r="N843" s="3"/>
      <c r="P843" s="3"/>
      <c r="R843" s="3"/>
      <c r="T843" s="3"/>
      <c r="V843" s="3"/>
      <c r="X843" s="3"/>
    </row>
    <row r="844" spans="1:24" s="2" customFormat="1" x14ac:dyDescent="0.2">
      <c r="A844" s="5"/>
      <c r="B844" s="5"/>
      <c r="C844" s="5"/>
      <c r="D844" s="5"/>
      <c r="F844" s="3"/>
      <c r="H844" s="3"/>
      <c r="J844" s="3"/>
      <c r="L844" s="3"/>
      <c r="N844" s="3"/>
      <c r="P844" s="3"/>
      <c r="R844" s="3"/>
      <c r="T844" s="3"/>
      <c r="V844" s="3"/>
      <c r="X844" s="3"/>
    </row>
    <row r="845" spans="1:24" s="2" customFormat="1" x14ac:dyDescent="0.2">
      <c r="A845" s="5"/>
      <c r="B845" s="5"/>
      <c r="C845" s="5"/>
      <c r="D845" s="5"/>
      <c r="F845" s="3"/>
      <c r="H845" s="3"/>
      <c r="J845" s="3"/>
      <c r="L845" s="3"/>
      <c r="N845" s="3"/>
      <c r="P845" s="3"/>
      <c r="R845" s="3"/>
      <c r="T845" s="3"/>
      <c r="V845" s="3"/>
      <c r="X845" s="3"/>
    </row>
    <row r="846" spans="1:24" s="2" customFormat="1" x14ac:dyDescent="0.2">
      <c r="A846" s="5"/>
      <c r="B846" s="5"/>
      <c r="C846" s="5"/>
      <c r="D846" s="5"/>
      <c r="F846" s="3"/>
      <c r="H846" s="3"/>
      <c r="J846" s="3"/>
      <c r="L846" s="3"/>
      <c r="N846" s="3"/>
      <c r="P846" s="3"/>
      <c r="R846" s="3"/>
      <c r="T846" s="3"/>
      <c r="V846" s="3"/>
      <c r="X846" s="3"/>
    </row>
    <row r="847" spans="1:24" s="2" customFormat="1" x14ac:dyDescent="0.2">
      <c r="A847" s="5"/>
      <c r="B847" s="5"/>
      <c r="C847" s="5"/>
      <c r="D847" s="5"/>
      <c r="F847" s="3"/>
      <c r="H847" s="3"/>
      <c r="J847" s="3"/>
      <c r="L847" s="3"/>
      <c r="N847" s="3"/>
      <c r="P847" s="3"/>
      <c r="R847" s="3"/>
      <c r="T847" s="3"/>
      <c r="V847" s="3"/>
      <c r="X847" s="3"/>
    </row>
    <row r="848" spans="1:24" s="2" customFormat="1" x14ac:dyDescent="0.2">
      <c r="A848" s="5"/>
      <c r="B848" s="5"/>
      <c r="C848" s="5"/>
      <c r="D848" s="5"/>
      <c r="F848" s="3"/>
      <c r="H848" s="3"/>
      <c r="J848" s="3"/>
      <c r="L848" s="3"/>
      <c r="N848" s="3"/>
      <c r="P848" s="3"/>
      <c r="R848" s="3"/>
      <c r="T848" s="3"/>
      <c r="V848" s="3"/>
      <c r="X848" s="3"/>
    </row>
    <row r="849" spans="1:24" s="2" customFormat="1" x14ac:dyDescent="0.2">
      <c r="A849" s="5"/>
      <c r="B849" s="5"/>
      <c r="C849" s="5"/>
      <c r="D849" s="5"/>
      <c r="F849" s="3"/>
      <c r="H849" s="3"/>
      <c r="J849" s="3"/>
      <c r="L849" s="3"/>
      <c r="N849" s="3"/>
      <c r="P849" s="3"/>
      <c r="R849" s="3"/>
      <c r="T849" s="3"/>
      <c r="V849" s="3"/>
      <c r="X849" s="3"/>
    </row>
    <row r="850" spans="1:24" s="2" customFormat="1" x14ac:dyDescent="0.2">
      <c r="A850" s="5"/>
      <c r="B850" s="5"/>
      <c r="C850" s="5"/>
      <c r="D850" s="5"/>
      <c r="F850" s="3"/>
      <c r="H850" s="3"/>
      <c r="J850" s="3"/>
      <c r="L850" s="3"/>
      <c r="N850" s="3"/>
      <c r="P850" s="3"/>
      <c r="R850" s="3"/>
      <c r="T850" s="3"/>
      <c r="V850" s="3"/>
      <c r="X850" s="3"/>
    </row>
    <row r="851" spans="1:24" s="2" customFormat="1" x14ac:dyDescent="0.2">
      <c r="A851" s="5"/>
      <c r="B851" s="5"/>
      <c r="C851" s="5"/>
      <c r="D851" s="5"/>
      <c r="F851" s="3"/>
      <c r="H851" s="3"/>
      <c r="J851" s="3"/>
      <c r="L851" s="3"/>
      <c r="N851" s="3"/>
      <c r="P851" s="3"/>
      <c r="R851" s="3"/>
      <c r="T851" s="3"/>
      <c r="V851" s="3"/>
      <c r="X851" s="3"/>
    </row>
    <row r="852" spans="1:24" s="2" customFormat="1" x14ac:dyDescent="0.2">
      <c r="A852" s="5"/>
      <c r="B852" s="5"/>
      <c r="C852" s="5"/>
      <c r="D852" s="5"/>
      <c r="F852" s="3"/>
      <c r="H852" s="3"/>
      <c r="J852" s="3"/>
      <c r="L852" s="3"/>
      <c r="N852" s="3"/>
      <c r="P852" s="3"/>
      <c r="R852" s="3"/>
      <c r="T852" s="3"/>
      <c r="V852" s="3"/>
      <c r="X852" s="3"/>
    </row>
    <row r="853" spans="1:24" s="2" customFormat="1" x14ac:dyDescent="0.2">
      <c r="A853" s="5"/>
      <c r="B853" s="5"/>
      <c r="C853" s="5"/>
      <c r="D853" s="5"/>
      <c r="F853" s="3"/>
      <c r="H853" s="3"/>
      <c r="J853" s="3"/>
      <c r="L853" s="3"/>
      <c r="N853" s="3"/>
      <c r="P853" s="3"/>
      <c r="R853" s="3"/>
      <c r="T853" s="3"/>
      <c r="V853" s="3"/>
      <c r="X853" s="3"/>
    </row>
    <row r="854" spans="1:24" s="2" customFormat="1" x14ac:dyDescent="0.2">
      <c r="A854" s="5"/>
      <c r="B854" s="5"/>
      <c r="C854" s="5"/>
      <c r="D854" s="5"/>
      <c r="F854" s="3"/>
      <c r="H854" s="3"/>
      <c r="J854" s="3"/>
      <c r="L854" s="3"/>
      <c r="N854" s="3"/>
      <c r="P854" s="3"/>
      <c r="R854" s="3"/>
      <c r="T854" s="3"/>
      <c r="V854" s="3"/>
      <c r="X854" s="3"/>
    </row>
    <row r="855" spans="1:24" s="2" customFormat="1" x14ac:dyDescent="0.2">
      <c r="A855" s="5"/>
      <c r="B855" s="5"/>
      <c r="C855" s="5"/>
      <c r="D855" s="5"/>
      <c r="F855" s="3"/>
      <c r="H855" s="3"/>
      <c r="J855" s="3"/>
      <c r="L855" s="3"/>
      <c r="N855" s="3"/>
      <c r="P855" s="3"/>
      <c r="R855" s="3"/>
      <c r="T855" s="3"/>
      <c r="V855" s="3"/>
      <c r="X855" s="3"/>
    </row>
    <row r="856" spans="1:24" s="2" customFormat="1" x14ac:dyDescent="0.2">
      <c r="A856" s="5"/>
      <c r="B856" s="5"/>
      <c r="C856" s="5"/>
      <c r="D856" s="5"/>
      <c r="F856" s="3"/>
      <c r="H856" s="3"/>
      <c r="J856" s="3"/>
      <c r="L856" s="3"/>
      <c r="N856" s="3"/>
      <c r="P856" s="3"/>
      <c r="R856" s="3"/>
      <c r="T856" s="3"/>
      <c r="V856" s="3"/>
      <c r="X856" s="3"/>
    </row>
    <row r="857" spans="1:24" s="2" customFormat="1" x14ac:dyDescent="0.2">
      <c r="A857" s="5"/>
      <c r="B857" s="5"/>
      <c r="C857" s="5"/>
      <c r="D857" s="5"/>
      <c r="F857" s="3"/>
      <c r="H857" s="3"/>
      <c r="J857" s="3"/>
      <c r="L857" s="3"/>
      <c r="N857" s="3"/>
      <c r="P857" s="3"/>
      <c r="R857" s="3"/>
      <c r="T857" s="3"/>
      <c r="V857" s="3"/>
      <c r="X857" s="3"/>
    </row>
    <row r="858" spans="1:24" s="2" customFormat="1" x14ac:dyDescent="0.2">
      <c r="A858" s="5"/>
      <c r="B858" s="5"/>
      <c r="C858" s="5"/>
      <c r="D858" s="5"/>
      <c r="F858" s="3"/>
      <c r="H858" s="3"/>
      <c r="J858" s="3"/>
      <c r="L858" s="3"/>
      <c r="N858" s="3"/>
      <c r="P858" s="3"/>
      <c r="R858" s="3"/>
      <c r="T858" s="3"/>
      <c r="V858" s="3"/>
      <c r="X858" s="3"/>
    </row>
    <row r="859" spans="1:24" s="2" customFormat="1" x14ac:dyDescent="0.2">
      <c r="A859" s="5"/>
      <c r="B859" s="5"/>
      <c r="C859" s="5"/>
      <c r="D859" s="5"/>
      <c r="F859" s="3"/>
      <c r="H859" s="3"/>
      <c r="J859" s="3"/>
      <c r="L859" s="3"/>
      <c r="N859" s="3"/>
      <c r="P859" s="3"/>
      <c r="R859" s="3"/>
      <c r="T859" s="3"/>
      <c r="V859" s="3"/>
      <c r="X859" s="3"/>
    </row>
    <row r="860" spans="1:24" s="2" customFormat="1" x14ac:dyDescent="0.2">
      <c r="A860" s="5"/>
      <c r="B860" s="5"/>
      <c r="C860" s="5"/>
      <c r="D860" s="5"/>
      <c r="F860" s="3"/>
      <c r="H860" s="3"/>
      <c r="J860" s="3"/>
      <c r="L860" s="3"/>
      <c r="N860" s="3"/>
      <c r="P860" s="3"/>
      <c r="R860" s="3"/>
      <c r="T860" s="3"/>
      <c r="V860" s="3"/>
      <c r="X860" s="3"/>
    </row>
    <row r="861" spans="1:24" s="2" customFormat="1" x14ac:dyDescent="0.2">
      <c r="A861" s="5"/>
      <c r="B861" s="5"/>
      <c r="C861" s="5"/>
      <c r="D861" s="5"/>
      <c r="F861" s="3"/>
      <c r="H861" s="3"/>
      <c r="J861" s="3"/>
      <c r="L861" s="3"/>
      <c r="N861" s="3"/>
      <c r="P861" s="3"/>
      <c r="R861" s="3"/>
      <c r="T861" s="3"/>
      <c r="V861" s="3"/>
      <c r="X861" s="3"/>
    </row>
    <row r="862" spans="1:24" s="2" customFormat="1" x14ac:dyDescent="0.2">
      <c r="A862" s="5"/>
      <c r="B862" s="5"/>
      <c r="C862" s="5"/>
      <c r="D862" s="5"/>
      <c r="F862" s="3"/>
      <c r="H862" s="3"/>
      <c r="J862" s="3"/>
      <c r="L862" s="3"/>
      <c r="N862" s="3"/>
      <c r="P862" s="3"/>
      <c r="R862" s="3"/>
      <c r="T862" s="3"/>
      <c r="V862" s="3"/>
      <c r="X862" s="3"/>
    </row>
    <row r="863" spans="1:24" s="2" customFormat="1" x14ac:dyDescent="0.2">
      <c r="A863" s="5"/>
      <c r="B863" s="5"/>
      <c r="C863" s="5"/>
      <c r="D863" s="5"/>
      <c r="F863" s="3"/>
      <c r="H863" s="3"/>
      <c r="J863" s="3"/>
      <c r="L863" s="3"/>
      <c r="N863" s="3"/>
      <c r="P863" s="3"/>
      <c r="R863" s="3"/>
      <c r="T863" s="3"/>
      <c r="V863" s="3"/>
      <c r="X863" s="3"/>
    </row>
    <row r="864" spans="1:24" s="2" customFormat="1" x14ac:dyDescent="0.2">
      <c r="A864" s="5"/>
      <c r="B864" s="5"/>
      <c r="C864" s="5"/>
      <c r="D864" s="5"/>
      <c r="F864" s="3"/>
      <c r="H864" s="3"/>
      <c r="J864" s="3"/>
      <c r="L864" s="3"/>
      <c r="N864" s="3"/>
      <c r="P864" s="3"/>
      <c r="R864" s="3"/>
      <c r="T864" s="3"/>
      <c r="V864" s="3"/>
      <c r="X864" s="3"/>
    </row>
    <row r="865" spans="1:24" s="2" customFormat="1" x14ac:dyDescent="0.2">
      <c r="A865" s="5"/>
      <c r="B865" s="5"/>
      <c r="C865" s="5"/>
      <c r="D865" s="5"/>
      <c r="F865" s="3"/>
      <c r="H865" s="3"/>
      <c r="J865" s="3"/>
      <c r="L865" s="3"/>
      <c r="N865" s="3"/>
      <c r="P865" s="3"/>
      <c r="R865" s="3"/>
      <c r="T865" s="3"/>
      <c r="V865" s="3"/>
      <c r="X865" s="3"/>
    </row>
    <row r="866" spans="1:24" s="2" customFormat="1" x14ac:dyDescent="0.2">
      <c r="A866" s="5"/>
      <c r="B866" s="5"/>
      <c r="C866" s="5"/>
      <c r="D866" s="5"/>
      <c r="F866" s="3"/>
      <c r="H866" s="3"/>
      <c r="J866" s="3"/>
      <c r="L866" s="3"/>
      <c r="N866" s="3"/>
      <c r="P866" s="3"/>
      <c r="R866" s="3"/>
      <c r="T866" s="3"/>
      <c r="V866" s="3"/>
      <c r="X866" s="3"/>
    </row>
    <row r="867" spans="1:24" s="2" customFormat="1" x14ac:dyDescent="0.2">
      <c r="A867" s="5"/>
      <c r="B867" s="5"/>
      <c r="C867" s="5"/>
      <c r="D867" s="5"/>
      <c r="F867" s="3"/>
      <c r="H867" s="3"/>
      <c r="J867" s="3"/>
      <c r="L867" s="3"/>
      <c r="N867" s="3"/>
      <c r="P867" s="3"/>
      <c r="R867" s="3"/>
      <c r="T867" s="3"/>
      <c r="V867" s="3"/>
      <c r="X867" s="3"/>
    </row>
    <row r="868" spans="1:24" s="2" customFormat="1" x14ac:dyDescent="0.2">
      <c r="A868" s="5"/>
      <c r="B868" s="5"/>
      <c r="C868" s="5"/>
      <c r="D868" s="5"/>
      <c r="F868" s="3"/>
      <c r="H868" s="3"/>
      <c r="J868" s="3"/>
      <c r="L868" s="3"/>
      <c r="N868" s="3"/>
      <c r="P868" s="3"/>
      <c r="R868" s="3"/>
      <c r="T868" s="3"/>
      <c r="V868" s="3"/>
      <c r="X868" s="3"/>
    </row>
    <row r="869" spans="1:24" s="2" customFormat="1" x14ac:dyDescent="0.2">
      <c r="A869" s="5"/>
      <c r="B869" s="5"/>
      <c r="C869" s="5"/>
      <c r="D869" s="5"/>
      <c r="F869" s="3"/>
      <c r="H869" s="3"/>
      <c r="J869" s="3"/>
      <c r="L869" s="3"/>
      <c r="N869" s="3"/>
      <c r="P869" s="3"/>
      <c r="R869" s="3"/>
      <c r="T869" s="3"/>
      <c r="V869" s="3"/>
      <c r="X869" s="3"/>
    </row>
    <row r="870" spans="1:24" s="2" customFormat="1" x14ac:dyDescent="0.2">
      <c r="A870" s="5"/>
      <c r="B870" s="5"/>
      <c r="C870" s="5"/>
      <c r="D870" s="5"/>
      <c r="F870" s="3"/>
      <c r="H870" s="3"/>
      <c r="J870" s="3"/>
      <c r="L870" s="3"/>
      <c r="N870" s="3"/>
      <c r="P870" s="3"/>
      <c r="R870" s="3"/>
      <c r="T870" s="3"/>
      <c r="V870" s="3"/>
      <c r="X870" s="3"/>
    </row>
    <row r="871" spans="1:24" s="2" customFormat="1" x14ac:dyDescent="0.2">
      <c r="A871" s="5"/>
      <c r="B871" s="5"/>
      <c r="C871" s="5"/>
      <c r="D871" s="5"/>
      <c r="F871" s="3"/>
      <c r="H871" s="3"/>
      <c r="J871" s="3"/>
      <c r="L871" s="3"/>
      <c r="N871" s="3"/>
      <c r="P871" s="3"/>
      <c r="R871" s="3"/>
      <c r="T871" s="3"/>
      <c r="V871" s="3"/>
      <c r="X871" s="3"/>
    </row>
    <row r="872" spans="1:24" s="2" customFormat="1" x14ac:dyDescent="0.2">
      <c r="A872" s="5"/>
      <c r="B872" s="5"/>
      <c r="C872" s="5"/>
      <c r="D872" s="5"/>
      <c r="F872" s="3"/>
      <c r="H872" s="3"/>
      <c r="J872" s="3"/>
      <c r="L872" s="3"/>
      <c r="N872" s="3"/>
      <c r="P872" s="3"/>
      <c r="R872" s="3"/>
      <c r="T872" s="3"/>
      <c r="V872" s="3"/>
      <c r="X872" s="3"/>
    </row>
    <row r="873" spans="1:24" s="2" customFormat="1" x14ac:dyDescent="0.2">
      <c r="A873" s="5"/>
      <c r="B873" s="5"/>
      <c r="C873" s="5"/>
      <c r="D873" s="5"/>
      <c r="F873" s="3"/>
      <c r="H873" s="3"/>
      <c r="J873" s="3"/>
      <c r="L873" s="3"/>
      <c r="N873" s="3"/>
      <c r="P873" s="3"/>
      <c r="R873" s="3"/>
      <c r="T873" s="3"/>
      <c r="V873" s="3"/>
      <c r="X873" s="3"/>
    </row>
    <row r="874" spans="1:24" s="2" customFormat="1" x14ac:dyDescent="0.2">
      <c r="A874" s="5"/>
      <c r="B874" s="5"/>
      <c r="C874" s="5"/>
      <c r="D874" s="5"/>
      <c r="F874" s="3"/>
      <c r="H874" s="3"/>
      <c r="J874" s="3"/>
      <c r="L874" s="3"/>
      <c r="N874" s="3"/>
      <c r="P874" s="3"/>
      <c r="R874" s="3"/>
      <c r="T874" s="3"/>
      <c r="V874" s="3"/>
      <c r="X874" s="3"/>
    </row>
    <row r="875" spans="1:24" s="2" customFormat="1" x14ac:dyDescent="0.2">
      <c r="A875" s="5"/>
      <c r="B875" s="5"/>
      <c r="C875" s="5"/>
      <c r="D875" s="5"/>
      <c r="F875" s="3"/>
      <c r="H875" s="3"/>
      <c r="J875" s="3"/>
      <c r="L875" s="3"/>
      <c r="N875" s="3"/>
      <c r="P875" s="3"/>
      <c r="R875" s="3"/>
      <c r="T875" s="3"/>
      <c r="V875" s="3"/>
      <c r="X875" s="3"/>
    </row>
    <row r="876" spans="1:24" s="2" customFormat="1" x14ac:dyDescent="0.2">
      <c r="A876" s="5"/>
      <c r="B876" s="5"/>
      <c r="C876" s="5"/>
      <c r="D876" s="5"/>
      <c r="F876" s="3"/>
      <c r="H876" s="3"/>
      <c r="J876" s="3"/>
      <c r="L876" s="3"/>
      <c r="N876" s="3"/>
      <c r="P876" s="3"/>
      <c r="R876" s="3"/>
      <c r="T876" s="3"/>
      <c r="V876" s="3"/>
      <c r="X876" s="3"/>
    </row>
    <row r="877" spans="1:24" s="2" customFormat="1" x14ac:dyDescent="0.2">
      <c r="A877" s="5"/>
      <c r="B877" s="5"/>
      <c r="C877" s="5"/>
      <c r="D877" s="5"/>
      <c r="F877" s="3"/>
      <c r="H877" s="3"/>
      <c r="J877" s="3"/>
      <c r="L877" s="3"/>
      <c r="N877" s="3"/>
      <c r="P877" s="3"/>
      <c r="R877" s="3"/>
      <c r="T877" s="3"/>
      <c r="V877" s="3"/>
      <c r="X877" s="3"/>
    </row>
    <row r="878" spans="1:24" s="2" customFormat="1" x14ac:dyDescent="0.2">
      <c r="A878" s="5"/>
      <c r="B878" s="5"/>
      <c r="C878" s="5"/>
      <c r="D878" s="5"/>
      <c r="F878" s="3"/>
      <c r="H878" s="3"/>
      <c r="J878" s="3"/>
      <c r="L878" s="3"/>
      <c r="N878" s="3"/>
      <c r="P878" s="3"/>
      <c r="R878" s="3"/>
      <c r="T878" s="3"/>
      <c r="V878" s="3"/>
      <c r="X878" s="3"/>
    </row>
    <row r="879" spans="1:24" s="2" customFormat="1" x14ac:dyDescent="0.2">
      <c r="A879" s="5"/>
      <c r="B879" s="5"/>
      <c r="C879" s="5"/>
      <c r="D879" s="5"/>
      <c r="F879" s="3"/>
      <c r="H879" s="3"/>
      <c r="J879" s="3"/>
      <c r="L879" s="3"/>
      <c r="N879" s="3"/>
      <c r="P879" s="3"/>
      <c r="R879" s="3"/>
      <c r="T879" s="3"/>
      <c r="V879" s="3"/>
      <c r="X879" s="3"/>
    </row>
    <row r="880" spans="1:24" s="2" customFormat="1" x14ac:dyDescent="0.2">
      <c r="A880" s="5"/>
      <c r="B880" s="5"/>
      <c r="C880" s="5"/>
      <c r="D880" s="5"/>
      <c r="F880" s="3"/>
      <c r="H880" s="3"/>
      <c r="J880" s="3"/>
      <c r="L880" s="3"/>
      <c r="N880" s="3"/>
      <c r="P880" s="3"/>
      <c r="R880" s="3"/>
      <c r="T880" s="3"/>
      <c r="V880" s="3"/>
      <c r="X880" s="3"/>
    </row>
    <row r="881" spans="1:24" s="2" customFormat="1" x14ac:dyDescent="0.2">
      <c r="A881" s="5"/>
      <c r="B881" s="5"/>
      <c r="C881" s="5"/>
      <c r="D881" s="5"/>
      <c r="F881" s="3"/>
      <c r="H881" s="3"/>
      <c r="J881" s="3"/>
      <c r="L881" s="3"/>
      <c r="N881" s="3"/>
      <c r="P881" s="3"/>
      <c r="R881" s="3"/>
      <c r="T881" s="3"/>
      <c r="V881" s="3"/>
      <c r="X881" s="3"/>
    </row>
    <row r="882" spans="1:24" s="2" customFormat="1" x14ac:dyDescent="0.2">
      <c r="A882" s="5"/>
      <c r="B882" s="5"/>
      <c r="C882" s="5"/>
      <c r="D882" s="5"/>
      <c r="F882" s="3"/>
      <c r="H882" s="3"/>
      <c r="J882" s="3"/>
      <c r="L882" s="3"/>
      <c r="N882" s="3"/>
      <c r="P882" s="3"/>
      <c r="R882" s="3"/>
      <c r="T882" s="3"/>
      <c r="V882" s="3"/>
      <c r="X882" s="3"/>
    </row>
    <row r="883" spans="1:24" s="2" customFormat="1" x14ac:dyDescent="0.2">
      <c r="A883" s="5"/>
      <c r="B883" s="5"/>
      <c r="C883" s="5"/>
      <c r="D883" s="5"/>
      <c r="F883" s="3"/>
      <c r="H883" s="3"/>
      <c r="J883" s="3"/>
      <c r="L883" s="3"/>
      <c r="N883" s="3"/>
      <c r="P883" s="3"/>
      <c r="R883" s="3"/>
      <c r="T883" s="3"/>
      <c r="V883" s="3"/>
      <c r="X883" s="3"/>
    </row>
    <row r="884" spans="1:24" s="2" customFormat="1" x14ac:dyDescent="0.2">
      <c r="A884" s="5"/>
      <c r="B884" s="5"/>
      <c r="C884" s="5"/>
      <c r="D884" s="5"/>
      <c r="F884" s="3"/>
      <c r="H884" s="3"/>
      <c r="J884" s="3"/>
      <c r="L884" s="3"/>
      <c r="N884" s="3"/>
      <c r="P884" s="3"/>
      <c r="R884" s="3"/>
      <c r="T884" s="3"/>
      <c r="V884" s="3"/>
      <c r="X884" s="3"/>
    </row>
    <row r="885" spans="1:24" s="2" customFormat="1" x14ac:dyDescent="0.2">
      <c r="A885" s="5"/>
      <c r="B885" s="5"/>
      <c r="C885" s="5"/>
      <c r="D885" s="5"/>
      <c r="F885" s="3"/>
      <c r="H885" s="3"/>
      <c r="J885" s="3"/>
      <c r="L885" s="3"/>
      <c r="N885" s="3"/>
      <c r="P885" s="3"/>
      <c r="R885" s="3"/>
      <c r="T885" s="3"/>
      <c r="V885" s="3"/>
      <c r="X885" s="3"/>
    </row>
    <row r="886" spans="1:24" s="2" customFormat="1" x14ac:dyDescent="0.2">
      <c r="A886" s="5"/>
      <c r="B886" s="5"/>
      <c r="C886" s="5"/>
      <c r="D886" s="5"/>
      <c r="F886" s="3"/>
      <c r="H886" s="3"/>
      <c r="J886" s="3"/>
      <c r="L886" s="3"/>
      <c r="N886" s="3"/>
      <c r="P886" s="3"/>
      <c r="R886" s="3"/>
      <c r="T886" s="3"/>
      <c r="V886" s="3"/>
      <c r="X886" s="3"/>
    </row>
    <row r="887" spans="1:24" s="2" customFormat="1" x14ac:dyDescent="0.2">
      <c r="A887" s="5"/>
      <c r="B887" s="5"/>
      <c r="C887" s="5"/>
      <c r="D887" s="5"/>
      <c r="F887" s="3"/>
      <c r="H887" s="3"/>
      <c r="J887" s="3"/>
      <c r="L887" s="3"/>
      <c r="N887" s="3"/>
      <c r="P887" s="3"/>
      <c r="R887" s="3"/>
      <c r="T887" s="3"/>
      <c r="V887" s="3"/>
      <c r="X887" s="3"/>
    </row>
    <row r="888" spans="1:24" s="2" customFormat="1" x14ac:dyDescent="0.2">
      <c r="A888" s="5"/>
      <c r="B888" s="5"/>
      <c r="C888" s="5"/>
      <c r="D888" s="5"/>
      <c r="F888" s="3"/>
      <c r="H888" s="3"/>
      <c r="J888" s="3"/>
      <c r="L888" s="3"/>
      <c r="N888" s="3"/>
      <c r="P888" s="3"/>
      <c r="R888" s="3"/>
      <c r="T888" s="3"/>
      <c r="V888" s="3"/>
      <c r="X888" s="3"/>
    </row>
    <row r="889" spans="1:24" s="2" customFormat="1" x14ac:dyDescent="0.2">
      <c r="A889" s="5"/>
      <c r="B889" s="5"/>
      <c r="C889" s="5"/>
      <c r="D889" s="5"/>
      <c r="F889" s="3"/>
      <c r="H889" s="3"/>
      <c r="J889" s="3"/>
      <c r="L889" s="3"/>
      <c r="N889" s="3"/>
      <c r="P889" s="3"/>
      <c r="R889" s="3"/>
      <c r="T889" s="3"/>
      <c r="V889" s="3"/>
      <c r="X889" s="3"/>
    </row>
    <row r="890" spans="1:24" s="2" customFormat="1" x14ac:dyDescent="0.2">
      <c r="A890" s="5"/>
      <c r="B890" s="5"/>
      <c r="C890" s="5"/>
      <c r="D890" s="5"/>
      <c r="F890" s="3"/>
      <c r="H890" s="3"/>
      <c r="J890" s="3"/>
      <c r="L890" s="3"/>
      <c r="N890" s="3"/>
      <c r="P890" s="3"/>
      <c r="R890" s="3"/>
      <c r="T890" s="3"/>
      <c r="V890" s="3"/>
      <c r="X890" s="3"/>
    </row>
    <row r="891" spans="1:24" s="2" customFormat="1" x14ac:dyDescent="0.2">
      <c r="A891" s="5"/>
      <c r="B891" s="5"/>
      <c r="C891" s="5"/>
      <c r="D891" s="5"/>
      <c r="F891" s="3"/>
      <c r="H891" s="3"/>
      <c r="J891" s="3"/>
      <c r="L891" s="3"/>
      <c r="N891" s="3"/>
      <c r="P891" s="3"/>
      <c r="R891" s="3"/>
      <c r="T891" s="3"/>
      <c r="V891" s="3"/>
      <c r="X891" s="3"/>
    </row>
    <row r="892" spans="1:24" s="2" customFormat="1" x14ac:dyDescent="0.2">
      <c r="A892" s="5"/>
      <c r="B892" s="5"/>
      <c r="C892" s="5"/>
      <c r="D892" s="5"/>
      <c r="F892" s="3"/>
      <c r="H892" s="3"/>
      <c r="J892" s="3"/>
      <c r="L892" s="3"/>
      <c r="N892" s="3"/>
      <c r="P892" s="3"/>
      <c r="R892" s="3"/>
      <c r="T892" s="3"/>
      <c r="V892" s="3"/>
      <c r="X892" s="3"/>
    </row>
    <row r="893" spans="1:24" s="2" customFormat="1" x14ac:dyDescent="0.2">
      <c r="A893" s="5"/>
      <c r="B893" s="5"/>
      <c r="C893" s="5"/>
      <c r="D893" s="5"/>
      <c r="F893" s="3"/>
      <c r="H893" s="3"/>
      <c r="J893" s="3"/>
      <c r="L893" s="3"/>
      <c r="N893" s="3"/>
      <c r="P893" s="3"/>
      <c r="R893" s="3"/>
      <c r="T893" s="3"/>
      <c r="V893" s="3"/>
      <c r="X893" s="3"/>
    </row>
    <row r="894" spans="1:24" s="2" customFormat="1" x14ac:dyDescent="0.2">
      <c r="A894" s="5"/>
      <c r="B894" s="5"/>
      <c r="C894" s="5"/>
      <c r="D894" s="5"/>
      <c r="F894" s="3"/>
      <c r="H894" s="3"/>
      <c r="J894" s="3"/>
      <c r="L894" s="3"/>
      <c r="N894" s="3"/>
      <c r="P894" s="3"/>
      <c r="R894" s="3"/>
      <c r="T894" s="3"/>
      <c r="V894" s="3"/>
      <c r="X894" s="3"/>
    </row>
    <row r="895" spans="1:24" s="2" customFormat="1" x14ac:dyDescent="0.2">
      <c r="A895" s="5"/>
      <c r="B895" s="5"/>
      <c r="C895" s="5"/>
      <c r="D895" s="5"/>
      <c r="F895" s="3"/>
      <c r="H895" s="3"/>
      <c r="J895" s="3"/>
      <c r="L895" s="3"/>
      <c r="N895" s="3"/>
      <c r="P895" s="3"/>
      <c r="R895" s="3"/>
      <c r="T895" s="3"/>
      <c r="V895" s="3"/>
      <c r="X895" s="3"/>
    </row>
    <row r="896" spans="1:24" s="2" customFormat="1" x14ac:dyDescent="0.2">
      <c r="A896" s="5"/>
      <c r="B896" s="5"/>
      <c r="C896" s="5"/>
      <c r="D896" s="5"/>
      <c r="F896" s="3"/>
      <c r="H896" s="3"/>
      <c r="J896" s="3"/>
      <c r="L896" s="3"/>
      <c r="N896" s="3"/>
      <c r="P896" s="3"/>
      <c r="R896" s="3"/>
      <c r="T896" s="3"/>
      <c r="V896" s="3"/>
      <c r="X896" s="3"/>
    </row>
    <row r="897" spans="1:24" s="2" customFormat="1" x14ac:dyDescent="0.2">
      <c r="A897" s="5"/>
      <c r="B897" s="5"/>
      <c r="C897" s="5"/>
      <c r="D897" s="5"/>
      <c r="F897" s="3"/>
      <c r="H897" s="3"/>
      <c r="J897" s="3"/>
      <c r="L897" s="3"/>
      <c r="N897" s="3"/>
      <c r="P897" s="3"/>
      <c r="R897" s="3"/>
      <c r="T897" s="3"/>
      <c r="V897" s="3"/>
      <c r="X897" s="3"/>
    </row>
    <row r="898" spans="1:24" s="2" customFormat="1" x14ac:dyDescent="0.2">
      <c r="A898" s="5"/>
      <c r="B898" s="5"/>
      <c r="C898" s="5"/>
      <c r="D898" s="5"/>
      <c r="F898" s="3"/>
      <c r="H898" s="3"/>
      <c r="J898" s="3"/>
      <c r="L898" s="3"/>
      <c r="N898" s="3"/>
      <c r="P898" s="3"/>
      <c r="R898" s="3"/>
      <c r="T898" s="3"/>
      <c r="V898" s="3"/>
      <c r="X898" s="3"/>
    </row>
    <row r="899" spans="1:24" s="2" customFormat="1" x14ac:dyDescent="0.2">
      <c r="A899" s="5"/>
      <c r="B899" s="5"/>
      <c r="C899" s="5"/>
      <c r="D899" s="5"/>
      <c r="F899" s="3"/>
      <c r="H899" s="3"/>
      <c r="J899" s="3"/>
      <c r="L899" s="3"/>
      <c r="N899" s="3"/>
      <c r="P899" s="3"/>
      <c r="R899" s="3"/>
      <c r="T899" s="3"/>
      <c r="V899" s="3"/>
      <c r="X899" s="3"/>
    </row>
    <row r="900" spans="1:24" s="2" customFormat="1" x14ac:dyDescent="0.2">
      <c r="A900" s="5"/>
      <c r="B900" s="5"/>
      <c r="C900" s="5"/>
      <c r="D900" s="5"/>
      <c r="F900" s="3"/>
      <c r="H900" s="3"/>
      <c r="J900" s="3"/>
      <c r="L900" s="3"/>
      <c r="N900" s="3"/>
      <c r="P900" s="3"/>
      <c r="R900" s="3"/>
      <c r="T900" s="3"/>
      <c r="V900" s="3"/>
      <c r="X900" s="3"/>
    </row>
    <row r="901" spans="1:24" s="2" customFormat="1" x14ac:dyDescent="0.2">
      <c r="A901" s="5"/>
      <c r="B901" s="5"/>
      <c r="C901" s="5"/>
      <c r="D901" s="5"/>
      <c r="F901" s="3"/>
      <c r="H901" s="3"/>
      <c r="J901" s="3"/>
      <c r="L901" s="3"/>
      <c r="N901" s="3"/>
      <c r="P901" s="3"/>
      <c r="R901" s="3"/>
      <c r="T901" s="3"/>
      <c r="V901" s="3"/>
      <c r="X901" s="3"/>
    </row>
    <row r="902" spans="1:24" s="2" customFormat="1" x14ac:dyDescent="0.2">
      <c r="A902" s="5"/>
      <c r="B902" s="5"/>
      <c r="C902" s="5"/>
      <c r="D902" s="5"/>
      <c r="F902" s="3"/>
      <c r="H902" s="3"/>
      <c r="J902" s="3"/>
      <c r="L902" s="3"/>
      <c r="N902" s="3"/>
      <c r="P902" s="3"/>
      <c r="R902" s="3"/>
      <c r="T902" s="3"/>
      <c r="V902" s="3"/>
      <c r="X902" s="3"/>
    </row>
    <row r="903" spans="1:24" s="2" customFormat="1" x14ac:dyDescent="0.2">
      <c r="A903" s="5"/>
      <c r="B903" s="5"/>
      <c r="C903" s="5"/>
      <c r="D903" s="5"/>
      <c r="F903" s="3"/>
      <c r="H903" s="3"/>
      <c r="J903" s="3"/>
      <c r="L903" s="3"/>
      <c r="N903" s="3"/>
      <c r="P903" s="3"/>
      <c r="R903" s="3"/>
      <c r="T903" s="3"/>
      <c r="V903" s="3"/>
      <c r="X903" s="3"/>
    </row>
    <row r="904" spans="1:24" s="2" customFormat="1" x14ac:dyDescent="0.2">
      <c r="A904" s="5"/>
      <c r="B904" s="5"/>
      <c r="C904" s="5"/>
      <c r="D904" s="5"/>
      <c r="F904" s="3"/>
      <c r="H904" s="3"/>
      <c r="J904" s="3"/>
      <c r="L904" s="3"/>
      <c r="N904" s="3"/>
      <c r="P904" s="3"/>
      <c r="R904" s="3"/>
      <c r="T904" s="3"/>
      <c r="V904" s="3"/>
      <c r="X904" s="3"/>
    </row>
    <row r="905" spans="1:24" s="2" customFormat="1" x14ac:dyDescent="0.2">
      <c r="A905" s="5"/>
      <c r="B905" s="5"/>
      <c r="C905" s="5"/>
      <c r="D905" s="5"/>
      <c r="F905" s="3"/>
      <c r="H905" s="3"/>
      <c r="J905" s="3"/>
      <c r="L905" s="3"/>
      <c r="N905" s="3"/>
      <c r="P905" s="3"/>
      <c r="R905" s="3"/>
      <c r="T905" s="3"/>
      <c r="V905" s="3"/>
      <c r="X905" s="3"/>
    </row>
    <row r="906" spans="1:24" s="2" customFormat="1" x14ac:dyDescent="0.2">
      <c r="A906" s="5"/>
      <c r="B906" s="5"/>
      <c r="C906" s="5"/>
      <c r="D906" s="5"/>
      <c r="F906" s="3"/>
      <c r="H906" s="3"/>
      <c r="J906" s="3"/>
      <c r="L906" s="3"/>
      <c r="N906" s="3"/>
      <c r="P906" s="3"/>
      <c r="R906" s="3"/>
      <c r="T906" s="3"/>
      <c r="V906" s="3"/>
      <c r="X906" s="3"/>
    </row>
    <row r="907" spans="1:24" s="2" customFormat="1" x14ac:dyDescent="0.2">
      <c r="A907" s="5"/>
      <c r="B907" s="5"/>
      <c r="C907" s="5"/>
      <c r="D907" s="5"/>
      <c r="F907" s="3"/>
      <c r="H907" s="3"/>
      <c r="J907" s="3"/>
      <c r="L907" s="3"/>
      <c r="N907" s="3"/>
      <c r="P907" s="3"/>
      <c r="R907" s="3"/>
      <c r="T907" s="3"/>
      <c r="V907" s="3"/>
      <c r="X907" s="3"/>
    </row>
    <row r="908" spans="1:24" s="2" customFormat="1" x14ac:dyDescent="0.2">
      <c r="A908" s="5"/>
      <c r="B908" s="5"/>
      <c r="C908" s="5"/>
      <c r="D908" s="5"/>
      <c r="F908" s="3"/>
      <c r="H908" s="3"/>
      <c r="J908" s="3"/>
      <c r="L908" s="3"/>
      <c r="N908" s="3"/>
      <c r="P908" s="3"/>
      <c r="R908" s="3"/>
      <c r="T908" s="3"/>
      <c r="V908" s="3"/>
      <c r="X908" s="3"/>
    </row>
    <row r="909" spans="1:24" s="2" customFormat="1" x14ac:dyDescent="0.2">
      <c r="A909" s="5"/>
      <c r="B909" s="5"/>
      <c r="C909" s="5"/>
      <c r="D909" s="5"/>
      <c r="F909" s="3"/>
      <c r="H909" s="3"/>
      <c r="J909" s="3"/>
      <c r="L909" s="3"/>
      <c r="N909" s="3"/>
      <c r="P909" s="3"/>
      <c r="R909" s="3"/>
      <c r="T909" s="3"/>
      <c r="V909" s="3"/>
      <c r="X909" s="3"/>
    </row>
    <row r="910" spans="1:24" s="2" customFormat="1" x14ac:dyDescent="0.2">
      <c r="A910" s="5"/>
      <c r="B910" s="5"/>
      <c r="C910" s="5"/>
      <c r="D910" s="5"/>
      <c r="F910" s="3"/>
      <c r="H910" s="3"/>
      <c r="J910" s="3"/>
      <c r="L910" s="3"/>
      <c r="N910" s="3"/>
      <c r="P910" s="3"/>
      <c r="R910" s="3"/>
      <c r="T910" s="3"/>
      <c r="V910" s="3"/>
      <c r="X910" s="3"/>
    </row>
    <row r="911" spans="1:24" s="2" customFormat="1" x14ac:dyDescent="0.2">
      <c r="A911" s="5"/>
      <c r="B911" s="5"/>
      <c r="C911" s="5"/>
      <c r="D911" s="5"/>
      <c r="F911" s="3"/>
      <c r="H911" s="3"/>
      <c r="J911" s="3"/>
      <c r="L911" s="3"/>
      <c r="N911" s="3"/>
      <c r="P911" s="3"/>
      <c r="R911" s="3"/>
      <c r="T911" s="3"/>
      <c r="V911" s="3"/>
      <c r="X911" s="3"/>
    </row>
    <row r="912" spans="1:24" s="2" customFormat="1" x14ac:dyDescent="0.2">
      <c r="A912" s="5"/>
      <c r="B912" s="5"/>
      <c r="C912" s="5"/>
      <c r="D912" s="5"/>
      <c r="F912" s="3"/>
      <c r="H912" s="3"/>
      <c r="J912" s="3"/>
      <c r="L912" s="3"/>
      <c r="N912" s="3"/>
      <c r="P912" s="3"/>
      <c r="R912" s="3"/>
      <c r="T912" s="3"/>
      <c r="V912" s="3"/>
      <c r="X912" s="3"/>
    </row>
    <row r="913" spans="1:24" s="2" customFormat="1" x14ac:dyDescent="0.2">
      <c r="A913" s="5"/>
      <c r="B913" s="5"/>
      <c r="C913" s="5"/>
      <c r="D913" s="5"/>
      <c r="F913" s="3"/>
      <c r="H913" s="3"/>
      <c r="J913" s="3"/>
      <c r="L913" s="3"/>
      <c r="N913" s="3"/>
      <c r="P913" s="3"/>
      <c r="R913" s="3"/>
      <c r="T913" s="3"/>
      <c r="V913" s="3"/>
      <c r="X913" s="3"/>
    </row>
    <row r="914" spans="1:24" s="2" customFormat="1" x14ac:dyDescent="0.2">
      <c r="A914" s="5"/>
      <c r="B914" s="5"/>
      <c r="C914" s="5"/>
      <c r="D914" s="5"/>
      <c r="F914" s="3"/>
      <c r="H914" s="3"/>
      <c r="J914" s="3"/>
      <c r="L914" s="3"/>
      <c r="N914" s="3"/>
      <c r="P914" s="3"/>
      <c r="R914" s="3"/>
      <c r="T914" s="3"/>
      <c r="V914" s="3"/>
      <c r="X914" s="3"/>
    </row>
    <row r="915" spans="1:24" s="2" customFormat="1" x14ac:dyDescent="0.2">
      <c r="A915" s="5"/>
      <c r="B915" s="5"/>
      <c r="C915" s="5"/>
      <c r="D915" s="5"/>
      <c r="F915" s="3"/>
      <c r="H915" s="3"/>
      <c r="J915" s="3"/>
      <c r="L915" s="3"/>
      <c r="N915" s="3"/>
      <c r="P915" s="3"/>
      <c r="R915" s="3"/>
      <c r="T915" s="3"/>
      <c r="V915" s="3"/>
      <c r="X915" s="3"/>
    </row>
    <row r="916" spans="1:24" s="2" customFormat="1" x14ac:dyDescent="0.2">
      <c r="A916" s="5"/>
      <c r="B916" s="5"/>
      <c r="C916" s="5"/>
      <c r="D916" s="5"/>
      <c r="F916" s="3"/>
      <c r="H916" s="3"/>
      <c r="J916" s="3"/>
      <c r="L916" s="3"/>
      <c r="N916" s="3"/>
      <c r="P916" s="3"/>
      <c r="R916" s="3"/>
      <c r="T916" s="3"/>
      <c r="V916" s="3"/>
      <c r="X916" s="3"/>
    </row>
    <row r="917" spans="1:24" s="2" customFormat="1" x14ac:dyDescent="0.2">
      <c r="A917" s="5"/>
      <c r="B917" s="5"/>
      <c r="C917" s="5"/>
      <c r="D917" s="5"/>
      <c r="F917" s="3"/>
      <c r="H917" s="3"/>
      <c r="J917" s="3"/>
      <c r="L917" s="3"/>
      <c r="N917" s="3"/>
      <c r="P917" s="3"/>
      <c r="R917" s="3"/>
      <c r="T917" s="3"/>
      <c r="V917" s="3"/>
      <c r="X917" s="3"/>
    </row>
    <row r="918" spans="1:24" s="2" customFormat="1" x14ac:dyDescent="0.2">
      <c r="A918" s="5"/>
      <c r="B918" s="5"/>
      <c r="C918" s="5"/>
      <c r="D918" s="5"/>
      <c r="F918" s="3"/>
      <c r="H918" s="3"/>
      <c r="J918" s="3"/>
      <c r="L918" s="3"/>
      <c r="N918" s="3"/>
      <c r="P918" s="3"/>
      <c r="R918" s="3"/>
      <c r="T918" s="3"/>
      <c r="V918" s="3"/>
      <c r="X918" s="3"/>
    </row>
    <row r="919" spans="1:24" s="2" customFormat="1" x14ac:dyDescent="0.2">
      <c r="A919" s="5"/>
      <c r="B919" s="5"/>
      <c r="C919" s="5"/>
      <c r="D919" s="5"/>
      <c r="F919" s="3"/>
      <c r="H919" s="3"/>
      <c r="J919" s="3"/>
      <c r="L919" s="3"/>
      <c r="N919" s="3"/>
      <c r="P919" s="3"/>
      <c r="R919" s="3"/>
      <c r="T919" s="3"/>
      <c r="V919" s="3"/>
      <c r="X919" s="3"/>
    </row>
    <row r="920" spans="1:24" s="2" customFormat="1" x14ac:dyDescent="0.2">
      <c r="A920" s="5"/>
      <c r="B920" s="5"/>
      <c r="C920" s="5"/>
      <c r="D920" s="5"/>
      <c r="F920" s="3"/>
      <c r="H920" s="3"/>
      <c r="J920" s="3"/>
      <c r="L920" s="3"/>
      <c r="N920" s="3"/>
      <c r="P920" s="3"/>
      <c r="R920" s="3"/>
      <c r="T920" s="3"/>
      <c r="V920" s="3"/>
      <c r="X920" s="3"/>
    </row>
    <row r="921" spans="1:24" s="2" customFormat="1" x14ac:dyDescent="0.2">
      <c r="A921" s="5"/>
      <c r="B921" s="5"/>
      <c r="C921" s="5"/>
      <c r="D921" s="5"/>
      <c r="F921" s="3"/>
      <c r="H921" s="3"/>
      <c r="J921" s="3"/>
      <c r="L921" s="3"/>
      <c r="N921" s="3"/>
      <c r="P921" s="3"/>
      <c r="R921" s="3"/>
      <c r="T921" s="3"/>
      <c r="V921" s="3"/>
      <c r="X921" s="3"/>
    </row>
    <row r="922" spans="1:24" s="2" customFormat="1" x14ac:dyDescent="0.2">
      <c r="A922" s="5"/>
      <c r="B922" s="5"/>
      <c r="C922" s="5"/>
      <c r="D922" s="5"/>
      <c r="F922" s="3"/>
      <c r="H922" s="3"/>
      <c r="J922" s="3"/>
      <c r="L922" s="3"/>
      <c r="N922" s="3"/>
      <c r="P922" s="3"/>
      <c r="R922" s="3"/>
      <c r="T922" s="3"/>
      <c r="V922" s="3"/>
      <c r="X922" s="3"/>
    </row>
    <row r="923" spans="1:24" s="2" customFormat="1" x14ac:dyDescent="0.2">
      <c r="A923" s="5"/>
      <c r="B923" s="5"/>
      <c r="C923" s="5"/>
      <c r="D923" s="5"/>
      <c r="F923" s="3"/>
      <c r="H923" s="3"/>
      <c r="J923" s="3"/>
      <c r="L923" s="3"/>
      <c r="N923" s="3"/>
      <c r="P923" s="3"/>
      <c r="R923" s="3"/>
      <c r="T923" s="3"/>
      <c r="V923" s="3"/>
      <c r="X923" s="3"/>
    </row>
    <row r="924" spans="1:24" s="2" customFormat="1" x14ac:dyDescent="0.2">
      <c r="A924" s="5"/>
      <c r="B924" s="5"/>
      <c r="C924" s="5"/>
      <c r="D924" s="5"/>
      <c r="F924" s="3"/>
      <c r="H924" s="3"/>
      <c r="J924" s="3"/>
      <c r="L924" s="3"/>
      <c r="N924" s="3"/>
      <c r="P924" s="3"/>
      <c r="R924" s="3"/>
      <c r="T924" s="3"/>
      <c r="V924" s="3"/>
      <c r="X924" s="3"/>
    </row>
    <row r="925" spans="1:24" s="2" customFormat="1" x14ac:dyDescent="0.2">
      <c r="A925" s="5"/>
      <c r="B925" s="5"/>
      <c r="C925" s="5"/>
      <c r="D925" s="5"/>
      <c r="F925" s="3"/>
      <c r="H925" s="3"/>
      <c r="J925" s="3"/>
      <c r="L925" s="3"/>
      <c r="N925" s="3"/>
      <c r="P925" s="3"/>
      <c r="R925" s="3"/>
      <c r="T925" s="3"/>
      <c r="V925" s="3"/>
      <c r="X925" s="3"/>
    </row>
    <row r="926" spans="1:24" s="2" customFormat="1" x14ac:dyDescent="0.2">
      <c r="A926" s="5"/>
      <c r="B926" s="5"/>
      <c r="C926" s="5"/>
      <c r="D926" s="5"/>
      <c r="F926" s="3"/>
      <c r="H926" s="3"/>
      <c r="J926" s="3"/>
      <c r="L926" s="3"/>
      <c r="N926" s="3"/>
      <c r="P926" s="3"/>
      <c r="R926" s="3"/>
      <c r="T926" s="3"/>
      <c r="V926" s="3"/>
      <c r="X926" s="3"/>
    </row>
    <row r="927" spans="1:24" s="2" customFormat="1" x14ac:dyDescent="0.2">
      <c r="A927" s="5"/>
      <c r="B927" s="5"/>
      <c r="C927" s="5"/>
      <c r="D927" s="5"/>
      <c r="F927" s="3"/>
      <c r="H927" s="3"/>
      <c r="J927" s="3"/>
      <c r="L927" s="3"/>
      <c r="N927" s="3"/>
      <c r="P927" s="3"/>
      <c r="R927" s="3"/>
      <c r="T927" s="3"/>
      <c r="V927" s="3"/>
      <c r="X927" s="3"/>
    </row>
    <row r="928" spans="1:24" s="2" customFormat="1" x14ac:dyDescent="0.2">
      <c r="A928" s="5"/>
      <c r="B928" s="5"/>
      <c r="C928" s="5"/>
      <c r="D928" s="5"/>
      <c r="F928" s="3"/>
      <c r="H928" s="3"/>
      <c r="J928" s="3"/>
      <c r="L928" s="3"/>
      <c r="N928" s="3"/>
      <c r="P928" s="3"/>
      <c r="R928" s="3"/>
      <c r="T928" s="3"/>
      <c r="V928" s="3"/>
      <c r="X928" s="3"/>
    </row>
    <row r="929" spans="1:24" s="2" customFormat="1" x14ac:dyDescent="0.2">
      <c r="A929" s="5"/>
      <c r="B929" s="5"/>
      <c r="C929" s="5"/>
      <c r="D929" s="5"/>
      <c r="F929" s="3"/>
      <c r="H929" s="3"/>
      <c r="J929" s="3"/>
      <c r="L929" s="3"/>
      <c r="N929" s="3"/>
      <c r="P929" s="3"/>
      <c r="R929" s="3"/>
      <c r="T929" s="3"/>
      <c r="V929" s="3"/>
      <c r="X929" s="3"/>
    </row>
    <row r="930" spans="1:24" s="2" customFormat="1" x14ac:dyDescent="0.2">
      <c r="A930" s="5"/>
      <c r="B930" s="5"/>
      <c r="C930" s="5"/>
      <c r="D930" s="5"/>
      <c r="F930" s="3"/>
      <c r="H930" s="3"/>
      <c r="J930" s="3"/>
      <c r="L930" s="3"/>
      <c r="N930" s="3"/>
      <c r="P930" s="3"/>
      <c r="R930" s="3"/>
      <c r="T930" s="3"/>
      <c r="V930" s="3"/>
      <c r="X930" s="3"/>
    </row>
    <row r="931" spans="1:24" s="2" customFormat="1" x14ac:dyDescent="0.2">
      <c r="A931" s="5"/>
      <c r="B931" s="5"/>
      <c r="C931" s="5"/>
      <c r="D931" s="5"/>
      <c r="F931" s="3"/>
      <c r="H931" s="3"/>
      <c r="J931" s="3"/>
      <c r="L931" s="3"/>
      <c r="N931" s="3"/>
      <c r="P931" s="3"/>
      <c r="R931" s="3"/>
      <c r="T931" s="3"/>
      <c r="V931" s="3"/>
      <c r="X931" s="3"/>
    </row>
    <row r="932" spans="1:24" s="2" customFormat="1" x14ac:dyDescent="0.2">
      <c r="A932" s="5"/>
      <c r="B932" s="5"/>
      <c r="C932" s="5"/>
      <c r="D932" s="5"/>
      <c r="F932" s="3"/>
      <c r="H932" s="3"/>
      <c r="J932" s="3"/>
      <c r="L932" s="3"/>
      <c r="N932" s="3"/>
      <c r="P932" s="3"/>
      <c r="R932" s="3"/>
      <c r="T932" s="3"/>
      <c r="V932" s="3"/>
      <c r="X932" s="3"/>
    </row>
    <row r="933" spans="1:24" s="2" customFormat="1" x14ac:dyDescent="0.2">
      <c r="A933" s="5"/>
      <c r="B933" s="5"/>
      <c r="C933" s="5"/>
      <c r="D933" s="5"/>
      <c r="F933" s="3"/>
      <c r="H933" s="3"/>
      <c r="J933" s="3"/>
      <c r="L933" s="3"/>
      <c r="N933" s="3"/>
      <c r="P933" s="3"/>
      <c r="R933" s="3"/>
      <c r="T933" s="3"/>
      <c r="V933" s="3"/>
      <c r="X933" s="3"/>
    </row>
    <row r="934" spans="1:24" s="2" customFormat="1" x14ac:dyDescent="0.2">
      <c r="A934" s="5"/>
      <c r="B934" s="5"/>
      <c r="C934" s="5"/>
      <c r="D934" s="5"/>
      <c r="F934" s="3"/>
      <c r="H934" s="3"/>
      <c r="J934" s="3"/>
      <c r="L934" s="3"/>
      <c r="N934" s="3"/>
      <c r="P934" s="3"/>
      <c r="R934" s="3"/>
      <c r="T934" s="3"/>
      <c r="V934" s="3"/>
      <c r="X934" s="3"/>
    </row>
    <row r="935" spans="1:24" s="2" customFormat="1" x14ac:dyDescent="0.2">
      <c r="A935" s="5"/>
      <c r="B935" s="5"/>
      <c r="C935" s="5"/>
      <c r="D935" s="5"/>
      <c r="F935" s="3"/>
      <c r="H935" s="3"/>
      <c r="J935" s="3"/>
      <c r="L935" s="3"/>
      <c r="N935" s="3"/>
      <c r="P935" s="3"/>
      <c r="R935" s="3"/>
      <c r="T935" s="3"/>
      <c r="V935" s="3"/>
      <c r="X935" s="3"/>
    </row>
    <row r="936" spans="1:24" s="2" customFormat="1" x14ac:dyDescent="0.2">
      <c r="A936" s="5"/>
      <c r="B936" s="5"/>
      <c r="C936" s="5"/>
      <c r="D936" s="5"/>
      <c r="F936" s="3"/>
      <c r="H936" s="3"/>
      <c r="J936" s="3"/>
      <c r="L936" s="3"/>
      <c r="N936" s="3"/>
      <c r="P936" s="3"/>
      <c r="R936" s="3"/>
      <c r="T936" s="3"/>
      <c r="V936" s="3"/>
      <c r="X936" s="3"/>
    </row>
    <row r="937" spans="1:24" s="2" customFormat="1" x14ac:dyDescent="0.2">
      <c r="A937" s="5"/>
      <c r="B937" s="5"/>
      <c r="C937" s="5"/>
      <c r="D937" s="5"/>
      <c r="F937" s="3"/>
      <c r="H937" s="3"/>
      <c r="J937" s="3"/>
      <c r="L937" s="3"/>
      <c r="N937" s="3"/>
      <c r="P937" s="3"/>
      <c r="R937" s="3"/>
      <c r="T937" s="3"/>
      <c r="V937" s="3"/>
      <c r="X937" s="3"/>
    </row>
    <row r="938" spans="1:24" s="2" customFormat="1" x14ac:dyDescent="0.2">
      <c r="A938" s="5"/>
      <c r="B938" s="5"/>
      <c r="C938" s="5"/>
      <c r="D938" s="5"/>
      <c r="F938" s="3"/>
      <c r="H938" s="3"/>
      <c r="J938" s="3"/>
      <c r="L938" s="3"/>
      <c r="N938" s="3"/>
      <c r="P938" s="3"/>
      <c r="R938" s="3"/>
      <c r="T938" s="3"/>
      <c r="V938" s="3"/>
      <c r="X938" s="3"/>
    </row>
    <row r="939" spans="1:24" s="2" customFormat="1" x14ac:dyDescent="0.2">
      <c r="A939" s="5"/>
      <c r="B939" s="5"/>
      <c r="C939" s="5"/>
      <c r="D939" s="5"/>
      <c r="F939" s="3"/>
      <c r="H939" s="3"/>
      <c r="J939" s="3"/>
      <c r="L939" s="3"/>
      <c r="N939" s="3"/>
      <c r="P939" s="3"/>
      <c r="R939" s="3"/>
      <c r="T939" s="3"/>
      <c r="V939" s="3"/>
      <c r="X939" s="3"/>
    </row>
    <row r="940" spans="1:24" s="2" customFormat="1" x14ac:dyDescent="0.2">
      <c r="A940" s="5"/>
      <c r="B940" s="5"/>
      <c r="C940" s="5"/>
      <c r="D940" s="5"/>
      <c r="F940" s="3"/>
      <c r="H940" s="3"/>
      <c r="J940" s="3"/>
      <c r="L940" s="3"/>
      <c r="N940" s="3"/>
      <c r="P940" s="3"/>
      <c r="R940" s="3"/>
      <c r="T940" s="3"/>
      <c r="V940" s="3"/>
      <c r="X940" s="3"/>
    </row>
    <row r="941" spans="1:24" s="2" customFormat="1" x14ac:dyDescent="0.2">
      <c r="A941" s="5"/>
      <c r="B941" s="5"/>
      <c r="C941" s="5"/>
      <c r="D941" s="5"/>
      <c r="F941" s="3"/>
      <c r="H941" s="3"/>
      <c r="J941" s="3"/>
      <c r="L941" s="3"/>
      <c r="N941" s="3"/>
      <c r="P941" s="3"/>
      <c r="R941" s="3"/>
      <c r="T941" s="3"/>
      <c r="V941" s="3"/>
      <c r="X941" s="3"/>
    </row>
    <row r="942" spans="1:24" s="2" customFormat="1" x14ac:dyDescent="0.2">
      <c r="A942" s="5"/>
      <c r="B942" s="5"/>
      <c r="C942" s="5"/>
      <c r="D942" s="5"/>
      <c r="F942" s="3"/>
      <c r="H942" s="3"/>
      <c r="J942" s="3"/>
      <c r="L942" s="3"/>
      <c r="N942" s="3"/>
      <c r="P942" s="3"/>
      <c r="R942" s="3"/>
      <c r="T942" s="3"/>
      <c r="V942" s="3"/>
      <c r="X942" s="3"/>
    </row>
    <row r="943" spans="1:24" s="2" customFormat="1" x14ac:dyDescent="0.2">
      <c r="A943" s="5"/>
      <c r="B943" s="5"/>
      <c r="C943" s="5"/>
      <c r="D943" s="5"/>
      <c r="F943" s="3"/>
      <c r="H943" s="3"/>
      <c r="J943" s="3"/>
      <c r="L943" s="3"/>
      <c r="N943" s="3"/>
      <c r="P943" s="3"/>
      <c r="R943" s="3"/>
      <c r="T943" s="3"/>
      <c r="V943" s="3"/>
      <c r="X943" s="3"/>
    </row>
    <row r="944" spans="1:24" s="2" customFormat="1" x14ac:dyDescent="0.2">
      <c r="A944" s="5"/>
      <c r="B944" s="5"/>
      <c r="C944" s="5"/>
      <c r="D944" s="5"/>
      <c r="F944" s="3"/>
      <c r="H944" s="3"/>
      <c r="J944" s="3"/>
      <c r="L944" s="3"/>
      <c r="N944" s="3"/>
      <c r="P944" s="3"/>
      <c r="R944" s="3"/>
      <c r="T944" s="3"/>
      <c r="V944" s="3"/>
      <c r="X944" s="3"/>
    </row>
    <row r="945" spans="1:24" s="2" customFormat="1" x14ac:dyDescent="0.2">
      <c r="A945" s="5"/>
      <c r="B945" s="5"/>
      <c r="C945" s="5"/>
      <c r="D945" s="5"/>
      <c r="F945" s="3"/>
      <c r="H945" s="3"/>
      <c r="J945" s="3"/>
      <c r="L945" s="3"/>
      <c r="N945" s="3"/>
      <c r="P945" s="3"/>
      <c r="R945" s="3"/>
      <c r="T945" s="3"/>
      <c r="V945" s="3"/>
      <c r="X945" s="3"/>
    </row>
    <row r="946" spans="1:24" s="2" customFormat="1" x14ac:dyDescent="0.2">
      <c r="A946" s="5"/>
      <c r="B946" s="5"/>
      <c r="C946" s="5"/>
      <c r="D946" s="5"/>
      <c r="F946" s="3"/>
      <c r="H946" s="3"/>
      <c r="J946" s="3"/>
      <c r="L946" s="3"/>
      <c r="N946" s="3"/>
      <c r="P946" s="3"/>
      <c r="R946" s="3"/>
      <c r="T946" s="3"/>
      <c r="V946" s="3"/>
      <c r="X946" s="3"/>
    </row>
    <row r="947" spans="1:24" s="2" customFormat="1" x14ac:dyDescent="0.2">
      <c r="A947" s="5"/>
      <c r="B947" s="5"/>
      <c r="C947" s="5"/>
      <c r="D947" s="5"/>
      <c r="F947" s="3"/>
      <c r="H947" s="3"/>
      <c r="J947" s="3"/>
      <c r="L947" s="3"/>
      <c r="N947" s="3"/>
      <c r="P947" s="3"/>
      <c r="R947" s="3"/>
      <c r="T947" s="3"/>
      <c r="V947" s="3"/>
      <c r="X947" s="3"/>
    </row>
    <row r="948" spans="1:24" s="2" customFormat="1" x14ac:dyDescent="0.2">
      <c r="A948" s="5"/>
      <c r="B948" s="5"/>
      <c r="C948" s="5"/>
      <c r="D948" s="5"/>
      <c r="F948" s="3"/>
      <c r="H948" s="3"/>
      <c r="J948" s="3"/>
      <c r="L948" s="3"/>
      <c r="N948" s="3"/>
      <c r="P948" s="3"/>
      <c r="R948" s="3"/>
      <c r="T948" s="3"/>
      <c r="V948" s="3"/>
      <c r="X948" s="3"/>
    </row>
    <row r="949" spans="1:24" s="2" customFormat="1" x14ac:dyDescent="0.2">
      <c r="A949" s="5"/>
      <c r="B949" s="5"/>
      <c r="C949" s="5"/>
      <c r="D949" s="5"/>
      <c r="F949" s="3"/>
      <c r="H949" s="3"/>
      <c r="J949" s="3"/>
      <c r="L949" s="3"/>
      <c r="N949" s="3"/>
      <c r="P949" s="3"/>
      <c r="R949" s="3"/>
      <c r="T949" s="3"/>
      <c r="V949" s="3"/>
      <c r="X949" s="3"/>
    </row>
    <row r="950" spans="1:24" s="2" customFormat="1" x14ac:dyDescent="0.2">
      <c r="A950" s="5"/>
      <c r="B950" s="5"/>
      <c r="C950" s="5"/>
      <c r="D950" s="5"/>
      <c r="F950" s="3"/>
      <c r="H950" s="3"/>
      <c r="J950" s="3"/>
      <c r="L950" s="3"/>
      <c r="N950" s="3"/>
      <c r="P950" s="3"/>
      <c r="R950" s="3"/>
      <c r="T950" s="3"/>
      <c r="V950" s="3"/>
      <c r="X950" s="3"/>
    </row>
    <row r="951" spans="1:24" s="2" customFormat="1" x14ac:dyDescent="0.2">
      <c r="A951" s="5"/>
      <c r="B951" s="5"/>
      <c r="C951" s="5"/>
      <c r="D951" s="5"/>
      <c r="F951" s="3"/>
      <c r="H951" s="3"/>
      <c r="J951" s="3"/>
      <c r="L951" s="3"/>
      <c r="N951" s="3"/>
      <c r="P951" s="3"/>
      <c r="R951" s="3"/>
      <c r="T951" s="3"/>
      <c r="V951" s="3"/>
      <c r="X951" s="3"/>
    </row>
    <row r="952" spans="1:24" s="2" customFormat="1" x14ac:dyDescent="0.2">
      <c r="A952" s="5"/>
      <c r="B952" s="5"/>
      <c r="C952" s="5"/>
      <c r="D952" s="5"/>
      <c r="F952" s="3"/>
      <c r="H952" s="3"/>
      <c r="J952" s="3"/>
      <c r="L952" s="3"/>
      <c r="N952" s="3"/>
      <c r="P952" s="3"/>
      <c r="R952" s="3"/>
      <c r="T952" s="3"/>
      <c r="V952" s="3"/>
      <c r="X952" s="3"/>
    </row>
    <row r="953" spans="1:24" s="2" customFormat="1" x14ac:dyDescent="0.2">
      <c r="A953" s="5"/>
      <c r="B953" s="5"/>
      <c r="C953" s="5"/>
      <c r="D953" s="5"/>
      <c r="F953" s="3"/>
      <c r="H953" s="3"/>
      <c r="J953" s="3"/>
      <c r="L953" s="3"/>
      <c r="N953" s="3"/>
      <c r="P953" s="3"/>
      <c r="R953" s="3"/>
      <c r="T953" s="3"/>
      <c r="V953" s="3"/>
      <c r="X953" s="3"/>
    </row>
    <row r="954" spans="1:24" s="2" customFormat="1" x14ac:dyDescent="0.2">
      <c r="A954" s="5"/>
      <c r="B954" s="5"/>
      <c r="C954" s="5"/>
      <c r="D954" s="5"/>
      <c r="F954" s="3"/>
      <c r="H954" s="3"/>
      <c r="J954" s="3"/>
      <c r="L954" s="3"/>
      <c r="N954" s="3"/>
      <c r="P954" s="3"/>
      <c r="R954" s="3"/>
      <c r="T954" s="3"/>
      <c r="V954" s="3"/>
      <c r="X954" s="3"/>
    </row>
    <row r="955" spans="1:24" s="2" customFormat="1" x14ac:dyDescent="0.2">
      <c r="A955" s="5"/>
      <c r="B955" s="5"/>
      <c r="C955" s="5"/>
      <c r="D955" s="5"/>
      <c r="F955" s="3"/>
      <c r="H955" s="3"/>
      <c r="J955" s="3"/>
      <c r="L955" s="3"/>
      <c r="N955" s="3"/>
      <c r="P955" s="3"/>
      <c r="R955" s="3"/>
      <c r="T955" s="3"/>
      <c r="V955" s="3"/>
      <c r="X955" s="3"/>
    </row>
    <row r="956" spans="1:24" s="2" customFormat="1" x14ac:dyDescent="0.2">
      <c r="A956" s="5"/>
      <c r="B956" s="5"/>
      <c r="C956" s="5"/>
      <c r="D956" s="5"/>
      <c r="F956" s="3"/>
      <c r="H956" s="3"/>
      <c r="J956" s="3"/>
      <c r="L956" s="3"/>
      <c r="N956" s="3"/>
      <c r="P956" s="3"/>
      <c r="R956" s="3"/>
      <c r="T956" s="3"/>
      <c r="V956" s="3"/>
      <c r="X956" s="3"/>
    </row>
    <row r="957" spans="1:24" s="2" customFormat="1" x14ac:dyDescent="0.2">
      <c r="A957" s="5"/>
      <c r="B957" s="5"/>
      <c r="C957" s="5"/>
      <c r="D957" s="5"/>
      <c r="F957" s="3"/>
      <c r="H957" s="3"/>
      <c r="J957" s="3"/>
      <c r="L957" s="3"/>
      <c r="N957" s="3"/>
      <c r="P957" s="3"/>
      <c r="R957" s="3"/>
      <c r="T957" s="3"/>
      <c r="V957" s="3"/>
      <c r="X957" s="3"/>
    </row>
    <row r="958" spans="1:24" s="2" customFormat="1" x14ac:dyDescent="0.2">
      <c r="A958" s="5"/>
      <c r="B958" s="5"/>
      <c r="C958" s="5"/>
      <c r="D958" s="5"/>
      <c r="F958" s="3"/>
      <c r="H958" s="3"/>
      <c r="J958" s="3"/>
      <c r="L958" s="3"/>
      <c r="N958" s="3"/>
      <c r="P958" s="3"/>
      <c r="R958" s="3"/>
      <c r="T958" s="3"/>
      <c r="V958" s="3"/>
      <c r="X958" s="3"/>
    </row>
    <row r="959" spans="1:24" s="2" customFormat="1" x14ac:dyDescent="0.2">
      <c r="A959" s="5"/>
      <c r="B959" s="5"/>
      <c r="C959" s="5"/>
      <c r="D959" s="5"/>
      <c r="F959" s="3"/>
      <c r="H959" s="3"/>
      <c r="J959" s="3"/>
      <c r="L959" s="3"/>
      <c r="N959" s="3"/>
      <c r="P959" s="3"/>
      <c r="R959" s="3"/>
      <c r="T959" s="3"/>
      <c r="V959" s="3"/>
      <c r="X959" s="3"/>
    </row>
    <row r="960" spans="1:24" s="2" customFormat="1" x14ac:dyDescent="0.2">
      <c r="A960" s="5"/>
      <c r="B960" s="5"/>
      <c r="C960" s="5"/>
      <c r="D960" s="5"/>
      <c r="F960" s="3"/>
      <c r="H960" s="3"/>
      <c r="J960" s="3"/>
      <c r="L960" s="3"/>
      <c r="N960" s="3"/>
      <c r="P960" s="3"/>
      <c r="R960" s="3"/>
      <c r="T960" s="3"/>
      <c r="V960" s="3"/>
      <c r="X960" s="3"/>
    </row>
    <row r="961" spans="1:24" s="2" customFormat="1" x14ac:dyDescent="0.2">
      <c r="A961" s="5"/>
      <c r="B961" s="5"/>
      <c r="C961" s="5"/>
      <c r="D961" s="5"/>
      <c r="F961" s="3"/>
      <c r="H961" s="3"/>
      <c r="J961" s="3"/>
      <c r="L961" s="3"/>
      <c r="N961" s="3"/>
      <c r="P961" s="3"/>
      <c r="R961" s="3"/>
      <c r="T961" s="3"/>
      <c r="V961" s="3"/>
      <c r="X961" s="3"/>
    </row>
    <row r="962" spans="1:24" s="2" customFormat="1" x14ac:dyDescent="0.2">
      <c r="A962" s="5"/>
      <c r="B962" s="5"/>
      <c r="C962" s="5"/>
      <c r="D962" s="5"/>
      <c r="F962" s="3"/>
      <c r="H962" s="3"/>
      <c r="J962" s="3"/>
      <c r="L962" s="3"/>
      <c r="N962" s="3"/>
      <c r="P962" s="3"/>
      <c r="R962" s="3"/>
      <c r="T962" s="3"/>
      <c r="V962" s="3"/>
      <c r="X962" s="3"/>
    </row>
    <row r="963" spans="1:24" s="2" customFormat="1" x14ac:dyDescent="0.2">
      <c r="A963" s="5"/>
      <c r="B963" s="5"/>
      <c r="C963" s="5"/>
      <c r="D963" s="5"/>
      <c r="F963" s="3"/>
      <c r="H963" s="3"/>
      <c r="J963" s="3"/>
      <c r="L963" s="3"/>
      <c r="N963" s="3"/>
      <c r="P963" s="3"/>
      <c r="R963" s="3"/>
      <c r="T963" s="3"/>
      <c r="V963" s="3"/>
      <c r="X963" s="3"/>
    </row>
    <row r="964" spans="1:24" s="2" customFormat="1" x14ac:dyDescent="0.2">
      <c r="A964" s="5"/>
      <c r="B964" s="5"/>
      <c r="C964" s="5"/>
      <c r="D964" s="5"/>
      <c r="F964" s="3"/>
      <c r="H964" s="3"/>
      <c r="J964" s="3"/>
      <c r="L964" s="3"/>
      <c r="N964" s="3"/>
      <c r="P964" s="3"/>
      <c r="R964" s="3"/>
      <c r="T964" s="3"/>
      <c r="V964" s="3"/>
      <c r="X964" s="3"/>
    </row>
    <row r="965" spans="1:24" s="2" customFormat="1" x14ac:dyDescent="0.2">
      <c r="A965" s="5"/>
      <c r="B965" s="5"/>
      <c r="C965" s="5"/>
      <c r="D965" s="5"/>
      <c r="F965" s="3"/>
      <c r="H965" s="3"/>
      <c r="J965" s="3"/>
      <c r="L965" s="3"/>
      <c r="N965" s="3"/>
      <c r="P965" s="3"/>
      <c r="R965" s="3"/>
      <c r="T965" s="3"/>
      <c r="V965" s="3"/>
      <c r="X965" s="3"/>
    </row>
    <row r="966" spans="1:24" s="2" customFormat="1" x14ac:dyDescent="0.2">
      <c r="A966" s="5"/>
      <c r="B966" s="5"/>
      <c r="C966" s="5"/>
      <c r="D966" s="5"/>
      <c r="F966" s="3"/>
      <c r="H966" s="3"/>
      <c r="J966" s="3"/>
      <c r="L966" s="3"/>
      <c r="N966" s="3"/>
      <c r="P966" s="3"/>
      <c r="R966" s="3"/>
      <c r="T966" s="3"/>
      <c r="V966" s="3"/>
      <c r="X966" s="3"/>
    </row>
    <row r="967" spans="1:24" s="2" customFormat="1" x14ac:dyDescent="0.2">
      <c r="A967" s="5"/>
      <c r="B967" s="5"/>
      <c r="C967" s="5"/>
      <c r="D967" s="5"/>
      <c r="F967" s="3"/>
      <c r="H967" s="3"/>
      <c r="J967" s="3"/>
      <c r="L967" s="3"/>
      <c r="N967" s="3"/>
      <c r="P967" s="3"/>
      <c r="R967" s="3"/>
      <c r="T967" s="3"/>
      <c r="V967" s="3"/>
      <c r="X967" s="3"/>
    </row>
    <row r="968" spans="1:24" s="2" customFormat="1" x14ac:dyDescent="0.2">
      <c r="A968" s="5"/>
      <c r="B968" s="5"/>
      <c r="C968" s="5"/>
      <c r="D968" s="5"/>
      <c r="F968" s="3"/>
      <c r="H968" s="3"/>
      <c r="J968" s="3"/>
      <c r="L968" s="3"/>
      <c r="N968" s="3"/>
      <c r="P968" s="3"/>
      <c r="R968" s="3"/>
      <c r="T968" s="3"/>
      <c r="V968" s="3"/>
      <c r="X968" s="3"/>
    </row>
    <row r="969" spans="1:24" s="2" customFormat="1" x14ac:dyDescent="0.2">
      <c r="A969" s="5"/>
      <c r="B969" s="5"/>
      <c r="C969" s="5"/>
      <c r="D969" s="5"/>
      <c r="F969" s="3"/>
      <c r="H969" s="3"/>
      <c r="J969" s="3"/>
      <c r="L969" s="3"/>
      <c r="N969" s="3"/>
      <c r="P969" s="3"/>
      <c r="R969" s="3"/>
      <c r="T969" s="3"/>
      <c r="V969" s="3"/>
      <c r="X969" s="3"/>
    </row>
    <row r="970" spans="1:24" s="2" customFormat="1" x14ac:dyDescent="0.2">
      <c r="A970" s="5"/>
      <c r="B970" s="5"/>
      <c r="C970" s="5"/>
      <c r="D970" s="5"/>
      <c r="F970" s="3"/>
      <c r="H970" s="3"/>
      <c r="J970" s="3"/>
      <c r="L970" s="3"/>
      <c r="N970" s="3"/>
      <c r="P970" s="3"/>
      <c r="R970" s="3"/>
      <c r="T970" s="3"/>
      <c r="V970" s="3"/>
      <c r="X970" s="3"/>
    </row>
    <row r="971" spans="1:24" s="2" customFormat="1" x14ac:dyDescent="0.2">
      <c r="A971" s="5"/>
      <c r="B971" s="5"/>
      <c r="C971" s="5"/>
      <c r="D971" s="5"/>
      <c r="F971" s="3"/>
      <c r="H971" s="3"/>
      <c r="J971" s="3"/>
      <c r="L971" s="3"/>
      <c r="N971" s="3"/>
      <c r="P971" s="3"/>
      <c r="R971" s="3"/>
      <c r="T971" s="3"/>
      <c r="V971" s="3"/>
      <c r="X971" s="3"/>
    </row>
    <row r="972" spans="1:24" s="2" customFormat="1" x14ac:dyDescent="0.2">
      <c r="A972" s="5"/>
      <c r="B972" s="5"/>
      <c r="C972" s="5"/>
      <c r="D972" s="5"/>
      <c r="F972" s="3"/>
      <c r="H972" s="3"/>
      <c r="J972" s="3"/>
      <c r="L972" s="3"/>
      <c r="N972" s="3"/>
      <c r="P972" s="3"/>
      <c r="R972" s="3"/>
      <c r="T972" s="3"/>
      <c r="V972" s="3"/>
      <c r="X972" s="3"/>
    </row>
    <row r="973" spans="1:24" s="2" customFormat="1" x14ac:dyDescent="0.2">
      <c r="A973" s="5"/>
      <c r="B973" s="5"/>
      <c r="C973" s="5"/>
      <c r="D973" s="5"/>
      <c r="F973" s="3"/>
      <c r="H973" s="3"/>
      <c r="J973" s="3"/>
      <c r="L973" s="3"/>
      <c r="N973" s="3"/>
      <c r="P973" s="3"/>
      <c r="R973" s="3"/>
      <c r="T973" s="3"/>
      <c r="V973" s="3"/>
      <c r="X973" s="3"/>
    </row>
    <row r="974" spans="1:24" s="2" customFormat="1" x14ac:dyDescent="0.2">
      <c r="A974" s="5"/>
      <c r="B974" s="5"/>
      <c r="C974" s="5"/>
      <c r="D974" s="5"/>
      <c r="F974" s="3"/>
      <c r="H974" s="3"/>
      <c r="J974" s="3"/>
      <c r="L974" s="3"/>
      <c r="N974" s="3"/>
      <c r="P974" s="3"/>
      <c r="R974" s="3"/>
      <c r="T974" s="3"/>
      <c r="V974" s="3"/>
      <c r="X974" s="3"/>
    </row>
    <row r="975" spans="1:24" s="2" customFormat="1" x14ac:dyDescent="0.2">
      <c r="A975" s="5"/>
      <c r="B975" s="5"/>
      <c r="C975" s="5"/>
      <c r="D975" s="5"/>
      <c r="F975" s="3"/>
      <c r="H975" s="3"/>
      <c r="J975" s="3"/>
      <c r="L975" s="3"/>
      <c r="N975" s="3"/>
      <c r="P975" s="3"/>
      <c r="R975" s="3"/>
      <c r="T975" s="3"/>
      <c r="V975" s="3"/>
      <c r="X975" s="3"/>
    </row>
    <row r="976" spans="1:24" s="2" customFormat="1" x14ac:dyDescent="0.2">
      <c r="A976" s="5"/>
      <c r="B976" s="5"/>
      <c r="C976" s="5"/>
      <c r="D976" s="5"/>
      <c r="F976" s="3"/>
      <c r="H976" s="3"/>
      <c r="J976" s="3"/>
      <c r="L976" s="3"/>
      <c r="N976" s="3"/>
      <c r="P976" s="3"/>
      <c r="R976" s="3"/>
      <c r="T976" s="3"/>
      <c r="V976" s="3"/>
      <c r="X976" s="3"/>
    </row>
    <row r="977" spans="1:24" s="2" customFormat="1" x14ac:dyDescent="0.2">
      <c r="A977" s="5"/>
      <c r="B977" s="5"/>
      <c r="C977" s="5"/>
      <c r="D977" s="5"/>
      <c r="F977" s="3"/>
      <c r="H977" s="3"/>
      <c r="J977" s="3"/>
      <c r="L977" s="3"/>
      <c r="N977" s="3"/>
      <c r="P977" s="3"/>
      <c r="R977" s="3"/>
      <c r="T977" s="3"/>
      <c r="V977" s="3"/>
      <c r="X977" s="3"/>
    </row>
    <row r="978" spans="1:24" s="2" customFormat="1" x14ac:dyDescent="0.2">
      <c r="A978" s="5"/>
      <c r="B978" s="5"/>
      <c r="C978" s="5"/>
      <c r="D978" s="5"/>
      <c r="F978" s="3"/>
      <c r="H978" s="3"/>
      <c r="J978" s="3"/>
      <c r="L978" s="3"/>
      <c r="N978" s="3"/>
      <c r="P978" s="3"/>
      <c r="R978" s="3"/>
      <c r="T978" s="3"/>
      <c r="V978" s="3"/>
      <c r="X978" s="3"/>
    </row>
    <row r="979" spans="1:24" s="2" customFormat="1" x14ac:dyDescent="0.2">
      <c r="A979" s="5"/>
      <c r="B979" s="5"/>
      <c r="C979" s="5"/>
      <c r="D979" s="5"/>
      <c r="F979" s="3"/>
      <c r="H979" s="3"/>
      <c r="J979" s="3"/>
      <c r="L979" s="3"/>
      <c r="N979" s="3"/>
      <c r="P979" s="3"/>
      <c r="R979" s="3"/>
      <c r="T979" s="3"/>
      <c r="V979" s="3"/>
      <c r="X979" s="3"/>
    </row>
    <row r="980" spans="1:24" s="2" customFormat="1" x14ac:dyDescent="0.2">
      <c r="A980" s="5"/>
      <c r="B980" s="5"/>
      <c r="C980" s="5"/>
      <c r="D980" s="5"/>
      <c r="F980" s="3"/>
      <c r="H980" s="3"/>
      <c r="J980" s="3"/>
      <c r="L980" s="3"/>
      <c r="N980" s="3"/>
      <c r="P980" s="3"/>
      <c r="R980" s="3"/>
      <c r="T980" s="3"/>
      <c r="V980" s="3"/>
      <c r="X980" s="3"/>
    </row>
    <row r="981" spans="1:24" s="2" customFormat="1" x14ac:dyDescent="0.2">
      <c r="A981" s="5"/>
      <c r="B981" s="5"/>
      <c r="C981" s="5"/>
      <c r="D981" s="5"/>
      <c r="F981" s="3"/>
      <c r="H981" s="3"/>
      <c r="J981" s="3"/>
      <c r="L981" s="3"/>
      <c r="N981" s="3"/>
      <c r="P981" s="3"/>
      <c r="R981" s="3"/>
      <c r="T981" s="3"/>
      <c r="V981" s="3"/>
      <c r="X981" s="3"/>
    </row>
    <row r="982" spans="1:24" s="2" customFormat="1" x14ac:dyDescent="0.2">
      <c r="A982" s="5"/>
      <c r="B982" s="5"/>
      <c r="C982" s="5"/>
      <c r="D982" s="5"/>
      <c r="F982" s="3"/>
      <c r="H982" s="3"/>
      <c r="J982" s="3"/>
      <c r="L982" s="3"/>
      <c r="N982" s="3"/>
      <c r="P982" s="3"/>
      <c r="R982" s="3"/>
      <c r="T982" s="3"/>
      <c r="V982" s="3"/>
      <c r="X982" s="3"/>
    </row>
    <row r="983" spans="1:24" s="2" customFormat="1" x14ac:dyDescent="0.2">
      <c r="A983" s="5"/>
      <c r="B983" s="5"/>
      <c r="C983" s="5"/>
      <c r="D983" s="5"/>
      <c r="F983" s="3"/>
      <c r="H983" s="3"/>
      <c r="J983" s="3"/>
      <c r="L983" s="3"/>
      <c r="N983" s="3"/>
      <c r="P983" s="3"/>
      <c r="R983" s="3"/>
      <c r="T983" s="3"/>
      <c r="V983" s="3"/>
      <c r="X983" s="3"/>
    </row>
    <row r="984" spans="1:24" s="2" customFormat="1" x14ac:dyDescent="0.2">
      <c r="A984" s="5"/>
      <c r="B984" s="5"/>
      <c r="C984" s="5"/>
      <c r="D984" s="5"/>
      <c r="F984" s="3"/>
      <c r="H984" s="3"/>
      <c r="J984" s="3"/>
      <c r="L984" s="3"/>
      <c r="N984" s="3"/>
      <c r="P984" s="3"/>
      <c r="R984" s="3"/>
      <c r="T984" s="3"/>
      <c r="V984" s="3"/>
      <c r="X984" s="3"/>
    </row>
    <row r="985" spans="1:24" s="2" customFormat="1" x14ac:dyDescent="0.2">
      <c r="A985" s="5"/>
      <c r="B985" s="5"/>
      <c r="C985" s="5"/>
      <c r="D985" s="5"/>
      <c r="F985" s="3"/>
      <c r="H985" s="3"/>
      <c r="J985" s="3"/>
      <c r="L985" s="3"/>
      <c r="N985" s="3"/>
      <c r="P985" s="3"/>
      <c r="R985" s="3"/>
      <c r="T985" s="3"/>
      <c r="V985" s="3"/>
      <c r="X985" s="3"/>
    </row>
    <row r="986" spans="1:24" s="2" customFormat="1" x14ac:dyDescent="0.2">
      <c r="A986" s="5"/>
      <c r="B986" s="5"/>
      <c r="C986" s="5"/>
      <c r="D986" s="5"/>
      <c r="F986" s="3"/>
      <c r="H986" s="3"/>
      <c r="J986" s="3"/>
      <c r="L986" s="3"/>
      <c r="N986" s="3"/>
      <c r="P986" s="3"/>
      <c r="R986" s="3"/>
      <c r="T986" s="3"/>
      <c r="V986" s="3"/>
      <c r="X986" s="3"/>
    </row>
    <row r="987" spans="1:24" s="2" customFormat="1" x14ac:dyDescent="0.2">
      <c r="A987" s="5"/>
      <c r="B987" s="5"/>
      <c r="C987" s="5"/>
      <c r="D987" s="5"/>
      <c r="F987" s="3"/>
      <c r="H987" s="3"/>
      <c r="J987" s="3"/>
      <c r="L987" s="3"/>
      <c r="N987" s="3"/>
      <c r="P987" s="3"/>
      <c r="R987" s="3"/>
      <c r="T987" s="3"/>
      <c r="V987" s="3"/>
      <c r="X987" s="3"/>
    </row>
    <row r="988" spans="1:24" s="2" customFormat="1" x14ac:dyDescent="0.2">
      <c r="A988" s="5"/>
      <c r="B988" s="5"/>
      <c r="C988" s="5"/>
      <c r="D988" s="5"/>
      <c r="F988" s="3"/>
      <c r="H988" s="3"/>
      <c r="J988" s="3"/>
      <c r="L988" s="3"/>
      <c r="N988" s="3"/>
      <c r="P988" s="3"/>
      <c r="R988" s="3"/>
      <c r="T988" s="3"/>
      <c r="V988" s="3"/>
      <c r="X988" s="3"/>
    </row>
    <row r="989" spans="1:24" s="2" customFormat="1" x14ac:dyDescent="0.2">
      <c r="A989" s="5"/>
      <c r="B989" s="5"/>
      <c r="C989" s="5"/>
      <c r="D989" s="5"/>
      <c r="F989" s="3"/>
      <c r="H989" s="3"/>
      <c r="J989" s="3"/>
      <c r="L989" s="3"/>
      <c r="N989" s="3"/>
      <c r="P989" s="3"/>
      <c r="R989" s="3"/>
      <c r="T989" s="3"/>
      <c r="V989" s="3"/>
      <c r="X989" s="3"/>
    </row>
    <row r="990" spans="1:24" s="2" customFormat="1" x14ac:dyDescent="0.2">
      <c r="A990" s="5"/>
      <c r="B990" s="5"/>
      <c r="C990" s="5"/>
      <c r="D990" s="5"/>
      <c r="F990" s="3"/>
      <c r="H990" s="3"/>
      <c r="J990" s="3"/>
      <c r="L990" s="3"/>
      <c r="N990" s="3"/>
      <c r="P990" s="3"/>
      <c r="R990" s="3"/>
      <c r="T990" s="3"/>
      <c r="V990" s="3"/>
      <c r="X990" s="3"/>
    </row>
    <row r="991" spans="1:24" s="2" customFormat="1" x14ac:dyDescent="0.2">
      <c r="A991" s="5"/>
      <c r="B991" s="5"/>
      <c r="C991" s="5"/>
      <c r="D991" s="5"/>
      <c r="F991" s="3"/>
      <c r="H991" s="3"/>
      <c r="J991" s="3"/>
      <c r="L991" s="3"/>
      <c r="N991" s="3"/>
      <c r="P991" s="3"/>
      <c r="R991" s="3"/>
      <c r="T991" s="3"/>
      <c r="V991" s="3"/>
      <c r="X991" s="3"/>
    </row>
    <row r="992" spans="1:24" s="2" customFormat="1" x14ac:dyDescent="0.2">
      <c r="A992" s="5"/>
      <c r="B992" s="5"/>
      <c r="C992" s="5"/>
      <c r="D992" s="5"/>
      <c r="F992" s="3"/>
      <c r="H992" s="3"/>
      <c r="J992" s="3"/>
      <c r="L992" s="3"/>
      <c r="N992" s="3"/>
      <c r="P992" s="3"/>
      <c r="R992" s="3"/>
      <c r="T992" s="3"/>
      <c r="V992" s="3"/>
      <c r="X992" s="3"/>
    </row>
    <row r="993" spans="1:24" s="2" customFormat="1" x14ac:dyDescent="0.2">
      <c r="A993" s="5"/>
      <c r="B993" s="5"/>
      <c r="C993" s="5"/>
      <c r="D993" s="5"/>
      <c r="F993" s="3"/>
      <c r="H993" s="3"/>
      <c r="J993" s="3"/>
      <c r="L993" s="3"/>
      <c r="N993" s="3"/>
      <c r="P993" s="3"/>
      <c r="R993" s="3"/>
      <c r="T993" s="3"/>
      <c r="V993" s="3"/>
      <c r="X993" s="3"/>
    </row>
    <row r="994" spans="1:24" s="2" customFormat="1" x14ac:dyDescent="0.2">
      <c r="A994" s="5"/>
      <c r="B994" s="5"/>
      <c r="C994" s="5"/>
      <c r="D994" s="5"/>
      <c r="F994" s="3"/>
      <c r="H994" s="3"/>
      <c r="J994" s="3"/>
      <c r="L994" s="3"/>
      <c r="N994" s="3"/>
      <c r="P994" s="3"/>
      <c r="R994" s="3"/>
      <c r="T994" s="3"/>
      <c r="V994" s="3"/>
      <c r="X994" s="3"/>
    </row>
    <row r="995" spans="1:24" s="2" customFormat="1" x14ac:dyDescent="0.2">
      <c r="A995" s="5"/>
      <c r="B995" s="5"/>
      <c r="C995" s="5"/>
      <c r="D995" s="5"/>
      <c r="F995" s="3"/>
      <c r="H995" s="3"/>
      <c r="J995" s="3"/>
      <c r="L995" s="3"/>
      <c r="N995" s="3"/>
      <c r="P995" s="3"/>
      <c r="R995" s="3"/>
      <c r="T995" s="3"/>
      <c r="V995" s="3"/>
      <c r="X995" s="3"/>
    </row>
    <row r="996" spans="1:24" s="2" customFormat="1" x14ac:dyDescent="0.2">
      <c r="A996" s="5"/>
      <c r="B996" s="5"/>
      <c r="C996" s="5"/>
      <c r="D996" s="5"/>
      <c r="F996" s="3"/>
      <c r="H996" s="3"/>
      <c r="J996" s="3"/>
      <c r="L996" s="3"/>
      <c r="N996" s="3"/>
      <c r="P996" s="3"/>
      <c r="R996" s="3"/>
      <c r="T996" s="3"/>
      <c r="V996" s="3"/>
      <c r="X996" s="3"/>
    </row>
    <row r="997" spans="1:24" s="2" customFormat="1" x14ac:dyDescent="0.2">
      <c r="A997" s="5"/>
      <c r="B997" s="5"/>
      <c r="C997" s="5"/>
      <c r="D997" s="5"/>
      <c r="F997" s="3"/>
      <c r="H997" s="3"/>
      <c r="J997" s="3"/>
      <c r="L997" s="3"/>
      <c r="N997" s="3"/>
      <c r="P997" s="3"/>
      <c r="R997" s="3"/>
      <c r="T997" s="3"/>
      <c r="V997" s="3"/>
      <c r="X997" s="3"/>
    </row>
    <row r="998" spans="1:24" s="2" customFormat="1" x14ac:dyDescent="0.2">
      <c r="A998" s="5"/>
      <c r="B998" s="5"/>
      <c r="C998" s="5"/>
      <c r="D998" s="5"/>
      <c r="F998" s="3"/>
      <c r="H998" s="3"/>
      <c r="J998" s="3"/>
      <c r="L998" s="3"/>
      <c r="N998" s="3"/>
      <c r="P998" s="3"/>
      <c r="R998" s="3"/>
      <c r="T998" s="3"/>
      <c r="V998" s="3"/>
      <c r="X998" s="3"/>
    </row>
    <row r="999" spans="1:24" s="2" customFormat="1" x14ac:dyDescent="0.2">
      <c r="A999" s="5"/>
      <c r="B999" s="5"/>
      <c r="C999" s="5"/>
      <c r="D999" s="5"/>
      <c r="F999" s="3"/>
      <c r="H999" s="3"/>
      <c r="J999" s="3"/>
      <c r="L999" s="3"/>
      <c r="N999" s="3"/>
      <c r="P999" s="3"/>
      <c r="R999" s="3"/>
      <c r="T999" s="3"/>
      <c r="V999" s="3"/>
      <c r="X999" s="3"/>
    </row>
    <row r="1000" spans="1:24" s="2" customFormat="1" x14ac:dyDescent="0.2">
      <c r="A1000" s="5"/>
      <c r="B1000" s="5"/>
      <c r="C1000" s="5"/>
      <c r="D1000" s="5"/>
      <c r="F1000" s="3"/>
      <c r="H1000" s="3"/>
      <c r="J1000" s="3"/>
      <c r="L1000" s="3"/>
      <c r="N1000" s="3"/>
      <c r="P1000" s="3"/>
      <c r="R1000" s="3"/>
      <c r="T1000" s="3"/>
      <c r="V1000" s="3"/>
      <c r="X1000" s="3"/>
    </row>
    <row r="1001" spans="1:24" s="2" customFormat="1" x14ac:dyDescent="0.2">
      <c r="A1001" s="5"/>
      <c r="B1001" s="5"/>
      <c r="C1001" s="5"/>
      <c r="D1001" s="5"/>
      <c r="F1001" s="3"/>
      <c r="H1001" s="3"/>
      <c r="J1001" s="3"/>
      <c r="L1001" s="3"/>
      <c r="N1001" s="3"/>
      <c r="P1001" s="3"/>
      <c r="R1001" s="3"/>
      <c r="T1001" s="3"/>
      <c r="V1001" s="3"/>
      <c r="X1001" s="3"/>
    </row>
    <row r="1002" spans="1:24" s="2" customFormat="1" x14ac:dyDescent="0.2">
      <c r="A1002" s="5"/>
      <c r="B1002" s="5"/>
      <c r="C1002" s="5"/>
      <c r="D1002" s="5"/>
      <c r="F1002" s="3"/>
      <c r="H1002" s="3"/>
      <c r="J1002" s="3"/>
      <c r="L1002" s="3"/>
      <c r="N1002" s="3"/>
      <c r="P1002" s="3"/>
      <c r="R1002" s="3"/>
      <c r="T1002" s="3"/>
      <c r="V1002" s="3"/>
      <c r="X1002" s="3"/>
    </row>
    <row r="1003" spans="1:24" s="2" customFormat="1" x14ac:dyDescent="0.2">
      <c r="A1003" s="5"/>
      <c r="B1003" s="5"/>
      <c r="C1003" s="5"/>
      <c r="D1003" s="5"/>
      <c r="F1003" s="3"/>
      <c r="H1003" s="3"/>
      <c r="J1003" s="3"/>
      <c r="L1003" s="3"/>
      <c r="N1003" s="3"/>
      <c r="P1003" s="3"/>
      <c r="R1003" s="3"/>
      <c r="T1003" s="3"/>
      <c r="V1003" s="3"/>
      <c r="X1003" s="3"/>
    </row>
    <row r="1004" spans="1:24" s="2" customFormat="1" x14ac:dyDescent="0.2">
      <c r="A1004" s="5"/>
      <c r="B1004" s="5"/>
      <c r="C1004" s="5"/>
      <c r="D1004" s="5"/>
      <c r="F1004" s="3"/>
      <c r="H1004" s="3"/>
      <c r="J1004" s="3"/>
      <c r="L1004" s="3"/>
      <c r="N1004" s="3"/>
      <c r="P1004" s="3"/>
      <c r="R1004" s="3"/>
      <c r="T1004" s="3"/>
      <c r="V1004" s="3"/>
      <c r="X1004" s="3"/>
    </row>
    <row r="1005" spans="1:24" s="2" customFormat="1" x14ac:dyDescent="0.2">
      <c r="A1005" s="5"/>
      <c r="B1005" s="5"/>
      <c r="C1005" s="5"/>
      <c r="D1005" s="5"/>
      <c r="F1005" s="3"/>
      <c r="H1005" s="3"/>
      <c r="J1005" s="3"/>
      <c r="L1005" s="3"/>
      <c r="N1005" s="3"/>
      <c r="P1005" s="3"/>
      <c r="R1005" s="3"/>
      <c r="T1005" s="3"/>
      <c r="V1005" s="3"/>
      <c r="X1005" s="3"/>
    </row>
    <row r="1006" spans="1:24" s="2" customFormat="1" x14ac:dyDescent="0.2">
      <c r="A1006" s="5"/>
      <c r="B1006" s="5"/>
      <c r="C1006" s="5"/>
      <c r="D1006" s="5"/>
      <c r="F1006" s="3"/>
      <c r="H1006" s="3"/>
      <c r="J1006" s="3"/>
      <c r="L1006" s="3"/>
      <c r="N1006" s="3"/>
      <c r="P1006" s="3"/>
      <c r="R1006" s="3"/>
      <c r="T1006" s="3"/>
      <c r="V1006" s="3"/>
      <c r="X1006" s="3"/>
    </row>
    <row r="1007" spans="1:24" s="2" customFormat="1" x14ac:dyDescent="0.2">
      <c r="A1007" s="5"/>
      <c r="B1007" s="5"/>
      <c r="C1007" s="5"/>
      <c r="D1007" s="5"/>
      <c r="F1007" s="3"/>
      <c r="H1007" s="3"/>
      <c r="J1007" s="3"/>
      <c r="L1007" s="3"/>
      <c r="N1007" s="3"/>
      <c r="P1007" s="3"/>
      <c r="R1007" s="3"/>
      <c r="T1007" s="3"/>
      <c r="V1007" s="3"/>
      <c r="X1007" s="3"/>
    </row>
    <row r="1008" spans="1:24" s="2" customFormat="1" x14ac:dyDescent="0.2">
      <c r="A1008" s="5"/>
      <c r="B1008" s="5"/>
      <c r="C1008" s="5"/>
      <c r="D1008" s="5"/>
      <c r="F1008" s="3"/>
      <c r="H1008" s="3"/>
      <c r="J1008" s="3"/>
      <c r="L1008" s="3"/>
      <c r="N1008" s="3"/>
      <c r="P1008" s="3"/>
      <c r="R1008" s="3"/>
      <c r="T1008" s="3"/>
      <c r="V1008" s="3"/>
      <c r="X1008" s="3"/>
    </row>
    <row r="1009" spans="1:24" s="2" customFormat="1" x14ac:dyDescent="0.2">
      <c r="A1009" s="5"/>
      <c r="B1009" s="5"/>
      <c r="C1009" s="5"/>
      <c r="D1009" s="5"/>
      <c r="F1009" s="3"/>
      <c r="H1009" s="3"/>
      <c r="J1009" s="3"/>
      <c r="L1009" s="3"/>
      <c r="N1009" s="3"/>
      <c r="P1009" s="3"/>
      <c r="R1009" s="3"/>
      <c r="T1009" s="3"/>
      <c r="V1009" s="3"/>
      <c r="X1009" s="3"/>
    </row>
    <row r="1010" spans="1:24" s="2" customFormat="1" x14ac:dyDescent="0.2">
      <c r="A1010" s="5"/>
      <c r="B1010" s="5"/>
      <c r="C1010" s="5"/>
      <c r="D1010" s="5"/>
      <c r="F1010" s="3"/>
      <c r="H1010" s="3"/>
      <c r="J1010" s="3"/>
      <c r="L1010" s="3"/>
      <c r="N1010" s="3"/>
      <c r="P1010" s="3"/>
      <c r="R1010" s="3"/>
      <c r="T1010" s="3"/>
      <c r="V1010" s="3"/>
      <c r="X1010" s="3"/>
    </row>
    <row r="1011" spans="1:24" s="2" customFormat="1" x14ac:dyDescent="0.2">
      <c r="A1011" s="5"/>
      <c r="B1011" s="5"/>
      <c r="C1011" s="5"/>
      <c r="D1011" s="5"/>
      <c r="F1011" s="3"/>
      <c r="H1011" s="3"/>
      <c r="J1011" s="3"/>
      <c r="L1011" s="3"/>
      <c r="N1011" s="3"/>
      <c r="P1011" s="3"/>
      <c r="R1011" s="3"/>
      <c r="T1011" s="3"/>
      <c r="V1011" s="3"/>
      <c r="X1011" s="3"/>
    </row>
    <row r="1012" spans="1:24" s="2" customFormat="1" x14ac:dyDescent="0.2">
      <c r="A1012" s="5"/>
      <c r="B1012" s="5"/>
      <c r="C1012" s="5"/>
      <c r="D1012" s="5"/>
      <c r="F1012" s="3"/>
      <c r="H1012" s="3"/>
      <c r="J1012" s="3"/>
      <c r="L1012" s="3"/>
      <c r="N1012" s="3"/>
      <c r="P1012" s="3"/>
      <c r="R1012" s="3"/>
      <c r="T1012" s="3"/>
      <c r="V1012" s="3"/>
      <c r="X1012" s="3"/>
    </row>
    <row r="1013" spans="1:24" s="2" customFormat="1" x14ac:dyDescent="0.2">
      <c r="A1013" s="5"/>
      <c r="B1013" s="5"/>
      <c r="C1013" s="5"/>
      <c r="D1013" s="5"/>
      <c r="F1013" s="3"/>
      <c r="H1013" s="3"/>
      <c r="J1013" s="3"/>
      <c r="L1013" s="3"/>
      <c r="N1013" s="3"/>
      <c r="P1013" s="3"/>
      <c r="R1013" s="3"/>
      <c r="T1013" s="3"/>
      <c r="V1013" s="3"/>
      <c r="X1013" s="3"/>
    </row>
    <row r="1014" spans="1:24" s="2" customFormat="1" x14ac:dyDescent="0.2">
      <c r="A1014" s="5"/>
      <c r="B1014" s="5"/>
      <c r="C1014" s="5"/>
      <c r="D1014" s="5"/>
      <c r="F1014" s="3"/>
      <c r="H1014" s="3"/>
      <c r="J1014" s="3"/>
      <c r="L1014" s="3"/>
      <c r="N1014" s="3"/>
      <c r="P1014" s="3"/>
      <c r="R1014" s="3"/>
      <c r="T1014" s="3"/>
      <c r="V1014" s="3"/>
      <c r="X1014" s="3"/>
    </row>
    <row r="1015" spans="1:24" s="2" customFormat="1" x14ac:dyDescent="0.2">
      <c r="A1015" s="5"/>
      <c r="B1015" s="5"/>
      <c r="C1015" s="5"/>
      <c r="D1015" s="5"/>
      <c r="F1015" s="3"/>
      <c r="H1015" s="3"/>
      <c r="J1015" s="3"/>
      <c r="L1015" s="3"/>
      <c r="N1015" s="3"/>
      <c r="P1015" s="3"/>
      <c r="R1015" s="3"/>
      <c r="T1015" s="3"/>
      <c r="V1015" s="3"/>
      <c r="X1015" s="3"/>
    </row>
    <row r="1016" spans="1:24" s="2" customFormat="1" x14ac:dyDescent="0.2">
      <c r="A1016" s="5"/>
      <c r="B1016" s="5"/>
      <c r="C1016" s="5"/>
      <c r="D1016" s="5"/>
      <c r="F1016" s="3"/>
      <c r="H1016" s="3"/>
      <c r="J1016" s="3"/>
      <c r="L1016" s="3"/>
      <c r="N1016" s="3"/>
      <c r="P1016" s="3"/>
      <c r="R1016" s="3"/>
      <c r="T1016" s="3"/>
      <c r="V1016" s="3"/>
      <c r="X1016" s="3"/>
    </row>
    <row r="1017" spans="1:24" s="2" customFormat="1" x14ac:dyDescent="0.2">
      <c r="A1017" s="5"/>
      <c r="B1017" s="5"/>
      <c r="C1017" s="5"/>
      <c r="D1017" s="5"/>
      <c r="F1017" s="3"/>
      <c r="H1017" s="3"/>
      <c r="J1017" s="3"/>
      <c r="L1017" s="3"/>
      <c r="N1017" s="3"/>
      <c r="P1017" s="3"/>
      <c r="R1017" s="3"/>
      <c r="T1017" s="3"/>
      <c r="V1017" s="3"/>
      <c r="X1017" s="3"/>
    </row>
    <row r="1018" spans="1:24" s="2" customFormat="1" x14ac:dyDescent="0.2">
      <c r="A1018" s="5"/>
      <c r="B1018" s="5"/>
      <c r="C1018" s="5"/>
      <c r="D1018" s="5"/>
      <c r="F1018" s="3"/>
      <c r="H1018" s="3"/>
      <c r="J1018" s="3"/>
      <c r="L1018" s="3"/>
      <c r="N1018" s="3"/>
      <c r="P1018" s="3"/>
      <c r="R1018" s="3"/>
      <c r="T1018" s="3"/>
      <c r="V1018" s="3"/>
      <c r="X1018" s="3"/>
    </row>
    <row r="1019" spans="1:24" s="2" customFormat="1" x14ac:dyDescent="0.2">
      <c r="A1019" s="5"/>
      <c r="B1019" s="5"/>
      <c r="C1019" s="5"/>
      <c r="D1019" s="5"/>
      <c r="F1019" s="3"/>
      <c r="H1019" s="3"/>
      <c r="J1019" s="3"/>
      <c r="L1019" s="3"/>
      <c r="N1019" s="3"/>
      <c r="P1019" s="3"/>
      <c r="R1019" s="3"/>
      <c r="T1019" s="3"/>
      <c r="V1019" s="3"/>
      <c r="X1019" s="3"/>
    </row>
    <row r="1020" spans="1:24" s="2" customFormat="1" x14ac:dyDescent="0.2">
      <c r="A1020" s="5"/>
      <c r="B1020" s="5"/>
      <c r="C1020" s="5"/>
      <c r="D1020" s="5"/>
      <c r="F1020" s="3"/>
      <c r="H1020" s="3"/>
      <c r="J1020" s="3"/>
      <c r="L1020" s="3"/>
      <c r="N1020" s="3"/>
      <c r="P1020" s="3"/>
      <c r="R1020" s="3"/>
      <c r="T1020" s="3"/>
      <c r="V1020" s="3"/>
      <c r="X1020" s="3"/>
    </row>
    <row r="1021" spans="1:24" s="2" customFormat="1" x14ac:dyDescent="0.2">
      <c r="A1021" s="5"/>
      <c r="B1021" s="5"/>
      <c r="C1021" s="5"/>
      <c r="D1021" s="5"/>
      <c r="F1021" s="3"/>
      <c r="H1021" s="3"/>
      <c r="J1021" s="3"/>
      <c r="L1021" s="3"/>
      <c r="N1021" s="3"/>
      <c r="P1021" s="3"/>
      <c r="R1021" s="3"/>
      <c r="T1021" s="3"/>
      <c r="V1021" s="3"/>
      <c r="X1021" s="3"/>
    </row>
    <row r="1022" spans="1:24" s="2" customFormat="1" x14ac:dyDescent="0.2">
      <c r="A1022" s="5"/>
      <c r="B1022" s="5"/>
      <c r="C1022" s="5"/>
      <c r="D1022" s="5"/>
      <c r="F1022" s="3"/>
      <c r="H1022" s="3"/>
      <c r="J1022" s="3"/>
      <c r="L1022" s="3"/>
      <c r="N1022" s="3"/>
      <c r="P1022" s="3"/>
      <c r="R1022" s="3"/>
      <c r="T1022" s="3"/>
      <c r="V1022" s="3"/>
      <c r="X1022" s="3"/>
    </row>
    <row r="1023" spans="1:24" s="2" customFormat="1" x14ac:dyDescent="0.2">
      <c r="A1023" s="5"/>
      <c r="B1023" s="5"/>
      <c r="C1023" s="5"/>
      <c r="D1023" s="5"/>
      <c r="F1023" s="3"/>
      <c r="H1023" s="3"/>
      <c r="J1023" s="3"/>
      <c r="L1023" s="3"/>
      <c r="N1023" s="3"/>
      <c r="P1023" s="3"/>
      <c r="R1023" s="3"/>
      <c r="T1023" s="3"/>
      <c r="V1023" s="3"/>
      <c r="X1023" s="3"/>
    </row>
    <row r="1024" spans="1:24" s="2" customFormat="1" x14ac:dyDescent="0.2">
      <c r="A1024" s="5"/>
      <c r="B1024" s="5"/>
      <c r="C1024" s="5"/>
      <c r="D1024" s="5"/>
      <c r="F1024" s="3"/>
      <c r="H1024" s="3"/>
      <c r="J1024" s="3"/>
      <c r="L1024" s="3"/>
      <c r="N1024" s="3"/>
      <c r="P1024" s="3"/>
      <c r="R1024" s="3"/>
      <c r="T1024" s="3"/>
      <c r="V1024" s="3"/>
      <c r="X1024" s="3"/>
    </row>
    <row r="1025" spans="1:24" s="2" customFormat="1" x14ac:dyDescent="0.2">
      <c r="A1025" s="5"/>
      <c r="B1025" s="5"/>
      <c r="C1025" s="5"/>
      <c r="D1025" s="5"/>
      <c r="F1025" s="3"/>
      <c r="H1025" s="3"/>
      <c r="J1025" s="3"/>
      <c r="L1025" s="3"/>
      <c r="N1025" s="3"/>
      <c r="P1025" s="3"/>
      <c r="R1025" s="3"/>
      <c r="T1025" s="3"/>
      <c r="V1025" s="3"/>
      <c r="X1025" s="3"/>
    </row>
    <row r="1026" spans="1:24" s="2" customFormat="1" x14ac:dyDescent="0.2">
      <c r="A1026" s="5"/>
      <c r="B1026" s="5"/>
      <c r="C1026" s="5"/>
      <c r="D1026" s="5"/>
      <c r="F1026" s="3"/>
      <c r="H1026" s="3"/>
      <c r="J1026" s="3"/>
      <c r="L1026" s="3"/>
      <c r="N1026" s="3"/>
      <c r="P1026" s="3"/>
      <c r="R1026" s="3"/>
      <c r="T1026" s="3"/>
      <c r="V1026" s="3"/>
      <c r="X1026" s="3"/>
    </row>
    <row r="1027" spans="1:24" s="2" customFormat="1" x14ac:dyDescent="0.2">
      <c r="A1027" s="5"/>
      <c r="B1027" s="5"/>
      <c r="C1027" s="5"/>
      <c r="D1027" s="5"/>
      <c r="F1027" s="3"/>
      <c r="H1027" s="3"/>
      <c r="J1027" s="3"/>
      <c r="L1027" s="3"/>
      <c r="N1027" s="3"/>
      <c r="P1027" s="3"/>
      <c r="R1027" s="3"/>
      <c r="T1027" s="3"/>
      <c r="V1027" s="3"/>
      <c r="X1027" s="3"/>
    </row>
    <row r="1028" spans="1:24" s="2" customFormat="1" x14ac:dyDescent="0.2">
      <c r="A1028" s="5"/>
      <c r="B1028" s="5"/>
      <c r="C1028" s="5"/>
      <c r="D1028" s="5"/>
      <c r="F1028" s="3"/>
      <c r="H1028" s="3"/>
      <c r="J1028" s="3"/>
      <c r="L1028" s="3"/>
      <c r="N1028" s="3"/>
      <c r="P1028" s="3"/>
      <c r="R1028" s="3"/>
      <c r="T1028" s="3"/>
      <c r="V1028" s="3"/>
      <c r="X1028" s="3"/>
    </row>
    <row r="1029" spans="1:24" s="2" customFormat="1" x14ac:dyDescent="0.2">
      <c r="A1029" s="5"/>
      <c r="B1029" s="5"/>
      <c r="C1029" s="5"/>
      <c r="D1029" s="5"/>
      <c r="F1029" s="3"/>
      <c r="H1029" s="3"/>
      <c r="J1029" s="3"/>
      <c r="L1029" s="3"/>
      <c r="N1029" s="3"/>
      <c r="P1029" s="3"/>
      <c r="R1029" s="3"/>
      <c r="T1029" s="3"/>
      <c r="V1029" s="3"/>
      <c r="X1029" s="3"/>
    </row>
    <row r="1030" spans="1:24" s="2" customFormat="1" x14ac:dyDescent="0.2">
      <c r="A1030" s="5"/>
      <c r="B1030" s="5"/>
      <c r="C1030" s="5"/>
      <c r="D1030" s="5"/>
      <c r="F1030" s="3"/>
      <c r="H1030" s="3"/>
      <c r="J1030" s="3"/>
      <c r="L1030" s="3"/>
      <c r="N1030" s="3"/>
      <c r="P1030" s="3"/>
      <c r="R1030" s="3"/>
      <c r="T1030" s="3"/>
      <c r="V1030" s="3"/>
      <c r="X1030" s="3"/>
    </row>
    <row r="1031" spans="1:24" s="2" customFormat="1" x14ac:dyDescent="0.2">
      <c r="A1031" s="5"/>
      <c r="B1031" s="5"/>
      <c r="C1031" s="5"/>
      <c r="D1031" s="5"/>
      <c r="F1031" s="3"/>
      <c r="H1031" s="3"/>
      <c r="J1031" s="3"/>
      <c r="L1031" s="3"/>
      <c r="N1031" s="3"/>
      <c r="P1031" s="3"/>
      <c r="R1031" s="3"/>
      <c r="T1031" s="3"/>
      <c r="V1031" s="3"/>
      <c r="X1031" s="3"/>
    </row>
    <row r="1032" spans="1:24" s="2" customFormat="1" x14ac:dyDescent="0.2">
      <c r="A1032" s="5"/>
      <c r="B1032" s="5"/>
      <c r="C1032" s="5"/>
      <c r="D1032" s="5"/>
      <c r="F1032" s="3"/>
      <c r="H1032" s="3"/>
      <c r="J1032" s="3"/>
      <c r="L1032" s="3"/>
      <c r="N1032" s="3"/>
      <c r="P1032" s="3"/>
      <c r="R1032" s="3"/>
      <c r="T1032" s="3"/>
      <c r="V1032" s="3"/>
      <c r="X1032" s="3"/>
    </row>
    <row r="1033" spans="1:24" s="2" customFormat="1" x14ac:dyDescent="0.2">
      <c r="A1033" s="5"/>
      <c r="B1033" s="5"/>
      <c r="C1033" s="5"/>
      <c r="D1033" s="5"/>
      <c r="F1033" s="3"/>
      <c r="H1033" s="3"/>
      <c r="J1033" s="3"/>
      <c r="L1033" s="3"/>
      <c r="N1033" s="3"/>
      <c r="P1033" s="3"/>
      <c r="R1033" s="3"/>
      <c r="T1033" s="3"/>
      <c r="V1033" s="3"/>
      <c r="X1033" s="3"/>
    </row>
    <row r="1034" spans="1:24" s="2" customFormat="1" x14ac:dyDescent="0.2">
      <c r="A1034" s="5"/>
      <c r="B1034" s="5"/>
      <c r="C1034" s="5"/>
      <c r="D1034" s="5"/>
      <c r="F1034" s="3"/>
      <c r="H1034" s="3"/>
      <c r="J1034" s="3"/>
      <c r="L1034" s="3"/>
      <c r="N1034" s="3"/>
      <c r="P1034" s="3"/>
      <c r="R1034" s="3"/>
      <c r="T1034" s="3"/>
      <c r="V1034" s="3"/>
      <c r="X1034" s="3"/>
    </row>
    <row r="1035" spans="1:24" s="2" customFormat="1" x14ac:dyDescent="0.2">
      <c r="A1035" s="5"/>
      <c r="B1035" s="5"/>
      <c r="C1035" s="5"/>
      <c r="D1035" s="5"/>
      <c r="F1035" s="3"/>
      <c r="H1035" s="3"/>
      <c r="J1035" s="3"/>
      <c r="L1035" s="3"/>
      <c r="N1035" s="3"/>
      <c r="P1035" s="3"/>
      <c r="R1035" s="3"/>
      <c r="T1035" s="3"/>
      <c r="V1035" s="3"/>
      <c r="X1035" s="3"/>
    </row>
    <row r="1036" spans="1:24" s="2" customFormat="1" x14ac:dyDescent="0.2">
      <c r="A1036" s="5"/>
      <c r="B1036" s="5"/>
      <c r="C1036" s="5"/>
      <c r="D1036" s="5"/>
      <c r="F1036" s="3"/>
      <c r="H1036" s="3"/>
      <c r="J1036" s="3"/>
      <c r="L1036" s="3"/>
      <c r="N1036" s="3"/>
      <c r="P1036" s="3"/>
      <c r="R1036" s="3"/>
      <c r="T1036" s="3"/>
      <c r="V1036" s="3"/>
      <c r="X1036" s="3"/>
    </row>
    <row r="1037" spans="1:24" s="2" customFormat="1" x14ac:dyDescent="0.2">
      <c r="A1037" s="5"/>
      <c r="B1037" s="5"/>
      <c r="C1037" s="5"/>
      <c r="D1037" s="5"/>
      <c r="F1037" s="3"/>
      <c r="H1037" s="3"/>
      <c r="J1037" s="3"/>
      <c r="L1037" s="3"/>
      <c r="N1037" s="3"/>
      <c r="P1037" s="3"/>
      <c r="R1037" s="3"/>
      <c r="T1037" s="3"/>
      <c r="V1037" s="3"/>
      <c r="X1037" s="3"/>
    </row>
    <row r="1038" spans="1:24" s="2" customFormat="1" x14ac:dyDescent="0.2">
      <c r="A1038" s="5"/>
      <c r="B1038" s="5"/>
      <c r="C1038" s="5"/>
      <c r="D1038" s="5"/>
      <c r="F1038" s="3"/>
      <c r="H1038" s="3"/>
      <c r="J1038" s="3"/>
      <c r="L1038" s="3"/>
      <c r="N1038" s="3"/>
      <c r="P1038" s="3"/>
      <c r="R1038" s="3"/>
      <c r="T1038" s="3"/>
      <c r="V1038" s="3"/>
      <c r="X1038" s="3"/>
    </row>
    <row r="1039" spans="1:24" s="2" customFormat="1" x14ac:dyDescent="0.2">
      <c r="A1039" s="5"/>
      <c r="B1039" s="5"/>
      <c r="C1039" s="5"/>
      <c r="D1039" s="5"/>
      <c r="F1039" s="3"/>
      <c r="H1039" s="3"/>
      <c r="J1039" s="3"/>
      <c r="L1039" s="3"/>
      <c r="N1039" s="3"/>
      <c r="P1039" s="3"/>
      <c r="R1039" s="3"/>
      <c r="T1039" s="3"/>
      <c r="V1039" s="3"/>
      <c r="X1039" s="3"/>
    </row>
    <row r="1040" spans="1:24" s="2" customFormat="1" x14ac:dyDescent="0.2">
      <c r="A1040" s="5"/>
      <c r="B1040" s="5"/>
      <c r="C1040" s="5"/>
      <c r="D1040" s="5"/>
      <c r="F1040" s="3"/>
      <c r="H1040" s="3"/>
      <c r="J1040" s="3"/>
      <c r="L1040" s="3"/>
      <c r="N1040" s="3"/>
      <c r="P1040" s="3"/>
      <c r="R1040" s="3"/>
      <c r="T1040" s="3"/>
      <c r="V1040" s="3"/>
      <c r="X1040" s="3"/>
    </row>
    <row r="1041" spans="1:24" s="2" customFormat="1" x14ac:dyDescent="0.2">
      <c r="A1041" s="5"/>
      <c r="B1041" s="5"/>
      <c r="C1041" s="5"/>
      <c r="D1041" s="5"/>
      <c r="F1041" s="3"/>
      <c r="H1041" s="3"/>
      <c r="J1041" s="3"/>
      <c r="L1041" s="3"/>
      <c r="N1041" s="3"/>
      <c r="P1041" s="3"/>
      <c r="R1041" s="3"/>
      <c r="T1041" s="3"/>
      <c r="V1041" s="3"/>
      <c r="X1041" s="3"/>
    </row>
    <row r="1042" spans="1:24" s="2" customFormat="1" x14ac:dyDescent="0.2">
      <c r="A1042" s="5"/>
      <c r="B1042" s="5"/>
      <c r="C1042" s="5"/>
      <c r="D1042" s="5"/>
      <c r="F1042" s="3"/>
      <c r="H1042" s="3"/>
      <c r="J1042" s="3"/>
      <c r="L1042" s="3"/>
      <c r="N1042" s="3"/>
      <c r="P1042" s="3"/>
      <c r="R1042" s="3"/>
      <c r="T1042" s="3"/>
      <c r="V1042" s="3"/>
      <c r="X1042" s="3"/>
    </row>
    <row r="1043" spans="1:24" s="2" customFormat="1" x14ac:dyDescent="0.2">
      <c r="A1043" s="5"/>
      <c r="B1043" s="5"/>
      <c r="C1043" s="5"/>
      <c r="D1043" s="5"/>
      <c r="F1043" s="3"/>
      <c r="H1043" s="3"/>
      <c r="J1043" s="3"/>
      <c r="L1043" s="3"/>
      <c r="N1043" s="3"/>
      <c r="P1043" s="3"/>
      <c r="R1043" s="3"/>
      <c r="T1043" s="3"/>
      <c r="V1043" s="3"/>
      <c r="X1043" s="3"/>
    </row>
    <row r="1044" spans="1:24" s="2" customFormat="1" x14ac:dyDescent="0.2">
      <c r="A1044" s="5"/>
      <c r="B1044" s="5"/>
      <c r="C1044" s="5"/>
      <c r="D1044" s="5"/>
      <c r="F1044" s="3"/>
      <c r="H1044" s="3"/>
      <c r="J1044" s="3"/>
      <c r="L1044" s="3"/>
      <c r="N1044" s="3"/>
      <c r="P1044" s="3"/>
      <c r="R1044" s="3"/>
      <c r="T1044" s="3"/>
      <c r="V1044" s="3"/>
      <c r="X1044" s="3"/>
    </row>
    <row r="1045" spans="1:24" s="2" customFormat="1" x14ac:dyDescent="0.2">
      <c r="A1045" s="5"/>
      <c r="B1045" s="5"/>
      <c r="C1045" s="5"/>
      <c r="D1045" s="5"/>
      <c r="F1045" s="3"/>
      <c r="H1045" s="3"/>
      <c r="J1045" s="3"/>
      <c r="L1045" s="3"/>
      <c r="N1045" s="3"/>
      <c r="P1045" s="3"/>
      <c r="R1045" s="3"/>
      <c r="T1045" s="3"/>
      <c r="V1045" s="3"/>
      <c r="X1045" s="3"/>
    </row>
    <row r="1046" spans="1:24" s="2" customFormat="1" x14ac:dyDescent="0.2">
      <c r="A1046" s="5"/>
      <c r="B1046" s="5"/>
      <c r="C1046" s="5"/>
      <c r="D1046" s="5"/>
      <c r="F1046" s="3"/>
      <c r="H1046" s="3"/>
      <c r="J1046" s="3"/>
      <c r="L1046" s="3"/>
      <c r="N1046" s="3"/>
      <c r="P1046" s="3"/>
      <c r="R1046" s="3"/>
      <c r="T1046" s="3"/>
      <c r="V1046" s="3"/>
      <c r="X1046" s="3"/>
    </row>
    <row r="1047" spans="1:24" s="2" customFormat="1" x14ac:dyDescent="0.2">
      <c r="A1047" s="5"/>
      <c r="B1047" s="5"/>
      <c r="C1047" s="5"/>
      <c r="D1047" s="5"/>
      <c r="F1047" s="3"/>
      <c r="H1047" s="3"/>
      <c r="J1047" s="3"/>
      <c r="L1047" s="3"/>
      <c r="N1047" s="3"/>
      <c r="P1047" s="3"/>
      <c r="R1047" s="3"/>
      <c r="T1047" s="3"/>
      <c r="V1047" s="3"/>
      <c r="X1047" s="3"/>
    </row>
    <row r="1048" spans="1:24" s="2" customFormat="1" x14ac:dyDescent="0.2">
      <c r="A1048" s="5"/>
      <c r="B1048" s="5"/>
      <c r="C1048" s="5"/>
      <c r="D1048" s="5"/>
      <c r="F1048" s="3"/>
      <c r="H1048" s="3"/>
      <c r="J1048" s="3"/>
      <c r="L1048" s="3"/>
      <c r="N1048" s="3"/>
      <c r="P1048" s="3"/>
      <c r="R1048" s="3"/>
      <c r="T1048" s="3"/>
      <c r="V1048" s="3"/>
      <c r="X1048" s="3"/>
    </row>
    <row r="1049" spans="1:24" s="2" customFormat="1" x14ac:dyDescent="0.2">
      <c r="A1049" s="5"/>
      <c r="B1049" s="5"/>
      <c r="C1049" s="5"/>
      <c r="D1049" s="5"/>
      <c r="F1049" s="3"/>
      <c r="H1049" s="3"/>
      <c r="J1049" s="3"/>
      <c r="L1049" s="3"/>
      <c r="N1049" s="3"/>
      <c r="P1049" s="3"/>
      <c r="R1049" s="3"/>
      <c r="T1049" s="3"/>
      <c r="V1049" s="3"/>
      <c r="X1049" s="3"/>
    </row>
    <row r="1050" spans="1:24" s="2" customFormat="1" x14ac:dyDescent="0.2">
      <c r="A1050" s="5"/>
      <c r="B1050" s="5"/>
      <c r="C1050" s="5"/>
      <c r="D1050" s="5"/>
      <c r="F1050" s="3"/>
      <c r="H1050" s="3"/>
      <c r="J1050" s="3"/>
      <c r="L1050" s="3"/>
      <c r="N1050" s="3"/>
      <c r="P1050" s="3"/>
      <c r="R1050" s="3"/>
      <c r="T1050" s="3"/>
      <c r="V1050" s="3"/>
      <c r="X1050" s="3"/>
    </row>
    <row r="1051" spans="1:24" s="2" customFormat="1" x14ac:dyDescent="0.2">
      <c r="A1051" s="5"/>
      <c r="B1051" s="5"/>
      <c r="C1051" s="5"/>
      <c r="D1051" s="5"/>
      <c r="F1051" s="3"/>
      <c r="H1051" s="3"/>
      <c r="J1051" s="3"/>
      <c r="L1051" s="3"/>
      <c r="N1051" s="3"/>
      <c r="P1051" s="3"/>
      <c r="R1051" s="3"/>
      <c r="T1051" s="3"/>
      <c r="V1051" s="3"/>
      <c r="X1051" s="3"/>
    </row>
    <row r="1052" spans="1:24" s="2" customFormat="1" x14ac:dyDescent="0.2">
      <c r="A1052" s="5"/>
      <c r="B1052" s="5"/>
      <c r="C1052" s="5"/>
      <c r="D1052" s="5"/>
      <c r="F1052" s="3"/>
      <c r="H1052" s="3"/>
      <c r="J1052" s="3"/>
      <c r="L1052" s="3"/>
      <c r="N1052" s="3"/>
      <c r="P1052" s="3"/>
      <c r="R1052" s="3"/>
      <c r="T1052" s="3"/>
      <c r="V1052" s="3"/>
      <c r="X1052" s="3"/>
    </row>
    <row r="1053" spans="1:24" s="2" customFormat="1" x14ac:dyDescent="0.2">
      <c r="A1053" s="5"/>
      <c r="B1053" s="5"/>
      <c r="C1053" s="5"/>
      <c r="D1053" s="5"/>
      <c r="F1053" s="3"/>
      <c r="H1053" s="3"/>
      <c r="J1053" s="3"/>
      <c r="L1053" s="3"/>
      <c r="N1053" s="3"/>
      <c r="P1053" s="3"/>
      <c r="R1053" s="3"/>
      <c r="T1053" s="3"/>
      <c r="V1053" s="3"/>
      <c r="X1053" s="3"/>
    </row>
    <row r="1054" spans="1:24" s="2" customFormat="1" x14ac:dyDescent="0.2">
      <c r="A1054" s="5"/>
      <c r="B1054" s="5"/>
      <c r="C1054" s="5"/>
      <c r="D1054" s="5"/>
      <c r="F1054" s="3"/>
      <c r="H1054" s="3"/>
      <c r="J1054" s="3"/>
      <c r="L1054" s="3"/>
      <c r="N1054" s="3"/>
      <c r="P1054" s="3"/>
      <c r="R1054" s="3"/>
      <c r="T1054" s="3"/>
      <c r="V1054" s="3"/>
      <c r="X1054" s="3"/>
    </row>
    <row r="1055" spans="1:24" s="2" customFormat="1" x14ac:dyDescent="0.2">
      <c r="A1055" s="5"/>
      <c r="B1055" s="5"/>
      <c r="C1055" s="5"/>
      <c r="D1055" s="5"/>
      <c r="F1055" s="3"/>
      <c r="H1055" s="3"/>
      <c r="J1055" s="3"/>
      <c r="L1055" s="3"/>
      <c r="N1055" s="3"/>
      <c r="P1055" s="3"/>
      <c r="R1055" s="3"/>
      <c r="T1055" s="3"/>
      <c r="V1055" s="3"/>
      <c r="X1055" s="3"/>
    </row>
    <row r="1056" spans="1:24" s="2" customFormat="1" x14ac:dyDescent="0.2">
      <c r="A1056" s="5"/>
      <c r="B1056" s="5"/>
      <c r="C1056" s="5"/>
      <c r="D1056" s="5"/>
      <c r="F1056" s="3"/>
      <c r="H1056" s="3"/>
      <c r="J1056" s="3"/>
      <c r="L1056" s="3"/>
      <c r="N1056" s="3"/>
      <c r="P1056" s="3"/>
      <c r="R1056" s="3"/>
      <c r="T1056" s="3"/>
      <c r="V1056" s="3"/>
      <c r="X1056" s="3"/>
    </row>
    <row r="1057" spans="1:24" s="2" customFormat="1" x14ac:dyDescent="0.2">
      <c r="A1057" s="5"/>
      <c r="B1057" s="5"/>
      <c r="C1057" s="5"/>
      <c r="D1057" s="5"/>
      <c r="F1057" s="3"/>
      <c r="H1057" s="3"/>
      <c r="J1057" s="3"/>
      <c r="L1057" s="3"/>
      <c r="N1057" s="3"/>
      <c r="P1057" s="3"/>
      <c r="R1057" s="3"/>
      <c r="T1057" s="3"/>
      <c r="V1057" s="3"/>
      <c r="X1057" s="3"/>
    </row>
    <row r="1058" spans="1:24" s="2" customFormat="1" x14ac:dyDescent="0.2">
      <c r="A1058" s="5"/>
      <c r="B1058" s="5"/>
      <c r="C1058" s="5"/>
      <c r="D1058" s="5"/>
      <c r="F1058" s="3"/>
      <c r="H1058" s="3"/>
      <c r="J1058" s="3"/>
      <c r="L1058" s="3"/>
      <c r="N1058" s="3"/>
      <c r="P1058" s="3"/>
      <c r="R1058" s="3"/>
      <c r="T1058" s="3"/>
      <c r="V1058" s="3"/>
      <c r="X1058" s="3"/>
    </row>
    <row r="1059" spans="1:24" s="2" customFormat="1" x14ac:dyDescent="0.2">
      <c r="A1059" s="5"/>
      <c r="B1059" s="5"/>
      <c r="C1059" s="5"/>
      <c r="D1059" s="5"/>
      <c r="F1059" s="3"/>
      <c r="H1059" s="3"/>
      <c r="J1059" s="3"/>
      <c r="L1059" s="3"/>
      <c r="N1059" s="3"/>
      <c r="P1059" s="3"/>
      <c r="R1059" s="3"/>
      <c r="T1059" s="3"/>
      <c r="V1059" s="3"/>
      <c r="X1059" s="3"/>
    </row>
    <row r="1060" spans="1:24" s="2" customFormat="1" x14ac:dyDescent="0.2">
      <c r="A1060" s="5"/>
      <c r="B1060" s="5"/>
      <c r="C1060" s="5"/>
      <c r="D1060" s="5"/>
      <c r="F1060" s="3"/>
      <c r="H1060" s="3"/>
      <c r="J1060" s="3"/>
      <c r="L1060" s="3"/>
      <c r="N1060" s="3"/>
      <c r="P1060" s="3"/>
      <c r="R1060" s="3"/>
      <c r="T1060" s="3"/>
      <c r="V1060" s="3"/>
      <c r="X1060" s="3"/>
    </row>
    <row r="1061" spans="1:24" s="2" customFormat="1" x14ac:dyDescent="0.2">
      <c r="A1061" s="5"/>
      <c r="B1061" s="5"/>
      <c r="C1061" s="5"/>
      <c r="D1061" s="5"/>
      <c r="F1061" s="3"/>
      <c r="H1061" s="3"/>
      <c r="J1061" s="3"/>
      <c r="L1061" s="3"/>
      <c r="N1061" s="3"/>
      <c r="P1061" s="3"/>
      <c r="R1061" s="3"/>
      <c r="T1061" s="3"/>
      <c r="V1061" s="3"/>
      <c r="X1061" s="3"/>
    </row>
    <row r="1062" spans="1:24" s="2" customFormat="1" x14ac:dyDescent="0.2">
      <c r="A1062" s="5"/>
      <c r="B1062" s="5"/>
      <c r="C1062" s="5"/>
      <c r="D1062" s="5"/>
      <c r="F1062" s="3"/>
      <c r="H1062" s="3"/>
      <c r="J1062" s="3"/>
      <c r="L1062" s="3"/>
      <c r="N1062" s="3"/>
      <c r="P1062" s="3"/>
      <c r="R1062" s="3"/>
      <c r="T1062" s="3"/>
      <c r="V1062" s="3"/>
      <c r="X1062" s="3"/>
    </row>
    <row r="1063" spans="1:24" s="2" customFormat="1" x14ac:dyDescent="0.2">
      <c r="A1063" s="5"/>
      <c r="B1063" s="5"/>
      <c r="C1063" s="5"/>
      <c r="D1063" s="5"/>
      <c r="F1063" s="3"/>
      <c r="H1063" s="3"/>
      <c r="J1063" s="3"/>
      <c r="L1063" s="3"/>
      <c r="N1063" s="3"/>
      <c r="P1063" s="3"/>
      <c r="R1063" s="3"/>
      <c r="T1063" s="3"/>
      <c r="V1063" s="3"/>
      <c r="X1063" s="3"/>
    </row>
    <row r="1064" spans="1:24" s="2" customFormat="1" x14ac:dyDescent="0.2">
      <c r="A1064" s="5"/>
      <c r="B1064" s="5"/>
      <c r="C1064" s="5"/>
      <c r="D1064" s="5"/>
      <c r="F1064" s="3"/>
      <c r="H1064" s="3"/>
      <c r="J1064" s="3"/>
      <c r="L1064" s="3"/>
      <c r="N1064" s="3"/>
      <c r="P1064" s="3"/>
      <c r="R1064" s="3"/>
      <c r="T1064" s="3"/>
      <c r="V1064" s="3"/>
      <c r="X1064" s="3"/>
    </row>
    <row r="1065" spans="1:24" s="2" customFormat="1" x14ac:dyDescent="0.2">
      <c r="A1065" s="5"/>
      <c r="B1065" s="5"/>
      <c r="C1065" s="5"/>
      <c r="D1065" s="5"/>
      <c r="F1065" s="3"/>
      <c r="H1065" s="3"/>
      <c r="J1065" s="3"/>
      <c r="L1065" s="3"/>
      <c r="N1065" s="3"/>
      <c r="P1065" s="3"/>
      <c r="R1065" s="3"/>
      <c r="T1065" s="3"/>
      <c r="V1065" s="3"/>
      <c r="X1065" s="3"/>
    </row>
    <row r="1066" spans="1:24" s="2" customFormat="1" x14ac:dyDescent="0.2">
      <c r="A1066" s="5"/>
      <c r="B1066" s="5"/>
      <c r="C1066" s="5"/>
      <c r="D1066" s="5"/>
      <c r="F1066" s="3"/>
      <c r="H1066" s="3"/>
      <c r="J1066" s="3"/>
      <c r="L1066" s="3"/>
      <c r="N1066" s="3"/>
      <c r="P1066" s="3"/>
      <c r="R1066" s="3"/>
      <c r="T1066" s="3"/>
      <c r="V1066" s="3"/>
      <c r="X1066" s="3"/>
    </row>
    <row r="1067" spans="1:24" s="2" customFormat="1" x14ac:dyDescent="0.2">
      <c r="A1067" s="5"/>
      <c r="B1067" s="5"/>
      <c r="C1067" s="5"/>
      <c r="D1067" s="5"/>
      <c r="F1067" s="3"/>
      <c r="H1067" s="3"/>
      <c r="J1067" s="3"/>
      <c r="L1067" s="3"/>
      <c r="N1067" s="3"/>
      <c r="P1067" s="3"/>
      <c r="R1067" s="3"/>
      <c r="T1067" s="3"/>
      <c r="V1067" s="3"/>
      <c r="X1067" s="3"/>
    </row>
    <row r="1068" spans="1:24" s="2" customFormat="1" x14ac:dyDescent="0.2">
      <c r="A1068" s="5"/>
      <c r="B1068" s="5"/>
      <c r="C1068" s="5"/>
      <c r="D1068" s="5"/>
      <c r="F1068" s="3"/>
      <c r="H1068" s="3"/>
      <c r="J1068" s="3"/>
      <c r="L1068" s="3"/>
      <c r="N1068" s="3"/>
      <c r="P1068" s="3"/>
      <c r="R1068" s="3"/>
      <c r="T1068" s="3"/>
      <c r="V1068" s="3"/>
      <c r="X1068" s="3"/>
    </row>
    <row r="1069" spans="1:24" s="2" customFormat="1" x14ac:dyDescent="0.2">
      <c r="A1069" s="5"/>
      <c r="B1069" s="5"/>
      <c r="C1069" s="5"/>
      <c r="D1069" s="5"/>
      <c r="F1069" s="3"/>
      <c r="H1069" s="3"/>
      <c r="J1069" s="3"/>
      <c r="L1069" s="3"/>
      <c r="N1069" s="3"/>
      <c r="P1069" s="3"/>
      <c r="R1069" s="3"/>
      <c r="T1069" s="3"/>
      <c r="V1069" s="3"/>
      <c r="X1069" s="3"/>
    </row>
    <row r="1070" spans="1:24" s="2" customFormat="1" x14ac:dyDescent="0.2">
      <c r="A1070" s="5"/>
      <c r="B1070" s="5"/>
      <c r="C1070" s="5"/>
      <c r="D1070" s="5"/>
      <c r="F1070" s="3"/>
      <c r="H1070" s="3"/>
      <c r="J1070" s="3"/>
      <c r="L1070" s="3"/>
      <c r="N1070" s="3"/>
      <c r="P1070" s="3"/>
      <c r="R1070" s="3"/>
      <c r="T1070" s="3"/>
      <c r="V1070" s="3"/>
      <c r="X1070" s="3"/>
    </row>
    <row r="1071" spans="1:24" s="2" customFormat="1" x14ac:dyDescent="0.2">
      <c r="A1071" s="5"/>
      <c r="B1071" s="5"/>
      <c r="C1071" s="5"/>
      <c r="D1071" s="5"/>
      <c r="F1071" s="3"/>
      <c r="H1071" s="3"/>
      <c r="J1071" s="3"/>
      <c r="L1071" s="3"/>
      <c r="N1071" s="3"/>
      <c r="P1071" s="3"/>
      <c r="R1071" s="3"/>
      <c r="T1071" s="3"/>
      <c r="V1071" s="3"/>
      <c r="X1071" s="3"/>
    </row>
    <row r="1072" spans="1:24" s="2" customFormat="1" x14ac:dyDescent="0.2">
      <c r="A1072" s="5"/>
      <c r="B1072" s="5"/>
      <c r="C1072" s="5"/>
      <c r="D1072" s="5"/>
      <c r="F1072" s="3"/>
      <c r="H1072" s="3"/>
      <c r="J1072" s="3"/>
      <c r="L1072" s="3"/>
      <c r="N1072" s="3"/>
      <c r="P1072" s="3"/>
      <c r="R1072" s="3"/>
      <c r="T1072" s="3"/>
      <c r="V1072" s="3"/>
      <c r="X1072" s="3"/>
    </row>
    <row r="1073" spans="1:24" s="2" customFormat="1" x14ac:dyDescent="0.2">
      <c r="A1073" s="5"/>
      <c r="B1073" s="5"/>
      <c r="C1073" s="5"/>
      <c r="D1073" s="5"/>
      <c r="F1073" s="3"/>
      <c r="H1073" s="3"/>
      <c r="J1073" s="3"/>
      <c r="L1073" s="3"/>
      <c r="N1073" s="3"/>
      <c r="P1073" s="3"/>
      <c r="R1073" s="3"/>
      <c r="T1073" s="3"/>
      <c r="V1073" s="3"/>
      <c r="X1073" s="3"/>
    </row>
    <row r="1074" spans="1:24" s="2" customFormat="1" x14ac:dyDescent="0.2">
      <c r="A1074" s="5"/>
      <c r="B1074" s="5"/>
      <c r="C1074" s="5"/>
      <c r="D1074" s="5"/>
      <c r="F1074" s="3"/>
      <c r="H1074" s="3"/>
      <c r="J1074" s="3"/>
      <c r="L1074" s="3"/>
      <c r="N1074" s="3"/>
      <c r="P1074" s="3"/>
      <c r="R1074" s="3"/>
      <c r="T1074" s="3"/>
      <c r="V1074" s="3"/>
      <c r="X1074" s="3"/>
    </row>
    <row r="1075" spans="1:24" s="2" customFormat="1" x14ac:dyDescent="0.2">
      <c r="A1075" s="5"/>
      <c r="B1075" s="5"/>
      <c r="C1075" s="5"/>
      <c r="D1075" s="5"/>
      <c r="F1075" s="3"/>
      <c r="H1075" s="3"/>
      <c r="J1075" s="3"/>
      <c r="L1075" s="3"/>
      <c r="N1075" s="3"/>
      <c r="P1075" s="3"/>
      <c r="R1075" s="3"/>
      <c r="T1075" s="3"/>
      <c r="V1075" s="3"/>
      <c r="X1075" s="3"/>
    </row>
    <row r="1076" spans="1:24" s="2" customFormat="1" x14ac:dyDescent="0.2">
      <c r="A1076" s="5"/>
      <c r="B1076" s="5"/>
      <c r="C1076" s="5"/>
      <c r="D1076" s="5"/>
      <c r="F1076" s="3"/>
      <c r="H1076" s="3"/>
      <c r="J1076" s="3"/>
      <c r="L1076" s="3"/>
      <c r="N1076" s="3"/>
      <c r="P1076" s="3"/>
      <c r="R1076" s="3"/>
      <c r="T1076" s="3"/>
      <c r="V1076" s="3"/>
      <c r="X1076" s="3"/>
    </row>
    <row r="1077" spans="1:24" s="2" customFormat="1" x14ac:dyDescent="0.2">
      <c r="A1077" s="5"/>
      <c r="B1077" s="5"/>
      <c r="C1077" s="5"/>
      <c r="D1077" s="5"/>
      <c r="F1077" s="3"/>
      <c r="H1077" s="3"/>
      <c r="J1077" s="3"/>
      <c r="L1077" s="3"/>
      <c r="N1077" s="3"/>
      <c r="P1077" s="3"/>
      <c r="R1077" s="3"/>
      <c r="T1077" s="3"/>
      <c r="V1077" s="3"/>
      <c r="X1077" s="3"/>
    </row>
    <row r="1078" spans="1:24" s="2" customFormat="1" x14ac:dyDescent="0.2">
      <c r="A1078" s="5"/>
      <c r="B1078" s="5"/>
      <c r="C1078" s="5"/>
      <c r="D1078" s="5"/>
      <c r="F1078" s="3"/>
      <c r="H1078" s="3"/>
      <c r="J1078" s="3"/>
      <c r="L1078" s="3"/>
      <c r="N1078" s="3"/>
      <c r="P1078" s="3"/>
      <c r="R1078" s="3"/>
      <c r="T1078" s="3"/>
      <c r="V1078" s="3"/>
      <c r="X1078" s="3"/>
    </row>
    <row r="1079" spans="1:24" s="2" customFormat="1" x14ac:dyDescent="0.2">
      <c r="A1079" s="5"/>
      <c r="B1079" s="5"/>
      <c r="C1079" s="5"/>
      <c r="D1079" s="5"/>
      <c r="F1079" s="3"/>
      <c r="H1079" s="3"/>
      <c r="J1079" s="3"/>
      <c r="L1079" s="3"/>
      <c r="N1079" s="3"/>
      <c r="P1079" s="3"/>
      <c r="R1079" s="3"/>
      <c r="T1079" s="3"/>
      <c r="V1079" s="3"/>
      <c r="X1079" s="3"/>
    </row>
    <row r="1080" spans="1:24" s="2" customFormat="1" x14ac:dyDescent="0.2">
      <c r="A1080" s="5"/>
      <c r="B1080" s="5"/>
      <c r="C1080" s="5"/>
      <c r="D1080" s="5"/>
      <c r="F1080" s="3"/>
      <c r="H1080" s="3"/>
      <c r="J1080" s="3"/>
      <c r="L1080" s="3"/>
      <c r="N1080" s="3"/>
      <c r="P1080" s="3"/>
      <c r="R1080" s="3"/>
      <c r="T1080" s="3"/>
      <c r="V1080" s="3"/>
      <c r="X1080" s="3"/>
    </row>
    <row r="1081" spans="1:24" s="2" customFormat="1" x14ac:dyDescent="0.2">
      <c r="A1081" s="5"/>
      <c r="B1081" s="5"/>
      <c r="C1081" s="5"/>
      <c r="D1081" s="5"/>
      <c r="F1081" s="3"/>
      <c r="H1081" s="3"/>
      <c r="J1081" s="3"/>
      <c r="L1081" s="3"/>
      <c r="N1081" s="3"/>
      <c r="P1081" s="3"/>
      <c r="R1081" s="3"/>
      <c r="T1081" s="3"/>
      <c r="V1081" s="3"/>
      <c r="X1081" s="3"/>
    </row>
    <row r="1082" spans="1:24" s="2" customFormat="1" x14ac:dyDescent="0.2">
      <c r="A1082" s="5"/>
      <c r="B1082" s="5"/>
      <c r="C1082" s="5"/>
      <c r="D1082" s="5"/>
      <c r="F1082" s="3"/>
      <c r="H1082" s="3"/>
      <c r="J1082" s="3"/>
      <c r="L1082" s="3"/>
      <c r="N1082" s="3"/>
      <c r="P1082" s="3"/>
      <c r="R1082" s="3"/>
      <c r="T1082" s="3"/>
      <c r="V1082" s="3"/>
      <c r="X1082" s="3"/>
    </row>
    <row r="1083" spans="1:24" s="2" customFormat="1" x14ac:dyDescent="0.2">
      <c r="A1083" s="5"/>
      <c r="B1083" s="5"/>
      <c r="C1083" s="5"/>
      <c r="D1083" s="5"/>
      <c r="F1083" s="3"/>
      <c r="H1083" s="3"/>
      <c r="J1083" s="3"/>
      <c r="L1083" s="3"/>
      <c r="N1083" s="3"/>
      <c r="P1083" s="3"/>
      <c r="R1083" s="3"/>
      <c r="T1083" s="3"/>
      <c r="V1083" s="3"/>
      <c r="X1083" s="3"/>
    </row>
    <row r="1084" spans="1:24" s="2" customFormat="1" x14ac:dyDescent="0.2">
      <c r="A1084" s="5"/>
      <c r="B1084" s="5"/>
      <c r="C1084" s="5"/>
      <c r="D1084" s="5"/>
      <c r="F1084" s="3"/>
      <c r="H1084" s="3"/>
      <c r="J1084" s="3"/>
      <c r="L1084" s="3"/>
      <c r="N1084" s="3"/>
      <c r="P1084" s="3"/>
      <c r="R1084" s="3"/>
      <c r="T1084" s="3"/>
      <c r="V1084" s="3"/>
      <c r="X1084" s="3"/>
    </row>
    <row r="1085" spans="1:24" s="2" customFormat="1" x14ac:dyDescent="0.2">
      <c r="A1085" s="5"/>
      <c r="B1085" s="5"/>
      <c r="C1085" s="5"/>
      <c r="D1085" s="5"/>
      <c r="F1085" s="3"/>
      <c r="H1085" s="3"/>
      <c r="J1085" s="3"/>
      <c r="L1085" s="3"/>
      <c r="N1085" s="3"/>
      <c r="P1085" s="3"/>
      <c r="R1085" s="3"/>
      <c r="T1085" s="3"/>
      <c r="V1085" s="3"/>
      <c r="X1085" s="3"/>
    </row>
    <row r="1086" spans="1:24" s="2" customFormat="1" x14ac:dyDescent="0.2">
      <c r="A1086" s="5"/>
      <c r="B1086" s="5"/>
      <c r="C1086" s="5"/>
      <c r="D1086" s="5"/>
      <c r="F1086" s="3"/>
      <c r="H1086" s="3"/>
      <c r="J1086" s="3"/>
      <c r="L1086" s="3"/>
      <c r="N1086" s="3"/>
      <c r="P1086" s="3"/>
      <c r="R1086" s="3"/>
      <c r="T1086" s="3"/>
      <c r="V1086" s="3"/>
      <c r="X1086" s="3"/>
    </row>
    <row r="1087" spans="1:24" s="2" customFormat="1" x14ac:dyDescent="0.2">
      <c r="A1087" s="5"/>
      <c r="B1087" s="5"/>
      <c r="C1087" s="5"/>
      <c r="D1087" s="5"/>
      <c r="F1087" s="3"/>
      <c r="H1087" s="3"/>
      <c r="J1087" s="3"/>
      <c r="L1087" s="3"/>
      <c r="N1087" s="3"/>
      <c r="P1087" s="3"/>
      <c r="R1087" s="3"/>
      <c r="T1087" s="3"/>
      <c r="V1087" s="3"/>
      <c r="X1087" s="3"/>
    </row>
    <row r="1088" spans="1:24" s="2" customFormat="1" x14ac:dyDescent="0.2">
      <c r="A1088" s="5"/>
      <c r="B1088" s="5"/>
      <c r="C1088" s="5"/>
      <c r="D1088" s="5"/>
      <c r="F1088" s="3"/>
      <c r="H1088" s="3"/>
      <c r="J1088" s="3"/>
      <c r="L1088" s="3"/>
      <c r="N1088" s="3"/>
      <c r="P1088" s="3"/>
      <c r="R1088" s="3"/>
      <c r="T1088" s="3"/>
      <c r="V1088" s="3"/>
      <c r="X1088" s="3"/>
    </row>
    <row r="1089" spans="1:24" s="2" customFormat="1" x14ac:dyDescent="0.2">
      <c r="A1089" s="5"/>
      <c r="B1089" s="5"/>
      <c r="C1089" s="5"/>
      <c r="D1089" s="5"/>
      <c r="F1089" s="3"/>
      <c r="H1089" s="3"/>
      <c r="J1089" s="3"/>
      <c r="L1089" s="3"/>
      <c r="N1089" s="3"/>
      <c r="P1089" s="3"/>
      <c r="R1089" s="3"/>
      <c r="T1089" s="3"/>
      <c r="V1089" s="3"/>
      <c r="X1089" s="3"/>
    </row>
    <row r="1090" spans="1:24" s="2" customFormat="1" x14ac:dyDescent="0.2">
      <c r="A1090" s="5"/>
      <c r="B1090" s="5"/>
      <c r="C1090" s="5"/>
      <c r="D1090" s="5"/>
      <c r="F1090" s="3"/>
      <c r="H1090" s="3"/>
      <c r="J1090" s="3"/>
      <c r="L1090" s="3"/>
      <c r="N1090" s="3"/>
      <c r="P1090" s="3"/>
      <c r="R1090" s="3"/>
      <c r="T1090" s="3"/>
      <c r="V1090" s="3"/>
      <c r="X1090" s="3"/>
    </row>
    <row r="1091" spans="1:24" s="2" customFormat="1" x14ac:dyDescent="0.2">
      <c r="A1091" s="5"/>
      <c r="B1091" s="5"/>
      <c r="C1091" s="5"/>
      <c r="D1091" s="5"/>
      <c r="F1091" s="3"/>
      <c r="H1091" s="3"/>
      <c r="J1091" s="3"/>
      <c r="L1091" s="3"/>
      <c r="N1091" s="3"/>
      <c r="P1091" s="3"/>
      <c r="R1091" s="3"/>
      <c r="T1091" s="3"/>
      <c r="V1091" s="3"/>
      <c r="X1091" s="3"/>
    </row>
    <row r="1092" spans="1:24" s="2" customFormat="1" x14ac:dyDescent="0.2">
      <c r="A1092" s="5"/>
      <c r="B1092" s="5"/>
      <c r="C1092" s="5"/>
      <c r="D1092" s="5"/>
      <c r="F1092" s="3"/>
      <c r="H1092" s="3"/>
      <c r="J1092" s="3"/>
      <c r="L1092" s="3"/>
      <c r="N1092" s="3"/>
      <c r="P1092" s="3"/>
      <c r="R1092" s="3"/>
      <c r="T1092" s="3"/>
      <c r="V1092" s="3"/>
      <c r="X1092" s="3"/>
    </row>
    <row r="1093" spans="1:24" s="2" customFormat="1" x14ac:dyDescent="0.2">
      <c r="A1093" s="5"/>
      <c r="B1093" s="5"/>
      <c r="C1093" s="5"/>
      <c r="D1093" s="5"/>
      <c r="F1093" s="3"/>
      <c r="H1093" s="3"/>
      <c r="J1093" s="3"/>
      <c r="L1093" s="3"/>
      <c r="N1093" s="3"/>
      <c r="P1093" s="3"/>
      <c r="R1093" s="3"/>
      <c r="T1093" s="3"/>
      <c r="V1093" s="3"/>
      <c r="X1093" s="3"/>
    </row>
    <row r="1094" spans="1:24" s="2" customFormat="1" x14ac:dyDescent="0.2">
      <c r="A1094" s="5"/>
      <c r="B1094" s="5"/>
      <c r="C1094" s="5"/>
      <c r="D1094" s="5"/>
      <c r="F1094" s="3"/>
      <c r="H1094" s="3"/>
      <c r="J1094" s="3"/>
      <c r="L1094" s="3"/>
      <c r="N1094" s="3"/>
      <c r="P1094" s="3"/>
      <c r="R1094" s="3"/>
      <c r="T1094" s="3"/>
      <c r="V1094" s="3"/>
      <c r="X1094" s="3"/>
    </row>
    <row r="1095" spans="1:24" s="2" customFormat="1" x14ac:dyDescent="0.2">
      <c r="A1095" s="5"/>
      <c r="B1095" s="5"/>
      <c r="C1095" s="5"/>
      <c r="D1095" s="5"/>
      <c r="F1095" s="3"/>
      <c r="H1095" s="3"/>
      <c r="J1095" s="3"/>
      <c r="L1095" s="3"/>
      <c r="N1095" s="3"/>
      <c r="P1095" s="3"/>
      <c r="R1095" s="3"/>
      <c r="T1095" s="3"/>
      <c r="V1095" s="3"/>
      <c r="X1095" s="3"/>
    </row>
    <row r="1096" spans="1:24" s="2" customFormat="1" x14ac:dyDescent="0.2">
      <c r="A1096" s="5"/>
      <c r="B1096" s="5"/>
      <c r="C1096" s="5"/>
      <c r="D1096" s="5"/>
      <c r="F1096" s="3"/>
      <c r="H1096" s="3"/>
      <c r="J1096" s="3"/>
      <c r="L1096" s="3"/>
      <c r="N1096" s="3"/>
      <c r="P1096" s="3"/>
      <c r="R1096" s="3"/>
      <c r="T1096" s="3"/>
      <c r="V1096" s="3"/>
      <c r="X1096" s="3"/>
    </row>
    <row r="1097" spans="1:24" s="2" customFormat="1" x14ac:dyDescent="0.2">
      <c r="A1097" s="5"/>
      <c r="B1097" s="5"/>
      <c r="C1097" s="5"/>
      <c r="D1097" s="5"/>
      <c r="F1097" s="3"/>
      <c r="H1097" s="3"/>
      <c r="J1097" s="3"/>
      <c r="L1097" s="3"/>
      <c r="N1097" s="3"/>
      <c r="P1097" s="3"/>
      <c r="R1097" s="3"/>
      <c r="T1097" s="3"/>
      <c r="V1097" s="3"/>
      <c r="X1097" s="3"/>
    </row>
    <row r="1098" spans="1:24" s="2" customFormat="1" x14ac:dyDescent="0.2">
      <c r="A1098" s="5"/>
      <c r="B1098" s="5"/>
      <c r="C1098" s="5"/>
      <c r="D1098" s="5"/>
      <c r="F1098" s="3"/>
      <c r="H1098" s="3"/>
      <c r="J1098" s="3"/>
      <c r="L1098" s="3"/>
      <c r="N1098" s="3"/>
      <c r="P1098" s="3"/>
      <c r="R1098" s="3"/>
      <c r="T1098" s="3"/>
      <c r="V1098" s="3"/>
      <c r="X1098" s="3"/>
    </row>
    <row r="1099" spans="1:24" s="2" customFormat="1" x14ac:dyDescent="0.2">
      <c r="A1099" s="5"/>
      <c r="B1099" s="5"/>
      <c r="C1099" s="5"/>
      <c r="D1099" s="5"/>
      <c r="F1099" s="3"/>
      <c r="H1099" s="3"/>
      <c r="J1099" s="3"/>
      <c r="L1099" s="3"/>
      <c r="N1099" s="3"/>
      <c r="P1099" s="3"/>
      <c r="R1099" s="3"/>
      <c r="T1099" s="3"/>
      <c r="V1099" s="3"/>
      <c r="X1099" s="3"/>
    </row>
    <row r="1100" spans="1:24" s="2" customFormat="1" x14ac:dyDescent="0.2">
      <c r="A1100" s="5"/>
      <c r="B1100" s="5"/>
      <c r="C1100" s="5"/>
      <c r="D1100" s="5"/>
      <c r="F1100" s="3"/>
      <c r="H1100" s="3"/>
      <c r="J1100" s="3"/>
      <c r="L1100" s="3"/>
      <c r="N1100" s="3"/>
      <c r="P1100" s="3"/>
      <c r="R1100" s="3"/>
      <c r="T1100" s="3"/>
      <c r="V1100" s="3"/>
      <c r="X1100" s="3"/>
    </row>
    <row r="1101" spans="1:24" s="2" customFormat="1" x14ac:dyDescent="0.2">
      <c r="A1101" s="5"/>
      <c r="B1101" s="5"/>
      <c r="C1101" s="5"/>
      <c r="D1101" s="5"/>
      <c r="F1101" s="3"/>
      <c r="H1101" s="3"/>
      <c r="J1101" s="3"/>
      <c r="L1101" s="3"/>
      <c r="N1101" s="3"/>
      <c r="P1101" s="3"/>
      <c r="R1101" s="3"/>
      <c r="T1101" s="3"/>
      <c r="V1101" s="3"/>
      <c r="X1101" s="3"/>
    </row>
    <row r="1102" spans="1:24" s="2" customFormat="1" x14ac:dyDescent="0.2">
      <c r="A1102" s="5"/>
      <c r="B1102" s="5"/>
      <c r="C1102" s="5"/>
      <c r="D1102" s="5"/>
      <c r="F1102" s="3"/>
      <c r="H1102" s="3"/>
      <c r="J1102" s="3"/>
      <c r="L1102" s="3"/>
      <c r="N1102" s="3"/>
      <c r="P1102" s="3"/>
      <c r="R1102" s="3"/>
      <c r="T1102" s="3"/>
      <c r="V1102" s="3"/>
      <c r="X1102" s="3"/>
    </row>
    <row r="1103" spans="1:24" s="2" customFormat="1" x14ac:dyDescent="0.2">
      <c r="A1103" s="5"/>
      <c r="B1103" s="5"/>
      <c r="C1103" s="5"/>
      <c r="D1103" s="5"/>
      <c r="F1103" s="3"/>
      <c r="H1103" s="3"/>
      <c r="J1103" s="3"/>
      <c r="L1103" s="3"/>
      <c r="N1103" s="3"/>
      <c r="P1103" s="3"/>
      <c r="R1103" s="3"/>
      <c r="T1103" s="3"/>
      <c r="V1103" s="3"/>
      <c r="X1103" s="3"/>
    </row>
    <row r="1104" spans="1:24" s="2" customFormat="1" x14ac:dyDescent="0.2">
      <c r="A1104" s="5"/>
      <c r="B1104" s="5"/>
      <c r="C1104" s="5"/>
      <c r="D1104" s="5"/>
      <c r="F1104" s="3"/>
      <c r="H1104" s="3"/>
      <c r="J1104" s="3"/>
      <c r="L1104" s="3"/>
      <c r="N1104" s="3"/>
      <c r="P1104" s="3"/>
      <c r="R1104" s="3"/>
      <c r="T1104" s="3"/>
      <c r="V1104" s="3"/>
      <c r="X1104" s="3"/>
    </row>
    <row r="1105" spans="1:24" s="2" customFormat="1" x14ac:dyDescent="0.2">
      <c r="A1105" s="5"/>
      <c r="B1105" s="5"/>
      <c r="C1105" s="5"/>
      <c r="D1105" s="5"/>
      <c r="F1105" s="3"/>
      <c r="H1105" s="3"/>
      <c r="J1105" s="3"/>
      <c r="L1105" s="3"/>
      <c r="N1105" s="3"/>
      <c r="P1105" s="3"/>
      <c r="R1105" s="3"/>
      <c r="T1105" s="3"/>
      <c r="V1105" s="3"/>
      <c r="X1105" s="3"/>
    </row>
    <row r="1106" spans="1:24" s="2" customFormat="1" x14ac:dyDescent="0.2">
      <c r="A1106" s="5"/>
      <c r="B1106" s="5"/>
      <c r="C1106" s="5"/>
      <c r="D1106" s="5"/>
      <c r="F1106" s="3"/>
      <c r="H1106" s="3"/>
      <c r="J1106" s="3"/>
      <c r="L1106" s="3"/>
      <c r="N1106" s="3"/>
      <c r="P1106" s="3"/>
      <c r="R1106" s="3"/>
      <c r="T1106" s="3"/>
      <c r="V1106" s="3"/>
      <c r="X1106" s="3"/>
    </row>
    <row r="1107" spans="1:24" s="2" customFormat="1" x14ac:dyDescent="0.2">
      <c r="A1107" s="5"/>
      <c r="B1107" s="5"/>
      <c r="C1107" s="5"/>
      <c r="D1107" s="5"/>
      <c r="F1107" s="3"/>
      <c r="H1107" s="3"/>
      <c r="J1107" s="3"/>
      <c r="L1107" s="3"/>
      <c r="N1107" s="3"/>
      <c r="P1107" s="3"/>
      <c r="R1107" s="3"/>
      <c r="T1107" s="3"/>
      <c r="V1107" s="3"/>
      <c r="X1107" s="3"/>
    </row>
    <row r="1108" spans="1:24" s="2" customFormat="1" x14ac:dyDescent="0.2">
      <c r="A1108" s="5"/>
      <c r="B1108" s="5"/>
      <c r="C1108" s="5"/>
      <c r="D1108" s="5"/>
      <c r="F1108" s="3"/>
      <c r="H1108" s="3"/>
      <c r="J1108" s="3"/>
      <c r="L1108" s="3"/>
      <c r="N1108" s="3"/>
      <c r="P1108" s="3"/>
      <c r="R1108" s="3"/>
      <c r="T1108" s="3"/>
      <c r="V1108" s="3"/>
      <c r="X1108" s="3"/>
    </row>
    <row r="1109" spans="1:24" s="2" customFormat="1" x14ac:dyDescent="0.2">
      <c r="A1109" s="5"/>
      <c r="B1109" s="5"/>
      <c r="C1109" s="5"/>
      <c r="D1109" s="5"/>
      <c r="F1109" s="3"/>
      <c r="H1109" s="3"/>
      <c r="J1109" s="3"/>
      <c r="L1109" s="3"/>
      <c r="N1109" s="3"/>
      <c r="P1109" s="3"/>
      <c r="R1109" s="3"/>
      <c r="T1109" s="3"/>
      <c r="V1109" s="3"/>
      <c r="X1109" s="3"/>
    </row>
    <row r="1110" spans="1:24" s="2" customFormat="1" x14ac:dyDescent="0.2">
      <c r="A1110" s="5"/>
      <c r="B1110" s="5"/>
      <c r="C1110" s="5"/>
      <c r="D1110" s="5"/>
      <c r="F1110" s="3"/>
      <c r="H1110" s="3"/>
      <c r="J1110" s="3"/>
      <c r="L1110" s="3"/>
      <c r="N1110" s="3"/>
      <c r="P1110" s="3"/>
      <c r="R1110" s="3"/>
      <c r="T1110" s="3"/>
      <c r="V1110" s="3"/>
      <c r="X1110" s="3"/>
    </row>
    <row r="1111" spans="1:24" s="2" customFormat="1" x14ac:dyDescent="0.2">
      <c r="A1111" s="5"/>
      <c r="B1111" s="5"/>
      <c r="C1111" s="5"/>
      <c r="D1111" s="5"/>
      <c r="F1111" s="3"/>
      <c r="H1111" s="3"/>
      <c r="J1111" s="3"/>
      <c r="L1111" s="3"/>
      <c r="N1111" s="3"/>
      <c r="P1111" s="3"/>
      <c r="R1111" s="3"/>
      <c r="T1111" s="3"/>
      <c r="V1111" s="3"/>
      <c r="X1111" s="3"/>
    </row>
    <row r="1112" spans="1:24" s="2" customFormat="1" x14ac:dyDescent="0.2">
      <c r="A1112" s="5"/>
      <c r="B1112" s="5"/>
      <c r="C1112" s="5"/>
      <c r="D1112" s="5"/>
      <c r="F1112" s="3"/>
      <c r="H1112" s="3"/>
      <c r="J1112" s="3"/>
      <c r="L1112" s="3"/>
      <c r="N1112" s="3"/>
      <c r="P1112" s="3"/>
      <c r="R1112" s="3"/>
      <c r="T1112" s="3"/>
      <c r="V1112" s="3"/>
      <c r="X1112" s="3"/>
    </row>
    <row r="1113" spans="1:24" s="2" customFormat="1" x14ac:dyDescent="0.2">
      <c r="A1113" s="5"/>
      <c r="B1113" s="5"/>
      <c r="C1113" s="5"/>
      <c r="D1113" s="5"/>
      <c r="F1113" s="3"/>
      <c r="H1113" s="3"/>
      <c r="J1113" s="3"/>
      <c r="L1113" s="3"/>
      <c r="N1113" s="3"/>
      <c r="P1113" s="3"/>
      <c r="R1113" s="3"/>
      <c r="T1113" s="3"/>
      <c r="V1113" s="3"/>
      <c r="X1113" s="3"/>
    </row>
    <row r="1114" spans="1:24" s="2" customFormat="1" x14ac:dyDescent="0.2">
      <c r="A1114" s="5"/>
      <c r="B1114" s="5"/>
      <c r="C1114" s="5"/>
      <c r="D1114" s="5"/>
      <c r="F1114" s="3"/>
      <c r="H1114" s="3"/>
      <c r="J1114" s="3"/>
      <c r="L1114" s="3"/>
      <c r="N1114" s="3"/>
      <c r="P1114" s="3"/>
      <c r="R1114" s="3"/>
      <c r="T1114" s="3"/>
      <c r="V1114" s="3"/>
      <c r="X1114" s="3"/>
    </row>
    <row r="1115" spans="1:24" s="2" customFormat="1" x14ac:dyDescent="0.2">
      <c r="A1115" s="5"/>
      <c r="B1115" s="5"/>
      <c r="C1115" s="5"/>
      <c r="D1115" s="5"/>
      <c r="F1115" s="3"/>
      <c r="H1115" s="3"/>
      <c r="J1115" s="3"/>
      <c r="L1115" s="3"/>
      <c r="N1115" s="3"/>
      <c r="P1115" s="3"/>
      <c r="R1115" s="3"/>
      <c r="T1115" s="3"/>
      <c r="V1115" s="3"/>
      <c r="X1115" s="3"/>
    </row>
    <row r="1116" spans="1:24" s="2" customFormat="1" x14ac:dyDescent="0.2">
      <c r="A1116" s="5"/>
      <c r="B1116" s="5"/>
      <c r="C1116" s="5"/>
      <c r="D1116" s="5"/>
      <c r="F1116" s="3"/>
      <c r="H1116" s="3"/>
      <c r="J1116" s="3"/>
      <c r="L1116" s="3"/>
      <c r="N1116" s="3"/>
      <c r="P1116" s="3"/>
      <c r="R1116" s="3"/>
      <c r="T1116" s="3"/>
      <c r="V1116" s="3"/>
      <c r="X1116" s="3"/>
    </row>
    <row r="1117" spans="1:24" s="2" customFormat="1" x14ac:dyDescent="0.2">
      <c r="A1117" s="5"/>
      <c r="B1117" s="5"/>
      <c r="C1117" s="5"/>
      <c r="D1117" s="5"/>
      <c r="F1117" s="3"/>
      <c r="H1117" s="3"/>
      <c r="J1117" s="3"/>
      <c r="L1117" s="3"/>
      <c r="N1117" s="3"/>
      <c r="P1117" s="3"/>
      <c r="R1117" s="3"/>
      <c r="T1117" s="3"/>
      <c r="V1117" s="3"/>
      <c r="X1117" s="3"/>
    </row>
    <row r="1118" spans="1:24" s="2" customFormat="1" x14ac:dyDescent="0.2">
      <c r="A1118" s="5"/>
      <c r="B1118" s="5"/>
      <c r="C1118" s="5"/>
      <c r="D1118" s="5"/>
      <c r="F1118" s="3"/>
      <c r="H1118" s="3"/>
      <c r="J1118" s="3"/>
      <c r="L1118" s="3"/>
      <c r="N1118" s="3"/>
      <c r="P1118" s="3"/>
      <c r="R1118" s="3"/>
      <c r="T1118" s="3"/>
      <c r="V1118" s="3"/>
      <c r="X1118" s="3"/>
    </row>
    <row r="1119" spans="1:24" s="2" customFormat="1" x14ac:dyDescent="0.2">
      <c r="A1119" s="5"/>
      <c r="B1119" s="5"/>
      <c r="C1119" s="5"/>
      <c r="D1119" s="5"/>
      <c r="F1119" s="3"/>
      <c r="H1119" s="3"/>
      <c r="J1119" s="3"/>
      <c r="L1119" s="3"/>
      <c r="N1119" s="3"/>
      <c r="P1119" s="3"/>
      <c r="R1119" s="3"/>
      <c r="T1119" s="3"/>
      <c r="V1119" s="3"/>
      <c r="X1119" s="3"/>
    </row>
    <row r="1120" spans="1:24" s="2" customFormat="1" x14ac:dyDescent="0.2">
      <c r="A1120" s="5"/>
      <c r="B1120" s="5"/>
      <c r="C1120" s="5"/>
      <c r="D1120" s="5"/>
      <c r="F1120" s="3"/>
      <c r="H1120" s="3"/>
      <c r="J1120" s="3"/>
      <c r="L1120" s="3"/>
      <c r="N1120" s="3"/>
      <c r="P1120" s="3"/>
      <c r="R1120" s="3"/>
      <c r="T1120" s="3"/>
      <c r="V1120" s="3"/>
      <c r="X1120" s="3"/>
    </row>
    <row r="1121" spans="1:24" s="2" customFormat="1" x14ac:dyDescent="0.2">
      <c r="A1121" s="5"/>
      <c r="B1121" s="5"/>
      <c r="C1121" s="5"/>
      <c r="D1121" s="5"/>
      <c r="F1121" s="3"/>
      <c r="H1121" s="3"/>
      <c r="J1121" s="3"/>
      <c r="L1121" s="3"/>
      <c r="N1121" s="3"/>
      <c r="P1121" s="3"/>
      <c r="R1121" s="3"/>
      <c r="T1121" s="3"/>
      <c r="V1121" s="3"/>
      <c r="X1121" s="3"/>
    </row>
    <row r="1122" spans="1:24" s="2" customFormat="1" x14ac:dyDescent="0.2">
      <c r="A1122" s="5"/>
      <c r="B1122" s="5"/>
      <c r="C1122" s="5"/>
      <c r="D1122" s="5"/>
      <c r="F1122" s="3"/>
      <c r="H1122" s="3"/>
      <c r="J1122" s="3"/>
      <c r="L1122" s="3"/>
      <c r="N1122" s="3"/>
      <c r="P1122" s="3"/>
      <c r="R1122" s="3"/>
      <c r="T1122" s="3"/>
      <c r="V1122" s="3"/>
      <c r="X1122" s="3"/>
    </row>
    <row r="1123" spans="1:24" s="2" customFormat="1" x14ac:dyDescent="0.2">
      <c r="A1123" s="5"/>
      <c r="B1123" s="5"/>
      <c r="C1123" s="5"/>
      <c r="D1123" s="5"/>
      <c r="F1123" s="3"/>
      <c r="H1123" s="3"/>
      <c r="J1123" s="3"/>
      <c r="L1123" s="3"/>
      <c r="N1123" s="3"/>
      <c r="P1123" s="3"/>
      <c r="R1123" s="3"/>
      <c r="T1123" s="3"/>
      <c r="V1123" s="3"/>
      <c r="X1123" s="3"/>
    </row>
    <row r="1124" spans="1:24" s="2" customFormat="1" x14ac:dyDescent="0.2">
      <c r="A1124" s="5"/>
      <c r="B1124" s="5"/>
      <c r="C1124" s="5"/>
      <c r="D1124" s="5"/>
      <c r="F1124" s="3"/>
      <c r="H1124" s="3"/>
      <c r="J1124" s="3"/>
      <c r="L1124" s="3"/>
      <c r="N1124" s="3"/>
      <c r="P1124" s="3"/>
      <c r="R1124" s="3"/>
      <c r="T1124" s="3"/>
      <c r="V1124" s="3"/>
      <c r="X1124" s="3"/>
    </row>
    <row r="1125" spans="1:24" s="2" customFormat="1" x14ac:dyDescent="0.2">
      <c r="A1125" s="5"/>
      <c r="B1125" s="5"/>
      <c r="C1125" s="5"/>
      <c r="D1125" s="5"/>
      <c r="F1125" s="3"/>
      <c r="H1125" s="3"/>
      <c r="J1125" s="3"/>
      <c r="L1125" s="3"/>
      <c r="N1125" s="3"/>
      <c r="P1125" s="3"/>
      <c r="R1125" s="3"/>
      <c r="T1125" s="3"/>
      <c r="V1125" s="3"/>
      <c r="X1125" s="3"/>
    </row>
    <row r="1126" spans="1:24" s="2" customFormat="1" x14ac:dyDescent="0.2">
      <c r="A1126" s="5"/>
      <c r="B1126" s="5"/>
      <c r="C1126" s="5"/>
      <c r="D1126" s="5"/>
      <c r="F1126" s="3"/>
      <c r="H1126" s="3"/>
      <c r="J1126" s="3"/>
      <c r="L1126" s="3"/>
      <c r="N1126" s="3"/>
      <c r="P1126" s="3"/>
      <c r="R1126" s="3"/>
      <c r="T1126" s="3"/>
      <c r="V1126" s="3"/>
      <c r="X1126" s="3"/>
    </row>
    <row r="1127" spans="1:24" s="2" customFormat="1" x14ac:dyDescent="0.2">
      <c r="A1127" s="5"/>
      <c r="B1127" s="5"/>
      <c r="C1127" s="5"/>
      <c r="D1127" s="5"/>
      <c r="F1127" s="3"/>
      <c r="H1127" s="3"/>
      <c r="J1127" s="3"/>
      <c r="L1127" s="3"/>
      <c r="N1127" s="3"/>
      <c r="P1127" s="3"/>
      <c r="R1127" s="3"/>
      <c r="T1127" s="3"/>
      <c r="V1127" s="3"/>
      <c r="X1127" s="3"/>
    </row>
    <row r="1128" spans="1:24" s="2" customFormat="1" x14ac:dyDescent="0.2">
      <c r="A1128" s="5"/>
      <c r="B1128" s="5"/>
      <c r="C1128" s="5"/>
      <c r="D1128" s="5"/>
      <c r="F1128" s="3"/>
      <c r="H1128" s="3"/>
      <c r="J1128" s="3"/>
      <c r="L1128" s="3"/>
      <c r="N1128" s="3"/>
      <c r="P1128" s="3"/>
      <c r="R1128" s="3"/>
      <c r="T1128" s="3"/>
      <c r="V1128" s="3"/>
      <c r="X1128" s="3"/>
    </row>
    <row r="1129" spans="1:24" s="2" customFormat="1" x14ac:dyDescent="0.2">
      <c r="A1129" s="5"/>
      <c r="B1129" s="5"/>
      <c r="C1129" s="5"/>
      <c r="D1129" s="5"/>
      <c r="F1129" s="3"/>
      <c r="H1129" s="3"/>
      <c r="J1129" s="3"/>
      <c r="L1129" s="3"/>
      <c r="N1129" s="3"/>
      <c r="P1129" s="3"/>
      <c r="R1129" s="3"/>
      <c r="T1129" s="3"/>
      <c r="V1129" s="3"/>
      <c r="X1129" s="3"/>
    </row>
    <row r="1130" spans="1:24" s="2" customFormat="1" x14ac:dyDescent="0.2">
      <c r="A1130" s="5"/>
      <c r="B1130" s="5"/>
      <c r="C1130" s="5"/>
      <c r="D1130" s="5"/>
      <c r="F1130" s="3"/>
      <c r="H1130" s="3"/>
      <c r="J1130" s="3"/>
      <c r="L1130" s="3"/>
      <c r="N1130" s="3"/>
      <c r="P1130" s="3"/>
      <c r="R1130" s="3"/>
      <c r="T1130" s="3"/>
      <c r="V1130" s="3"/>
      <c r="X1130" s="3"/>
    </row>
    <row r="1131" spans="1:24" s="2" customFormat="1" x14ac:dyDescent="0.2">
      <c r="A1131" s="5"/>
      <c r="B1131" s="5"/>
      <c r="C1131" s="5"/>
      <c r="D1131" s="5"/>
      <c r="F1131" s="3"/>
      <c r="H1131" s="3"/>
      <c r="J1131" s="3"/>
      <c r="L1131" s="3"/>
      <c r="N1131" s="3"/>
      <c r="P1131" s="3"/>
      <c r="R1131" s="3"/>
      <c r="T1131" s="3"/>
      <c r="V1131" s="3"/>
      <c r="X1131" s="3"/>
    </row>
    <row r="1132" spans="1:24" s="2" customFormat="1" x14ac:dyDescent="0.2">
      <c r="A1132" s="5"/>
      <c r="B1132" s="5"/>
      <c r="C1132" s="5"/>
      <c r="D1132" s="5"/>
      <c r="F1132" s="3"/>
      <c r="H1132" s="3"/>
      <c r="J1132" s="3"/>
      <c r="L1132" s="3"/>
      <c r="N1132" s="3"/>
      <c r="P1132" s="3"/>
      <c r="R1132" s="3"/>
      <c r="T1132" s="3"/>
      <c r="V1132" s="3"/>
      <c r="X1132" s="3"/>
    </row>
    <row r="1133" spans="1:24" s="2" customFormat="1" x14ac:dyDescent="0.2">
      <c r="A1133" s="5"/>
      <c r="B1133" s="5"/>
      <c r="C1133" s="5"/>
      <c r="D1133" s="5"/>
      <c r="F1133" s="3"/>
      <c r="H1133" s="3"/>
      <c r="J1133" s="3"/>
      <c r="L1133" s="3"/>
      <c r="N1133" s="3"/>
      <c r="P1133" s="3"/>
      <c r="R1133" s="3"/>
      <c r="T1133" s="3"/>
      <c r="V1133" s="3"/>
      <c r="X1133" s="3"/>
    </row>
    <row r="1134" spans="1:24" s="2" customFormat="1" x14ac:dyDescent="0.2">
      <c r="A1134" s="5"/>
      <c r="B1134" s="5"/>
      <c r="C1134" s="5"/>
      <c r="D1134" s="5"/>
      <c r="F1134" s="3"/>
      <c r="H1134" s="3"/>
      <c r="J1134" s="3"/>
      <c r="L1134" s="3"/>
      <c r="N1134" s="3"/>
      <c r="P1134" s="3"/>
      <c r="R1134" s="3"/>
      <c r="T1134" s="3"/>
      <c r="V1134" s="3"/>
      <c r="X1134" s="3"/>
    </row>
    <row r="1135" spans="1:24" s="2" customFormat="1" x14ac:dyDescent="0.2">
      <c r="A1135" s="5"/>
      <c r="B1135" s="5"/>
      <c r="C1135" s="5"/>
      <c r="D1135" s="5"/>
      <c r="F1135" s="3"/>
      <c r="H1135" s="3"/>
      <c r="J1135" s="3"/>
      <c r="L1135" s="3"/>
      <c r="N1135" s="3"/>
      <c r="P1135" s="3"/>
      <c r="R1135" s="3"/>
      <c r="T1135" s="3"/>
      <c r="V1135" s="3"/>
      <c r="X1135" s="3"/>
    </row>
    <row r="1136" spans="1:24" s="2" customFormat="1" x14ac:dyDescent="0.2">
      <c r="A1136" s="5"/>
      <c r="B1136" s="5"/>
      <c r="C1136" s="5"/>
      <c r="D1136" s="5"/>
      <c r="F1136" s="3"/>
      <c r="H1136" s="3"/>
      <c r="J1136" s="3"/>
      <c r="L1136" s="3"/>
      <c r="N1136" s="3"/>
      <c r="P1136" s="3"/>
      <c r="R1136" s="3"/>
      <c r="T1136" s="3"/>
      <c r="V1136" s="3"/>
      <c r="X1136" s="3"/>
    </row>
    <row r="1137" spans="1:24" s="2" customFormat="1" x14ac:dyDescent="0.2">
      <c r="A1137" s="5"/>
      <c r="B1137" s="5"/>
      <c r="C1137" s="5"/>
      <c r="D1137" s="5"/>
      <c r="F1137" s="3"/>
      <c r="H1137" s="3"/>
      <c r="J1137" s="3"/>
      <c r="L1137" s="3"/>
      <c r="N1137" s="3"/>
      <c r="P1137" s="3"/>
      <c r="R1137" s="3"/>
      <c r="T1137" s="3"/>
      <c r="V1137" s="3"/>
      <c r="X1137" s="3"/>
    </row>
    <row r="1138" spans="1:24" s="2" customFormat="1" x14ac:dyDescent="0.2">
      <c r="A1138" s="5"/>
      <c r="B1138" s="5"/>
      <c r="C1138" s="5"/>
      <c r="D1138" s="5"/>
      <c r="F1138" s="3"/>
      <c r="H1138" s="3"/>
      <c r="J1138" s="3"/>
      <c r="L1138" s="3"/>
      <c r="N1138" s="3"/>
      <c r="P1138" s="3"/>
      <c r="R1138" s="3"/>
      <c r="T1138" s="3"/>
      <c r="V1138" s="3"/>
      <c r="X1138" s="3"/>
    </row>
    <row r="1139" spans="1:24" s="2" customFormat="1" x14ac:dyDescent="0.2">
      <c r="A1139" s="5"/>
      <c r="B1139" s="5"/>
      <c r="C1139" s="5"/>
      <c r="D1139" s="5"/>
      <c r="F1139" s="3"/>
      <c r="H1139" s="3"/>
      <c r="J1139" s="3"/>
      <c r="L1139" s="3"/>
      <c r="N1139" s="3"/>
      <c r="P1139" s="3"/>
      <c r="R1139" s="3"/>
      <c r="T1139" s="3"/>
      <c r="V1139" s="3"/>
      <c r="X1139" s="3"/>
    </row>
    <row r="1140" spans="1:24" s="2" customFormat="1" x14ac:dyDescent="0.2">
      <c r="A1140" s="5"/>
      <c r="B1140" s="5"/>
      <c r="C1140" s="5"/>
      <c r="D1140" s="5"/>
      <c r="F1140" s="3"/>
      <c r="H1140" s="3"/>
      <c r="J1140" s="3"/>
      <c r="L1140" s="3"/>
      <c r="N1140" s="3"/>
      <c r="P1140" s="3"/>
      <c r="R1140" s="3"/>
      <c r="T1140" s="3"/>
      <c r="V1140" s="3"/>
      <c r="X1140" s="3"/>
    </row>
    <row r="1141" spans="1:24" s="2" customFormat="1" x14ac:dyDescent="0.2">
      <c r="A1141" s="5"/>
      <c r="B1141" s="5"/>
      <c r="C1141" s="5"/>
      <c r="D1141" s="5"/>
      <c r="F1141" s="3"/>
      <c r="H1141" s="3"/>
      <c r="J1141" s="3"/>
      <c r="L1141" s="3"/>
      <c r="N1141" s="3"/>
      <c r="P1141" s="3"/>
      <c r="R1141" s="3"/>
      <c r="T1141" s="3"/>
      <c r="V1141" s="3"/>
      <c r="X1141" s="3"/>
    </row>
    <row r="1142" spans="1:24" s="2" customFormat="1" x14ac:dyDescent="0.2">
      <c r="A1142" s="5"/>
      <c r="B1142" s="5"/>
      <c r="C1142" s="5"/>
      <c r="D1142" s="5"/>
      <c r="F1142" s="3"/>
      <c r="H1142" s="3"/>
      <c r="J1142" s="3"/>
      <c r="L1142" s="3"/>
      <c r="N1142" s="3"/>
      <c r="P1142" s="3"/>
      <c r="R1142" s="3"/>
      <c r="T1142" s="3"/>
      <c r="V1142" s="3"/>
      <c r="X1142" s="3"/>
    </row>
    <row r="1143" spans="1:24" s="2" customFormat="1" x14ac:dyDescent="0.2">
      <c r="A1143" s="5"/>
      <c r="B1143" s="5"/>
      <c r="C1143" s="5"/>
      <c r="D1143" s="5"/>
      <c r="F1143" s="3"/>
      <c r="H1143" s="3"/>
      <c r="J1143" s="3"/>
      <c r="L1143" s="3"/>
      <c r="N1143" s="3"/>
      <c r="P1143" s="3"/>
      <c r="R1143" s="3"/>
      <c r="T1143" s="3"/>
      <c r="V1143" s="3"/>
      <c r="X1143" s="3"/>
    </row>
    <row r="1144" spans="1:24" s="2" customFormat="1" x14ac:dyDescent="0.2">
      <c r="A1144" s="5"/>
      <c r="B1144" s="5"/>
      <c r="C1144" s="5"/>
      <c r="D1144" s="5"/>
      <c r="F1144" s="3"/>
      <c r="H1144" s="3"/>
      <c r="J1144" s="3"/>
      <c r="L1144" s="3"/>
      <c r="N1144" s="3"/>
      <c r="P1144" s="3"/>
      <c r="R1144" s="3"/>
      <c r="T1144" s="3"/>
      <c r="V1144" s="3"/>
      <c r="X1144" s="3"/>
    </row>
    <row r="1145" spans="1:24" s="2" customFormat="1" x14ac:dyDescent="0.2">
      <c r="A1145" s="5"/>
      <c r="B1145" s="5"/>
      <c r="C1145" s="5"/>
      <c r="D1145" s="5"/>
      <c r="F1145" s="3"/>
      <c r="H1145" s="3"/>
      <c r="J1145" s="3"/>
      <c r="L1145" s="3"/>
      <c r="N1145" s="3"/>
      <c r="P1145" s="3"/>
      <c r="R1145" s="3"/>
      <c r="T1145" s="3"/>
      <c r="V1145" s="3"/>
      <c r="X1145" s="3"/>
    </row>
    <row r="1146" spans="1:24" s="2" customFormat="1" x14ac:dyDescent="0.2">
      <c r="A1146" s="5"/>
      <c r="B1146" s="5"/>
      <c r="C1146" s="5"/>
      <c r="D1146" s="5"/>
      <c r="F1146" s="3"/>
      <c r="H1146" s="3"/>
      <c r="J1146" s="3"/>
      <c r="L1146" s="3"/>
      <c r="N1146" s="3"/>
      <c r="P1146" s="3"/>
      <c r="R1146" s="3"/>
      <c r="T1146" s="3"/>
      <c r="V1146" s="3"/>
      <c r="X1146" s="3"/>
    </row>
    <row r="1147" spans="1:24" s="2" customFormat="1" x14ac:dyDescent="0.2">
      <c r="A1147" s="5"/>
      <c r="B1147" s="5"/>
      <c r="C1147" s="5"/>
      <c r="D1147" s="5"/>
      <c r="F1147" s="3"/>
      <c r="H1147" s="3"/>
      <c r="J1147" s="3"/>
      <c r="L1147" s="3"/>
      <c r="N1147" s="3"/>
      <c r="P1147" s="3"/>
      <c r="R1147" s="3"/>
      <c r="T1147" s="3"/>
      <c r="V1147" s="3"/>
      <c r="X1147" s="3"/>
    </row>
    <row r="1148" spans="1:24" s="2" customFormat="1" x14ac:dyDescent="0.2">
      <c r="A1148" s="5"/>
      <c r="B1148" s="5"/>
      <c r="C1148" s="5"/>
      <c r="D1148" s="5"/>
      <c r="F1148" s="3"/>
      <c r="H1148" s="3"/>
      <c r="J1148" s="3"/>
      <c r="L1148" s="3"/>
      <c r="N1148" s="3"/>
      <c r="P1148" s="3"/>
      <c r="R1148" s="3"/>
      <c r="T1148" s="3"/>
      <c r="V1148" s="3"/>
      <c r="X1148" s="3"/>
    </row>
    <row r="1149" spans="1:24" s="2" customFormat="1" x14ac:dyDescent="0.2">
      <c r="A1149" s="5"/>
      <c r="B1149" s="5"/>
      <c r="C1149" s="5"/>
      <c r="D1149" s="5"/>
      <c r="F1149" s="3"/>
      <c r="H1149" s="3"/>
      <c r="J1149" s="3"/>
      <c r="L1149" s="3"/>
      <c r="N1149" s="3"/>
      <c r="P1149" s="3"/>
      <c r="R1149" s="3"/>
      <c r="T1149" s="3"/>
      <c r="V1149" s="3"/>
      <c r="X1149" s="3"/>
    </row>
    <row r="1150" spans="1:24" s="2" customFormat="1" x14ac:dyDescent="0.2">
      <c r="A1150" s="5"/>
      <c r="B1150" s="5"/>
      <c r="C1150" s="5"/>
      <c r="D1150" s="5"/>
      <c r="F1150" s="3"/>
      <c r="H1150" s="3"/>
      <c r="J1150" s="3"/>
      <c r="L1150" s="3"/>
      <c r="N1150" s="3"/>
      <c r="P1150" s="3"/>
      <c r="R1150" s="3"/>
      <c r="T1150" s="3"/>
      <c r="V1150" s="3"/>
      <c r="X1150" s="3"/>
    </row>
    <row r="1151" spans="1:24" s="2" customFormat="1" x14ac:dyDescent="0.2">
      <c r="A1151" s="5"/>
      <c r="B1151" s="5"/>
      <c r="C1151" s="5"/>
      <c r="D1151" s="5"/>
      <c r="F1151" s="3"/>
      <c r="H1151" s="3"/>
      <c r="J1151" s="3"/>
      <c r="L1151" s="3"/>
      <c r="N1151" s="3"/>
      <c r="P1151" s="3"/>
      <c r="R1151" s="3"/>
      <c r="T1151" s="3"/>
      <c r="V1151" s="3"/>
      <c r="X1151" s="3"/>
    </row>
    <row r="1152" spans="1:24" s="2" customFormat="1" x14ac:dyDescent="0.2">
      <c r="A1152" s="5"/>
      <c r="B1152" s="5"/>
      <c r="C1152" s="5"/>
      <c r="D1152" s="5"/>
      <c r="F1152" s="3"/>
      <c r="H1152" s="3"/>
      <c r="J1152" s="3"/>
      <c r="L1152" s="3"/>
      <c r="N1152" s="3"/>
      <c r="P1152" s="3"/>
      <c r="R1152" s="3"/>
      <c r="T1152" s="3"/>
      <c r="V1152" s="3"/>
      <c r="X1152" s="3"/>
    </row>
    <row r="1153" spans="1:24" s="2" customFormat="1" x14ac:dyDescent="0.2">
      <c r="A1153" s="5"/>
      <c r="B1153" s="5"/>
      <c r="C1153" s="5"/>
      <c r="D1153" s="5"/>
      <c r="F1153" s="3"/>
      <c r="H1153" s="3"/>
      <c r="J1153" s="3"/>
      <c r="L1153" s="3"/>
      <c r="N1153" s="3"/>
      <c r="P1153" s="3"/>
      <c r="R1153" s="3"/>
      <c r="T1153" s="3"/>
      <c r="V1153" s="3"/>
      <c r="X1153" s="3"/>
    </row>
    <row r="1154" spans="1:24" s="2" customFormat="1" x14ac:dyDescent="0.2">
      <c r="A1154" s="5"/>
      <c r="B1154" s="5"/>
      <c r="C1154" s="5"/>
      <c r="D1154" s="5"/>
      <c r="F1154" s="3"/>
      <c r="H1154" s="3"/>
      <c r="J1154" s="3"/>
      <c r="L1154" s="3"/>
      <c r="N1154" s="3"/>
      <c r="P1154" s="3"/>
      <c r="R1154" s="3"/>
      <c r="T1154" s="3"/>
      <c r="V1154" s="3"/>
      <c r="X1154" s="3"/>
    </row>
    <row r="1155" spans="1:24" s="2" customFormat="1" x14ac:dyDescent="0.2">
      <c r="A1155" s="5"/>
      <c r="B1155" s="5"/>
      <c r="C1155" s="5"/>
      <c r="D1155" s="5"/>
      <c r="F1155" s="3"/>
      <c r="H1155" s="3"/>
      <c r="J1155" s="3"/>
      <c r="L1155" s="3"/>
      <c r="N1155" s="3"/>
      <c r="P1155" s="3"/>
      <c r="R1155" s="3"/>
      <c r="T1155" s="3"/>
      <c r="V1155" s="3"/>
      <c r="X1155" s="3"/>
    </row>
    <row r="1156" spans="1:24" s="2" customFormat="1" x14ac:dyDescent="0.2">
      <c r="A1156" s="5"/>
      <c r="B1156" s="5"/>
      <c r="C1156" s="5"/>
      <c r="D1156" s="5"/>
      <c r="F1156" s="3"/>
      <c r="H1156" s="3"/>
      <c r="J1156" s="3"/>
      <c r="L1156" s="3"/>
      <c r="N1156" s="3"/>
      <c r="P1156" s="3"/>
      <c r="R1156" s="3"/>
      <c r="T1156" s="3"/>
      <c r="V1156" s="3"/>
      <c r="X1156" s="3"/>
    </row>
    <row r="1157" spans="1:24" s="2" customFormat="1" x14ac:dyDescent="0.2">
      <c r="A1157" s="5"/>
      <c r="B1157" s="5"/>
      <c r="C1157" s="5"/>
      <c r="D1157" s="5"/>
      <c r="F1157" s="3"/>
      <c r="H1157" s="3"/>
      <c r="J1157" s="3"/>
      <c r="L1157" s="3"/>
      <c r="N1157" s="3"/>
      <c r="P1157" s="3"/>
      <c r="R1157" s="3"/>
      <c r="T1157" s="3"/>
      <c r="V1157" s="3"/>
      <c r="X1157" s="3"/>
    </row>
    <row r="1158" spans="1:24" s="2" customFormat="1" x14ac:dyDescent="0.2">
      <c r="A1158" s="5"/>
      <c r="B1158" s="5"/>
      <c r="C1158" s="5"/>
      <c r="D1158" s="5"/>
      <c r="F1158" s="3"/>
      <c r="H1158" s="3"/>
      <c r="J1158" s="3"/>
      <c r="L1158" s="3"/>
      <c r="N1158" s="3"/>
      <c r="P1158" s="3"/>
      <c r="R1158" s="3"/>
      <c r="T1158" s="3"/>
      <c r="V1158" s="3"/>
      <c r="X1158" s="3"/>
    </row>
    <row r="1159" spans="1:24" s="2" customFormat="1" x14ac:dyDescent="0.2">
      <c r="A1159" s="5"/>
      <c r="B1159" s="5"/>
      <c r="C1159" s="5"/>
      <c r="D1159" s="5"/>
      <c r="F1159" s="3"/>
      <c r="H1159" s="3"/>
      <c r="J1159" s="3"/>
      <c r="L1159" s="3"/>
      <c r="N1159" s="3"/>
      <c r="P1159" s="3"/>
      <c r="R1159" s="3"/>
      <c r="T1159" s="3"/>
      <c r="V1159" s="3"/>
      <c r="X1159" s="3"/>
    </row>
    <row r="1160" spans="1:24" s="2" customFormat="1" x14ac:dyDescent="0.2">
      <c r="A1160" s="5"/>
      <c r="B1160" s="5"/>
      <c r="C1160" s="5"/>
      <c r="D1160" s="5"/>
      <c r="F1160" s="3"/>
      <c r="H1160" s="3"/>
      <c r="J1160" s="3"/>
      <c r="L1160" s="3"/>
      <c r="N1160" s="3"/>
      <c r="P1160" s="3"/>
      <c r="R1160" s="3"/>
      <c r="T1160" s="3"/>
      <c r="V1160" s="3"/>
      <c r="X1160" s="3"/>
    </row>
    <row r="1161" spans="1:24" s="2" customFormat="1" x14ac:dyDescent="0.2">
      <c r="A1161" s="5"/>
      <c r="B1161" s="5"/>
      <c r="C1161" s="5"/>
      <c r="D1161" s="5"/>
      <c r="F1161" s="3"/>
      <c r="H1161" s="3"/>
      <c r="J1161" s="3"/>
      <c r="L1161" s="3"/>
      <c r="N1161" s="3"/>
      <c r="P1161" s="3"/>
      <c r="R1161" s="3"/>
      <c r="T1161" s="3"/>
      <c r="V1161" s="3"/>
      <c r="X1161" s="3"/>
    </row>
    <row r="1162" spans="1:24" s="2" customFormat="1" x14ac:dyDescent="0.2">
      <c r="A1162" s="5"/>
      <c r="B1162" s="5"/>
      <c r="C1162" s="5"/>
      <c r="D1162" s="5"/>
      <c r="F1162" s="3"/>
      <c r="H1162" s="3"/>
      <c r="J1162" s="3"/>
      <c r="L1162" s="3"/>
      <c r="N1162" s="3"/>
      <c r="P1162" s="3"/>
      <c r="R1162" s="3"/>
      <c r="T1162" s="3"/>
      <c r="V1162" s="3"/>
      <c r="X1162" s="3"/>
    </row>
    <row r="1163" spans="1:24" s="2" customFormat="1" x14ac:dyDescent="0.2">
      <c r="A1163" s="5"/>
      <c r="B1163" s="5"/>
      <c r="C1163" s="5"/>
      <c r="D1163" s="5"/>
      <c r="F1163" s="3"/>
      <c r="H1163" s="3"/>
      <c r="J1163" s="3"/>
      <c r="L1163" s="3"/>
      <c r="N1163" s="3"/>
      <c r="P1163" s="3"/>
      <c r="R1163" s="3"/>
      <c r="T1163" s="3"/>
      <c r="V1163" s="3"/>
      <c r="X1163" s="3"/>
    </row>
    <row r="1164" spans="1:24" s="2" customFormat="1" x14ac:dyDescent="0.2">
      <c r="A1164" s="5"/>
      <c r="B1164" s="5"/>
      <c r="C1164" s="5"/>
      <c r="D1164" s="5"/>
      <c r="F1164" s="3"/>
      <c r="H1164" s="3"/>
      <c r="J1164" s="3"/>
      <c r="L1164" s="3"/>
      <c r="N1164" s="3"/>
      <c r="P1164" s="3"/>
      <c r="R1164" s="3"/>
      <c r="T1164" s="3"/>
      <c r="V1164" s="3"/>
      <c r="X1164" s="3"/>
    </row>
    <row r="1165" spans="1:24" s="2" customFormat="1" x14ac:dyDescent="0.2">
      <c r="A1165" s="5"/>
      <c r="B1165" s="5"/>
      <c r="C1165" s="5"/>
      <c r="D1165" s="5"/>
      <c r="F1165" s="3"/>
      <c r="H1165" s="3"/>
      <c r="J1165" s="3"/>
      <c r="L1165" s="3"/>
      <c r="N1165" s="3"/>
      <c r="P1165" s="3"/>
      <c r="R1165" s="3"/>
      <c r="T1165" s="3"/>
      <c r="V1165" s="3"/>
      <c r="X1165" s="3"/>
    </row>
    <row r="1166" spans="1:24" s="2" customFormat="1" x14ac:dyDescent="0.2">
      <c r="A1166" s="5"/>
      <c r="B1166" s="5"/>
      <c r="C1166" s="5"/>
      <c r="D1166" s="5"/>
      <c r="F1166" s="3"/>
      <c r="H1166" s="3"/>
      <c r="J1166" s="3"/>
      <c r="L1166" s="3"/>
      <c r="N1166" s="3"/>
      <c r="P1166" s="3"/>
      <c r="R1166" s="3"/>
      <c r="T1166" s="3"/>
      <c r="V1166" s="3"/>
      <c r="X1166" s="3"/>
    </row>
    <row r="1167" spans="1:24" s="2" customFormat="1" x14ac:dyDescent="0.2">
      <c r="A1167" s="5"/>
      <c r="B1167" s="5"/>
      <c r="C1167" s="5"/>
      <c r="D1167" s="5"/>
      <c r="F1167" s="3"/>
      <c r="H1167" s="3"/>
      <c r="J1167" s="3"/>
      <c r="L1167" s="3"/>
      <c r="N1167" s="3"/>
      <c r="P1167" s="3"/>
      <c r="R1167" s="3"/>
      <c r="T1167" s="3"/>
      <c r="V1167" s="3"/>
      <c r="X1167" s="3"/>
    </row>
    <row r="1168" spans="1:24" s="2" customFormat="1" x14ac:dyDescent="0.2">
      <c r="A1168" s="5"/>
      <c r="B1168" s="5"/>
      <c r="C1168" s="5"/>
      <c r="D1168" s="5"/>
      <c r="F1168" s="3"/>
      <c r="H1168" s="3"/>
      <c r="J1168" s="3"/>
      <c r="L1168" s="3"/>
      <c r="N1168" s="3"/>
      <c r="P1168" s="3"/>
      <c r="R1168" s="3"/>
      <c r="T1168" s="3"/>
      <c r="V1168" s="3"/>
      <c r="X1168" s="3"/>
    </row>
    <row r="1169" spans="1:24" s="2" customFormat="1" x14ac:dyDescent="0.2">
      <c r="A1169" s="5"/>
      <c r="B1169" s="5"/>
      <c r="C1169" s="5"/>
      <c r="D1169" s="5"/>
      <c r="F1169" s="3"/>
      <c r="H1169" s="3"/>
      <c r="J1169" s="3"/>
      <c r="L1169" s="3"/>
      <c r="N1169" s="3"/>
      <c r="P1169" s="3"/>
      <c r="R1169" s="3"/>
      <c r="T1169" s="3"/>
      <c r="V1169" s="3"/>
      <c r="X1169" s="3"/>
    </row>
    <row r="1170" spans="1:24" s="2" customFormat="1" x14ac:dyDescent="0.2">
      <c r="A1170" s="5"/>
      <c r="B1170" s="5"/>
      <c r="C1170" s="5"/>
      <c r="D1170" s="5"/>
      <c r="F1170" s="3"/>
      <c r="H1170" s="3"/>
      <c r="J1170" s="3"/>
      <c r="L1170" s="3"/>
      <c r="N1170" s="3"/>
      <c r="P1170" s="3"/>
      <c r="R1170" s="3"/>
      <c r="T1170" s="3"/>
      <c r="V1170" s="3"/>
      <c r="X1170" s="3"/>
    </row>
    <row r="1171" spans="1:24" s="2" customFormat="1" x14ac:dyDescent="0.2">
      <c r="A1171" s="5"/>
      <c r="B1171" s="5"/>
      <c r="C1171" s="5"/>
      <c r="D1171" s="5"/>
      <c r="F1171" s="3"/>
      <c r="H1171" s="3"/>
      <c r="J1171" s="3"/>
      <c r="L1171" s="3"/>
      <c r="N1171" s="3"/>
      <c r="P1171" s="3"/>
      <c r="R1171" s="3"/>
      <c r="T1171" s="3"/>
      <c r="V1171" s="3"/>
      <c r="X1171" s="3"/>
    </row>
    <row r="1172" spans="1:24" s="2" customFormat="1" x14ac:dyDescent="0.2">
      <c r="A1172" s="5"/>
      <c r="B1172" s="5"/>
      <c r="C1172" s="5"/>
      <c r="D1172" s="5"/>
      <c r="F1172" s="3"/>
      <c r="H1172" s="3"/>
      <c r="J1172" s="3"/>
      <c r="L1172" s="3"/>
      <c r="N1172" s="3"/>
      <c r="P1172" s="3"/>
      <c r="R1172" s="3"/>
      <c r="T1172" s="3"/>
      <c r="V1172" s="3"/>
      <c r="X1172" s="3"/>
    </row>
    <row r="1173" spans="1:24" s="2" customFormat="1" x14ac:dyDescent="0.2">
      <c r="A1173" s="5"/>
      <c r="B1173" s="5"/>
      <c r="C1173" s="5"/>
      <c r="D1173" s="5"/>
      <c r="F1173" s="3"/>
      <c r="H1173" s="3"/>
      <c r="J1173" s="3"/>
      <c r="L1173" s="3"/>
      <c r="N1173" s="3"/>
      <c r="P1173" s="3"/>
      <c r="R1173" s="3"/>
      <c r="T1173" s="3"/>
      <c r="V1173" s="3"/>
      <c r="X1173" s="3"/>
    </row>
    <row r="1174" spans="1:24" s="2" customFormat="1" x14ac:dyDescent="0.2">
      <c r="A1174" s="5"/>
      <c r="B1174" s="5"/>
      <c r="C1174" s="5"/>
      <c r="D1174" s="5"/>
      <c r="F1174" s="3"/>
      <c r="H1174" s="3"/>
      <c r="J1174" s="3"/>
      <c r="L1174" s="3"/>
      <c r="N1174" s="3"/>
      <c r="P1174" s="3"/>
      <c r="R1174" s="3"/>
      <c r="T1174" s="3"/>
      <c r="V1174" s="3"/>
      <c r="X1174" s="3"/>
    </row>
    <row r="1175" spans="1:24" s="2" customFormat="1" x14ac:dyDescent="0.2">
      <c r="A1175" s="5"/>
      <c r="B1175" s="5"/>
      <c r="C1175" s="5"/>
      <c r="D1175" s="5"/>
      <c r="F1175" s="3"/>
      <c r="H1175" s="3"/>
      <c r="J1175" s="3"/>
      <c r="L1175" s="3"/>
      <c r="N1175" s="3"/>
      <c r="P1175" s="3"/>
      <c r="R1175" s="3"/>
      <c r="T1175" s="3"/>
      <c r="V1175" s="3"/>
      <c r="X1175" s="3"/>
    </row>
    <row r="1176" spans="1:24" s="2" customFormat="1" x14ac:dyDescent="0.2">
      <c r="A1176" s="5"/>
      <c r="B1176" s="5"/>
      <c r="C1176" s="5"/>
      <c r="D1176" s="5"/>
      <c r="F1176" s="3"/>
      <c r="H1176" s="3"/>
      <c r="J1176" s="3"/>
      <c r="L1176" s="3"/>
      <c r="N1176" s="3"/>
      <c r="P1176" s="3"/>
      <c r="R1176" s="3"/>
      <c r="T1176" s="3"/>
      <c r="V1176" s="3"/>
      <c r="X1176" s="3"/>
    </row>
    <row r="1177" spans="1:24" s="2" customFormat="1" x14ac:dyDescent="0.2">
      <c r="A1177" s="5"/>
      <c r="B1177" s="5"/>
      <c r="C1177" s="5"/>
      <c r="D1177" s="5"/>
      <c r="F1177" s="3"/>
      <c r="H1177" s="3"/>
      <c r="J1177" s="3"/>
      <c r="L1177" s="3"/>
      <c r="N1177" s="3"/>
      <c r="P1177" s="3"/>
      <c r="R1177" s="3"/>
      <c r="T1177" s="3"/>
      <c r="V1177" s="3"/>
      <c r="X1177" s="3"/>
    </row>
    <row r="1178" spans="1:24" s="2" customFormat="1" x14ac:dyDescent="0.2">
      <c r="A1178" s="5"/>
      <c r="B1178" s="5"/>
      <c r="C1178" s="5"/>
      <c r="D1178" s="5"/>
      <c r="F1178" s="3"/>
      <c r="H1178" s="3"/>
      <c r="J1178" s="3"/>
      <c r="L1178" s="3"/>
      <c r="N1178" s="3"/>
      <c r="P1178" s="3"/>
      <c r="R1178" s="3"/>
      <c r="T1178" s="3"/>
      <c r="V1178" s="3"/>
      <c r="X1178" s="3"/>
    </row>
    <row r="1179" spans="1:24" s="2" customFormat="1" x14ac:dyDescent="0.2">
      <c r="A1179" s="5"/>
      <c r="B1179" s="5"/>
      <c r="C1179" s="5"/>
      <c r="D1179" s="5"/>
      <c r="F1179" s="3"/>
      <c r="H1179" s="3"/>
      <c r="J1179" s="3"/>
      <c r="L1179" s="3"/>
      <c r="N1179" s="3"/>
      <c r="P1179" s="3"/>
      <c r="R1179" s="3"/>
      <c r="T1179" s="3"/>
      <c r="V1179" s="3"/>
      <c r="X1179" s="3"/>
    </row>
    <row r="1180" spans="1:24" s="2" customFormat="1" x14ac:dyDescent="0.2">
      <c r="A1180" s="5"/>
      <c r="B1180" s="5"/>
      <c r="C1180" s="5"/>
      <c r="D1180" s="5"/>
      <c r="F1180" s="3"/>
      <c r="H1180" s="3"/>
      <c r="J1180" s="3"/>
      <c r="L1180" s="3"/>
      <c r="N1180" s="3"/>
      <c r="P1180" s="3"/>
      <c r="R1180" s="3"/>
      <c r="T1180" s="3"/>
      <c r="V1180" s="3"/>
      <c r="X1180" s="3"/>
    </row>
    <row r="1181" spans="1:24" s="2" customFormat="1" x14ac:dyDescent="0.2">
      <c r="A1181" s="5"/>
      <c r="B1181" s="5"/>
      <c r="C1181" s="5"/>
      <c r="D1181" s="5"/>
      <c r="F1181" s="3"/>
      <c r="H1181" s="3"/>
      <c r="J1181" s="3"/>
      <c r="L1181" s="3"/>
      <c r="N1181" s="3"/>
      <c r="P1181" s="3"/>
      <c r="R1181" s="3"/>
      <c r="T1181" s="3"/>
      <c r="V1181" s="3"/>
      <c r="X1181" s="3"/>
    </row>
    <row r="1182" spans="1:24" s="2" customFormat="1" x14ac:dyDescent="0.2">
      <c r="A1182" s="5"/>
      <c r="B1182" s="5"/>
      <c r="C1182" s="5"/>
      <c r="D1182" s="5"/>
      <c r="F1182" s="3"/>
      <c r="H1182" s="3"/>
      <c r="J1182" s="3"/>
      <c r="L1182" s="3"/>
      <c r="N1182" s="3"/>
      <c r="P1182" s="3"/>
      <c r="R1182" s="3"/>
      <c r="T1182" s="3"/>
      <c r="V1182" s="3"/>
      <c r="X1182" s="3"/>
    </row>
    <row r="1183" spans="1:24" s="2" customFormat="1" x14ac:dyDescent="0.2">
      <c r="A1183" s="5"/>
      <c r="B1183" s="5"/>
      <c r="C1183" s="5"/>
      <c r="D1183" s="5"/>
      <c r="F1183" s="3"/>
      <c r="H1183" s="3"/>
      <c r="J1183" s="3"/>
      <c r="L1183" s="3"/>
      <c r="N1183" s="3"/>
      <c r="P1183" s="3"/>
      <c r="R1183" s="3"/>
      <c r="T1183" s="3"/>
      <c r="V1183" s="3"/>
      <c r="X1183" s="3"/>
    </row>
    <row r="1184" spans="1:24" s="2" customFormat="1" x14ac:dyDescent="0.2">
      <c r="A1184" s="5"/>
      <c r="B1184" s="5"/>
      <c r="C1184" s="5"/>
      <c r="D1184" s="5"/>
      <c r="F1184" s="3"/>
      <c r="H1184" s="3"/>
      <c r="J1184" s="3"/>
      <c r="L1184" s="3"/>
      <c r="N1184" s="3"/>
      <c r="P1184" s="3"/>
      <c r="R1184" s="3"/>
      <c r="T1184" s="3"/>
      <c r="V1184" s="3"/>
      <c r="X1184" s="3"/>
    </row>
    <row r="1185" spans="1:24" s="2" customFormat="1" x14ac:dyDescent="0.2">
      <c r="A1185" s="5"/>
      <c r="B1185" s="5"/>
      <c r="C1185" s="5"/>
      <c r="D1185" s="5"/>
      <c r="F1185" s="3"/>
      <c r="H1185" s="3"/>
      <c r="J1185" s="3"/>
      <c r="L1185" s="3"/>
      <c r="N1185" s="3"/>
      <c r="P1185" s="3"/>
      <c r="R1185" s="3"/>
      <c r="T1185" s="3"/>
      <c r="V1185" s="3"/>
      <c r="X1185" s="3"/>
    </row>
    <row r="1186" spans="1:24" s="2" customFormat="1" x14ac:dyDescent="0.2">
      <c r="A1186" s="5"/>
      <c r="B1186" s="5"/>
      <c r="C1186" s="5"/>
      <c r="D1186" s="5"/>
      <c r="F1186" s="3"/>
      <c r="H1186" s="3"/>
      <c r="J1186" s="3"/>
      <c r="L1186" s="3"/>
      <c r="N1186" s="3"/>
      <c r="P1186" s="3"/>
      <c r="R1186" s="3"/>
      <c r="T1186" s="3"/>
      <c r="V1186" s="3"/>
      <c r="X1186" s="3"/>
    </row>
    <row r="1187" spans="1:24" s="2" customFormat="1" x14ac:dyDescent="0.2">
      <c r="A1187" s="5"/>
      <c r="B1187" s="5"/>
      <c r="C1187" s="5"/>
      <c r="D1187" s="5"/>
      <c r="F1187" s="3"/>
      <c r="H1187" s="3"/>
      <c r="J1187" s="3"/>
      <c r="L1187" s="3"/>
      <c r="N1187" s="3"/>
      <c r="P1187" s="3"/>
      <c r="R1187" s="3"/>
      <c r="T1187" s="3"/>
      <c r="V1187" s="3"/>
      <c r="X1187" s="3"/>
    </row>
    <row r="1188" spans="1:24" s="2" customFormat="1" x14ac:dyDescent="0.2">
      <c r="A1188" s="5"/>
      <c r="B1188" s="5"/>
      <c r="C1188" s="5"/>
      <c r="D1188" s="5"/>
      <c r="F1188" s="3"/>
      <c r="H1188" s="3"/>
      <c r="J1188" s="3"/>
      <c r="L1188" s="3"/>
      <c r="N1188" s="3"/>
      <c r="P1188" s="3"/>
      <c r="R1188" s="3"/>
      <c r="T1188" s="3"/>
      <c r="V1188" s="3"/>
      <c r="X1188" s="3"/>
    </row>
    <row r="1189" spans="1:24" s="2" customFormat="1" x14ac:dyDescent="0.2">
      <c r="A1189" s="5"/>
      <c r="B1189" s="5"/>
      <c r="C1189" s="5"/>
      <c r="D1189" s="5"/>
      <c r="F1189" s="3"/>
      <c r="H1189" s="3"/>
      <c r="J1189" s="3"/>
      <c r="L1189" s="3"/>
      <c r="N1189" s="3"/>
      <c r="P1189" s="3"/>
      <c r="R1189" s="3"/>
      <c r="T1189" s="3"/>
      <c r="V1189" s="3"/>
      <c r="X1189" s="3"/>
    </row>
    <row r="1190" spans="1:24" s="2" customFormat="1" x14ac:dyDescent="0.2">
      <c r="A1190" s="5"/>
      <c r="B1190" s="5"/>
      <c r="C1190" s="5"/>
      <c r="D1190" s="5"/>
      <c r="F1190" s="3"/>
      <c r="H1190" s="3"/>
      <c r="J1190" s="3"/>
      <c r="L1190" s="3"/>
      <c r="N1190" s="3"/>
      <c r="P1190" s="3"/>
      <c r="R1190" s="3"/>
      <c r="T1190" s="3"/>
      <c r="V1190" s="3"/>
      <c r="X1190" s="3"/>
    </row>
    <row r="1191" spans="1:24" s="2" customFormat="1" x14ac:dyDescent="0.2">
      <c r="A1191" s="5"/>
      <c r="B1191" s="5"/>
      <c r="C1191" s="5"/>
      <c r="D1191" s="5"/>
      <c r="F1191" s="3"/>
      <c r="H1191" s="3"/>
      <c r="J1191" s="3"/>
      <c r="L1191" s="3"/>
      <c r="N1191" s="3"/>
      <c r="P1191" s="3"/>
      <c r="R1191" s="3"/>
      <c r="T1191" s="3"/>
      <c r="V1191" s="3"/>
      <c r="X1191" s="3"/>
    </row>
    <row r="1192" spans="1:24" s="2" customFormat="1" x14ac:dyDescent="0.2">
      <c r="A1192" s="5"/>
      <c r="B1192" s="5"/>
      <c r="C1192" s="5"/>
      <c r="D1192" s="5"/>
      <c r="F1192" s="3"/>
      <c r="H1192" s="3"/>
      <c r="J1192" s="3"/>
      <c r="L1192" s="3"/>
      <c r="N1192" s="3"/>
      <c r="P1192" s="3"/>
      <c r="R1192" s="3"/>
      <c r="T1192" s="3"/>
      <c r="V1192" s="3"/>
      <c r="X1192" s="3"/>
    </row>
    <row r="1193" spans="1:24" s="2" customFormat="1" x14ac:dyDescent="0.2">
      <c r="A1193" s="5"/>
      <c r="B1193" s="5"/>
      <c r="C1193" s="5"/>
      <c r="D1193" s="5"/>
      <c r="F1193" s="3"/>
      <c r="H1193" s="3"/>
      <c r="J1193" s="3"/>
      <c r="L1193" s="3"/>
      <c r="N1193" s="3"/>
      <c r="P1193" s="3"/>
      <c r="R1193" s="3"/>
      <c r="T1193" s="3"/>
      <c r="V1193" s="3"/>
      <c r="X1193" s="3"/>
    </row>
    <row r="1194" spans="1:24" s="2" customFormat="1" x14ac:dyDescent="0.2">
      <c r="A1194" s="5"/>
      <c r="B1194" s="5"/>
      <c r="C1194" s="5"/>
      <c r="D1194" s="5"/>
      <c r="F1194" s="3"/>
      <c r="H1194" s="3"/>
      <c r="J1194" s="3"/>
      <c r="L1194" s="3"/>
      <c r="N1194" s="3"/>
      <c r="P1194" s="3"/>
      <c r="R1194" s="3"/>
      <c r="T1194" s="3"/>
      <c r="V1194" s="3"/>
      <c r="X1194" s="3"/>
    </row>
    <row r="1195" spans="1:24" s="2" customFormat="1" x14ac:dyDescent="0.2">
      <c r="A1195" s="5"/>
      <c r="B1195" s="5"/>
      <c r="C1195" s="5"/>
      <c r="D1195" s="5"/>
      <c r="F1195" s="3"/>
      <c r="H1195" s="3"/>
      <c r="J1195" s="3"/>
      <c r="L1195" s="3"/>
      <c r="N1195" s="3"/>
      <c r="P1195" s="3"/>
      <c r="R1195" s="3"/>
      <c r="T1195" s="3"/>
      <c r="V1195" s="3"/>
      <c r="X1195" s="3"/>
    </row>
    <row r="1196" spans="1:24" s="2" customFormat="1" x14ac:dyDescent="0.2">
      <c r="A1196" s="5"/>
      <c r="B1196" s="5"/>
      <c r="C1196" s="5"/>
      <c r="D1196" s="5"/>
      <c r="F1196" s="3"/>
      <c r="H1196" s="3"/>
      <c r="J1196" s="3"/>
      <c r="L1196" s="3"/>
      <c r="N1196" s="3"/>
      <c r="P1196" s="3"/>
      <c r="R1196" s="3"/>
      <c r="T1196" s="3"/>
      <c r="V1196" s="3"/>
      <c r="X1196" s="3"/>
    </row>
    <row r="1197" spans="1:24" s="2" customFormat="1" x14ac:dyDescent="0.2">
      <c r="A1197" s="5"/>
      <c r="B1197" s="5"/>
      <c r="C1197" s="5"/>
      <c r="D1197" s="5"/>
      <c r="F1197" s="3"/>
      <c r="H1197" s="3"/>
      <c r="J1197" s="3"/>
      <c r="L1197" s="3"/>
      <c r="N1197" s="3"/>
      <c r="P1197" s="3"/>
      <c r="R1197" s="3"/>
      <c r="T1197" s="3"/>
      <c r="V1197" s="3"/>
      <c r="X1197" s="3"/>
    </row>
    <row r="1198" spans="1:24" s="2" customFormat="1" x14ac:dyDescent="0.2">
      <c r="A1198" s="5"/>
      <c r="B1198" s="5"/>
      <c r="C1198" s="5"/>
      <c r="D1198" s="5"/>
      <c r="F1198" s="3"/>
      <c r="H1198" s="3"/>
      <c r="J1198" s="3"/>
      <c r="L1198" s="3"/>
      <c r="N1198" s="3"/>
      <c r="P1198" s="3"/>
      <c r="R1198" s="3"/>
      <c r="T1198" s="3"/>
      <c r="V1198" s="3"/>
      <c r="X1198" s="3"/>
    </row>
    <row r="1199" spans="1:24" s="2" customFormat="1" x14ac:dyDescent="0.2">
      <c r="A1199" s="5"/>
      <c r="B1199" s="5"/>
      <c r="C1199" s="5"/>
      <c r="D1199" s="5"/>
      <c r="F1199" s="3"/>
      <c r="H1199" s="3"/>
      <c r="J1199" s="3"/>
      <c r="L1199" s="3"/>
      <c r="N1199" s="3"/>
      <c r="P1199" s="3"/>
      <c r="R1199" s="3"/>
      <c r="T1199" s="3"/>
      <c r="V1199" s="3"/>
      <c r="X1199" s="3"/>
    </row>
    <row r="1200" spans="1:24" s="2" customFormat="1" x14ac:dyDescent="0.2">
      <c r="A1200" s="5"/>
      <c r="B1200" s="5"/>
      <c r="C1200" s="5"/>
      <c r="D1200" s="5"/>
      <c r="F1200" s="3"/>
      <c r="H1200" s="3"/>
      <c r="J1200" s="3"/>
      <c r="L1200" s="3"/>
      <c r="N1200" s="3"/>
      <c r="P1200" s="3"/>
      <c r="R1200" s="3"/>
      <c r="T1200" s="3"/>
      <c r="V1200" s="3"/>
      <c r="X1200" s="3"/>
    </row>
    <row r="1201" spans="1:24" s="2" customFormat="1" x14ac:dyDescent="0.2">
      <c r="A1201" s="5"/>
      <c r="B1201" s="5"/>
      <c r="C1201" s="5"/>
      <c r="D1201" s="5"/>
      <c r="F1201" s="3"/>
      <c r="H1201" s="3"/>
      <c r="J1201" s="3"/>
      <c r="L1201" s="3"/>
      <c r="N1201" s="3"/>
      <c r="P1201" s="3"/>
      <c r="R1201" s="3"/>
      <c r="T1201" s="3"/>
      <c r="V1201" s="3"/>
      <c r="X1201" s="3"/>
    </row>
    <row r="1202" spans="1:24" s="2" customFormat="1" x14ac:dyDescent="0.2">
      <c r="A1202" s="5"/>
      <c r="B1202" s="5"/>
      <c r="C1202" s="5"/>
      <c r="D1202" s="5"/>
      <c r="F1202" s="3"/>
      <c r="H1202" s="3"/>
      <c r="J1202" s="3"/>
      <c r="L1202" s="3"/>
      <c r="N1202" s="3"/>
      <c r="P1202" s="3"/>
      <c r="R1202" s="3"/>
      <c r="T1202" s="3"/>
      <c r="V1202" s="3"/>
      <c r="X1202" s="3"/>
    </row>
    <row r="1203" spans="1:24" s="2" customFormat="1" x14ac:dyDescent="0.2">
      <c r="A1203" s="5"/>
      <c r="B1203" s="5"/>
      <c r="C1203" s="5"/>
      <c r="D1203" s="5"/>
      <c r="F1203" s="3"/>
      <c r="H1203" s="3"/>
      <c r="J1203" s="3"/>
      <c r="L1203" s="3"/>
      <c r="N1203" s="3"/>
      <c r="P1203" s="3"/>
      <c r="R1203" s="3"/>
      <c r="T1203" s="3"/>
      <c r="V1203" s="3"/>
      <c r="X1203" s="3"/>
    </row>
    <row r="1204" spans="1:24" s="2" customFormat="1" x14ac:dyDescent="0.2">
      <c r="A1204" s="5"/>
      <c r="B1204" s="5"/>
      <c r="C1204" s="5"/>
      <c r="D1204" s="5"/>
      <c r="F1204" s="3"/>
      <c r="H1204" s="3"/>
      <c r="J1204" s="3"/>
      <c r="L1204" s="3"/>
      <c r="N1204" s="3"/>
      <c r="P1204" s="3"/>
      <c r="R1204" s="3"/>
      <c r="T1204" s="3"/>
      <c r="V1204" s="3"/>
      <c r="X1204" s="3"/>
    </row>
    <row r="1205" spans="1:24" s="2" customFormat="1" x14ac:dyDescent="0.2">
      <c r="A1205" s="5"/>
      <c r="B1205" s="5"/>
      <c r="C1205" s="5"/>
      <c r="D1205" s="5"/>
      <c r="F1205" s="3"/>
      <c r="H1205" s="3"/>
      <c r="J1205" s="3"/>
      <c r="L1205" s="3"/>
      <c r="N1205" s="3"/>
      <c r="P1205" s="3"/>
      <c r="R1205" s="3"/>
      <c r="T1205" s="3"/>
      <c r="V1205" s="3"/>
      <c r="X1205" s="3"/>
    </row>
    <row r="1206" spans="1:24" s="2" customFormat="1" x14ac:dyDescent="0.2">
      <c r="A1206" s="5"/>
      <c r="B1206" s="5"/>
      <c r="C1206" s="5"/>
      <c r="D1206" s="5"/>
      <c r="F1206" s="3"/>
      <c r="H1206" s="3"/>
      <c r="J1206" s="3"/>
      <c r="L1206" s="3"/>
      <c r="N1206" s="3"/>
      <c r="P1206" s="3"/>
      <c r="R1206" s="3"/>
      <c r="T1206" s="3"/>
      <c r="V1206" s="3"/>
      <c r="X1206" s="3"/>
    </row>
    <row r="1207" spans="1:24" s="2" customFormat="1" x14ac:dyDescent="0.2">
      <c r="A1207" s="5"/>
      <c r="B1207" s="5"/>
      <c r="C1207" s="5"/>
      <c r="D1207" s="5"/>
      <c r="F1207" s="3"/>
      <c r="H1207" s="3"/>
      <c r="J1207" s="3"/>
      <c r="L1207" s="3"/>
      <c r="N1207" s="3"/>
      <c r="P1207" s="3"/>
      <c r="R1207" s="3"/>
      <c r="T1207" s="3"/>
      <c r="V1207" s="3"/>
      <c r="X1207" s="3"/>
    </row>
    <row r="1208" spans="1:24" s="2" customFormat="1" x14ac:dyDescent="0.2">
      <c r="A1208" s="5"/>
      <c r="B1208" s="5"/>
      <c r="C1208" s="5"/>
      <c r="D1208" s="5"/>
      <c r="F1208" s="3"/>
      <c r="H1208" s="3"/>
      <c r="J1208" s="3"/>
      <c r="L1208" s="3"/>
      <c r="N1208" s="3"/>
      <c r="P1208" s="3"/>
      <c r="R1208" s="3"/>
      <c r="T1208" s="3"/>
      <c r="V1208" s="3"/>
      <c r="X1208" s="3"/>
    </row>
    <row r="1209" spans="1:24" s="2" customFormat="1" x14ac:dyDescent="0.2">
      <c r="A1209" s="5"/>
      <c r="B1209" s="5"/>
      <c r="C1209" s="5"/>
      <c r="D1209" s="5"/>
      <c r="F1209" s="3"/>
      <c r="H1209" s="3"/>
      <c r="J1209" s="3"/>
      <c r="L1209" s="3"/>
      <c r="N1209" s="3"/>
      <c r="P1209" s="3"/>
      <c r="R1209" s="3"/>
      <c r="T1209" s="3"/>
      <c r="V1209" s="3"/>
      <c r="X1209" s="3"/>
    </row>
    <row r="1210" spans="1:24" s="2" customFormat="1" x14ac:dyDescent="0.2">
      <c r="A1210" s="5"/>
      <c r="B1210" s="5"/>
      <c r="C1210" s="5"/>
      <c r="D1210" s="5"/>
      <c r="F1210" s="3"/>
      <c r="H1210" s="3"/>
      <c r="J1210" s="3"/>
      <c r="L1210" s="3"/>
      <c r="N1210" s="3"/>
      <c r="P1210" s="3"/>
      <c r="R1210" s="3"/>
      <c r="T1210" s="3"/>
      <c r="V1210" s="3"/>
      <c r="X1210" s="3"/>
    </row>
    <row r="1211" spans="1:24" s="2" customFormat="1" x14ac:dyDescent="0.2">
      <c r="A1211" s="5"/>
      <c r="B1211" s="5"/>
      <c r="C1211" s="5"/>
      <c r="D1211" s="5"/>
      <c r="F1211" s="3"/>
      <c r="H1211" s="3"/>
      <c r="J1211" s="3"/>
      <c r="L1211" s="3"/>
      <c r="N1211" s="3"/>
      <c r="P1211" s="3"/>
      <c r="R1211" s="3"/>
      <c r="T1211" s="3"/>
      <c r="V1211" s="3"/>
      <c r="X1211" s="3"/>
    </row>
    <row r="1212" spans="1:24" s="2" customFormat="1" x14ac:dyDescent="0.2">
      <c r="A1212" s="5"/>
      <c r="B1212" s="5"/>
      <c r="C1212" s="5"/>
      <c r="D1212" s="5"/>
      <c r="F1212" s="3"/>
      <c r="H1212" s="3"/>
      <c r="J1212" s="3"/>
      <c r="L1212" s="3"/>
      <c r="N1212" s="3"/>
      <c r="P1212" s="3"/>
      <c r="R1212" s="3"/>
      <c r="T1212" s="3"/>
      <c r="V1212" s="3"/>
      <c r="X1212" s="3"/>
    </row>
    <row r="1213" spans="1:24" s="2" customFormat="1" x14ac:dyDescent="0.2">
      <c r="A1213" s="5"/>
      <c r="B1213" s="5"/>
      <c r="C1213" s="5"/>
      <c r="D1213" s="5"/>
      <c r="F1213" s="3"/>
      <c r="H1213" s="3"/>
      <c r="J1213" s="3"/>
      <c r="L1213" s="3"/>
      <c r="N1213" s="3"/>
      <c r="P1213" s="3"/>
      <c r="R1213" s="3"/>
      <c r="T1213" s="3"/>
      <c r="V1213" s="3"/>
      <c r="X1213" s="3"/>
    </row>
    <row r="1214" spans="1:24" s="2" customFormat="1" x14ac:dyDescent="0.2">
      <c r="A1214" s="5"/>
      <c r="B1214" s="5"/>
      <c r="C1214" s="5"/>
      <c r="D1214" s="5"/>
      <c r="F1214" s="3"/>
      <c r="H1214" s="3"/>
      <c r="J1214" s="3"/>
      <c r="L1214" s="3"/>
      <c r="N1214" s="3"/>
      <c r="P1214" s="3"/>
      <c r="R1214" s="3"/>
      <c r="T1214" s="3"/>
      <c r="V1214" s="3"/>
      <c r="X1214" s="3"/>
    </row>
    <row r="1215" spans="1:24" s="2" customFormat="1" x14ac:dyDescent="0.2">
      <c r="A1215" s="5"/>
      <c r="B1215" s="5"/>
      <c r="C1215" s="5"/>
      <c r="D1215" s="5"/>
      <c r="F1215" s="3"/>
      <c r="H1215" s="3"/>
      <c r="J1215" s="3"/>
      <c r="L1215" s="3"/>
      <c r="N1215" s="3"/>
      <c r="P1215" s="3"/>
      <c r="R1215" s="3"/>
      <c r="T1215" s="3"/>
      <c r="V1215" s="3"/>
      <c r="X1215" s="3"/>
    </row>
    <row r="1216" spans="1:24" s="2" customFormat="1" x14ac:dyDescent="0.2">
      <c r="A1216" s="5"/>
      <c r="B1216" s="5"/>
      <c r="C1216" s="5"/>
      <c r="D1216" s="5"/>
      <c r="F1216" s="3"/>
      <c r="H1216" s="3"/>
      <c r="J1216" s="3"/>
      <c r="L1216" s="3"/>
      <c r="N1216" s="3"/>
      <c r="P1216" s="3"/>
      <c r="R1216" s="3"/>
      <c r="T1216" s="3"/>
      <c r="V1216" s="3"/>
      <c r="X1216" s="3"/>
    </row>
    <row r="1217" spans="1:24" s="2" customFormat="1" x14ac:dyDescent="0.2">
      <c r="A1217" s="5"/>
      <c r="B1217" s="5"/>
      <c r="C1217" s="5"/>
      <c r="D1217" s="5"/>
      <c r="F1217" s="3"/>
      <c r="H1217" s="3"/>
      <c r="J1217" s="3"/>
      <c r="L1217" s="3"/>
      <c r="N1217" s="3"/>
      <c r="P1217" s="3"/>
      <c r="R1217" s="3"/>
      <c r="T1217" s="3"/>
      <c r="V1217" s="3"/>
      <c r="X1217" s="3"/>
    </row>
    <row r="1218" spans="1:24" s="2" customFormat="1" x14ac:dyDescent="0.2">
      <c r="A1218" s="5"/>
      <c r="B1218" s="5"/>
      <c r="C1218" s="5"/>
      <c r="D1218" s="5"/>
      <c r="F1218" s="3"/>
      <c r="H1218" s="3"/>
      <c r="J1218" s="3"/>
      <c r="L1218" s="3"/>
      <c r="N1218" s="3"/>
      <c r="P1218" s="3"/>
      <c r="R1218" s="3"/>
      <c r="T1218" s="3"/>
      <c r="V1218" s="3"/>
      <c r="X1218" s="3"/>
    </row>
    <row r="1219" spans="1:24" s="2" customFormat="1" x14ac:dyDescent="0.2">
      <c r="A1219" s="5"/>
      <c r="B1219" s="5"/>
      <c r="C1219" s="5"/>
      <c r="D1219" s="5"/>
      <c r="F1219" s="3"/>
      <c r="H1219" s="3"/>
      <c r="J1219" s="3"/>
      <c r="L1219" s="3"/>
      <c r="N1219" s="3"/>
      <c r="P1219" s="3"/>
      <c r="R1219" s="3"/>
      <c r="T1219" s="3"/>
      <c r="V1219" s="3"/>
      <c r="X1219" s="3"/>
    </row>
    <row r="1220" spans="1:24" s="2" customFormat="1" x14ac:dyDescent="0.2">
      <c r="A1220" s="5"/>
      <c r="B1220" s="5"/>
      <c r="C1220" s="5"/>
      <c r="D1220" s="5"/>
      <c r="F1220" s="3"/>
      <c r="H1220" s="3"/>
      <c r="J1220" s="3"/>
      <c r="L1220" s="3"/>
      <c r="N1220" s="3"/>
      <c r="P1220" s="3"/>
      <c r="R1220" s="3"/>
      <c r="T1220" s="3"/>
      <c r="V1220" s="3"/>
      <c r="X1220" s="3"/>
    </row>
    <row r="1221" spans="1:24" s="2" customFormat="1" x14ac:dyDescent="0.2">
      <c r="A1221" s="5"/>
      <c r="B1221" s="5"/>
      <c r="C1221" s="5"/>
      <c r="D1221" s="5"/>
      <c r="F1221" s="3"/>
      <c r="H1221" s="3"/>
      <c r="J1221" s="3"/>
      <c r="L1221" s="3"/>
      <c r="N1221" s="3"/>
      <c r="P1221" s="3"/>
      <c r="R1221" s="3"/>
      <c r="T1221" s="3"/>
      <c r="V1221" s="3"/>
      <c r="X1221" s="3"/>
    </row>
    <row r="1222" spans="1:24" s="2" customFormat="1" x14ac:dyDescent="0.2">
      <c r="A1222" s="5"/>
      <c r="B1222" s="5"/>
      <c r="C1222" s="5"/>
      <c r="D1222" s="5"/>
      <c r="F1222" s="3"/>
      <c r="H1222" s="3"/>
      <c r="J1222" s="3"/>
      <c r="L1222" s="3"/>
      <c r="N1222" s="3"/>
      <c r="P1222" s="3"/>
      <c r="R1222" s="3"/>
      <c r="T1222" s="3"/>
      <c r="V1222" s="3"/>
      <c r="X1222" s="3"/>
    </row>
    <row r="1223" spans="1:24" s="2" customFormat="1" x14ac:dyDescent="0.2">
      <c r="A1223" s="5"/>
      <c r="B1223" s="5"/>
      <c r="C1223" s="5"/>
      <c r="D1223" s="5"/>
      <c r="F1223" s="3"/>
      <c r="H1223" s="3"/>
      <c r="J1223" s="3"/>
      <c r="L1223" s="3"/>
      <c r="N1223" s="3"/>
      <c r="P1223" s="3"/>
      <c r="R1223" s="3"/>
      <c r="T1223" s="3"/>
      <c r="V1223" s="3"/>
      <c r="X1223" s="3"/>
    </row>
    <row r="1224" spans="1:24" s="2" customFormat="1" x14ac:dyDescent="0.2">
      <c r="A1224" s="5"/>
      <c r="B1224" s="5"/>
      <c r="C1224" s="5"/>
      <c r="D1224" s="5"/>
      <c r="F1224" s="3"/>
      <c r="H1224" s="3"/>
      <c r="J1224" s="3"/>
      <c r="L1224" s="3"/>
      <c r="N1224" s="3"/>
      <c r="P1224" s="3"/>
      <c r="R1224" s="3"/>
      <c r="T1224" s="3"/>
      <c r="V1224" s="3"/>
      <c r="X1224" s="3"/>
    </row>
    <row r="1225" spans="1:24" s="2" customFormat="1" x14ac:dyDescent="0.2">
      <c r="A1225" s="5"/>
      <c r="B1225" s="5"/>
      <c r="C1225" s="5"/>
      <c r="D1225" s="5"/>
      <c r="F1225" s="3"/>
      <c r="H1225" s="3"/>
      <c r="J1225" s="3"/>
      <c r="L1225" s="3"/>
      <c r="N1225" s="3"/>
      <c r="P1225" s="3"/>
      <c r="R1225" s="3"/>
      <c r="T1225" s="3"/>
      <c r="V1225" s="3"/>
      <c r="X1225" s="3"/>
    </row>
    <row r="1226" spans="1:24" s="2" customFormat="1" x14ac:dyDescent="0.2">
      <c r="A1226" s="5"/>
      <c r="B1226" s="5"/>
      <c r="C1226" s="5"/>
      <c r="D1226" s="5"/>
      <c r="F1226" s="3"/>
      <c r="H1226" s="3"/>
      <c r="J1226" s="3"/>
      <c r="L1226" s="3"/>
      <c r="N1226" s="3"/>
      <c r="P1226" s="3"/>
      <c r="R1226" s="3"/>
      <c r="T1226" s="3"/>
      <c r="V1226" s="3"/>
      <c r="X1226" s="3"/>
    </row>
    <row r="1227" spans="1:24" s="2" customFormat="1" x14ac:dyDescent="0.2">
      <c r="A1227" s="5"/>
      <c r="B1227" s="5"/>
      <c r="C1227" s="5"/>
      <c r="D1227" s="5"/>
      <c r="F1227" s="3"/>
      <c r="H1227" s="3"/>
      <c r="J1227" s="3"/>
      <c r="L1227" s="3"/>
      <c r="N1227" s="3"/>
      <c r="P1227" s="3"/>
      <c r="R1227" s="3"/>
      <c r="T1227" s="3"/>
      <c r="V1227" s="3"/>
      <c r="X1227" s="3"/>
    </row>
    <row r="1228" spans="1:24" s="2" customFormat="1" x14ac:dyDescent="0.2">
      <c r="A1228" s="5"/>
      <c r="B1228" s="5"/>
      <c r="C1228" s="5"/>
      <c r="D1228" s="5"/>
      <c r="F1228" s="3"/>
      <c r="H1228" s="3"/>
      <c r="J1228" s="3"/>
      <c r="L1228" s="3"/>
      <c r="N1228" s="3"/>
      <c r="P1228" s="3"/>
      <c r="R1228" s="3"/>
      <c r="T1228" s="3"/>
      <c r="V1228" s="3"/>
      <c r="X1228" s="3"/>
    </row>
    <row r="1229" spans="1:24" s="2" customFormat="1" x14ac:dyDescent="0.2">
      <c r="A1229" s="5"/>
      <c r="B1229" s="5"/>
      <c r="C1229" s="5"/>
      <c r="D1229" s="5"/>
      <c r="F1229" s="3"/>
      <c r="H1229" s="3"/>
      <c r="J1229" s="3"/>
      <c r="L1229" s="3"/>
      <c r="N1229" s="3"/>
      <c r="P1229" s="3"/>
      <c r="R1229" s="3"/>
      <c r="T1229" s="3"/>
      <c r="V1229" s="3"/>
      <c r="X1229" s="3"/>
    </row>
    <row r="1230" spans="1:24" s="2" customFormat="1" x14ac:dyDescent="0.2">
      <c r="A1230" s="5"/>
      <c r="B1230" s="5"/>
      <c r="C1230" s="5"/>
      <c r="D1230" s="5"/>
      <c r="F1230" s="3"/>
      <c r="H1230" s="3"/>
      <c r="J1230" s="3"/>
      <c r="L1230" s="3"/>
      <c r="N1230" s="3"/>
      <c r="P1230" s="3"/>
      <c r="R1230" s="3"/>
      <c r="T1230" s="3"/>
      <c r="V1230" s="3"/>
      <c r="X1230" s="3"/>
    </row>
    <row r="1231" spans="1:24" s="2" customFormat="1" x14ac:dyDescent="0.2">
      <c r="A1231" s="5"/>
      <c r="B1231" s="5"/>
      <c r="C1231" s="5"/>
      <c r="D1231" s="5"/>
      <c r="F1231" s="3"/>
      <c r="H1231" s="3"/>
      <c r="J1231" s="3"/>
      <c r="L1231" s="3"/>
      <c r="N1231" s="3"/>
      <c r="P1231" s="3"/>
      <c r="R1231" s="3"/>
      <c r="T1231" s="3"/>
      <c r="V1231" s="3"/>
      <c r="X1231" s="3"/>
    </row>
    <row r="1232" spans="1:24" s="2" customFormat="1" x14ac:dyDescent="0.2">
      <c r="A1232" s="5"/>
      <c r="B1232" s="5"/>
      <c r="C1232" s="5"/>
      <c r="D1232" s="5"/>
      <c r="F1232" s="3"/>
      <c r="H1232" s="3"/>
      <c r="J1232" s="3"/>
      <c r="L1232" s="3"/>
      <c r="N1232" s="3"/>
      <c r="P1232" s="3"/>
      <c r="R1232" s="3"/>
      <c r="T1232" s="3"/>
      <c r="V1232" s="3"/>
      <c r="X1232" s="3"/>
    </row>
    <row r="1233" spans="1:24" s="2" customFormat="1" x14ac:dyDescent="0.2">
      <c r="A1233" s="5"/>
      <c r="B1233" s="5"/>
      <c r="C1233" s="5"/>
      <c r="D1233" s="5"/>
      <c r="F1233" s="3"/>
      <c r="H1233" s="3"/>
      <c r="J1233" s="3"/>
      <c r="L1233" s="3"/>
      <c r="N1233" s="3"/>
      <c r="P1233" s="3"/>
      <c r="R1233" s="3"/>
      <c r="T1233" s="3"/>
      <c r="V1233" s="3"/>
      <c r="X1233" s="3"/>
    </row>
    <row r="1234" spans="1:24" s="2" customFormat="1" x14ac:dyDescent="0.2">
      <c r="A1234" s="5"/>
      <c r="B1234" s="5"/>
      <c r="C1234" s="5"/>
      <c r="D1234" s="5"/>
      <c r="F1234" s="3"/>
      <c r="H1234" s="3"/>
      <c r="J1234" s="3"/>
      <c r="L1234" s="3"/>
      <c r="N1234" s="3"/>
      <c r="P1234" s="3"/>
      <c r="R1234" s="3"/>
      <c r="T1234" s="3"/>
      <c r="V1234" s="3"/>
      <c r="X1234" s="3"/>
    </row>
    <row r="1235" spans="1:24" s="2" customFormat="1" x14ac:dyDescent="0.2">
      <c r="A1235" s="5"/>
      <c r="B1235" s="5"/>
      <c r="C1235" s="5"/>
      <c r="D1235" s="5"/>
      <c r="F1235" s="3"/>
      <c r="H1235" s="3"/>
      <c r="J1235" s="3"/>
      <c r="L1235" s="3"/>
      <c r="N1235" s="3"/>
      <c r="P1235" s="3"/>
      <c r="R1235" s="3"/>
      <c r="T1235" s="3"/>
      <c r="V1235" s="3"/>
      <c r="X1235" s="3"/>
    </row>
    <row r="1236" spans="1:24" s="2" customFormat="1" x14ac:dyDescent="0.2">
      <c r="A1236" s="5"/>
      <c r="B1236" s="5"/>
      <c r="C1236" s="5"/>
      <c r="D1236" s="5"/>
      <c r="F1236" s="3"/>
      <c r="H1236" s="3"/>
      <c r="J1236" s="3"/>
      <c r="L1236" s="3"/>
      <c r="N1236" s="3"/>
      <c r="P1236" s="3"/>
      <c r="R1236" s="3"/>
      <c r="T1236" s="3"/>
      <c r="V1236" s="3"/>
      <c r="X1236" s="3"/>
    </row>
    <row r="1237" spans="1:24" s="2" customFormat="1" x14ac:dyDescent="0.2">
      <c r="A1237" s="5"/>
      <c r="B1237" s="5"/>
      <c r="C1237" s="5"/>
      <c r="D1237" s="5"/>
      <c r="F1237" s="3"/>
      <c r="H1237" s="3"/>
      <c r="J1237" s="3"/>
      <c r="L1237" s="3"/>
      <c r="N1237" s="3"/>
      <c r="P1237" s="3"/>
      <c r="R1237" s="3"/>
      <c r="T1237" s="3"/>
      <c r="V1237" s="3"/>
      <c r="X1237" s="3"/>
    </row>
    <row r="1238" spans="1:24" s="2" customFormat="1" x14ac:dyDescent="0.2">
      <c r="A1238" s="5"/>
      <c r="B1238" s="5"/>
      <c r="C1238" s="5"/>
      <c r="D1238" s="5"/>
      <c r="F1238" s="3"/>
      <c r="H1238" s="3"/>
      <c r="J1238" s="3"/>
      <c r="L1238" s="3"/>
      <c r="N1238" s="3"/>
      <c r="P1238" s="3"/>
      <c r="R1238" s="3"/>
      <c r="T1238" s="3"/>
      <c r="V1238" s="3"/>
      <c r="X1238" s="3"/>
    </row>
    <row r="1239" spans="1:24" s="2" customFormat="1" x14ac:dyDescent="0.2">
      <c r="A1239" s="5"/>
      <c r="B1239" s="5"/>
      <c r="C1239" s="5"/>
      <c r="D1239" s="5"/>
      <c r="F1239" s="3"/>
      <c r="H1239" s="3"/>
      <c r="J1239" s="3"/>
      <c r="L1239" s="3"/>
      <c r="N1239" s="3"/>
      <c r="P1239" s="3"/>
      <c r="R1239" s="3"/>
      <c r="T1239" s="3"/>
      <c r="V1239" s="3"/>
      <c r="X1239" s="3"/>
    </row>
    <row r="1240" spans="1:24" s="2" customFormat="1" x14ac:dyDescent="0.2">
      <c r="A1240" s="5"/>
      <c r="B1240" s="5"/>
      <c r="C1240" s="5"/>
      <c r="D1240" s="5"/>
      <c r="F1240" s="3"/>
      <c r="H1240" s="3"/>
      <c r="J1240" s="3"/>
      <c r="L1240" s="3"/>
      <c r="N1240" s="3"/>
      <c r="P1240" s="3"/>
      <c r="R1240" s="3"/>
      <c r="T1240" s="3"/>
      <c r="V1240" s="3"/>
      <c r="X1240" s="3"/>
    </row>
    <row r="1241" spans="1:24" s="2" customFormat="1" x14ac:dyDescent="0.2">
      <c r="A1241" s="5"/>
      <c r="B1241" s="5"/>
      <c r="C1241" s="5"/>
      <c r="D1241" s="5"/>
      <c r="F1241" s="3"/>
      <c r="H1241" s="3"/>
      <c r="J1241" s="3"/>
      <c r="L1241" s="3"/>
      <c r="N1241" s="3"/>
      <c r="P1241" s="3"/>
      <c r="R1241" s="3"/>
      <c r="T1241" s="3"/>
      <c r="V1241" s="3"/>
      <c r="X1241" s="3"/>
    </row>
    <row r="1242" spans="1:24" s="2" customFormat="1" x14ac:dyDescent="0.2">
      <c r="A1242" s="5"/>
      <c r="B1242" s="5"/>
      <c r="C1242" s="5"/>
      <c r="D1242" s="5"/>
      <c r="F1242" s="3"/>
      <c r="H1242" s="3"/>
      <c r="J1242" s="3"/>
      <c r="L1242" s="3"/>
      <c r="N1242" s="3"/>
      <c r="P1242" s="3"/>
      <c r="R1242" s="3"/>
      <c r="T1242" s="3"/>
      <c r="V1242" s="3"/>
      <c r="X1242" s="3"/>
    </row>
    <row r="1243" spans="1:24" s="2" customFormat="1" x14ac:dyDescent="0.2">
      <c r="A1243" s="5"/>
      <c r="B1243" s="5"/>
      <c r="C1243" s="5"/>
      <c r="D1243" s="5"/>
      <c r="F1243" s="3"/>
      <c r="H1243" s="3"/>
      <c r="J1243" s="3"/>
      <c r="L1243" s="3"/>
      <c r="N1243" s="3"/>
      <c r="P1243" s="3"/>
      <c r="R1243" s="3"/>
      <c r="T1243" s="3"/>
      <c r="V1243" s="3"/>
      <c r="X1243" s="3"/>
    </row>
    <row r="1244" spans="1:24" s="2" customFormat="1" x14ac:dyDescent="0.2">
      <c r="A1244" s="5"/>
      <c r="B1244" s="5"/>
      <c r="C1244" s="5"/>
      <c r="D1244" s="5"/>
      <c r="F1244" s="3"/>
      <c r="H1244" s="3"/>
      <c r="J1244" s="3"/>
      <c r="L1244" s="3"/>
      <c r="N1244" s="3"/>
      <c r="P1244" s="3"/>
      <c r="R1244" s="3"/>
      <c r="T1244" s="3"/>
      <c r="V1244" s="3"/>
      <c r="X1244" s="3"/>
    </row>
    <row r="1245" spans="1:24" s="2" customFormat="1" x14ac:dyDescent="0.2">
      <c r="A1245" s="5"/>
      <c r="B1245" s="5"/>
      <c r="C1245" s="5"/>
      <c r="D1245" s="5"/>
      <c r="F1245" s="3"/>
      <c r="H1245" s="3"/>
      <c r="J1245" s="3"/>
      <c r="L1245" s="3"/>
      <c r="N1245" s="3"/>
      <c r="P1245" s="3"/>
      <c r="R1245" s="3"/>
      <c r="T1245" s="3"/>
      <c r="V1245" s="3"/>
      <c r="X1245" s="3"/>
    </row>
    <row r="1246" spans="1:24" s="2" customFormat="1" x14ac:dyDescent="0.2">
      <c r="A1246" s="5"/>
      <c r="B1246" s="5"/>
      <c r="C1246" s="5"/>
      <c r="D1246" s="5"/>
      <c r="F1246" s="3"/>
      <c r="H1246" s="3"/>
      <c r="J1246" s="3"/>
      <c r="L1246" s="3"/>
      <c r="N1246" s="3"/>
      <c r="P1246" s="3"/>
      <c r="R1246" s="3"/>
      <c r="T1246" s="3"/>
      <c r="V1246" s="3"/>
      <c r="X1246" s="3"/>
    </row>
    <row r="1247" spans="1:24" s="2" customFormat="1" x14ac:dyDescent="0.2">
      <c r="A1247" s="5"/>
      <c r="B1247" s="5"/>
      <c r="C1247" s="5"/>
      <c r="D1247" s="5"/>
      <c r="F1247" s="3"/>
      <c r="H1247" s="3"/>
      <c r="J1247" s="3"/>
      <c r="L1247" s="3"/>
      <c r="N1247" s="3"/>
      <c r="P1247" s="3"/>
      <c r="R1247" s="3"/>
      <c r="T1247" s="3"/>
      <c r="V1247" s="3"/>
      <c r="X1247" s="3"/>
    </row>
    <row r="1248" spans="1:24" s="2" customFormat="1" x14ac:dyDescent="0.2">
      <c r="A1248" s="5"/>
      <c r="B1248" s="5"/>
      <c r="C1248" s="5"/>
      <c r="D1248" s="5"/>
      <c r="F1248" s="3"/>
      <c r="H1248" s="3"/>
      <c r="J1248" s="3"/>
      <c r="L1248" s="3"/>
      <c r="N1248" s="3"/>
      <c r="P1248" s="3"/>
      <c r="R1248" s="3"/>
      <c r="T1248" s="3"/>
      <c r="V1248" s="3"/>
      <c r="X1248" s="3"/>
    </row>
    <row r="1249" spans="1:24" s="2" customFormat="1" x14ac:dyDescent="0.2">
      <c r="A1249" s="5"/>
      <c r="B1249" s="5"/>
      <c r="C1249" s="5"/>
      <c r="D1249" s="5"/>
      <c r="F1249" s="3"/>
      <c r="H1249" s="3"/>
      <c r="J1249" s="3"/>
      <c r="L1249" s="3"/>
      <c r="N1249" s="3"/>
      <c r="P1249" s="3"/>
      <c r="R1249" s="3"/>
      <c r="T1249" s="3"/>
      <c r="V1249" s="3"/>
      <c r="X1249" s="3"/>
    </row>
    <row r="1250" spans="1:24" s="2" customFormat="1" x14ac:dyDescent="0.2">
      <c r="A1250" s="5"/>
      <c r="B1250" s="5"/>
      <c r="C1250" s="5"/>
      <c r="D1250" s="5"/>
      <c r="F1250" s="3"/>
      <c r="H1250" s="3"/>
      <c r="J1250" s="3"/>
      <c r="L1250" s="3"/>
      <c r="N1250" s="3"/>
      <c r="P1250" s="3"/>
      <c r="R1250" s="3"/>
      <c r="T1250" s="3"/>
      <c r="V1250" s="3"/>
      <c r="X1250" s="3"/>
    </row>
    <row r="1251" spans="1:24" s="2" customFormat="1" x14ac:dyDescent="0.2">
      <c r="A1251" s="5"/>
      <c r="B1251" s="5"/>
      <c r="C1251" s="5"/>
      <c r="D1251" s="5"/>
      <c r="F1251" s="3"/>
      <c r="H1251" s="3"/>
      <c r="J1251" s="3"/>
      <c r="L1251" s="3"/>
      <c r="N1251" s="3"/>
      <c r="P1251" s="3"/>
      <c r="R1251" s="3"/>
      <c r="T1251" s="3"/>
      <c r="V1251" s="3"/>
      <c r="X1251" s="3"/>
    </row>
    <row r="1252" spans="1:24" s="2" customFormat="1" x14ac:dyDescent="0.2">
      <c r="A1252" s="5"/>
      <c r="B1252" s="5"/>
      <c r="C1252" s="5"/>
      <c r="D1252" s="5"/>
      <c r="F1252" s="3"/>
      <c r="H1252" s="3"/>
      <c r="J1252" s="3"/>
      <c r="L1252" s="3"/>
      <c r="N1252" s="3"/>
      <c r="P1252" s="3"/>
      <c r="R1252" s="3"/>
      <c r="T1252" s="3"/>
      <c r="V1252" s="3"/>
      <c r="X1252" s="3"/>
    </row>
    <row r="1253" spans="1:24" s="2" customFormat="1" x14ac:dyDescent="0.2">
      <c r="A1253" s="5"/>
      <c r="B1253" s="5"/>
      <c r="C1253" s="5"/>
      <c r="D1253" s="5"/>
      <c r="F1253" s="3"/>
      <c r="H1253" s="3"/>
      <c r="J1253" s="3"/>
      <c r="L1253" s="3"/>
      <c r="N1253" s="3"/>
      <c r="P1253" s="3"/>
      <c r="R1253" s="3"/>
      <c r="T1253" s="3"/>
      <c r="V1253" s="3"/>
      <c r="X1253" s="3"/>
    </row>
    <row r="1254" spans="1:24" s="2" customFormat="1" x14ac:dyDescent="0.2">
      <c r="A1254" s="5"/>
      <c r="B1254" s="5"/>
      <c r="C1254" s="5"/>
      <c r="D1254" s="5"/>
      <c r="F1254" s="3"/>
      <c r="H1254" s="3"/>
      <c r="J1254" s="3"/>
      <c r="L1254" s="3"/>
      <c r="N1254" s="3"/>
      <c r="P1254" s="3"/>
      <c r="R1254" s="3"/>
      <c r="T1254" s="3"/>
      <c r="V1254" s="3"/>
      <c r="X1254" s="3"/>
    </row>
    <row r="1255" spans="1:24" s="2" customFormat="1" x14ac:dyDescent="0.2">
      <c r="A1255" s="5"/>
      <c r="B1255" s="5"/>
      <c r="C1255" s="5"/>
      <c r="D1255" s="5"/>
      <c r="F1255" s="3"/>
      <c r="H1255" s="3"/>
      <c r="J1255" s="3"/>
      <c r="L1255" s="3"/>
      <c r="N1255" s="3"/>
      <c r="P1255" s="3"/>
      <c r="R1255" s="3"/>
      <c r="T1255" s="3"/>
      <c r="V1255" s="3"/>
      <c r="X1255" s="3"/>
    </row>
    <row r="1256" spans="1:24" s="2" customFormat="1" x14ac:dyDescent="0.2">
      <c r="A1256" s="5"/>
      <c r="B1256" s="5"/>
      <c r="C1256" s="5"/>
      <c r="D1256" s="5"/>
      <c r="F1256" s="3"/>
      <c r="H1256" s="3"/>
      <c r="J1256" s="3"/>
      <c r="L1256" s="3"/>
      <c r="N1256" s="3"/>
      <c r="P1256" s="3"/>
      <c r="R1256" s="3"/>
      <c r="T1256" s="3"/>
      <c r="V1256" s="3"/>
      <c r="X1256" s="3"/>
    </row>
    <row r="1257" spans="1:24" s="2" customFormat="1" x14ac:dyDescent="0.2">
      <c r="A1257" s="5"/>
      <c r="B1257" s="5"/>
      <c r="C1257" s="5"/>
      <c r="D1257" s="5"/>
      <c r="F1257" s="3"/>
      <c r="H1257" s="3"/>
      <c r="J1257" s="3"/>
      <c r="L1257" s="3"/>
      <c r="N1257" s="3"/>
      <c r="P1257" s="3"/>
      <c r="R1257" s="3"/>
      <c r="T1257" s="3"/>
      <c r="V1257" s="3"/>
      <c r="X1257" s="3"/>
    </row>
    <row r="1258" spans="1:24" s="2" customFormat="1" x14ac:dyDescent="0.2">
      <c r="A1258" s="5"/>
      <c r="B1258" s="5"/>
      <c r="C1258" s="5"/>
      <c r="D1258" s="5"/>
      <c r="F1258" s="3"/>
      <c r="H1258" s="3"/>
      <c r="J1258" s="3"/>
      <c r="L1258" s="3"/>
      <c r="N1258" s="3"/>
      <c r="P1258" s="3"/>
      <c r="R1258" s="3"/>
      <c r="T1258" s="3"/>
      <c r="V1258" s="3"/>
      <c r="X1258" s="3"/>
    </row>
    <row r="1259" spans="1:24" s="2" customFormat="1" x14ac:dyDescent="0.2">
      <c r="A1259" s="5"/>
      <c r="B1259" s="5"/>
      <c r="C1259" s="5"/>
      <c r="D1259" s="5"/>
      <c r="F1259" s="3"/>
      <c r="H1259" s="3"/>
      <c r="J1259" s="3"/>
      <c r="L1259" s="3"/>
      <c r="N1259" s="3"/>
      <c r="P1259" s="3"/>
      <c r="R1259" s="3"/>
      <c r="T1259" s="3"/>
      <c r="V1259" s="3"/>
      <c r="X1259" s="3"/>
    </row>
    <row r="1260" spans="1:24" s="2" customFormat="1" x14ac:dyDescent="0.2">
      <c r="A1260" s="5"/>
      <c r="B1260" s="5"/>
      <c r="C1260" s="5"/>
      <c r="D1260" s="5"/>
      <c r="F1260" s="3"/>
      <c r="H1260" s="3"/>
      <c r="J1260" s="3"/>
      <c r="L1260" s="3"/>
      <c r="N1260" s="3"/>
      <c r="P1260" s="3"/>
      <c r="R1260" s="3"/>
      <c r="T1260" s="3"/>
      <c r="V1260" s="3"/>
      <c r="X1260" s="3"/>
    </row>
    <row r="1261" spans="1:24" s="2" customFormat="1" x14ac:dyDescent="0.2">
      <c r="A1261" s="5"/>
      <c r="B1261" s="5"/>
      <c r="C1261" s="5"/>
      <c r="D1261" s="5"/>
      <c r="F1261" s="3"/>
      <c r="H1261" s="3"/>
      <c r="J1261" s="3"/>
      <c r="L1261" s="3"/>
      <c r="N1261" s="3"/>
      <c r="P1261" s="3"/>
      <c r="R1261" s="3"/>
      <c r="T1261" s="3"/>
      <c r="V1261" s="3"/>
      <c r="X1261" s="3"/>
    </row>
    <row r="1262" spans="1:24" s="2" customFormat="1" x14ac:dyDescent="0.2">
      <c r="A1262" s="5"/>
      <c r="B1262" s="5"/>
      <c r="C1262" s="5"/>
      <c r="D1262" s="5"/>
      <c r="F1262" s="3"/>
      <c r="H1262" s="3"/>
      <c r="J1262" s="3"/>
      <c r="L1262" s="3"/>
      <c r="N1262" s="3"/>
      <c r="P1262" s="3"/>
      <c r="R1262" s="3"/>
      <c r="T1262" s="3"/>
      <c r="V1262" s="3"/>
      <c r="X1262" s="3"/>
    </row>
    <row r="1263" spans="1:24" s="2" customFormat="1" x14ac:dyDescent="0.2">
      <c r="A1263" s="5"/>
      <c r="B1263" s="5"/>
      <c r="C1263" s="5"/>
      <c r="D1263" s="5"/>
      <c r="F1263" s="3"/>
      <c r="H1263" s="3"/>
      <c r="J1263" s="3"/>
      <c r="L1263" s="3"/>
      <c r="N1263" s="3"/>
      <c r="P1263" s="3"/>
      <c r="R1263" s="3"/>
      <c r="T1263" s="3"/>
      <c r="V1263" s="3"/>
      <c r="X1263" s="3"/>
    </row>
    <row r="1264" spans="1:24" s="2" customFormat="1" x14ac:dyDescent="0.2">
      <c r="A1264" s="5"/>
      <c r="B1264" s="5"/>
      <c r="C1264" s="5"/>
      <c r="D1264" s="5"/>
      <c r="F1264" s="3"/>
      <c r="H1264" s="3"/>
      <c r="J1264" s="3"/>
      <c r="L1264" s="3"/>
      <c r="N1264" s="3"/>
      <c r="P1264" s="3"/>
      <c r="R1264" s="3"/>
      <c r="T1264" s="3"/>
      <c r="V1264" s="3"/>
      <c r="X1264" s="3"/>
    </row>
    <row r="1265" spans="1:24" s="2" customFormat="1" x14ac:dyDescent="0.2">
      <c r="A1265" s="5"/>
      <c r="B1265" s="5"/>
      <c r="C1265" s="5"/>
      <c r="D1265" s="5"/>
      <c r="F1265" s="3"/>
      <c r="H1265" s="3"/>
      <c r="J1265" s="3"/>
      <c r="L1265" s="3"/>
      <c r="N1265" s="3"/>
      <c r="P1265" s="3"/>
      <c r="R1265" s="3"/>
      <c r="T1265" s="3"/>
      <c r="V1265" s="3"/>
      <c r="X1265" s="3"/>
    </row>
    <row r="1266" spans="1:24" s="2" customFormat="1" x14ac:dyDescent="0.2">
      <c r="A1266" s="5"/>
      <c r="B1266" s="5"/>
      <c r="C1266" s="5"/>
      <c r="D1266" s="5"/>
      <c r="F1266" s="3"/>
      <c r="H1266" s="3"/>
      <c r="J1266" s="3"/>
      <c r="L1266" s="3"/>
      <c r="N1266" s="3"/>
      <c r="P1266" s="3"/>
      <c r="R1266" s="3"/>
      <c r="T1266" s="3"/>
      <c r="V1266" s="3"/>
      <c r="X1266" s="3"/>
    </row>
    <row r="1267" spans="1:24" s="2" customFormat="1" x14ac:dyDescent="0.2">
      <c r="A1267" s="5"/>
      <c r="B1267" s="5"/>
      <c r="C1267" s="5"/>
      <c r="D1267" s="5"/>
      <c r="F1267" s="3"/>
      <c r="H1267" s="3"/>
      <c r="J1267" s="3"/>
      <c r="L1267" s="3"/>
      <c r="N1267" s="3"/>
      <c r="P1267" s="3"/>
      <c r="R1267" s="3"/>
      <c r="T1267" s="3"/>
      <c r="V1267" s="3"/>
      <c r="X1267" s="3"/>
    </row>
    <row r="1268" spans="1:24" s="2" customFormat="1" x14ac:dyDescent="0.2">
      <c r="A1268" s="5"/>
      <c r="B1268" s="5"/>
      <c r="C1268" s="5"/>
      <c r="D1268" s="5"/>
      <c r="F1268" s="3"/>
      <c r="H1268" s="3"/>
      <c r="J1268" s="3"/>
      <c r="L1268" s="3"/>
      <c r="N1268" s="3"/>
      <c r="P1268" s="3"/>
      <c r="R1268" s="3"/>
      <c r="T1268" s="3"/>
      <c r="V1268" s="3"/>
      <c r="X1268" s="3"/>
    </row>
    <row r="1269" spans="1:24" s="2" customFormat="1" x14ac:dyDescent="0.2">
      <c r="A1269" s="5"/>
      <c r="B1269" s="5"/>
      <c r="C1269" s="5"/>
      <c r="D1269" s="5"/>
      <c r="F1269" s="3"/>
      <c r="H1269" s="3"/>
      <c r="J1269" s="3"/>
      <c r="L1269" s="3"/>
      <c r="N1269" s="3"/>
      <c r="P1269" s="3"/>
      <c r="R1269" s="3"/>
      <c r="T1269" s="3"/>
      <c r="V1269" s="3"/>
      <c r="X1269" s="3"/>
    </row>
    <row r="1270" spans="1:24" s="2" customFormat="1" x14ac:dyDescent="0.2">
      <c r="A1270" s="5"/>
      <c r="B1270" s="5"/>
      <c r="C1270" s="5"/>
      <c r="D1270" s="5"/>
      <c r="F1270" s="3"/>
      <c r="H1270" s="3"/>
      <c r="J1270" s="3"/>
      <c r="L1270" s="3"/>
      <c r="N1270" s="3"/>
      <c r="P1270" s="3"/>
      <c r="R1270" s="3"/>
      <c r="T1270" s="3"/>
      <c r="V1270" s="3"/>
      <c r="X1270" s="3"/>
    </row>
    <row r="1271" spans="1:24" s="2" customFormat="1" x14ac:dyDescent="0.2">
      <c r="A1271" s="5"/>
      <c r="B1271" s="5"/>
      <c r="C1271" s="5"/>
      <c r="D1271" s="5"/>
      <c r="F1271" s="3"/>
      <c r="H1271" s="3"/>
      <c r="J1271" s="3"/>
      <c r="L1271" s="3"/>
      <c r="N1271" s="3"/>
      <c r="P1271" s="3"/>
      <c r="R1271" s="3"/>
      <c r="T1271" s="3"/>
      <c r="V1271" s="3"/>
      <c r="X1271" s="3"/>
    </row>
    <row r="1272" spans="1:24" s="2" customFormat="1" x14ac:dyDescent="0.2">
      <c r="A1272" s="5"/>
      <c r="B1272" s="5"/>
      <c r="C1272" s="5"/>
      <c r="D1272" s="5"/>
      <c r="F1272" s="3"/>
      <c r="H1272" s="3"/>
      <c r="J1272" s="3"/>
      <c r="L1272" s="3"/>
      <c r="N1272" s="3"/>
      <c r="P1272" s="3"/>
      <c r="R1272" s="3"/>
      <c r="T1272" s="3"/>
      <c r="V1272" s="3"/>
      <c r="X1272" s="3"/>
    </row>
    <row r="1273" spans="1:24" s="2" customFormat="1" x14ac:dyDescent="0.2">
      <c r="A1273" s="5"/>
      <c r="B1273" s="5"/>
      <c r="C1273" s="5"/>
      <c r="D1273" s="5"/>
      <c r="F1273" s="3"/>
      <c r="H1273" s="3"/>
      <c r="J1273" s="3"/>
      <c r="L1273" s="3"/>
      <c r="N1273" s="3"/>
      <c r="P1273" s="3"/>
      <c r="R1273" s="3"/>
      <c r="T1273" s="3"/>
      <c r="V1273" s="3"/>
      <c r="X1273" s="3"/>
    </row>
    <row r="1274" spans="1:24" s="2" customFormat="1" x14ac:dyDescent="0.2">
      <c r="A1274" s="5"/>
      <c r="B1274" s="5"/>
      <c r="C1274" s="5"/>
      <c r="D1274" s="5"/>
      <c r="F1274" s="3"/>
      <c r="H1274" s="3"/>
      <c r="J1274" s="3"/>
      <c r="L1274" s="3"/>
      <c r="N1274" s="3"/>
      <c r="P1274" s="3"/>
      <c r="R1274" s="3"/>
      <c r="T1274" s="3"/>
      <c r="V1274" s="3"/>
      <c r="X1274" s="3"/>
    </row>
    <row r="1275" spans="1:24" s="2" customFormat="1" x14ac:dyDescent="0.2">
      <c r="A1275" s="5"/>
      <c r="B1275" s="5"/>
      <c r="C1275" s="5"/>
      <c r="D1275" s="5"/>
      <c r="F1275" s="3"/>
      <c r="H1275" s="3"/>
      <c r="J1275" s="3"/>
      <c r="L1275" s="3"/>
      <c r="N1275" s="3"/>
      <c r="P1275" s="3"/>
      <c r="R1275" s="3"/>
      <c r="T1275" s="3"/>
      <c r="V1275" s="3"/>
      <c r="X1275" s="3"/>
    </row>
    <row r="1276" spans="1:24" s="2" customFormat="1" x14ac:dyDescent="0.2">
      <c r="A1276" s="5"/>
      <c r="B1276" s="5"/>
      <c r="C1276" s="5"/>
      <c r="D1276" s="5"/>
      <c r="F1276" s="3"/>
      <c r="H1276" s="3"/>
      <c r="J1276" s="3"/>
      <c r="L1276" s="3"/>
      <c r="N1276" s="3"/>
      <c r="P1276" s="3"/>
      <c r="R1276" s="3"/>
      <c r="T1276" s="3"/>
      <c r="V1276" s="3"/>
      <c r="X1276" s="3"/>
    </row>
    <row r="1277" spans="1:24" s="2" customFormat="1" x14ac:dyDescent="0.2">
      <c r="A1277" s="5"/>
      <c r="B1277" s="5"/>
      <c r="C1277" s="5"/>
      <c r="D1277" s="5"/>
      <c r="F1277" s="3"/>
      <c r="H1277" s="3"/>
      <c r="J1277" s="3"/>
      <c r="L1277" s="3"/>
      <c r="N1277" s="3"/>
      <c r="P1277" s="3"/>
      <c r="R1277" s="3"/>
      <c r="T1277" s="3"/>
      <c r="V1277" s="3"/>
      <c r="X1277" s="3"/>
    </row>
    <row r="1278" spans="1:24" s="2" customFormat="1" x14ac:dyDescent="0.2">
      <c r="A1278" s="5"/>
      <c r="B1278" s="5"/>
      <c r="C1278" s="5"/>
      <c r="D1278" s="5"/>
      <c r="F1278" s="3"/>
      <c r="H1278" s="3"/>
      <c r="J1278" s="3"/>
      <c r="L1278" s="3"/>
      <c r="N1278" s="3"/>
      <c r="P1278" s="3"/>
      <c r="R1278" s="3"/>
      <c r="T1278" s="3"/>
      <c r="V1278" s="3"/>
      <c r="X1278" s="3"/>
    </row>
    <row r="1279" spans="1:24" s="2" customFormat="1" x14ac:dyDescent="0.2">
      <c r="A1279" s="5"/>
      <c r="B1279" s="5"/>
      <c r="C1279" s="5"/>
      <c r="D1279" s="5"/>
      <c r="F1279" s="3"/>
      <c r="H1279" s="3"/>
      <c r="J1279" s="3"/>
      <c r="L1279" s="3"/>
      <c r="N1279" s="3"/>
      <c r="P1279" s="3"/>
      <c r="R1279" s="3"/>
      <c r="T1279" s="3"/>
      <c r="V1279" s="3"/>
      <c r="X1279" s="3"/>
    </row>
    <row r="1280" spans="1:24" s="2" customFormat="1" x14ac:dyDescent="0.2">
      <c r="A1280" s="5"/>
      <c r="B1280" s="5"/>
      <c r="C1280" s="5"/>
      <c r="D1280" s="5"/>
      <c r="F1280" s="3"/>
      <c r="H1280" s="3"/>
      <c r="J1280" s="3"/>
      <c r="L1280" s="3"/>
      <c r="N1280" s="3"/>
      <c r="P1280" s="3"/>
      <c r="R1280" s="3"/>
      <c r="T1280" s="3"/>
      <c r="V1280" s="3"/>
      <c r="X1280" s="3"/>
    </row>
    <row r="1281" spans="1:24" s="2" customFormat="1" x14ac:dyDescent="0.2">
      <c r="A1281" s="5"/>
      <c r="B1281" s="5"/>
      <c r="C1281" s="5"/>
      <c r="D1281" s="5"/>
      <c r="F1281" s="3"/>
      <c r="H1281" s="3"/>
      <c r="J1281" s="3"/>
      <c r="L1281" s="3"/>
      <c r="N1281" s="3"/>
      <c r="P1281" s="3"/>
      <c r="R1281" s="3"/>
      <c r="T1281" s="3"/>
      <c r="V1281" s="3"/>
      <c r="X1281" s="3"/>
    </row>
    <row r="1282" spans="1:24" s="2" customFormat="1" x14ac:dyDescent="0.2">
      <c r="A1282" s="5"/>
      <c r="B1282" s="5"/>
      <c r="C1282" s="5"/>
      <c r="D1282" s="5"/>
      <c r="F1282" s="3"/>
      <c r="H1282" s="3"/>
      <c r="J1282" s="3"/>
      <c r="L1282" s="3"/>
      <c r="N1282" s="3"/>
      <c r="P1282" s="3"/>
      <c r="R1282" s="3"/>
      <c r="T1282" s="3"/>
      <c r="V1282" s="3"/>
      <c r="X1282" s="3"/>
    </row>
    <row r="1283" spans="1:24" s="2" customFormat="1" x14ac:dyDescent="0.2">
      <c r="A1283" s="5"/>
      <c r="B1283" s="5"/>
      <c r="C1283" s="5"/>
      <c r="D1283" s="5"/>
      <c r="F1283" s="3"/>
      <c r="H1283" s="3"/>
      <c r="J1283" s="3"/>
      <c r="L1283" s="3"/>
      <c r="N1283" s="3"/>
      <c r="P1283" s="3"/>
      <c r="R1283" s="3"/>
      <c r="T1283" s="3"/>
      <c r="V1283" s="3"/>
      <c r="X1283" s="3"/>
    </row>
    <row r="1284" spans="1:24" s="2" customFormat="1" x14ac:dyDescent="0.2">
      <c r="A1284" s="5"/>
      <c r="B1284" s="5"/>
      <c r="C1284" s="5"/>
      <c r="D1284" s="5"/>
      <c r="F1284" s="3"/>
      <c r="H1284" s="3"/>
      <c r="J1284" s="3"/>
      <c r="L1284" s="3"/>
      <c r="N1284" s="3"/>
      <c r="P1284" s="3"/>
      <c r="R1284" s="3"/>
      <c r="T1284" s="3"/>
      <c r="V1284" s="3"/>
      <c r="X1284" s="3"/>
    </row>
    <row r="1285" spans="1:24" s="2" customFormat="1" x14ac:dyDescent="0.2">
      <c r="A1285" s="5"/>
      <c r="B1285" s="5"/>
      <c r="C1285" s="5"/>
      <c r="D1285" s="5"/>
      <c r="F1285" s="3"/>
      <c r="H1285" s="3"/>
      <c r="J1285" s="3"/>
      <c r="L1285" s="3"/>
      <c r="N1285" s="3"/>
      <c r="P1285" s="3"/>
      <c r="R1285" s="3"/>
      <c r="T1285" s="3"/>
      <c r="V1285" s="3"/>
      <c r="X1285" s="3"/>
    </row>
    <row r="1286" spans="1:24" s="2" customFormat="1" x14ac:dyDescent="0.2">
      <c r="A1286" s="5"/>
      <c r="B1286" s="5"/>
      <c r="C1286" s="5"/>
      <c r="D1286" s="5"/>
      <c r="F1286" s="3"/>
      <c r="H1286" s="3"/>
      <c r="J1286" s="3"/>
      <c r="L1286" s="3"/>
      <c r="N1286" s="3"/>
      <c r="P1286" s="3"/>
      <c r="R1286" s="3"/>
      <c r="T1286" s="3"/>
      <c r="V1286" s="3"/>
      <c r="X1286" s="3"/>
    </row>
    <row r="1287" spans="1:24" s="2" customFormat="1" x14ac:dyDescent="0.2">
      <c r="A1287" s="5"/>
      <c r="B1287" s="5"/>
      <c r="C1287" s="5"/>
      <c r="D1287" s="5"/>
      <c r="F1287" s="3"/>
      <c r="H1287" s="3"/>
      <c r="J1287" s="3"/>
      <c r="L1287" s="3"/>
      <c r="N1287" s="3"/>
      <c r="P1287" s="3"/>
      <c r="R1287" s="3"/>
      <c r="T1287" s="3"/>
      <c r="V1287" s="3"/>
      <c r="X1287" s="3"/>
    </row>
    <row r="1288" spans="1:24" s="2" customFormat="1" x14ac:dyDescent="0.2">
      <c r="A1288" s="5"/>
      <c r="B1288" s="5"/>
      <c r="C1288" s="5"/>
      <c r="D1288" s="5"/>
      <c r="F1288" s="3"/>
      <c r="H1288" s="3"/>
      <c r="J1288" s="3"/>
      <c r="L1288" s="3"/>
      <c r="N1288" s="3"/>
      <c r="P1288" s="3"/>
      <c r="R1288" s="3"/>
      <c r="T1288" s="3"/>
      <c r="V1288" s="3"/>
      <c r="X1288" s="3"/>
    </row>
    <row r="1289" spans="1:24" s="2" customFormat="1" x14ac:dyDescent="0.2">
      <c r="A1289" s="5"/>
      <c r="B1289" s="5"/>
      <c r="C1289" s="5"/>
      <c r="D1289" s="5"/>
      <c r="F1289" s="3"/>
      <c r="H1289" s="3"/>
      <c r="J1289" s="3"/>
      <c r="L1289" s="3"/>
      <c r="N1289" s="3"/>
      <c r="P1289" s="3"/>
      <c r="R1289" s="3"/>
      <c r="T1289" s="3"/>
      <c r="V1289" s="3"/>
      <c r="X1289" s="3"/>
    </row>
    <row r="1290" spans="1:24" s="2" customFormat="1" x14ac:dyDescent="0.2">
      <c r="A1290" s="5"/>
      <c r="B1290" s="5"/>
      <c r="C1290" s="5"/>
      <c r="D1290" s="5"/>
      <c r="F1290" s="3"/>
      <c r="H1290" s="3"/>
      <c r="J1290" s="3"/>
      <c r="L1290" s="3"/>
      <c r="N1290" s="3"/>
      <c r="P1290" s="3"/>
      <c r="R1290" s="3"/>
      <c r="T1290" s="3"/>
      <c r="V1290" s="3"/>
      <c r="X1290" s="3"/>
    </row>
    <row r="1291" spans="1:24" s="2" customFormat="1" x14ac:dyDescent="0.2">
      <c r="A1291" s="5"/>
      <c r="B1291" s="5"/>
      <c r="C1291" s="5"/>
      <c r="D1291" s="5"/>
      <c r="F1291" s="3"/>
      <c r="H1291" s="3"/>
      <c r="J1291" s="3"/>
      <c r="L1291" s="3"/>
      <c r="N1291" s="3"/>
      <c r="P1291" s="3"/>
      <c r="R1291" s="3"/>
      <c r="T1291" s="3"/>
      <c r="V1291" s="3"/>
      <c r="X1291" s="3"/>
    </row>
    <row r="1292" spans="1:24" s="2" customFormat="1" x14ac:dyDescent="0.2">
      <c r="A1292" s="5"/>
      <c r="B1292" s="5"/>
      <c r="C1292" s="5"/>
      <c r="D1292" s="5"/>
      <c r="F1292" s="3"/>
      <c r="H1292" s="3"/>
      <c r="J1292" s="3"/>
      <c r="L1292" s="3"/>
      <c r="N1292" s="3"/>
      <c r="P1292" s="3"/>
      <c r="R1292" s="3"/>
      <c r="T1292" s="3"/>
      <c r="V1292" s="3"/>
      <c r="X1292" s="3"/>
    </row>
    <row r="1293" spans="1:24" s="2" customFormat="1" x14ac:dyDescent="0.2">
      <c r="A1293" s="5"/>
      <c r="B1293" s="5"/>
      <c r="C1293" s="5"/>
      <c r="D1293" s="5"/>
      <c r="F1293" s="3"/>
      <c r="H1293" s="3"/>
      <c r="J1293" s="3"/>
      <c r="L1293" s="3"/>
      <c r="N1293" s="3"/>
      <c r="P1293" s="3"/>
      <c r="R1293" s="3"/>
      <c r="T1293" s="3"/>
      <c r="V1293" s="3"/>
      <c r="X1293" s="3"/>
    </row>
    <row r="1294" spans="1:24" s="2" customFormat="1" x14ac:dyDescent="0.2">
      <c r="A1294" s="5"/>
      <c r="B1294" s="5"/>
      <c r="C1294" s="5"/>
      <c r="D1294" s="5"/>
      <c r="F1294" s="3"/>
      <c r="H1294" s="3"/>
      <c r="J1294" s="3"/>
      <c r="L1294" s="3"/>
      <c r="N1294" s="3"/>
      <c r="P1294" s="3"/>
      <c r="R1294" s="3"/>
      <c r="T1294" s="3"/>
      <c r="V1294" s="3"/>
      <c r="X1294" s="3"/>
    </row>
    <row r="1295" spans="1:24" s="2" customFormat="1" x14ac:dyDescent="0.2">
      <c r="A1295" s="5"/>
      <c r="B1295" s="5"/>
      <c r="C1295" s="5"/>
      <c r="D1295" s="5"/>
      <c r="F1295" s="3"/>
      <c r="H1295" s="3"/>
      <c r="J1295" s="3"/>
      <c r="L1295" s="3"/>
      <c r="N1295" s="3"/>
      <c r="P1295" s="3"/>
      <c r="R1295" s="3"/>
      <c r="T1295" s="3"/>
      <c r="V1295" s="3"/>
      <c r="X1295" s="3"/>
    </row>
    <row r="1296" spans="1:24" s="2" customFormat="1" x14ac:dyDescent="0.2">
      <c r="A1296" s="5"/>
      <c r="B1296" s="5"/>
      <c r="C1296" s="5"/>
      <c r="D1296" s="5"/>
      <c r="F1296" s="3"/>
      <c r="H1296" s="3"/>
      <c r="J1296" s="3"/>
      <c r="L1296" s="3"/>
      <c r="N1296" s="3"/>
      <c r="P1296" s="3"/>
      <c r="R1296" s="3"/>
      <c r="T1296" s="3"/>
      <c r="V1296" s="3"/>
      <c r="X1296" s="3"/>
    </row>
    <row r="1297" spans="1:24" s="2" customFormat="1" x14ac:dyDescent="0.2">
      <c r="A1297" s="5"/>
      <c r="B1297" s="5"/>
      <c r="C1297" s="5"/>
      <c r="D1297" s="5"/>
      <c r="F1297" s="3"/>
      <c r="H1297" s="3"/>
      <c r="J1297" s="3"/>
      <c r="L1297" s="3"/>
      <c r="N1297" s="3"/>
      <c r="P1297" s="3"/>
      <c r="R1297" s="3"/>
      <c r="T1297" s="3"/>
      <c r="V1297" s="3"/>
      <c r="X1297" s="3"/>
    </row>
    <row r="1298" spans="1:24" s="2" customFormat="1" x14ac:dyDescent="0.2">
      <c r="A1298" s="5"/>
      <c r="B1298" s="5"/>
      <c r="C1298" s="5"/>
      <c r="D1298" s="5"/>
      <c r="F1298" s="3"/>
      <c r="H1298" s="3"/>
      <c r="J1298" s="3"/>
      <c r="L1298" s="3"/>
      <c r="N1298" s="3"/>
      <c r="P1298" s="3"/>
      <c r="R1298" s="3"/>
      <c r="T1298" s="3"/>
      <c r="V1298" s="3"/>
      <c r="X1298" s="3"/>
    </row>
    <row r="1299" spans="1:24" s="2" customFormat="1" x14ac:dyDescent="0.2">
      <c r="A1299" s="5"/>
      <c r="B1299" s="5"/>
      <c r="C1299" s="5"/>
      <c r="D1299" s="5"/>
      <c r="F1299" s="3"/>
      <c r="H1299" s="3"/>
      <c r="J1299" s="3"/>
      <c r="L1299" s="3"/>
      <c r="N1299" s="3"/>
      <c r="P1299" s="3"/>
      <c r="R1299" s="3"/>
      <c r="T1299" s="3"/>
      <c r="V1299" s="3"/>
      <c r="X1299" s="3"/>
    </row>
    <row r="1300" spans="1:24" s="2" customFormat="1" x14ac:dyDescent="0.2">
      <c r="A1300" s="5"/>
      <c r="B1300" s="5"/>
      <c r="C1300" s="5"/>
      <c r="D1300" s="5"/>
      <c r="F1300" s="3"/>
      <c r="H1300" s="3"/>
      <c r="J1300" s="3"/>
      <c r="L1300" s="3"/>
      <c r="N1300" s="3"/>
      <c r="P1300" s="3"/>
      <c r="R1300" s="3"/>
      <c r="T1300" s="3"/>
      <c r="V1300" s="3"/>
      <c r="X1300" s="3"/>
    </row>
    <row r="1301" spans="1:24" s="2" customFormat="1" x14ac:dyDescent="0.2">
      <c r="A1301" s="5"/>
      <c r="B1301" s="5"/>
      <c r="C1301" s="5"/>
      <c r="D1301" s="5"/>
      <c r="F1301" s="3"/>
      <c r="H1301" s="3"/>
      <c r="J1301" s="3"/>
      <c r="L1301" s="3"/>
      <c r="N1301" s="3"/>
      <c r="P1301" s="3"/>
      <c r="R1301" s="3"/>
      <c r="T1301" s="3"/>
      <c r="V1301" s="3"/>
      <c r="X1301" s="3"/>
    </row>
    <row r="1302" spans="1:24" s="2" customFormat="1" x14ac:dyDescent="0.2">
      <c r="A1302" s="5"/>
      <c r="B1302" s="5"/>
      <c r="C1302" s="5"/>
      <c r="D1302" s="5"/>
      <c r="F1302" s="3"/>
      <c r="H1302" s="3"/>
      <c r="J1302" s="3"/>
      <c r="L1302" s="3"/>
      <c r="N1302" s="3"/>
      <c r="P1302" s="3"/>
      <c r="R1302" s="3"/>
      <c r="T1302" s="3"/>
      <c r="V1302" s="3"/>
      <c r="X1302" s="3"/>
    </row>
    <row r="1303" spans="1:24" s="2" customFormat="1" x14ac:dyDescent="0.2">
      <c r="A1303" s="5"/>
      <c r="B1303" s="5"/>
      <c r="C1303" s="5"/>
      <c r="D1303" s="5"/>
      <c r="F1303" s="3"/>
      <c r="H1303" s="3"/>
      <c r="J1303" s="3"/>
      <c r="L1303" s="3"/>
      <c r="N1303" s="3"/>
      <c r="P1303" s="3"/>
      <c r="R1303" s="3"/>
      <c r="T1303" s="3"/>
      <c r="V1303" s="3"/>
      <c r="X1303" s="3"/>
    </row>
    <row r="1304" spans="1:24" s="2" customFormat="1" x14ac:dyDescent="0.2">
      <c r="A1304" s="5"/>
      <c r="B1304" s="5"/>
      <c r="C1304" s="5"/>
      <c r="D1304" s="5"/>
      <c r="F1304" s="3"/>
      <c r="H1304" s="3"/>
      <c r="J1304" s="3"/>
      <c r="L1304" s="3"/>
      <c r="N1304" s="3"/>
      <c r="P1304" s="3"/>
      <c r="R1304" s="3"/>
      <c r="T1304" s="3"/>
      <c r="V1304" s="3"/>
      <c r="X1304" s="3"/>
    </row>
    <row r="1305" spans="1:24" s="2" customFormat="1" x14ac:dyDescent="0.2">
      <c r="A1305" s="5"/>
      <c r="B1305" s="5"/>
      <c r="C1305" s="5"/>
      <c r="D1305" s="5"/>
      <c r="F1305" s="3"/>
      <c r="H1305" s="3"/>
      <c r="J1305" s="3"/>
      <c r="L1305" s="3"/>
      <c r="N1305" s="3"/>
      <c r="P1305" s="3"/>
      <c r="R1305" s="3"/>
      <c r="T1305" s="3"/>
      <c r="V1305" s="3"/>
      <c r="X1305" s="3"/>
    </row>
    <row r="1306" spans="1:24" s="2" customFormat="1" x14ac:dyDescent="0.2">
      <c r="A1306" s="5"/>
      <c r="B1306" s="5"/>
      <c r="C1306" s="5"/>
      <c r="D1306" s="5"/>
      <c r="F1306" s="3"/>
      <c r="H1306" s="3"/>
      <c r="J1306" s="3"/>
      <c r="L1306" s="3"/>
      <c r="N1306" s="3"/>
      <c r="P1306" s="3"/>
      <c r="R1306" s="3"/>
      <c r="T1306" s="3"/>
      <c r="V1306" s="3"/>
      <c r="X1306" s="3"/>
    </row>
    <row r="1307" spans="1:24" s="2" customFormat="1" x14ac:dyDescent="0.2">
      <c r="A1307" s="5"/>
      <c r="B1307" s="5"/>
      <c r="C1307" s="5"/>
      <c r="D1307" s="5"/>
      <c r="F1307" s="3"/>
      <c r="H1307" s="3"/>
      <c r="J1307" s="3"/>
      <c r="L1307" s="3"/>
      <c r="N1307" s="3"/>
      <c r="P1307" s="3"/>
      <c r="R1307" s="3"/>
      <c r="T1307" s="3"/>
      <c r="V1307" s="3"/>
      <c r="X1307" s="3"/>
    </row>
    <row r="1308" spans="1:24" s="2" customFormat="1" x14ac:dyDescent="0.2">
      <c r="A1308" s="5"/>
      <c r="B1308" s="5"/>
      <c r="C1308" s="5"/>
      <c r="D1308" s="5"/>
      <c r="F1308" s="3"/>
      <c r="H1308" s="3"/>
      <c r="J1308" s="3"/>
      <c r="L1308" s="3"/>
      <c r="N1308" s="3"/>
      <c r="P1308" s="3"/>
      <c r="R1308" s="3"/>
      <c r="T1308" s="3"/>
      <c r="V1308" s="3"/>
      <c r="X1308" s="3"/>
    </row>
    <row r="1309" spans="1:24" s="2" customFormat="1" x14ac:dyDescent="0.2">
      <c r="A1309" s="5"/>
      <c r="B1309" s="5"/>
      <c r="C1309" s="5"/>
      <c r="D1309" s="5"/>
      <c r="F1309" s="3"/>
      <c r="H1309" s="3"/>
      <c r="J1309" s="3"/>
      <c r="L1309" s="3"/>
      <c r="N1309" s="3"/>
      <c r="P1309" s="3"/>
      <c r="R1309" s="3"/>
      <c r="T1309" s="3"/>
      <c r="V1309" s="3"/>
      <c r="X1309" s="3"/>
    </row>
    <row r="1310" spans="1:24" s="2" customFormat="1" x14ac:dyDescent="0.2">
      <c r="A1310" s="5"/>
      <c r="B1310" s="5"/>
      <c r="C1310" s="5"/>
      <c r="D1310" s="5"/>
      <c r="F1310" s="3"/>
      <c r="H1310" s="3"/>
      <c r="J1310" s="3"/>
      <c r="L1310" s="3"/>
      <c r="N1310" s="3"/>
      <c r="P1310" s="3"/>
      <c r="R1310" s="3"/>
      <c r="T1310" s="3"/>
      <c r="V1310" s="3"/>
      <c r="X1310" s="3"/>
    </row>
    <row r="1311" spans="1:24" s="2" customFormat="1" x14ac:dyDescent="0.2">
      <c r="A1311" s="5"/>
      <c r="B1311" s="5"/>
      <c r="C1311" s="5"/>
      <c r="D1311" s="5"/>
      <c r="F1311" s="3"/>
      <c r="H1311" s="3"/>
      <c r="J1311" s="3"/>
      <c r="L1311" s="3"/>
      <c r="N1311" s="3"/>
      <c r="P1311" s="3"/>
      <c r="R1311" s="3"/>
      <c r="T1311" s="3"/>
      <c r="V1311" s="3"/>
      <c r="X1311" s="3"/>
    </row>
    <row r="1312" spans="1:24" s="2" customFormat="1" x14ac:dyDescent="0.2">
      <c r="A1312" s="5"/>
      <c r="B1312" s="5"/>
      <c r="C1312" s="5"/>
      <c r="D1312" s="5"/>
      <c r="F1312" s="3"/>
      <c r="H1312" s="3"/>
      <c r="J1312" s="3"/>
      <c r="L1312" s="3"/>
      <c r="N1312" s="3"/>
      <c r="P1312" s="3"/>
      <c r="R1312" s="3"/>
      <c r="T1312" s="3"/>
      <c r="V1312" s="3"/>
      <c r="X1312" s="3"/>
    </row>
    <row r="1313" spans="1:24" s="2" customFormat="1" x14ac:dyDescent="0.2">
      <c r="A1313" s="5"/>
      <c r="B1313" s="5"/>
      <c r="C1313" s="5"/>
      <c r="D1313" s="5"/>
      <c r="F1313" s="3"/>
      <c r="H1313" s="3"/>
      <c r="J1313" s="3"/>
      <c r="L1313" s="3"/>
      <c r="N1313" s="3"/>
      <c r="P1313" s="3"/>
      <c r="R1313" s="3"/>
      <c r="T1313" s="3"/>
      <c r="V1313" s="3"/>
      <c r="X1313" s="3"/>
    </row>
    <row r="1314" spans="1:24" s="2" customFormat="1" x14ac:dyDescent="0.2">
      <c r="A1314" s="5"/>
      <c r="B1314" s="5"/>
      <c r="C1314" s="5"/>
      <c r="D1314" s="5"/>
      <c r="F1314" s="3"/>
      <c r="H1314" s="3"/>
      <c r="J1314" s="3"/>
      <c r="L1314" s="3"/>
      <c r="N1314" s="3"/>
      <c r="P1314" s="3"/>
      <c r="R1314" s="3"/>
      <c r="T1314" s="3"/>
      <c r="V1314" s="3"/>
      <c r="X1314" s="3"/>
    </row>
    <row r="1315" spans="1:24" s="2" customFormat="1" x14ac:dyDescent="0.2">
      <c r="A1315" s="5"/>
      <c r="B1315" s="5"/>
      <c r="C1315" s="5"/>
      <c r="D1315" s="5"/>
      <c r="F1315" s="3"/>
      <c r="H1315" s="3"/>
      <c r="J1315" s="3"/>
      <c r="L1315" s="3"/>
      <c r="N1315" s="3"/>
      <c r="P1315" s="3"/>
      <c r="R1315" s="3"/>
      <c r="T1315" s="3"/>
      <c r="V1315" s="3"/>
      <c r="X1315" s="3"/>
    </row>
    <row r="1316" spans="1:24" s="2" customFormat="1" x14ac:dyDescent="0.2">
      <c r="A1316" s="5"/>
      <c r="B1316" s="5"/>
      <c r="C1316" s="5"/>
      <c r="D1316" s="5"/>
      <c r="F1316" s="3"/>
      <c r="H1316" s="3"/>
      <c r="J1316" s="3"/>
      <c r="L1316" s="3"/>
      <c r="N1316" s="3"/>
      <c r="P1316" s="3"/>
      <c r="R1316" s="3"/>
      <c r="T1316" s="3"/>
      <c r="V1316" s="3"/>
      <c r="X1316" s="3"/>
    </row>
    <row r="1317" spans="1:24" s="2" customFormat="1" x14ac:dyDescent="0.2">
      <c r="A1317" s="5"/>
      <c r="B1317" s="5"/>
      <c r="C1317" s="5"/>
      <c r="D1317" s="5"/>
      <c r="F1317" s="3"/>
      <c r="H1317" s="3"/>
      <c r="J1317" s="3"/>
      <c r="L1317" s="3"/>
      <c r="N1317" s="3"/>
      <c r="P1317" s="3"/>
      <c r="R1317" s="3"/>
      <c r="T1317" s="3"/>
      <c r="V1317" s="3"/>
      <c r="X1317" s="3"/>
    </row>
    <row r="1318" spans="1:24" s="2" customFormat="1" x14ac:dyDescent="0.2">
      <c r="A1318" s="5"/>
      <c r="B1318" s="5"/>
      <c r="C1318" s="5"/>
      <c r="D1318" s="5"/>
      <c r="F1318" s="3"/>
      <c r="H1318" s="3"/>
      <c r="J1318" s="3"/>
      <c r="L1318" s="3"/>
      <c r="N1318" s="3"/>
      <c r="P1318" s="3"/>
      <c r="R1318" s="3"/>
      <c r="T1318" s="3"/>
      <c r="V1318" s="3"/>
      <c r="X1318" s="3"/>
    </row>
    <row r="1319" spans="1:24" s="2" customFormat="1" x14ac:dyDescent="0.2">
      <c r="A1319" s="5"/>
      <c r="B1319" s="5"/>
      <c r="C1319" s="5"/>
      <c r="D1319" s="5"/>
      <c r="F1319" s="3"/>
      <c r="H1319" s="3"/>
      <c r="J1319" s="3"/>
      <c r="L1319" s="3"/>
      <c r="N1319" s="3"/>
      <c r="P1319" s="3"/>
      <c r="R1319" s="3"/>
      <c r="T1319" s="3"/>
      <c r="V1319" s="3"/>
      <c r="X1319" s="3"/>
    </row>
    <row r="1320" spans="1:24" s="2" customFormat="1" x14ac:dyDescent="0.2">
      <c r="A1320" s="5"/>
      <c r="B1320" s="5"/>
      <c r="C1320" s="5"/>
      <c r="D1320" s="5"/>
      <c r="F1320" s="3"/>
      <c r="H1320" s="3"/>
      <c r="J1320" s="3"/>
      <c r="L1320" s="3"/>
      <c r="N1320" s="3"/>
      <c r="P1320" s="3"/>
      <c r="R1320" s="3"/>
      <c r="T1320" s="3"/>
      <c r="V1320" s="3"/>
      <c r="X1320" s="3"/>
    </row>
    <row r="1321" spans="1:24" s="2" customFormat="1" x14ac:dyDescent="0.2">
      <c r="A1321" s="5"/>
      <c r="B1321" s="5"/>
      <c r="C1321" s="5"/>
      <c r="D1321" s="5"/>
      <c r="F1321" s="3"/>
      <c r="H1321" s="3"/>
      <c r="J1321" s="3"/>
      <c r="L1321" s="3"/>
      <c r="N1321" s="3"/>
      <c r="P1321" s="3"/>
      <c r="R1321" s="3"/>
      <c r="T1321" s="3"/>
      <c r="V1321" s="3"/>
      <c r="X1321" s="3"/>
    </row>
    <row r="1322" spans="1:24" s="2" customFormat="1" x14ac:dyDescent="0.2">
      <c r="A1322" s="5"/>
      <c r="B1322" s="5"/>
      <c r="C1322" s="5"/>
      <c r="D1322" s="5"/>
      <c r="F1322" s="3"/>
      <c r="H1322" s="3"/>
      <c r="J1322" s="3"/>
      <c r="L1322" s="3"/>
      <c r="N1322" s="3"/>
      <c r="P1322" s="3"/>
      <c r="R1322" s="3"/>
      <c r="T1322" s="3"/>
      <c r="V1322" s="3"/>
      <c r="X1322" s="3"/>
    </row>
    <row r="1323" spans="1:24" s="2" customFormat="1" x14ac:dyDescent="0.2">
      <c r="A1323" s="5"/>
      <c r="B1323" s="5"/>
      <c r="C1323" s="5"/>
      <c r="D1323" s="5"/>
      <c r="F1323" s="3"/>
      <c r="H1323" s="3"/>
      <c r="J1323" s="3"/>
      <c r="L1323" s="3"/>
      <c r="N1323" s="3"/>
      <c r="P1323" s="3"/>
      <c r="R1323" s="3"/>
      <c r="T1323" s="3"/>
      <c r="V1323" s="3"/>
      <c r="X1323" s="3"/>
    </row>
    <row r="1324" spans="1:24" s="2" customFormat="1" x14ac:dyDescent="0.2">
      <c r="A1324" s="5"/>
      <c r="B1324" s="5"/>
      <c r="C1324" s="5"/>
      <c r="D1324" s="5"/>
      <c r="F1324" s="3"/>
      <c r="H1324" s="3"/>
      <c r="J1324" s="3"/>
      <c r="L1324" s="3"/>
      <c r="N1324" s="3"/>
      <c r="P1324" s="3"/>
      <c r="R1324" s="3"/>
      <c r="T1324" s="3"/>
      <c r="V1324" s="3"/>
      <c r="X1324" s="3"/>
    </row>
    <row r="1325" spans="1:24" s="2" customFormat="1" x14ac:dyDescent="0.2">
      <c r="A1325" s="5"/>
      <c r="B1325" s="5"/>
      <c r="C1325" s="5"/>
      <c r="D1325" s="5"/>
      <c r="F1325" s="3"/>
      <c r="H1325" s="3"/>
      <c r="J1325" s="3"/>
      <c r="L1325" s="3"/>
      <c r="N1325" s="3"/>
      <c r="P1325" s="3"/>
      <c r="R1325" s="3"/>
      <c r="T1325" s="3"/>
      <c r="V1325" s="3"/>
      <c r="X1325" s="3"/>
    </row>
    <row r="1326" spans="1:24" s="2" customFormat="1" x14ac:dyDescent="0.2">
      <c r="A1326" s="5"/>
      <c r="B1326" s="5"/>
      <c r="C1326" s="5"/>
      <c r="D1326" s="5"/>
      <c r="F1326" s="3"/>
      <c r="H1326" s="3"/>
      <c r="J1326" s="3"/>
      <c r="L1326" s="3"/>
      <c r="N1326" s="3"/>
      <c r="P1326" s="3"/>
      <c r="R1326" s="3"/>
      <c r="T1326" s="3"/>
      <c r="V1326" s="3"/>
      <c r="X1326" s="3"/>
    </row>
    <row r="1327" spans="1:24" s="2" customFormat="1" x14ac:dyDescent="0.2">
      <c r="A1327" s="5"/>
      <c r="B1327" s="5"/>
      <c r="C1327" s="5"/>
      <c r="D1327" s="5"/>
      <c r="F1327" s="3"/>
      <c r="H1327" s="3"/>
      <c r="J1327" s="3"/>
      <c r="L1327" s="3"/>
      <c r="N1327" s="3"/>
      <c r="P1327" s="3"/>
      <c r="R1327" s="3"/>
      <c r="T1327" s="3"/>
      <c r="V1327" s="3"/>
      <c r="X1327" s="3"/>
    </row>
    <row r="1328" spans="1:24" s="2" customFormat="1" x14ac:dyDescent="0.2">
      <c r="A1328" s="5"/>
      <c r="B1328" s="5"/>
      <c r="C1328" s="5"/>
      <c r="D1328" s="5"/>
      <c r="F1328" s="3"/>
      <c r="H1328" s="3"/>
      <c r="J1328" s="3"/>
      <c r="L1328" s="3"/>
      <c r="N1328" s="3"/>
      <c r="P1328" s="3"/>
      <c r="R1328" s="3"/>
      <c r="T1328" s="3"/>
      <c r="V1328" s="3"/>
      <c r="X1328" s="3"/>
    </row>
    <row r="1329" spans="1:24" s="2" customFormat="1" x14ac:dyDescent="0.2">
      <c r="A1329" s="5"/>
      <c r="B1329" s="5"/>
      <c r="C1329" s="5"/>
      <c r="D1329" s="5"/>
      <c r="F1329" s="3"/>
      <c r="H1329" s="3"/>
      <c r="J1329" s="3"/>
      <c r="L1329" s="3"/>
      <c r="N1329" s="3"/>
      <c r="P1329" s="3"/>
      <c r="R1329" s="3"/>
      <c r="T1329" s="3"/>
      <c r="V1329" s="3"/>
      <c r="X1329" s="3"/>
    </row>
    <row r="1330" spans="1:24" s="2" customFormat="1" x14ac:dyDescent="0.2">
      <c r="A1330" s="5"/>
      <c r="B1330" s="5"/>
      <c r="C1330" s="5"/>
      <c r="D1330" s="5"/>
      <c r="F1330" s="3"/>
      <c r="H1330" s="3"/>
      <c r="J1330" s="3"/>
      <c r="L1330" s="3"/>
      <c r="N1330" s="3"/>
      <c r="P1330" s="3"/>
      <c r="R1330" s="3"/>
      <c r="T1330" s="3"/>
      <c r="V1330" s="3"/>
      <c r="X1330" s="3"/>
    </row>
    <row r="1331" spans="1:24" s="2" customFormat="1" x14ac:dyDescent="0.2">
      <c r="A1331" s="5"/>
      <c r="B1331" s="5"/>
      <c r="C1331" s="5"/>
      <c r="D1331" s="5"/>
      <c r="F1331" s="3"/>
      <c r="H1331" s="3"/>
      <c r="J1331" s="3"/>
      <c r="L1331" s="3"/>
      <c r="N1331" s="3"/>
      <c r="P1331" s="3"/>
      <c r="R1331" s="3"/>
      <c r="T1331" s="3"/>
      <c r="V1331" s="3"/>
      <c r="X1331" s="3"/>
    </row>
    <row r="1332" spans="1:24" s="2" customFormat="1" x14ac:dyDescent="0.2">
      <c r="A1332" s="5"/>
      <c r="B1332" s="5"/>
      <c r="C1332" s="5"/>
      <c r="D1332" s="5"/>
      <c r="F1332" s="3"/>
      <c r="H1332" s="3"/>
      <c r="J1332" s="3"/>
      <c r="L1332" s="3"/>
      <c r="N1332" s="3"/>
      <c r="P1332" s="3"/>
      <c r="R1332" s="3"/>
      <c r="T1332" s="3"/>
      <c r="V1332" s="3"/>
      <c r="X1332" s="3"/>
    </row>
    <row r="1333" spans="1:24" s="2" customFormat="1" x14ac:dyDescent="0.2">
      <c r="A1333" s="5"/>
      <c r="B1333" s="5"/>
      <c r="C1333" s="5"/>
      <c r="D1333" s="5"/>
      <c r="F1333" s="3"/>
      <c r="H1333" s="3"/>
      <c r="J1333" s="3"/>
      <c r="L1333" s="3"/>
      <c r="N1333" s="3"/>
      <c r="P1333" s="3"/>
      <c r="R1333" s="3"/>
      <c r="T1333" s="3"/>
      <c r="V1333" s="3"/>
      <c r="X1333" s="3"/>
    </row>
    <row r="1334" spans="1:24" s="2" customFormat="1" x14ac:dyDescent="0.2">
      <c r="A1334" s="5"/>
      <c r="B1334" s="5"/>
      <c r="C1334" s="5"/>
      <c r="D1334" s="5"/>
      <c r="F1334" s="3"/>
      <c r="H1334" s="3"/>
      <c r="J1334" s="3"/>
      <c r="L1334" s="3"/>
      <c r="N1334" s="3"/>
      <c r="P1334" s="3"/>
      <c r="R1334" s="3"/>
      <c r="T1334" s="3"/>
      <c r="V1334" s="3"/>
      <c r="X1334" s="3"/>
    </row>
    <row r="1335" spans="1:24" s="2" customFormat="1" x14ac:dyDescent="0.2">
      <c r="A1335" s="5"/>
      <c r="B1335" s="5"/>
      <c r="C1335" s="5"/>
      <c r="D1335" s="5"/>
      <c r="F1335" s="3"/>
      <c r="H1335" s="3"/>
      <c r="J1335" s="3"/>
      <c r="L1335" s="3"/>
      <c r="N1335" s="3"/>
      <c r="P1335" s="3"/>
      <c r="R1335" s="3"/>
      <c r="T1335" s="3"/>
      <c r="V1335" s="3"/>
      <c r="X1335" s="3"/>
    </row>
    <row r="1336" spans="1:24" s="2" customFormat="1" x14ac:dyDescent="0.2">
      <c r="A1336" s="5"/>
      <c r="B1336" s="5"/>
      <c r="C1336" s="5"/>
      <c r="D1336" s="5"/>
      <c r="F1336" s="3"/>
      <c r="H1336" s="3"/>
      <c r="J1336" s="3"/>
      <c r="L1336" s="3"/>
      <c r="N1336" s="3"/>
      <c r="P1336" s="3"/>
      <c r="R1336" s="3"/>
      <c r="T1336" s="3"/>
      <c r="V1336" s="3"/>
      <c r="X1336" s="3"/>
    </row>
    <row r="1337" spans="1:24" s="2" customFormat="1" x14ac:dyDescent="0.2">
      <c r="A1337" s="5"/>
      <c r="B1337" s="5"/>
      <c r="C1337" s="5"/>
      <c r="D1337" s="5"/>
      <c r="F1337" s="3"/>
      <c r="H1337" s="3"/>
      <c r="J1337" s="3"/>
      <c r="L1337" s="3"/>
      <c r="N1337" s="3"/>
      <c r="P1337" s="3"/>
      <c r="R1337" s="3"/>
      <c r="T1337" s="3"/>
      <c r="V1337" s="3"/>
      <c r="X1337" s="3"/>
    </row>
    <row r="1338" spans="1:24" s="2" customFormat="1" x14ac:dyDescent="0.2">
      <c r="A1338" s="5"/>
      <c r="B1338" s="5"/>
      <c r="C1338" s="5"/>
      <c r="D1338" s="5"/>
      <c r="F1338" s="3"/>
      <c r="H1338" s="3"/>
      <c r="J1338" s="3"/>
      <c r="L1338" s="3"/>
      <c r="N1338" s="3"/>
      <c r="P1338" s="3"/>
      <c r="R1338" s="3"/>
      <c r="T1338" s="3"/>
      <c r="V1338" s="3"/>
      <c r="X1338" s="3"/>
    </row>
    <row r="1339" spans="1:24" s="2" customFormat="1" x14ac:dyDescent="0.2">
      <c r="A1339" s="5"/>
      <c r="B1339" s="5"/>
      <c r="C1339" s="5"/>
      <c r="D1339" s="5"/>
      <c r="F1339" s="3"/>
      <c r="H1339" s="3"/>
      <c r="J1339" s="3"/>
      <c r="L1339" s="3"/>
      <c r="N1339" s="3"/>
      <c r="P1339" s="3"/>
      <c r="R1339" s="3"/>
      <c r="T1339" s="3"/>
      <c r="V1339" s="3"/>
      <c r="X1339" s="3"/>
    </row>
    <row r="1340" spans="1:24" s="2" customFormat="1" x14ac:dyDescent="0.2">
      <c r="A1340" s="5"/>
      <c r="B1340" s="5"/>
      <c r="C1340" s="5"/>
      <c r="D1340" s="5"/>
      <c r="F1340" s="3"/>
      <c r="H1340" s="3"/>
      <c r="J1340" s="3"/>
      <c r="L1340" s="3"/>
      <c r="N1340" s="3"/>
      <c r="P1340" s="3"/>
      <c r="R1340" s="3"/>
      <c r="T1340" s="3"/>
      <c r="V1340" s="3"/>
      <c r="X1340" s="3"/>
    </row>
    <row r="1341" spans="1:24" s="2" customFormat="1" x14ac:dyDescent="0.2">
      <c r="A1341" s="5"/>
      <c r="B1341" s="5"/>
      <c r="C1341" s="5"/>
      <c r="D1341" s="5"/>
      <c r="F1341" s="3"/>
      <c r="H1341" s="3"/>
      <c r="J1341" s="3"/>
      <c r="L1341" s="3"/>
      <c r="N1341" s="3"/>
      <c r="P1341" s="3"/>
      <c r="R1341" s="3"/>
      <c r="T1341" s="3"/>
      <c r="V1341" s="3"/>
      <c r="X1341" s="3"/>
    </row>
    <row r="1342" spans="1:24" s="2" customFormat="1" x14ac:dyDescent="0.2">
      <c r="A1342" s="5"/>
      <c r="B1342" s="5"/>
      <c r="C1342" s="5"/>
      <c r="D1342" s="5"/>
      <c r="F1342" s="3"/>
      <c r="H1342" s="3"/>
      <c r="J1342" s="3"/>
      <c r="L1342" s="3"/>
      <c r="N1342" s="3"/>
      <c r="P1342" s="3"/>
      <c r="R1342" s="3"/>
      <c r="T1342" s="3"/>
      <c r="V1342" s="3"/>
      <c r="X1342" s="3"/>
    </row>
    <row r="1343" spans="1:24" s="2" customFormat="1" x14ac:dyDescent="0.2">
      <c r="A1343" s="5"/>
      <c r="B1343" s="5"/>
      <c r="C1343" s="5"/>
      <c r="D1343" s="5"/>
      <c r="F1343" s="3"/>
      <c r="H1343" s="3"/>
      <c r="J1343" s="3"/>
      <c r="L1343" s="3"/>
      <c r="N1343" s="3"/>
      <c r="P1343" s="3"/>
      <c r="R1343" s="3"/>
      <c r="T1343" s="3"/>
      <c r="V1343" s="3"/>
      <c r="X1343" s="3"/>
    </row>
    <row r="1344" spans="1:24" s="2" customFormat="1" x14ac:dyDescent="0.2">
      <c r="A1344" s="5"/>
      <c r="B1344" s="5"/>
      <c r="C1344" s="5"/>
      <c r="D1344" s="5"/>
      <c r="F1344" s="3"/>
      <c r="H1344" s="3"/>
      <c r="J1344" s="3"/>
      <c r="L1344" s="3"/>
      <c r="N1344" s="3"/>
      <c r="P1344" s="3"/>
      <c r="R1344" s="3"/>
      <c r="T1344" s="3"/>
      <c r="V1344" s="3"/>
      <c r="X1344" s="3"/>
    </row>
    <row r="1345" spans="1:24" s="2" customFormat="1" x14ac:dyDescent="0.2">
      <c r="A1345" s="5"/>
      <c r="B1345" s="5"/>
      <c r="C1345" s="5"/>
      <c r="D1345" s="5"/>
      <c r="F1345" s="3"/>
      <c r="H1345" s="3"/>
      <c r="J1345" s="3"/>
      <c r="L1345" s="3"/>
      <c r="N1345" s="3"/>
      <c r="P1345" s="3"/>
      <c r="R1345" s="3"/>
      <c r="T1345" s="3"/>
      <c r="V1345" s="3"/>
      <c r="X1345" s="3"/>
    </row>
    <row r="1346" spans="1:24" s="2" customFormat="1" x14ac:dyDescent="0.2">
      <c r="A1346" s="5"/>
      <c r="B1346" s="5"/>
      <c r="C1346" s="5"/>
      <c r="D1346" s="5"/>
      <c r="F1346" s="3"/>
      <c r="H1346" s="3"/>
      <c r="J1346" s="3"/>
      <c r="L1346" s="3"/>
      <c r="N1346" s="3"/>
      <c r="P1346" s="3"/>
      <c r="R1346" s="3"/>
      <c r="T1346" s="3"/>
      <c r="V1346" s="3"/>
      <c r="X1346" s="3"/>
    </row>
    <row r="1347" spans="1:24" s="2" customFormat="1" x14ac:dyDescent="0.2">
      <c r="A1347" s="5"/>
      <c r="B1347" s="5"/>
      <c r="C1347" s="5"/>
      <c r="D1347" s="5"/>
      <c r="F1347" s="3"/>
      <c r="H1347" s="3"/>
      <c r="J1347" s="3"/>
      <c r="L1347" s="3"/>
      <c r="N1347" s="3"/>
      <c r="P1347" s="3"/>
      <c r="R1347" s="3"/>
      <c r="T1347" s="3"/>
      <c r="V1347" s="3"/>
      <c r="X1347" s="3"/>
    </row>
    <row r="1348" spans="1:24" s="2" customFormat="1" x14ac:dyDescent="0.2">
      <c r="A1348" s="5"/>
      <c r="B1348" s="5"/>
      <c r="C1348" s="5"/>
      <c r="D1348" s="5"/>
      <c r="F1348" s="3"/>
      <c r="H1348" s="3"/>
      <c r="J1348" s="3"/>
      <c r="L1348" s="3"/>
      <c r="N1348" s="3"/>
      <c r="P1348" s="3"/>
      <c r="R1348" s="3"/>
      <c r="T1348" s="3"/>
      <c r="V1348" s="3"/>
      <c r="X1348" s="3"/>
    </row>
    <row r="1349" spans="1:24" s="2" customFormat="1" x14ac:dyDescent="0.2">
      <c r="A1349" s="5"/>
      <c r="B1349" s="5"/>
      <c r="C1349" s="5"/>
      <c r="D1349" s="5"/>
      <c r="F1349" s="3"/>
      <c r="H1349" s="3"/>
      <c r="J1349" s="3"/>
      <c r="L1349" s="3"/>
      <c r="N1349" s="3"/>
      <c r="P1349" s="3"/>
      <c r="R1349" s="3"/>
      <c r="T1349" s="3"/>
      <c r="V1349" s="3"/>
      <c r="X1349" s="3"/>
    </row>
    <row r="1350" spans="1:24" s="2" customFormat="1" x14ac:dyDescent="0.2">
      <c r="A1350" s="5"/>
      <c r="B1350" s="5"/>
      <c r="C1350" s="5"/>
      <c r="D1350" s="5"/>
      <c r="F1350" s="3"/>
      <c r="H1350" s="3"/>
      <c r="J1350" s="3"/>
      <c r="L1350" s="3"/>
      <c r="N1350" s="3"/>
      <c r="P1350" s="3"/>
      <c r="R1350" s="3"/>
      <c r="T1350" s="3"/>
      <c r="V1350" s="3"/>
      <c r="X1350" s="3"/>
    </row>
    <row r="1351" spans="1:24" s="2" customFormat="1" x14ac:dyDescent="0.2">
      <c r="A1351" s="5"/>
      <c r="B1351" s="5"/>
      <c r="C1351" s="5"/>
      <c r="D1351" s="5"/>
      <c r="F1351" s="3"/>
      <c r="H1351" s="3"/>
      <c r="J1351" s="3"/>
      <c r="L1351" s="3"/>
      <c r="N1351" s="3"/>
      <c r="P1351" s="3"/>
      <c r="R1351" s="3"/>
      <c r="T1351" s="3"/>
      <c r="V1351" s="3"/>
      <c r="X1351" s="3"/>
    </row>
    <row r="1352" spans="1:24" s="2" customFormat="1" x14ac:dyDescent="0.2">
      <c r="A1352" s="5"/>
      <c r="B1352" s="5"/>
      <c r="C1352" s="5"/>
      <c r="D1352" s="5"/>
      <c r="F1352" s="3"/>
      <c r="H1352" s="3"/>
      <c r="J1352" s="3"/>
      <c r="L1352" s="3"/>
      <c r="N1352" s="3"/>
      <c r="P1352" s="3"/>
      <c r="R1352" s="3"/>
      <c r="T1352" s="3"/>
      <c r="V1352" s="3"/>
      <c r="X1352" s="3"/>
    </row>
    <row r="1353" spans="1:24" s="2" customFormat="1" x14ac:dyDescent="0.2">
      <c r="A1353" s="5"/>
      <c r="B1353" s="5"/>
      <c r="C1353" s="5"/>
      <c r="D1353" s="5"/>
      <c r="F1353" s="3"/>
      <c r="H1353" s="3"/>
      <c r="J1353" s="3"/>
      <c r="L1353" s="3"/>
      <c r="N1353" s="3"/>
      <c r="P1353" s="3"/>
      <c r="R1353" s="3"/>
      <c r="T1353" s="3"/>
      <c r="V1353" s="3"/>
      <c r="X1353" s="3"/>
    </row>
    <row r="1354" spans="1:24" s="2" customFormat="1" x14ac:dyDescent="0.2">
      <c r="A1354" s="5"/>
      <c r="B1354" s="5"/>
      <c r="C1354" s="5"/>
      <c r="D1354" s="5"/>
      <c r="F1354" s="3"/>
      <c r="H1354" s="3"/>
      <c r="J1354" s="3"/>
      <c r="L1354" s="3"/>
      <c r="N1354" s="3"/>
      <c r="P1354" s="3"/>
      <c r="R1354" s="3"/>
      <c r="T1354" s="3"/>
      <c r="V1354" s="3"/>
      <c r="X1354" s="3"/>
    </row>
    <row r="1355" spans="1:24" s="2" customFormat="1" x14ac:dyDescent="0.2">
      <c r="A1355" s="5"/>
      <c r="B1355" s="5"/>
      <c r="C1355" s="5"/>
      <c r="D1355" s="5"/>
      <c r="F1355" s="3"/>
      <c r="H1355" s="3"/>
      <c r="J1355" s="3"/>
      <c r="L1355" s="3"/>
      <c r="N1355" s="3"/>
      <c r="P1355" s="3"/>
      <c r="R1355" s="3"/>
      <c r="T1355" s="3"/>
      <c r="V1355" s="3"/>
      <c r="X1355" s="3"/>
    </row>
    <row r="1356" spans="1:24" s="2" customFormat="1" x14ac:dyDescent="0.2">
      <c r="A1356" s="5"/>
      <c r="B1356" s="5"/>
      <c r="C1356" s="5"/>
      <c r="D1356" s="5"/>
      <c r="F1356" s="3"/>
      <c r="H1356" s="3"/>
      <c r="J1356" s="3"/>
      <c r="L1356" s="3"/>
      <c r="N1356" s="3"/>
      <c r="P1356" s="3"/>
      <c r="R1356" s="3"/>
      <c r="T1356" s="3"/>
      <c r="V1356" s="3"/>
      <c r="X1356" s="3"/>
    </row>
    <row r="1357" spans="1:24" s="2" customFormat="1" x14ac:dyDescent="0.2">
      <c r="A1357" s="5"/>
      <c r="B1357" s="5"/>
      <c r="C1357" s="5"/>
      <c r="D1357" s="5"/>
      <c r="F1357" s="3"/>
      <c r="H1357" s="3"/>
      <c r="J1357" s="3"/>
      <c r="L1357" s="3"/>
      <c r="N1357" s="3"/>
      <c r="P1357" s="3"/>
      <c r="R1357" s="3"/>
      <c r="T1357" s="3"/>
      <c r="V1357" s="3"/>
      <c r="X1357" s="3"/>
    </row>
    <row r="1358" spans="1:24" s="2" customFormat="1" x14ac:dyDescent="0.2">
      <c r="A1358" s="5"/>
      <c r="B1358" s="5"/>
      <c r="C1358" s="5"/>
      <c r="D1358" s="5"/>
      <c r="F1358" s="3"/>
      <c r="H1358" s="3"/>
      <c r="J1358" s="3"/>
      <c r="L1358" s="3"/>
      <c r="N1358" s="3"/>
      <c r="P1358" s="3"/>
      <c r="R1358" s="3"/>
      <c r="T1358" s="3"/>
      <c r="V1358" s="3"/>
      <c r="X1358" s="3"/>
    </row>
    <row r="1359" spans="1:24" s="2" customFormat="1" x14ac:dyDescent="0.2">
      <c r="A1359" s="5"/>
      <c r="B1359" s="5"/>
      <c r="C1359" s="5"/>
      <c r="D1359" s="5"/>
      <c r="F1359" s="3"/>
      <c r="H1359" s="3"/>
      <c r="J1359" s="3"/>
      <c r="L1359" s="3"/>
      <c r="N1359" s="3"/>
      <c r="P1359" s="3"/>
      <c r="R1359" s="3"/>
      <c r="T1359" s="3"/>
      <c r="V1359" s="3"/>
      <c r="X1359" s="3"/>
    </row>
    <row r="1360" spans="1:24" s="2" customFormat="1" x14ac:dyDescent="0.2">
      <c r="A1360" s="5"/>
      <c r="B1360" s="5"/>
      <c r="C1360" s="5"/>
      <c r="D1360" s="5"/>
      <c r="F1360" s="3"/>
      <c r="H1360" s="3"/>
      <c r="J1360" s="3"/>
      <c r="L1360" s="3"/>
      <c r="N1360" s="3"/>
      <c r="P1360" s="3"/>
      <c r="R1360" s="3"/>
      <c r="T1360" s="3"/>
      <c r="V1360" s="3"/>
      <c r="X1360" s="3"/>
    </row>
    <row r="1361" spans="1:24" s="2" customFormat="1" x14ac:dyDescent="0.2">
      <c r="A1361" s="5"/>
      <c r="B1361" s="5"/>
      <c r="C1361" s="5"/>
      <c r="D1361" s="5"/>
      <c r="F1361" s="3"/>
      <c r="H1361" s="3"/>
      <c r="J1361" s="3"/>
      <c r="L1361" s="3"/>
      <c r="N1361" s="3"/>
      <c r="P1361" s="3"/>
      <c r="R1361" s="3"/>
      <c r="T1361" s="3"/>
      <c r="V1361" s="3"/>
      <c r="X1361" s="3"/>
    </row>
    <row r="1362" spans="1:24" s="2" customFormat="1" x14ac:dyDescent="0.2">
      <c r="A1362" s="5"/>
      <c r="B1362" s="5"/>
      <c r="C1362" s="5"/>
      <c r="D1362" s="5"/>
      <c r="F1362" s="3"/>
      <c r="H1362" s="3"/>
      <c r="J1362" s="3"/>
      <c r="L1362" s="3"/>
      <c r="N1362" s="3"/>
      <c r="P1362" s="3"/>
      <c r="R1362" s="3"/>
      <c r="T1362" s="3"/>
      <c r="V1362" s="3"/>
      <c r="X1362" s="3"/>
    </row>
    <row r="1363" spans="1:24" s="2" customFormat="1" x14ac:dyDescent="0.2">
      <c r="A1363" s="5"/>
      <c r="B1363" s="5"/>
      <c r="C1363" s="5"/>
      <c r="D1363" s="5"/>
      <c r="F1363" s="3"/>
      <c r="H1363" s="3"/>
      <c r="J1363" s="3"/>
      <c r="L1363" s="3"/>
      <c r="N1363" s="3"/>
      <c r="P1363" s="3"/>
      <c r="R1363" s="3"/>
      <c r="T1363" s="3"/>
      <c r="V1363" s="3"/>
      <c r="X1363" s="3"/>
    </row>
    <row r="1364" spans="1:24" s="2" customFormat="1" x14ac:dyDescent="0.2">
      <c r="A1364" s="5"/>
      <c r="B1364" s="5"/>
      <c r="C1364" s="5"/>
      <c r="D1364" s="5"/>
      <c r="F1364" s="3"/>
      <c r="H1364" s="3"/>
      <c r="J1364" s="3"/>
      <c r="L1364" s="3"/>
      <c r="N1364" s="3"/>
      <c r="P1364" s="3"/>
      <c r="R1364" s="3"/>
      <c r="T1364" s="3"/>
      <c r="V1364" s="3"/>
      <c r="X1364" s="3"/>
    </row>
    <row r="1365" spans="1:24" s="2" customFormat="1" x14ac:dyDescent="0.2">
      <c r="A1365" s="5"/>
      <c r="B1365" s="5"/>
      <c r="C1365" s="5"/>
      <c r="D1365" s="5"/>
      <c r="F1365" s="3"/>
      <c r="H1365" s="3"/>
      <c r="J1365" s="3"/>
      <c r="L1365" s="3"/>
      <c r="N1365" s="3"/>
      <c r="P1365" s="3"/>
      <c r="R1365" s="3"/>
      <c r="T1365" s="3"/>
      <c r="V1365" s="3"/>
      <c r="X1365" s="3"/>
    </row>
    <row r="1366" spans="1:24" s="2" customFormat="1" x14ac:dyDescent="0.2">
      <c r="A1366" s="5"/>
      <c r="B1366" s="5"/>
      <c r="C1366" s="5"/>
      <c r="D1366" s="5"/>
      <c r="F1366" s="3"/>
      <c r="H1366" s="3"/>
      <c r="J1366" s="3"/>
      <c r="L1366" s="3"/>
      <c r="N1366" s="3"/>
      <c r="P1366" s="3"/>
      <c r="R1366" s="3"/>
      <c r="T1366" s="3"/>
      <c r="V1366" s="3"/>
      <c r="X1366" s="3"/>
    </row>
    <row r="1367" spans="1:24" s="2" customFormat="1" x14ac:dyDescent="0.2">
      <c r="A1367" s="5"/>
      <c r="B1367" s="5"/>
      <c r="C1367" s="5"/>
      <c r="D1367" s="5"/>
      <c r="F1367" s="3"/>
      <c r="H1367" s="3"/>
      <c r="J1367" s="3"/>
      <c r="L1367" s="3"/>
      <c r="N1367" s="3"/>
      <c r="P1367" s="3"/>
      <c r="R1367" s="3"/>
      <c r="T1367" s="3"/>
      <c r="V1367" s="3"/>
      <c r="X1367" s="3"/>
    </row>
    <row r="1368" spans="1:24" s="2" customFormat="1" x14ac:dyDescent="0.2">
      <c r="A1368" s="5"/>
      <c r="B1368" s="5"/>
      <c r="C1368" s="5"/>
      <c r="D1368" s="5"/>
      <c r="F1368" s="3"/>
      <c r="H1368" s="3"/>
      <c r="J1368" s="3"/>
      <c r="L1368" s="3"/>
      <c r="N1368" s="3"/>
      <c r="P1368" s="3"/>
      <c r="R1368" s="3"/>
      <c r="T1368" s="3"/>
      <c r="V1368" s="3"/>
      <c r="X1368" s="3"/>
    </row>
    <row r="1369" spans="1:24" s="2" customFormat="1" x14ac:dyDescent="0.2">
      <c r="A1369" s="5"/>
      <c r="B1369" s="5"/>
      <c r="C1369" s="5"/>
      <c r="D1369" s="5"/>
      <c r="F1369" s="3"/>
      <c r="H1369" s="3"/>
      <c r="J1369" s="3"/>
      <c r="L1369" s="3"/>
      <c r="N1369" s="3"/>
      <c r="P1369" s="3"/>
      <c r="R1369" s="3"/>
      <c r="T1369" s="3"/>
      <c r="V1369" s="3"/>
      <c r="X1369" s="3"/>
    </row>
    <row r="1370" spans="1:24" s="2" customFormat="1" x14ac:dyDescent="0.2">
      <c r="A1370" s="5"/>
      <c r="B1370" s="5"/>
      <c r="C1370" s="5"/>
      <c r="D1370" s="5"/>
      <c r="F1370" s="3"/>
      <c r="H1370" s="3"/>
      <c r="J1370" s="3"/>
      <c r="L1370" s="3"/>
      <c r="N1370" s="3"/>
      <c r="P1370" s="3"/>
      <c r="R1370" s="3"/>
      <c r="T1370" s="3"/>
      <c r="V1370" s="3"/>
      <c r="X1370" s="3"/>
    </row>
    <row r="1371" spans="1:24" s="2" customFormat="1" x14ac:dyDescent="0.2">
      <c r="A1371" s="5"/>
      <c r="B1371" s="5"/>
      <c r="C1371" s="5"/>
      <c r="D1371" s="5"/>
      <c r="F1371" s="3"/>
      <c r="H1371" s="3"/>
      <c r="J1371" s="3"/>
      <c r="L1371" s="3"/>
      <c r="N1371" s="3"/>
      <c r="P1371" s="3"/>
      <c r="R1371" s="3"/>
      <c r="T1371" s="3"/>
      <c r="V1371" s="3"/>
      <c r="X1371" s="3"/>
    </row>
    <row r="1372" spans="1:24" s="2" customFormat="1" x14ac:dyDescent="0.2">
      <c r="A1372" s="5"/>
      <c r="B1372" s="5"/>
      <c r="C1372" s="5"/>
      <c r="D1372" s="5"/>
      <c r="F1372" s="3"/>
      <c r="H1372" s="3"/>
      <c r="J1372" s="3"/>
      <c r="L1372" s="3"/>
      <c r="N1372" s="3"/>
      <c r="P1372" s="3"/>
      <c r="R1372" s="3"/>
      <c r="T1372" s="3"/>
      <c r="V1372" s="3"/>
      <c r="X1372" s="3"/>
    </row>
    <row r="1373" spans="1:24" s="2" customFormat="1" x14ac:dyDescent="0.2">
      <c r="A1373" s="5"/>
      <c r="B1373" s="5"/>
      <c r="C1373" s="5"/>
      <c r="D1373" s="5"/>
      <c r="F1373" s="3"/>
      <c r="H1373" s="3"/>
      <c r="J1373" s="3"/>
      <c r="L1373" s="3"/>
      <c r="N1373" s="3"/>
      <c r="P1373" s="3"/>
      <c r="R1373" s="3"/>
      <c r="T1373" s="3"/>
      <c r="V1373" s="3"/>
      <c r="X1373" s="3"/>
    </row>
    <row r="1374" spans="1:24" s="2" customFormat="1" x14ac:dyDescent="0.2">
      <c r="A1374" s="5"/>
      <c r="B1374" s="5"/>
      <c r="C1374" s="5"/>
      <c r="D1374" s="5"/>
      <c r="F1374" s="3"/>
      <c r="H1374" s="3"/>
      <c r="J1374" s="3"/>
      <c r="L1374" s="3"/>
      <c r="N1374" s="3"/>
      <c r="P1374" s="3"/>
      <c r="R1374" s="3"/>
      <c r="T1374" s="3"/>
      <c r="V1374" s="3"/>
      <c r="X1374" s="3"/>
    </row>
    <row r="1375" spans="1:24" s="2" customFormat="1" x14ac:dyDescent="0.2">
      <c r="A1375" s="5"/>
      <c r="B1375" s="5"/>
      <c r="C1375" s="5"/>
      <c r="D1375" s="5"/>
      <c r="F1375" s="3"/>
      <c r="H1375" s="3"/>
      <c r="J1375" s="3"/>
      <c r="L1375" s="3"/>
      <c r="N1375" s="3"/>
      <c r="P1375" s="3"/>
      <c r="R1375" s="3"/>
      <c r="T1375" s="3"/>
      <c r="V1375" s="3"/>
      <c r="X1375" s="3"/>
    </row>
    <row r="1376" spans="1:24" s="2" customFormat="1" x14ac:dyDescent="0.2">
      <c r="A1376" s="5"/>
      <c r="B1376" s="5"/>
      <c r="C1376" s="5"/>
      <c r="D1376" s="5"/>
      <c r="F1376" s="3"/>
      <c r="H1376" s="3"/>
      <c r="J1376" s="3"/>
      <c r="L1376" s="3"/>
      <c r="N1376" s="3"/>
      <c r="P1376" s="3"/>
      <c r="R1376" s="3"/>
      <c r="T1376" s="3"/>
      <c r="V1376" s="3"/>
      <c r="X1376" s="3"/>
    </row>
    <row r="1377" spans="1:24" s="2" customFormat="1" x14ac:dyDescent="0.2">
      <c r="A1377" s="5"/>
      <c r="B1377" s="5"/>
      <c r="C1377" s="5"/>
      <c r="D1377" s="5"/>
      <c r="F1377" s="3"/>
      <c r="H1377" s="3"/>
      <c r="J1377" s="3"/>
      <c r="L1377" s="3"/>
      <c r="N1377" s="3"/>
      <c r="P1377" s="3"/>
      <c r="R1377" s="3"/>
      <c r="T1377" s="3"/>
      <c r="V1377" s="3"/>
      <c r="X1377" s="3"/>
    </row>
    <row r="1378" spans="1:24" s="2" customFormat="1" x14ac:dyDescent="0.2">
      <c r="A1378" s="5"/>
      <c r="B1378" s="5"/>
      <c r="C1378" s="5"/>
      <c r="D1378" s="5"/>
      <c r="F1378" s="3"/>
      <c r="H1378" s="3"/>
      <c r="J1378" s="3"/>
      <c r="L1378" s="3"/>
      <c r="N1378" s="3"/>
      <c r="P1378" s="3"/>
      <c r="R1378" s="3"/>
      <c r="T1378" s="3"/>
      <c r="V1378" s="3"/>
      <c r="X1378" s="3"/>
    </row>
    <row r="1379" spans="1:24" s="2" customFormat="1" x14ac:dyDescent="0.2">
      <c r="A1379" s="5"/>
      <c r="B1379" s="5"/>
      <c r="C1379" s="5"/>
      <c r="D1379" s="5"/>
      <c r="F1379" s="3"/>
      <c r="H1379" s="3"/>
      <c r="J1379" s="3"/>
      <c r="L1379" s="3"/>
      <c r="N1379" s="3"/>
      <c r="P1379" s="3"/>
      <c r="R1379" s="3"/>
      <c r="T1379" s="3"/>
      <c r="V1379" s="3"/>
      <c r="X1379" s="3"/>
    </row>
    <row r="1380" spans="1:24" s="2" customFormat="1" x14ac:dyDescent="0.2">
      <c r="A1380" s="5"/>
      <c r="B1380" s="5"/>
      <c r="C1380" s="5"/>
      <c r="D1380" s="5"/>
      <c r="F1380" s="3"/>
      <c r="H1380" s="3"/>
      <c r="J1380" s="3"/>
      <c r="L1380" s="3"/>
      <c r="N1380" s="3"/>
      <c r="P1380" s="3"/>
      <c r="R1380" s="3"/>
      <c r="T1380" s="3"/>
      <c r="V1380" s="3"/>
      <c r="X1380" s="3"/>
    </row>
    <row r="1381" spans="1:24" s="2" customFormat="1" x14ac:dyDescent="0.2">
      <c r="A1381" s="5"/>
      <c r="B1381" s="5"/>
      <c r="C1381" s="5"/>
      <c r="D1381" s="5"/>
      <c r="F1381" s="3"/>
      <c r="H1381" s="3"/>
      <c r="J1381" s="3"/>
      <c r="L1381" s="3"/>
      <c r="N1381" s="3"/>
      <c r="P1381" s="3"/>
      <c r="R1381" s="3"/>
      <c r="T1381" s="3"/>
      <c r="V1381" s="3"/>
      <c r="X1381" s="3"/>
    </row>
    <row r="1382" spans="1:24" s="2" customFormat="1" x14ac:dyDescent="0.2">
      <c r="A1382" s="5"/>
      <c r="B1382" s="5"/>
      <c r="C1382" s="5"/>
      <c r="D1382" s="5"/>
      <c r="F1382" s="3"/>
      <c r="H1382" s="3"/>
      <c r="J1382" s="3"/>
      <c r="L1382" s="3"/>
      <c r="N1382" s="3"/>
      <c r="P1382" s="3"/>
      <c r="R1382" s="3"/>
      <c r="T1382" s="3"/>
      <c r="V1382" s="3"/>
      <c r="X1382" s="3"/>
    </row>
    <row r="1383" spans="1:24" s="2" customFormat="1" x14ac:dyDescent="0.2">
      <c r="A1383" s="5"/>
      <c r="B1383" s="5"/>
      <c r="C1383" s="5"/>
      <c r="D1383" s="5"/>
      <c r="F1383" s="3"/>
      <c r="H1383" s="3"/>
      <c r="J1383" s="3"/>
      <c r="L1383" s="3"/>
      <c r="N1383" s="3"/>
      <c r="P1383" s="3"/>
      <c r="R1383" s="3"/>
      <c r="T1383" s="3"/>
      <c r="V1383" s="3"/>
      <c r="X1383" s="3"/>
    </row>
    <row r="1384" spans="1:24" s="2" customFormat="1" x14ac:dyDescent="0.2">
      <c r="A1384" s="5"/>
      <c r="B1384" s="5"/>
      <c r="C1384" s="5"/>
      <c r="D1384" s="5"/>
      <c r="F1384" s="3"/>
      <c r="H1384" s="3"/>
      <c r="J1384" s="3"/>
      <c r="L1384" s="3"/>
      <c r="N1384" s="3"/>
      <c r="P1384" s="3"/>
      <c r="R1384" s="3"/>
      <c r="T1384" s="3"/>
      <c r="V1384" s="3"/>
      <c r="X1384" s="3"/>
    </row>
    <row r="1385" spans="1:24" s="2" customFormat="1" x14ac:dyDescent="0.2">
      <c r="A1385" s="5"/>
      <c r="B1385" s="5"/>
      <c r="C1385" s="5"/>
      <c r="D1385" s="5"/>
      <c r="F1385" s="3"/>
      <c r="H1385" s="3"/>
      <c r="J1385" s="3"/>
      <c r="L1385" s="3"/>
      <c r="N1385" s="3"/>
      <c r="P1385" s="3"/>
      <c r="R1385" s="3"/>
      <c r="T1385" s="3"/>
      <c r="V1385" s="3"/>
      <c r="X1385" s="3"/>
    </row>
    <row r="1386" spans="1:24" s="2" customFormat="1" x14ac:dyDescent="0.2">
      <c r="A1386" s="5"/>
      <c r="B1386" s="5"/>
      <c r="C1386" s="5"/>
      <c r="D1386" s="5"/>
      <c r="F1386" s="3"/>
      <c r="H1386" s="3"/>
      <c r="J1386" s="3"/>
      <c r="L1386" s="3"/>
      <c r="N1386" s="3"/>
      <c r="P1386" s="3"/>
      <c r="R1386" s="3"/>
      <c r="T1386" s="3"/>
      <c r="V1386" s="3"/>
      <c r="X1386" s="3"/>
    </row>
    <row r="1387" spans="1:24" s="2" customFormat="1" x14ac:dyDescent="0.2">
      <c r="A1387" s="5"/>
      <c r="B1387" s="5"/>
      <c r="C1387" s="5"/>
      <c r="D1387" s="5"/>
      <c r="F1387" s="3"/>
      <c r="H1387" s="3"/>
      <c r="J1387" s="3"/>
      <c r="L1387" s="3"/>
      <c r="N1387" s="3"/>
      <c r="P1387" s="3"/>
      <c r="R1387" s="3"/>
      <c r="T1387" s="3"/>
      <c r="V1387" s="3"/>
      <c r="X1387" s="3"/>
    </row>
    <row r="1388" spans="1:24" s="2" customFormat="1" x14ac:dyDescent="0.2">
      <c r="A1388" s="5"/>
      <c r="B1388" s="5"/>
      <c r="C1388" s="5"/>
      <c r="D1388" s="5"/>
      <c r="F1388" s="3"/>
      <c r="H1388" s="3"/>
      <c r="J1388" s="3"/>
      <c r="L1388" s="3"/>
      <c r="N1388" s="3"/>
      <c r="P1388" s="3"/>
      <c r="R1388" s="3"/>
      <c r="T1388" s="3"/>
      <c r="V1388" s="3"/>
      <c r="X1388" s="3"/>
    </row>
    <row r="1389" spans="1:24" s="2" customFormat="1" x14ac:dyDescent="0.2">
      <c r="A1389" s="5"/>
      <c r="B1389" s="5"/>
      <c r="C1389" s="5"/>
      <c r="D1389" s="5"/>
      <c r="F1389" s="3"/>
      <c r="H1389" s="3"/>
      <c r="J1389" s="3"/>
      <c r="L1389" s="3"/>
      <c r="N1389" s="3"/>
      <c r="P1389" s="3"/>
      <c r="R1389" s="3"/>
      <c r="T1389" s="3"/>
      <c r="V1389" s="3"/>
      <c r="X1389" s="3"/>
    </row>
    <row r="1390" spans="1:24" s="2" customFormat="1" x14ac:dyDescent="0.2">
      <c r="A1390" s="5"/>
      <c r="B1390" s="5"/>
      <c r="C1390" s="5"/>
      <c r="D1390" s="5"/>
      <c r="F1390" s="3"/>
      <c r="H1390" s="3"/>
      <c r="J1390" s="3"/>
      <c r="L1390" s="3"/>
      <c r="N1390" s="3"/>
      <c r="P1390" s="3"/>
      <c r="R1390" s="3"/>
      <c r="T1390" s="3"/>
      <c r="V1390" s="3"/>
      <c r="X1390" s="3"/>
    </row>
    <row r="1391" spans="1:24" s="2" customFormat="1" x14ac:dyDescent="0.2">
      <c r="A1391" s="5"/>
      <c r="B1391" s="5"/>
      <c r="C1391" s="5"/>
      <c r="D1391" s="5"/>
      <c r="F1391" s="3"/>
      <c r="H1391" s="3"/>
      <c r="J1391" s="3"/>
      <c r="L1391" s="3"/>
      <c r="N1391" s="3"/>
      <c r="P1391" s="3"/>
      <c r="R1391" s="3"/>
      <c r="T1391" s="3"/>
      <c r="V1391" s="3"/>
      <c r="X1391" s="3"/>
    </row>
    <row r="1392" spans="1:24" s="2" customFormat="1" x14ac:dyDescent="0.2">
      <c r="A1392" s="5"/>
      <c r="B1392" s="5"/>
      <c r="C1392" s="5"/>
      <c r="D1392" s="5"/>
      <c r="F1392" s="3"/>
      <c r="H1392" s="3"/>
      <c r="J1392" s="3"/>
      <c r="L1392" s="3"/>
      <c r="N1392" s="3"/>
      <c r="P1392" s="3"/>
      <c r="R1392" s="3"/>
      <c r="T1392" s="3"/>
      <c r="V1392" s="3"/>
      <c r="X1392" s="3"/>
    </row>
    <row r="1393" spans="1:24" s="2" customFormat="1" x14ac:dyDescent="0.2">
      <c r="A1393" s="5"/>
      <c r="B1393" s="5"/>
      <c r="C1393" s="5"/>
      <c r="D1393" s="5"/>
      <c r="F1393" s="3"/>
      <c r="H1393" s="3"/>
      <c r="J1393" s="3"/>
      <c r="L1393" s="3"/>
      <c r="N1393" s="3"/>
      <c r="P1393" s="3"/>
      <c r="R1393" s="3"/>
      <c r="T1393" s="3"/>
      <c r="V1393" s="3"/>
      <c r="X1393" s="3"/>
    </row>
    <row r="1394" spans="1:24" s="2" customFormat="1" x14ac:dyDescent="0.2">
      <c r="A1394" s="5"/>
      <c r="B1394" s="5"/>
      <c r="C1394" s="5"/>
      <c r="D1394" s="5"/>
      <c r="F1394" s="3"/>
      <c r="H1394" s="3"/>
      <c r="J1394" s="3"/>
      <c r="L1394" s="3"/>
      <c r="N1394" s="3"/>
      <c r="P1394" s="3"/>
      <c r="R1394" s="3"/>
      <c r="T1394" s="3"/>
      <c r="V1394" s="3"/>
      <c r="X1394" s="3"/>
    </row>
    <row r="1395" spans="1:24" s="2" customFormat="1" x14ac:dyDescent="0.2">
      <c r="A1395" s="5"/>
      <c r="B1395" s="5"/>
      <c r="C1395" s="5"/>
      <c r="D1395" s="5"/>
      <c r="F1395" s="3"/>
      <c r="H1395" s="3"/>
      <c r="J1395" s="3"/>
      <c r="L1395" s="3"/>
      <c r="N1395" s="3"/>
      <c r="P1395" s="3"/>
      <c r="R1395" s="3"/>
      <c r="T1395" s="3"/>
      <c r="V1395" s="3"/>
      <c r="X1395" s="3"/>
    </row>
    <row r="1396" spans="1:24" s="2" customFormat="1" x14ac:dyDescent="0.2">
      <c r="A1396" s="5"/>
      <c r="B1396" s="5"/>
      <c r="C1396" s="5"/>
      <c r="D1396" s="5"/>
      <c r="F1396" s="3"/>
      <c r="H1396" s="3"/>
      <c r="J1396" s="3"/>
      <c r="L1396" s="3"/>
      <c r="N1396" s="3"/>
      <c r="P1396" s="3"/>
      <c r="R1396" s="3"/>
      <c r="T1396" s="3"/>
      <c r="V1396" s="3"/>
      <c r="X1396" s="3"/>
    </row>
    <row r="1397" spans="1:24" s="2" customFormat="1" x14ac:dyDescent="0.2">
      <c r="A1397" s="5"/>
      <c r="B1397" s="5"/>
      <c r="C1397" s="5"/>
      <c r="D1397" s="5"/>
      <c r="F1397" s="3"/>
      <c r="H1397" s="3"/>
      <c r="J1397" s="3"/>
      <c r="L1397" s="3"/>
      <c r="N1397" s="3"/>
      <c r="P1397" s="3"/>
      <c r="R1397" s="3"/>
      <c r="T1397" s="3"/>
      <c r="V1397" s="3"/>
      <c r="X1397" s="3"/>
    </row>
    <row r="1398" spans="1:24" s="2" customFormat="1" x14ac:dyDescent="0.2">
      <c r="A1398" s="5"/>
      <c r="B1398" s="5"/>
      <c r="C1398" s="5"/>
      <c r="D1398" s="5"/>
      <c r="F1398" s="3"/>
      <c r="H1398" s="3"/>
      <c r="J1398" s="3"/>
      <c r="L1398" s="3"/>
      <c r="N1398" s="3"/>
      <c r="P1398" s="3"/>
      <c r="R1398" s="3"/>
      <c r="T1398" s="3"/>
      <c r="V1398" s="3"/>
      <c r="X1398" s="3"/>
    </row>
    <row r="1399" spans="1:24" s="2" customFormat="1" x14ac:dyDescent="0.2">
      <c r="A1399" s="5"/>
      <c r="B1399" s="5"/>
      <c r="C1399" s="5"/>
      <c r="D1399" s="5"/>
      <c r="F1399" s="3"/>
      <c r="H1399" s="3"/>
      <c r="J1399" s="3"/>
      <c r="L1399" s="3"/>
      <c r="N1399" s="3"/>
      <c r="P1399" s="3"/>
      <c r="R1399" s="3"/>
      <c r="T1399" s="3"/>
      <c r="V1399" s="3"/>
      <c r="X1399" s="3"/>
    </row>
    <row r="1400" spans="1:24" s="2" customFormat="1" x14ac:dyDescent="0.2">
      <c r="A1400" s="5"/>
      <c r="B1400" s="5"/>
      <c r="C1400" s="5"/>
      <c r="D1400" s="5"/>
      <c r="F1400" s="3"/>
      <c r="H1400" s="3"/>
      <c r="J1400" s="3"/>
      <c r="L1400" s="3"/>
      <c r="N1400" s="3"/>
      <c r="P1400" s="3"/>
      <c r="R1400" s="3"/>
      <c r="T1400" s="3"/>
      <c r="V1400" s="3"/>
      <c r="X1400" s="3"/>
    </row>
    <row r="1401" spans="1:24" s="2" customFormat="1" x14ac:dyDescent="0.2">
      <c r="A1401" s="5"/>
      <c r="B1401" s="5"/>
      <c r="C1401" s="5"/>
      <c r="D1401" s="5"/>
      <c r="F1401" s="3"/>
      <c r="H1401" s="3"/>
      <c r="J1401" s="3"/>
      <c r="L1401" s="3"/>
      <c r="N1401" s="3"/>
      <c r="P1401" s="3"/>
      <c r="R1401" s="3"/>
      <c r="T1401" s="3"/>
      <c r="V1401" s="3"/>
      <c r="X1401" s="3"/>
    </row>
    <row r="1402" spans="1:24" s="2" customFormat="1" x14ac:dyDescent="0.2">
      <c r="A1402" s="5"/>
      <c r="B1402" s="5"/>
      <c r="C1402" s="5"/>
      <c r="D1402" s="5"/>
      <c r="F1402" s="3"/>
      <c r="H1402" s="3"/>
      <c r="J1402" s="3"/>
      <c r="L1402" s="3"/>
      <c r="N1402" s="3"/>
      <c r="P1402" s="3"/>
      <c r="R1402" s="3"/>
      <c r="T1402" s="3"/>
      <c r="V1402" s="3"/>
      <c r="X1402" s="3"/>
    </row>
    <row r="1403" spans="1:24" s="2" customFormat="1" x14ac:dyDescent="0.2">
      <c r="A1403" s="5"/>
      <c r="B1403" s="5"/>
      <c r="C1403" s="5"/>
      <c r="D1403" s="5"/>
      <c r="F1403" s="3"/>
      <c r="H1403" s="3"/>
      <c r="J1403" s="3"/>
      <c r="L1403" s="3"/>
      <c r="N1403" s="3"/>
      <c r="P1403" s="3"/>
      <c r="R1403" s="3"/>
      <c r="T1403" s="3"/>
      <c r="V1403" s="3"/>
      <c r="X1403" s="3"/>
    </row>
    <row r="1404" spans="1:24" s="2" customFormat="1" x14ac:dyDescent="0.2">
      <c r="A1404" s="5"/>
      <c r="B1404" s="5"/>
      <c r="C1404" s="5"/>
      <c r="D1404" s="5"/>
      <c r="F1404" s="3"/>
      <c r="H1404" s="3"/>
      <c r="J1404" s="3"/>
      <c r="L1404" s="3"/>
      <c r="N1404" s="3"/>
      <c r="P1404" s="3"/>
      <c r="R1404" s="3"/>
      <c r="T1404" s="3"/>
      <c r="V1404" s="3"/>
      <c r="X1404" s="3"/>
    </row>
    <row r="1405" spans="1:24" s="2" customFormat="1" x14ac:dyDescent="0.2">
      <c r="A1405" s="5"/>
      <c r="B1405" s="5"/>
      <c r="C1405" s="5"/>
      <c r="D1405" s="5"/>
      <c r="F1405" s="3"/>
      <c r="H1405" s="3"/>
      <c r="J1405" s="3"/>
      <c r="L1405" s="3"/>
      <c r="N1405" s="3"/>
      <c r="P1405" s="3"/>
      <c r="R1405" s="3"/>
      <c r="T1405" s="3"/>
      <c r="V1405" s="3"/>
      <c r="X1405" s="3"/>
    </row>
    <row r="1406" spans="1:24" s="2" customFormat="1" x14ac:dyDescent="0.2">
      <c r="A1406" s="5"/>
      <c r="B1406" s="5"/>
      <c r="C1406" s="5"/>
      <c r="D1406" s="5"/>
      <c r="F1406" s="3"/>
      <c r="H1406" s="3"/>
      <c r="J1406" s="3"/>
      <c r="L1406" s="3"/>
      <c r="N1406" s="3"/>
      <c r="P1406" s="3"/>
      <c r="R1406" s="3"/>
      <c r="T1406" s="3"/>
      <c r="V1406" s="3"/>
      <c r="X1406" s="3"/>
    </row>
    <row r="1407" spans="1:24" s="2" customFormat="1" x14ac:dyDescent="0.2">
      <c r="A1407" s="5"/>
      <c r="B1407" s="5"/>
      <c r="C1407" s="5"/>
      <c r="D1407" s="5"/>
      <c r="F1407" s="3"/>
      <c r="H1407" s="3"/>
      <c r="J1407" s="3"/>
      <c r="L1407" s="3"/>
      <c r="N1407" s="3"/>
      <c r="P1407" s="3"/>
      <c r="R1407" s="3"/>
      <c r="T1407" s="3"/>
      <c r="V1407" s="3"/>
      <c r="X1407" s="3"/>
    </row>
    <row r="1408" spans="1:24" s="2" customFormat="1" x14ac:dyDescent="0.2">
      <c r="A1408" s="5"/>
      <c r="B1408" s="5"/>
      <c r="C1408" s="5"/>
      <c r="D1408" s="5"/>
      <c r="F1408" s="3"/>
      <c r="H1408" s="3"/>
      <c r="J1408" s="3"/>
      <c r="L1408" s="3"/>
      <c r="N1408" s="3"/>
      <c r="P1408" s="3"/>
      <c r="R1408" s="3"/>
      <c r="T1408" s="3"/>
      <c r="V1408" s="3"/>
      <c r="X1408" s="3"/>
    </row>
    <row r="1409" spans="1:24" s="2" customFormat="1" x14ac:dyDescent="0.2">
      <c r="A1409" s="5"/>
      <c r="B1409" s="5"/>
      <c r="C1409" s="5"/>
      <c r="D1409" s="5"/>
      <c r="F1409" s="3"/>
      <c r="H1409" s="3"/>
      <c r="J1409" s="3"/>
      <c r="L1409" s="3"/>
      <c r="N1409" s="3"/>
      <c r="P1409" s="3"/>
      <c r="R1409" s="3"/>
      <c r="T1409" s="3"/>
      <c r="V1409" s="3"/>
      <c r="X1409" s="3"/>
    </row>
    <row r="1410" spans="1:24" s="2" customFormat="1" x14ac:dyDescent="0.2">
      <c r="A1410" s="5"/>
      <c r="B1410" s="5"/>
      <c r="C1410" s="5"/>
      <c r="D1410" s="5"/>
      <c r="F1410" s="3"/>
      <c r="H1410" s="3"/>
      <c r="J1410" s="3"/>
      <c r="L1410" s="3"/>
      <c r="N1410" s="3"/>
      <c r="P1410" s="3"/>
      <c r="R1410" s="3"/>
      <c r="T1410" s="3"/>
      <c r="V1410" s="3"/>
      <c r="X1410" s="3"/>
    </row>
    <row r="1411" spans="1:24" s="2" customFormat="1" x14ac:dyDescent="0.2">
      <c r="A1411" s="5"/>
      <c r="B1411" s="5"/>
      <c r="C1411" s="5"/>
      <c r="D1411" s="5"/>
      <c r="F1411" s="3"/>
      <c r="H1411" s="3"/>
      <c r="J1411" s="3"/>
      <c r="L1411" s="3"/>
      <c r="N1411" s="3"/>
      <c r="P1411" s="3"/>
      <c r="R1411" s="3"/>
      <c r="T1411" s="3"/>
      <c r="V1411" s="3"/>
      <c r="X1411" s="3"/>
    </row>
    <row r="1412" spans="1:24" s="2" customFormat="1" x14ac:dyDescent="0.2">
      <c r="A1412" s="5"/>
      <c r="B1412" s="5"/>
      <c r="C1412" s="5"/>
      <c r="D1412" s="5"/>
      <c r="F1412" s="3"/>
      <c r="H1412" s="3"/>
      <c r="J1412" s="3"/>
      <c r="L1412" s="3"/>
      <c r="N1412" s="3"/>
      <c r="P1412" s="3"/>
      <c r="R1412" s="3"/>
      <c r="T1412" s="3"/>
      <c r="V1412" s="3"/>
      <c r="X1412" s="3"/>
    </row>
    <row r="1413" spans="1:24" s="2" customFormat="1" x14ac:dyDescent="0.2">
      <c r="A1413" s="5"/>
      <c r="B1413" s="5"/>
      <c r="C1413" s="5"/>
      <c r="D1413" s="5"/>
      <c r="F1413" s="3"/>
      <c r="H1413" s="3"/>
      <c r="J1413" s="3"/>
      <c r="L1413" s="3"/>
      <c r="N1413" s="3"/>
      <c r="P1413" s="3"/>
      <c r="R1413" s="3"/>
      <c r="T1413" s="3"/>
      <c r="V1413" s="3"/>
      <c r="X1413" s="3"/>
    </row>
    <row r="1414" spans="1:24" s="2" customFormat="1" x14ac:dyDescent="0.2">
      <c r="A1414" s="5"/>
      <c r="B1414" s="5"/>
      <c r="C1414" s="5"/>
      <c r="D1414" s="5"/>
      <c r="F1414" s="3"/>
      <c r="H1414" s="3"/>
      <c r="J1414" s="3"/>
      <c r="L1414" s="3"/>
      <c r="N1414" s="3"/>
      <c r="P1414" s="3"/>
      <c r="R1414" s="3"/>
      <c r="T1414" s="3"/>
      <c r="V1414" s="3"/>
      <c r="X1414" s="3"/>
    </row>
    <row r="1415" spans="1:24" s="2" customFormat="1" x14ac:dyDescent="0.2">
      <c r="A1415" s="5"/>
      <c r="B1415" s="5"/>
      <c r="C1415" s="5"/>
      <c r="D1415" s="5"/>
      <c r="F1415" s="3"/>
      <c r="H1415" s="3"/>
      <c r="J1415" s="3"/>
      <c r="L1415" s="3"/>
      <c r="N1415" s="3"/>
      <c r="P1415" s="3"/>
      <c r="R1415" s="3"/>
      <c r="T1415" s="3"/>
      <c r="V1415" s="3"/>
      <c r="X1415" s="3"/>
    </row>
    <row r="1416" spans="1:24" s="2" customFormat="1" x14ac:dyDescent="0.2">
      <c r="A1416" s="5"/>
      <c r="B1416" s="5"/>
      <c r="C1416" s="5"/>
      <c r="D1416" s="5"/>
      <c r="F1416" s="3"/>
      <c r="H1416" s="3"/>
      <c r="J1416" s="3"/>
      <c r="L1416" s="3"/>
      <c r="N1416" s="3"/>
      <c r="P1416" s="3"/>
      <c r="R1416" s="3"/>
      <c r="T1416" s="3"/>
      <c r="V1416" s="3"/>
      <c r="X1416" s="3"/>
    </row>
    <row r="1417" spans="1:24" s="2" customFormat="1" x14ac:dyDescent="0.2">
      <c r="A1417" s="5"/>
      <c r="B1417" s="5"/>
      <c r="C1417" s="5"/>
      <c r="D1417" s="5"/>
      <c r="F1417" s="3"/>
      <c r="H1417" s="3"/>
      <c r="J1417" s="3"/>
      <c r="L1417" s="3"/>
      <c r="N1417" s="3"/>
      <c r="P1417" s="3"/>
      <c r="R1417" s="3"/>
      <c r="T1417" s="3"/>
      <c r="V1417" s="3"/>
      <c r="X1417" s="3"/>
    </row>
    <row r="1418" spans="1:24" s="2" customFormat="1" x14ac:dyDescent="0.2">
      <c r="A1418" s="5"/>
      <c r="B1418" s="5"/>
      <c r="C1418" s="5"/>
      <c r="D1418" s="5"/>
      <c r="F1418" s="3"/>
      <c r="H1418" s="3"/>
      <c r="J1418" s="3"/>
      <c r="L1418" s="3"/>
      <c r="N1418" s="3"/>
      <c r="P1418" s="3"/>
      <c r="R1418" s="3"/>
      <c r="T1418" s="3"/>
      <c r="V1418" s="3"/>
      <c r="X1418" s="3"/>
    </row>
    <row r="1419" spans="1:24" s="2" customFormat="1" x14ac:dyDescent="0.2">
      <c r="A1419" s="5"/>
      <c r="B1419" s="5"/>
      <c r="C1419" s="5"/>
      <c r="D1419" s="5"/>
      <c r="F1419" s="3"/>
      <c r="H1419" s="3"/>
      <c r="J1419" s="3"/>
      <c r="L1419" s="3"/>
      <c r="N1419" s="3"/>
      <c r="P1419" s="3"/>
      <c r="R1419" s="3"/>
      <c r="T1419" s="3"/>
      <c r="V1419" s="3"/>
      <c r="X1419" s="3"/>
    </row>
    <row r="1420" spans="1:24" s="2" customFormat="1" x14ac:dyDescent="0.2">
      <c r="A1420" s="5"/>
      <c r="B1420" s="5"/>
      <c r="C1420" s="5"/>
      <c r="D1420" s="5"/>
      <c r="F1420" s="3"/>
      <c r="H1420" s="3"/>
      <c r="J1420" s="3"/>
      <c r="L1420" s="3"/>
      <c r="N1420" s="3"/>
      <c r="P1420" s="3"/>
      <c r="R1420" s="3"/>
      <c r="T1420" s="3"/>
      <c r="V1420" s="3"/>
      <c r="X1420" s="3"/>
    </row>
    <row r="1421" spans="1:24" s="2" customFormat="1" x14ac:dyDescent="0.2">
      <c r="A1421" s="5"/>
      <c r="B1421" s="5"/>
      <c r="C1421" s="5"/>
      <c r="D1421" s="5"/>
      <c r="F1421" s="3"/>
      <c r="H1421" s="3"/>
      <c r="J1421" s="3"/>
      <c r="L1421" s="3"/>
      <c r="N1421" s="3"/>
      <c r="P1421" s="3"/>
      <c r="R1421" s="3"/>
      <c r="T1421" s="3"/>
      <c r="V1421" s="3"/>
      <c r="X1421" s="3"/>
    </row>
    <row r="1422" spans="1:24" s="2" customFormat="1" x14ac:dyDescent="0.2">
      <c r="A1422" s="5"/>
      <c r="B1422" s="5"/>
      <c r="C1422" s="5"/>
      <c r="D1422" s="5"/>
      <c r="F1422" s="3"/>
      <c r="H1422" s="3"/>
      <c r="J1422" s="3"/>
      <c r="L1422" s="3"/>
      <c r="N1422" s="3"/>
      <c r="P1422" s="3"/>
      <c r="R1422" s="3"/>
      <c r="T1422" s="3"/>
      <c r="V1422" s="3"/>
      <c r="X1422" s="3"/>
    </row>
    <row r="1423" spans="1:24" s="2" customFormat="1" x14ac:dyDescent="0.2">
      <c r="A1423" s="5"/>
      <c r="B1423" s="5"/>
      <c r="C1423" s="5"/>
      <c r="D1423" s="5"/>
      <c r="F1423" s="3"/>
      <c r="H1423" s="3"/>
      <c r="J1423" s="3"/>
      <c r="L1423" s="3"/>
      <c r="N1423" s="3"/>
      <c r="P1423" s="3"/>
      <c r="R1423" s="3"/>
      <c r="T1423" s="3"/>
      <c r="V1423" s="3"/>
      <c r="X1423" s="3"/>
    </row>
    <row r="1424" spans="1:24" s="2" customFormat="1" x14ac:dyDescent="0.2">
      <c r="A1424" s="5"/>
      <c r="B1424" s="5"/>
      <c r="C1424" s="5"/>
      <c r="D1424" s="5"/>
      <c r="F1424" s="3"/>
      <c r="H1424" s="3"/>
      <c r="J1424" s="3"/>
      <c r="L1424" s="3"/>
      <c r="N1424" s="3"/>
      <c r="P1424" s="3"/>
      <c r="R1424" s="3"/>
      <c r="T1424" s="3"/>
      <c r="V1424" s="3"/>
      <c r="X1424" s="3"/>
    </row>
    <row r="1425" spans="1:24" s="2" customFormat="1" x14ac:dyDescent="0.2">
      <c r="A1425" s="5"/>
      <c r="B1425" s="5"/>
      <c r="C1425" s="5"/>
      <c r="D1425" s="5"/>
      <c r="F1425" s="3"/>
      <c r="H1425" s="3"/>
      <c r="J1425" s="3"/>
      <c r="L1425" s="3"/>
      <c r="N1425" s="3"/>
      <c r="P1425" s="3"/>
      <c r="R1425" s="3"/>
      <c r="T1425" s="3"/>
      <c r="V1425" s="3"/>
      <c r="X1425" s="3"/>
    </row>
    <row r="1426" spans="1:24" s="2" customFormat="1" x14ac:dyDescent="0.2">
      <c r="A1426" s="5"/>
      <c r="B1426" s="5"/>
      <c r="C1426" s="5"/>
      <c r="D1426" s="5"/>
      <c r="F1426" s="3"/>
      <c r="H1426" s="3"/>
      <c r="J1426" s="3"/>
      <c r="L1426" s="3"/>
      <c r="N1426" s="3"/>
      <c r="P1426" s="3"/>
      <c r="R1426" s="3"/>
      <c r="T1426" s="3"/>
      <c r="V1426" s="3"/>
      <c r="X1426" s="3"/>
    </row>
    <row r="1427" spans="1:24" s="2" customFormat="1" x14ac:dyDescent="0.2">
      <c r="A1427" s="5"/>
      <c r="B1427" s="5"/>
      <c r="C1427" s="5"/>
      <c r="D1427" s="5"/>
      <c r="F1427" s="3"/>
      <c r="H1427" s="3"/>
      <c r="J1427" s="3"/>
      <c r="L1427" s="3"/>
      <c r="N1427" s="3"/>
      <c r="P1427" s="3"/>
      <c r="R1427" s="3"/>
      <c r="T1427" s="3"/>
      <c r="V1427" s="3"/>
      <c r="X1427" s="3"/>
    </row>
    <row r="1428" spans="1:24" s="2" customFormat="1" x14ac:dyDescent="0.2">
      <c r="A1428" s="5"/>
      <c r="B1428" s="5"/>
      <c r="C1428" s="5"/>
      <c r="D1428" s="5"/>
      <c r="F1428" s="3"/>
      <c r="H1428" s="3"/>
      <c r="J1428" s="3"/>
      <c r="L1428" s="3"/>
      <c r="N1428" s="3"/>
      <c r="P1428" s="3"/>
      <c r="R1428" s="3"/>
      <c r="T1428" s="3"/>
      <c r="V1428" s="3"/>
      <c r="X1428" s="3"/>
    </row>
    <row r="1429" spans="1:24" s="2" customFormat="1" x14ac:dyDescent="0.2">
      <c r="A1429" s="5"/>
      <c r="B1429" s="5"/>
      <c r="C1429" s="5"/>
      <c r="D1429" s="5"/>
      <c r="F1429" s="3"/>
      <c r="H1429" s="3"/>
      <c r="J1429" s="3"/>
      <c r="L1429" s="3"/>
      <c r="N1429" s="3"/>
      <c r="P1429" s="3"/>
      <c r="R1429" s="3"/>
      <c r="T1429" s="3"/>
      <c r="V1429" s="3"/>
      <c r="X1429" s="3"/>
    </row>
    <row r="1430" spans="1:24" s="2" customFormat="1" x14ac:dyDescent="0.2">
      <c r="A1430" s="5"/>
      <c r="B1430" s="5"/>
      <c r="C1430" s="5"/>
      <c r="D1430" s="5"/>
      <c r="F1430" s="3"/>
      <c r="H1430" s="3"/>
      <c r="J1430" s="3"/>
      <c r="L1430" s="3"/>
      <c r="N1430" s="3"/>
      <c r="P1430" s="3"/>
      <c r="R1430" s="3"/>
      <c r="T1430" s="3"/>
      <c r="V1430" s="3"/>
      <c r="X1430" s="3"/>
    </row>
    <row r="1431" spans="1:24" s="2" customFormat="1" x14ac:dyDescent="0.2">
      <c r="A1431" s="5"/>
      <c r="B1431" s="5"/>
      <c r="C1431" s="5"/>
      <c r="D1431" s="5"/>
      <c r="F1431" s="3"/>
      <c r="H1431" s="3"/>
      <c r="J1431" s="3"/>
      <c r="L1431" s="3"/>
      <c r="N1431" s="3"/>
      <c r="P1431" s="3"/>
      <c r="R1431" s="3"/>
      <c r="T1431" s="3"/>
      <c r="V1431" s="3"/>
      <c r="X1431" s="3"/>
    </row>
    <row r="1432" spans="1:24" s="2" customFormat="1" x14ac:dyDescent="0.2">
      <c r="A1432" s="5"/>
      <c r="B1432" s="5"/>
      <c r="C1432" s="5"/>
      <c r="D1432" s="5"/>
      <c r="F1432" s="3"/>
      <c r="H1432" s="3"/>
      <c r="J1432" s="3"/>
      <c r="L1432" s="3"/>
      <c r="N1432" s="3"/>
      <c r="P1432" s="3"/>
      <c r="R1432" s="3"/>
      <c r="T1432" s="3"/>
      <c r="V1432" s="3"/>
      <c r="X1432" s="3"/>
    </row>
    <row r="1433" spans="1:24" s="2" customFormat="1" x14ac:dyDescent="0.2">
      <c r="A1433" s="5"/>
      <c r="B1433" s="5"/>
      <c r="C1433" s="5"/>
      <c r="D1433" s="5"/>
      <c r="F1433" s="3"/>
      <c r="H1433" s="3"/>
      <c r="J1433" s="3"/>
      <c r="L1433" s="3"/>
      <c r="N1433" s="3"/>
      <c r="P1433" s="3"/>
      <c r="R1433" s="3"/>
      <c r="T1433" s="3"/>
      <c r="V1433" s="3"/>
      <c r="X1433" s="3"/>
    </row>
    <row r="1434" spans="1:24" s="2" customFormat="1" x14ac:dyDescent="0.2">
      <c r="A1434" s="5"/>
      <c r="B1434" s="5"/>
      <c r="C1434" s="5"/>
      <c r="D1434" s="5"/>
      <c r="F1434" s="3"/>
      <c r="H1434" s="3"/>
      <c r="J1434" s="3"/>
      <c r="L1434" s="3"/>
      <c r="N1434" s="3"/>
      <c r="P1434" s="3"/>
      <c r="R1434" s="3"/>
      <c r="T1434" s="3"/>
      <c r="V1434" s="3"/>
      <c r="X1434" s="3"/>
    </row>
    <row r="1435" spans="1:24" s="2" customFormat="1" x14ac:dyDescent="0.2">
      <c r="A1435" s="5"/>
      <c r="B1435" s="5"/>
      <c r="C1435" s="5"/>
      <c r="D1435" s="5"/>
      <c r="F1435" s="3"/>
      <c r="H1435" s="3"/>
      <c r="J1435" s="3"/>
      <c r="L1435" s="3"/>
      <c r="N1435" s="3"/>
      <c r="P1435" s="3"/>
      <c r="R1435" s="3"/>
      <c r="T1435" s="3"/>
      <c r="V1435" s="3"/>
      <c r="X1435" s="3"/>
    </row>
    <row r="1436" spans="1:24" s="2" customFormat="1" x14ac:dyDescent="0.2">
      <c r="A1436" s="5"/>
      <c r="B1436" s="5"/>
      <c r="C1436" s="5"/>
      <c r="D1436" s="5"/>
      <c r="F1436" s="3"/>
      <c r="H1436" s="3"/>
      <c r="J1436" s="3"/>
      <c r="L1436" s="3"/>
      <c r="N1436" s="3"/>
      <c r="P1436" s="3"/>
      <c r="R1436" s="3"/>
      <c r="T1436" s="3"/>
      <c r="V1436" s="3"/>
      <c r="X1436" s="3"/>
    </row>
    <row r="1437" spans="1:24" s="2" customFormat="1" x14ac:dyDescent="0.2">
      <c r="A1437" s="5"/>
      <c r="B1437" s="5"/>
      <c r="C1437" s="5"/>
      <c r="D1437" s="5"/>
      <c r="F1437" s="3"/>
      <c r="H1437" s="3"/>
      <c r="J1437" s="3"/>
      <c r="L1437" s="3"/>
      <c r="N1437" s="3"/>
      <c r="P1437" s="3"/>
      <c r="R1437" s="3"/>
      <c r="T1437" s="3"/>
      <c r="V1437" s="3"/>
      <c r="X1437" s="3"/>
    </row>
    <row r="1438" spans="1:24" s="2" customFormat="1" x14ac:dyDescent="0.2">
      <c r="A1438" s="5"/>
      <c r="B1438" s="5"/>
      <c r="C1438" s="5"/>
      <c r="D1438" s="5"/>
      <c r="F1438" s="3"/>
      <c r="H1438" s="3"/>
      <c r="J1438" s="3"/>
      <c r="L1438" s="3"/>
      <c r="N1438" s="3"/>
      <c r="P1438" s="3"/>
      <c r="R1438" s="3"/>
      <c r="T1438" s="3"/>
      <c r="V1438" s="3"/>
      <c r="X1438" s="3"/>
    </row>
    <row r="1439" spans="1:24" s="2" customFormat="1" x14ac:dyDescent="0.2">
      <c r="A1439" s="5"/>
      <c r="B1439" s="5"/>
      <c r="C1439" s="5"/>
      <c r="D1439" s="5"/>
      <c r="F1439" s="3"/>
      <c r="H1439" s="3"/>
      <c r="J1439" s="3"/>
      <c r="L1439" s="3"/>
      <c r="N1439" s="3"/>
      <c r="P1439" s="3"/>
      <c r="R1439" s="3"/>
      <c r="T1439" s="3"/>
      <c r="V1439" s="3"/>
      <c r="X1439" s="3"/>
    </row>
    <row r="1440" spans="1:24" s="2" customFormat="1" x14ac:dyDescent="0.2">
      <c r="A1440" s="5"/>
      <c r="B1440" s="5"/>
      <c r="C1440" s="5"/>
      <c r="D1440" s="5"/>
      <c r="F1440" s="3"/>
      <c r="H1440" s="3"/>
      <c r="J1440" s="3"/>
      <c r="L1440" s="3"/>
      <c r="N1440" s="3"/>
      <c r="P1440" s="3"/>
      <c r="R1440" s="3"/>
      <c r="T1440" s="3"/>
      <c r="V1440" s="3"/>
      <c r="X1440" s="3"/>
    </row>
    <row r="1441" spans="1:24" s="2" customFormat="1" x14ac:dyDescent="0.2">
      <c r="A1441" s="5"/>
      <c r="B1441" s="5"/>
      <c r="C1441" s="5"/>
      <c r="D1441" s="5"/>
      <c r="F1441" s="3"/>
      <c r="H1441" s="3"/>
      <c r="J1441" s="3"/>
      <c r="L1441" s="3"/>
      <c r="N1441" s="3"/>
      <c r="P1441" s="3"/>
      <c r="R1441" s="3"/>
      <c r="T1441" s="3"/>
      <c r="V1441" s="3"/>
      <c r="X1441" s="3"/>
    </row>
    <row r="1442" spans="1:24" s="2" customFormat="1" x14ac:dyDescent="0.2">
      <c r="A1442" s="5"/>
      <c r="B1442" s="5"/>
      <c r="C1442" s="5"/>
      <c r="D1442" s="5"/>
      <c r="F1442" s="3"/>
      <c r="H1442" s="3"/>
      <c r="J1442" s="3"/>
      <c r="L1442" s="3"/>
      <c r="N1442" s="3"/>
      <c r="P1442" s="3"/>
      <c r="R1442" s="3"/>
      <c r="T1442" s="3"/>
      <c r="V1442" s="3"/>
      <c r="X1442" s="3"/>
    </row>
    <row r="1443" spans="1:24" s="2" customFormat="1" x14ac:dyDescent="0.2">
      <c r="A1443" s="5"/>
      <c r="B1443" s="5"/>
      <c r="C1443" s="5"/>
      <c r="D1443" s="5"/>
      <c r="F1443" s="3"/>
      <c r="H1443" s="3"/>
      <c r="J1443" s="3"/>
      <c r="L1443" s="3"/>
      <c r="N1443" s="3"/>
      <c r="P1443" s="3"/>
      <c r="R1443" s="3"/>
      <c r="T1443" s="3"/>
      <c r="V1443" s="3"/>
      <c r="X1443" s="3"/>
    </row>
    <row r="1444" spans="1:24" s="2" customFormat="1" x14ac:dyDescent="0.2">
      <c r="A1444" s="5"/>
      <c r="B1444" s="5"/>
      <c r="C1444" s="5"/>
      <c r="D1444" s="5"/>
      <c r="F1444" s="3"/>
      <c r="H1444" s="3"/>
      <c r="J1444" s="3"/>
      <c r="L1444" s="3"/>
      <c r="N1444" s="3"/>
      <c r="P1444" s="3"/>
      <c r="R1444" s="3"/>
      <c r="T1444" s="3"/>
      <c r="V1444" s="3"/>
      <c r="X1444" s="3"/>
    </row>
    <row r="1445" spans="1:24" s="2" customFormat="1" x14ac:dyDescent="0.2">
      <c r="A1445" s="5"/>
      <c r="B1445" s="5"/>
      <c r="C1445" s="5"/>
      <c r="D1445" s="5"/>
      <c r="F1445" s="3"/>
      <c r="H1445" s="3"/>
      <c r="J1445" s="3"/>
      <c r="L1445" s="3"/>
      <c r="N1445" s="3"/>
      <c r="P1445" s="3"/>
      <c r="R1445" s="3"/>
      <c r="T1445" s="3"/>
      <c r="V1445" s="3"/>
      <c r="X1445" s="3"/>
    </row>
    <row r="1446" spans="1:24" s="2" customFormat="1" x14ac:dyDescent="0.2">
      <c r="A1446" s="5"/>
      <c r="B1446" s="5"/>
      <c r="C1446" s="5"/>
      <c r="D1446" s="5"/>
      <c r="F1446" s="3"/>
      <c r="H1446" s="3"/>
      <c r="J1446" s="3"/>
      <c r="L1446" s="3"/>
      <c r="N1446" s="3"/>
      <c r="P1446" s="3"/>
      <c r="R1446" s="3"/>
      <c r="T1446" s="3"/>
      <c r="V1446" s="3"/>
      <c r="X1446" s="3"/>
    </row>
    <row r="1447" spans="1:24" s="2" customFormat="1" x14ac:dyDescent="0.2">
      <c r="A1447" s="5"/>
      <c r="B1447" s="5"/>
      <c r="C1447" s="5"/>
      <c r="D1447" s="5"/>
      <c r="F1447" s="3"/>
      <c r="H1447" s="3"/>
      <c r="J1447" s="3"/>
      <c r="L1447" s="3"/>
      <c r="N1447" s="3"/>
      <c r="P1447" s="3"/>
      <c r="R1447" s="3"/>
      <c r="T1447" s="3"/>
      <c r="V1447" s="3"/>
      <c r="X1447" s="3"/>
    </row>
    <row r="1448" spans="1:24" s="2" customFormat="1" x14ac:dyDescent="0.2">
      <c r="A1448" s="5"/>
      <c r="B1448" s="5"/>
      <c r="C1448" s="5"/>
      <c r="D1448" s="5"/>
      <c r="F1448" s="3"/>
      <c r="H1448" s="3"/>
      <c r="J1448" s="3"/>
      <c r="L1448" s="3"/>
      <c r="N1448" s="3"/>
      <c r="P1448" s="3"/>
      <c r="R1448" s="3"/>
      <c r="T1448" s="3"/>
      <c r="V1448" s="3"/>
      <c r="X1448" s="3"/>
    </row>
    <row r="1449" spans="1:24" s="2" customFormat="1" x14ac:dyDescent="0.2">
      <c r="A1449" s="5"/>
      <c r="B1449" s="5"/>
      <c r="C1449" s="5"/>
      <c r="D1449" s="5"/>
      <c r="F1449" s="3"/>
      <c r="H1449" s="3"/>
      <c r="J1449" s="3"/>
      <c r="L1449" s="3"/>
      <c r="N1449" s="3"/>
      <c r="P1449" s="3"/>
      <c r="R1449" s="3"/>
      <c r="T1449" s="3"/>
      <c r="V1449" s="3"/>
      <c r="X1449" s="3"/>
    </row>
    <row r="1450" spans="1:24" s="2" customFormat="1" x14ac:dyDescent="0.2">
      <c r="A1450" s="5"/>
      <c r="B1450" s="5"/>
      <c r="C1450" s="5"/>
      <c r="D1450" s="5"/>
      <c r="F1450" s="3"/>
      <c r="H1450" s="3"/>
      <c r="J1450" s="3"/>
      <c r="L1450" s="3"/>
      <c r="N1450" s="3"/>
      <c r="P1450" s="3"/>
      <c r="R1450" s="3"/>
      <c r="T1450" s="3"/>
      <c r="V1450" s="3"/>
      <c r="X1450" s="3"/>
    </row>
    <row r="1451" spans="1:24" s="2" customFormat="1" x14ac:dyDescent="0.2">
      <c r="A1451" s="5"/>
      <c r="B1451" s="5"/>
      <c r="C1451" s="5"/>
      <c r="D1451" s="5"/>
      <c r="F1451" s="3"/>
      <c r="H1451" s="3"/>
      <c r="J1451" s="3"/>
      <c r="L1451" s="3"/>
      <c r="N1451" s="3"/>
      <c r="P1451" s="3"/>
      <c r="R1451" s="3"/>
      <c r="T1451" s="3"/>
      <c r="V1451" s="3"/>
      <c r="X1451" s="3"/>
    </row>
    <row r="1452" spans="1:24" s="2" customFormat="1" x14ac:dyDescent="0.2">
      <c r="A1452" s="5"/>
      <c r="B1452" s="5"/>
      <c r="C1452" s="5"/>
      <c r="D1452" s="5"/>
      <c r="F1452" s="3"/>
      <c r="H1452" s="3"/>
      <c r="J1452" s="3"/>
      <c r="L1452" s="3"/>
      <c r="N1452" s="3"/>
      <c r="P1452" s="3"/>
      <c r="R1452" s="3"/>
      <c r="T1452" s="3"/>
      <c r="V1452" s="3"/>
      <c r="X1452" s="3"/>
    </row>
    <row r="1453" spans="1:24" s="2" customFormat="1" x14ac:dyDescent="0.2">
      <c r="A1453" s="5"/>
      <c r="B1453" s="5"/>
      <c r="C1453" s="5"/>
      <c r="D1453" s="5"/>
      <c r="F1453" s="3"/>
      <c r="H1453" s="3"/>
      <c r="J1453" s="3"/>
      <c r="L1453" s="3"/>
      <c r="N1453" s="3"/>
      <c r="P1453" s="3"/>
      <c r="R1453" s="3"/>
      <c r="T1453" s="3"/>
      <c r="V1453" s="3"/>
      <c r="X1453" s="3"/>
    </row>
    <row r="1454" spans="1:24" s="2" customFormat="1" x14ac:dyDescent="0.2">
      <c r="A1454" s="5"/>
      <c r="B1454" s="5"/>
      <c r="C1454" s="5"/>
      <c r="D1454" s="5"/>
      <c r="F1454" s="3"/>
      <c r="H1454" s="3"/>
      <c r="J1454" s="3"/>
      <c r="L1454" s="3"/>
      <c r="N1454" s="3"/>
      <c r="P1454" s="3"/>
      <c r="R1454" s="3"/>
      <c r="T1454" s="3"/>
      <c r="V1454" s="3"/>
      <c r="X1454" s="3"/>
    </row>
    <row r="1455" spans="1:24" s="2" customFormat="1" x14ac:dyDescent="0.2">
      <c r="A1455" s="5"/>
      <c r="B1455" s="5"/>
      <c r="C1455" s="5"/>
      <c r="D1455" s="5"/>
      <c r="F1455" s="3"/>
      <c r="H1455" s="3"/>
      <c r="J1455" s="3"/>
      <c r="L1455" s="3"/>
      <c r="N1455" s="3"/>
      <c r="P1455" s="3"/>
      <c r="R1455" s="3"/>
      <c r="T1455" s="3"/>
      <c r="V1455" s="3"/>
      <c r="X1455" s="3"/>
    </row>
    <row r="1456" spans="1:24" s="2" customFormat="1" x14ac:dyDescent="0.2">
      <c r="A1456" s="5"/>
      <c r="B1456" s="5"/>
      <c r="C1456" s="5"/>
      <c r="D1456" s="5"/>
      <c r="F1456" s="3"/>
      <c r="H1456" s="3"/>
      <c r="J1456" s="3"/>
      <c r="L1456" s="3"/>
      <c r="N1456" s="3"/>
      <c r="P1456" s="3"/>
      <c r="R1456" s="3"/>
      <c r="T1456" s="3"/>
      <c r="V1456" s="3"/>
      <c r="X1456" s="3"/>
    </row>
    <row r="1457" spans="1:24" s="2" customFormat="1" x14ac:dyDescent="0.2">
      <c r="A1457" s="5"/>
      <c r="B1457" s="5"/>
      <c r="C1457" s="5"/>
      <c r="D1457" s="5"/>
      <c r="F1457" s="3"/>
      <c r="H1457" s="3"/>
      <c r="J1457" s="3"/>
      <c r="L1457" s="3"/>
      <c r="N1457" s="3"/>
      <c r="P1457" s="3"/>
      <c r="R1457" s="3"/>
      <c r="T1457" s="3"/>
      <c r="V1457" s="3"/>
      <c r="X1457" s="3"/>
    </row>
    <row r="1458" spans="1:24" s="2" customFormat="1" x14ac:dyDescent="0.2">
      <c r="A1458" s="5"/>
      <c r="B1458" s="5"/>
      <c r="C1458" s="5"/>
      <c r="D1458" s="5"/>
      <c r="F1458" s="3"/>
      <c r="H1458" s="3"/>
      <c r="J1458" s="3"/>
      <c r="L1458" s="3"/>
      <c r="N1458" s="3"/>
      <c r="P1458" s="3"/>
      <c r="R1458" s="3"/>
      <c r="T1458" s="3"/>
      <c r="V1458" s="3"/>
      <c r="X1458" s="3"/>
    </row>
    <row r="1459" spans="1:24" s="2" customFormat="1" x14ac:dyDescent="0.2">
      <c r="A1459" s="5"/>
      <c r="B1459" s="5"/>
      <c r="C1459" s="5"/>
      <c r="D1459" s="5"/>
      <c r="F1459" s="3"/>
      <c r="H1459" s="3"/>
      <c r="J1459" s="3"/>
      <c r="L1459" s="3"/>
      <c r="N1459" s="3"/>
      <c r="P1459" s="3"/>
      <c r="R1459" s="3"/>
      <c r="T1459" s="3"/>
      <c r="V1459" s="3"/>
      <c r="X1459" s="3"/>
    </row>
    <row r="1460" spans="1:24" s="2" customFormat="1" x14ac:dyDescent="0.2">
      <c r="A1460" s="5"/>
      <c r="B1460" s="5"/>
      <c r="C1460" s="5"/>
      <c r="D1460" s="5"/>
      <c r="F1460" s="3"/>
      <c r="H1460" s="3"/>
      <c r="J1460" s="3"/>
      <c r="L1460" s="3"/>
      <c r="N1460" s="3"/>
      <c r="P1460" s="3"/>
      <c r="R1460" s="3"/>
      <c r="T1460" s="3"/>
      <c r="V1460" s="3"/>
      <c r="X1460" s="3"/>
    </row>
    <row r="1461" spans="1:24" s="2" customFormat="1" x14ac:dyDescent="0.2">
      <c r="A1461" s="5"/>
      <c r="B1461" s="5"/>
      <c r="C1461" s="5"/>
      <c r="D1461" s="5"/>
      <c r="F1461" s="3"/>
      <c r="H1461" s="3"/>
      <c r="J1461" s="3"/>
      <c r="L1461" s="3"/>
      <c r="N1461" s="3"/>
      <c r="P1461" s="3"/>
      <c r="R1461" s="3"/>
      <c r="T1461" s="3"/>
      <c r="V1461" s="3"/>
      <c r="X1461" s="3"/>
    </row>
    <row r="1462" spans="1:24" s="2" customFormat="1" x14ac:dyDescent="0.2">
      <c r="A1462" s="5"/>
      <c r="B1462" s="5"/>
      <c r="C1462" s="5"/>
      <c r="D1462" s="5"/>
      <c r="F1462" s="3"/>
      <c r="H1462" s="3"/>
      <c r="J1462" s="3"/>
      <c r="L1462" s="3"/>
      <c r="N1462" s="3"/>
      <c r="P1462" s="3"/>
      <c r="R1462" s="3"/>
      <c r="T1462" s="3"/>
      <c r="V1462" s="3"/>
      <c r="X1462" s="3"/>
    </row>
    <row r="1463" spans="1:24" s="2" customFormat="1" x14ac:dyDescent="0.2">
      <c r="A1463" s="5"/>
      <c r="B1463" s="5"/>
      <c r="C1463" s="5"/>
      <c r="D1463" s="5"/>
      <c r="F1463" s="3"/>
      <c r="H1463" s="3"/>
      <c r="J1463" s="3"/>
      <c r="L1463" s="3"/>
      <c r="N1463" s="3"/>
      <c r="P1463" s="3"/>
      <c r="R1463" s="3"/>
      <c r="T1463" s="3"/>
      <c r="V1463" s="3"/>
      <c r="X1463" s="3"/>
    </row>
    <row r="1464" spans="1:24" s="2" customFormat="1" x14ac:dyDescent="0.2">
      <c r="A1464" s="5"/>
      <c r="B1464" s="5"/>
      <c r="C1464" s="5"/>
      <c r="D1464" s="5"/>
      <c r="F1464" s="3"/>
      <c r="H1464" s="3"/>
      <c r="J1464" s="3"/>
      <c r="L1464" s="3"/>
      <c r="N1464" s="3"/>
      <c r="P1464" s="3"/>
      <c r="R1464" s="3"/>
      <c r="T1464" s="3"/>
      <c r="V1464" s="3"/>
      <c r="X1464" s="3"/>
    </row>
    <row r="1465" spans="1:24" s="2" customFormat="1" x14ac:dyDescent="0.2">
      <c r="A1465" s="5"/>
      <c r="B1465" s="5"/>
      <c r="C1465" s="5"/>
      <c r="D1465" s="5"/>
      <c r="F1465" s="3"/>
      <c r="H1465" s="3"/>
      <c r="J1465" s="3"/>
      <c r="L1465" s="3"/>
      <c r="N1465" s="3"/>
      <c r="P1465" s="3"/>
      <c r="R1465" s="3"/>
      <c r="T1465" s="3"/>
      <c r="V1465" s="3"/>
      <c r="X1465" s="3"/>
    </row>
    <row r="1466" spans="1:24" s="2" customFormat="1" x14ac:dyDescent="0.2">
      <c r="A1466" s="5"/>
      <c r="B1466" s="5"/>
      <c r="C1466" s="5"/>
      <c r="D1466" s="5"/>
      <c r="F1466" s="3"/>
      <c r="H1466" s="3"/>
      <c r="J1466" s="3"/>
      <c r="L1466" s="3"/>
      <c r="N1466" s="3"/>
      <c r="P1466" s="3"/>
      <c r="R1466" s="3"/>
      <c r="T1466" s="3"/>
      <c r="V1466" s="3"/>
      <c r="X1466" s="3"/>
    </row>
    <row r="1467" spans="1:24" s="2" customFormat="1" x14ac:dyDescent="0.2">
      <c r="A1467" s="5"/>
      <c r="B1467" s="5"/>
      <c r="C1467" s="5"/>
      <c r="D1467" s="5"/>
      <c r="F1467" s="3"/>
      <c r="H1467" s="3"/>
      <c r="J1467" s="3"/>
      <c r="L1467" s="3"/>
      <c r="N1467" s="3"/>
      <c r="P1467" s="3"/>
      <c r="R1467" s="3"/>
      <c r="T1467" s="3"/>
      <c r="V1467" s="3"/>
      <c r="X1467" s="3"/>
    </row>
    <row r="1468" spans="1:24" s="2" customFormat="1" x14ac:dyDescent="0.2">
      <c r="A1468" s="5"/>
      <c r="B1468" s="5"/>
      <c r="C1468" s="5"/>
      <c r="D1468" s="5"/>
      <c r="F1468" s="3"/>
      <c r="H1468" s="3"/>
      <c r="J1468" s="3"/>
      <c r="L1468" s="3"/>
      <c r="N1468" s="3"/>
      <c r="P1468" s="3"/>
      <c r="R1468" s="3"/>
      <c r="T1468" s="3"/>
      <c r="V1468" s="3"/>
      <c r="X1468" s="3"/>
    </row>
    <row r="1469" spans="1:24" s="2" customFormat="1" x14ac:dyDescent="0.2">
      <c r="A1469" s="5"/>
      <c r="B1469" s="5"/>
      <c r="C1469" s="5"/>
      <c r="D1469" s="5"/>
      <c r="F1469" s="3"/>
      <c r="H1469" s="3"/>
      <c r="J1469" s="3"/>
      <c r="L1469" s="3"/>
      <c r="N1469" s="3"/>
      <c r="P1469" s="3"/>
      <c r="R1469" s="3"/>
      <c r="T1469" s="3"/>
      <c r="V1469" s="3"/>
      <c r="X1469" s="3"/>
    </row>
    <row r="1470" spans="1:24" s="2" customFormat="1" x14ac:dyDescent="0.2">
      <c r="A1470" s="5"/>
      <c r="B1470" s="5"/>
      <c r="C1470" s="5"/>
      <c r="D1470" s="5"/>
      <c r="F1470" s="3"/>
      <c r="H1470" s="3"/>
      <c r="J1470" s="3"/>
      <c r="L1470" s="3"/>
      <c r="N1470" s="3"/>
      <c r="P1470" s="3"/>
      <c r="R1470" s="3"/>
      <c r="T1470" s="3"/>
      <c r="V1470" s="3"/>
      <c r="X1470" s="3"/>
    </row>
    <row r="1471" spans="1:24" s="2" customFormat="1" x14ac:dyDescent="0.2">
      <c r="A1471" s="5"/>
      <c r="B1471" s="5"/>
      <c r="C1471" s="5"/>
      <c r="D1471" s="5"/>
      <c r="F1471" s="3"/>
      <c r="H1471" s="3"/>
      <c r="J1471" s="3"/>
      <c r="L1471" s="3"/>
      <c r="N1471" s="3"/>
      <c r="P1471" s="3"/>
      <c r="R1471" s="3"/>
      <c r="T1471" s="3"/>
      <c r="V1471" s="3"/>
      <c r="X1471" s="3"/>
    </row>
    <row r="1472" spans="1:24" s="2" customFormat="1" x14ac:dyDescent="0.2">
      <c r="A1472" s="5"/>
      <c r="B1472" s="5"/>
      <c r="C1472" s="5"/>
      <c r="D1472" s="5"/>
      <c r="F1472" s="3"/>
      <c r="H1472" s="3"/>
      <c r="J1472" s="3"/>
      <c r="L1472" s="3"/>
      <c r="N1472" s="3"/>
      <c r="P1472" s="3"/>
      <c r="R1472" s="3"/>
      <c r="T1472" s="3"/>
      <c r="V1472" s="3"/>
      <c r="X1472" s="3"/>
    </row>
    <row r="1473" spans="1:24" s="2" customFormat="1" x14ac:dyDescent="0.2">
      <c r="A1473" s="5"/>
      <c r="B1473" s="5"/>
      <c r="C1473" s="5"/>
      <c r="D1473" s="5"/>
      <c r="F1473" s="3"/>
      <c r="H1473" s="3"/>
      <c r="J1473" s="3"/>
      <c r="L1473" s="3"/>
      <c r="N1473" s="3"/>
      <c r="P1473" s="3"/>
      <c r="R1473" s="3"/>
      <c r="T1473" s="3"/>
      <c r="V1473" s="3"/>
      <c r="X1473" s="3"/>
    </row>
    <row r="1474" spans="1:24" s="2" customFormat="1" x14ac:dyDescent="0.2">
      <c r="A1474" s="5"/>
      <c r="B1474" s="5"/>
      <c r="C1474" s="5"/>
      <c r="D1474" s="5"/>
      <c r="F1474" s="3"/>
      <c r="H1474" s="3"/>
      <c r="J1474" s="3"/>
      <c r="L1474" s="3"/>
      <c r="N1474" s="3"/>
      <c r="P1474" s="3"/>
      <c r="R1474" s="3"/>
      <c r="T1474" s="3"/>
      <c r="V1474" s="3"/>
      <c r="X1474" s="3"/>
    </row>
    <row r="1475" spans="1:24" s="2" customFormat="1" x14ac:dyDescent="0.2">
      <c r="A1475" s="5"/>
      <c r="B1475" s="5"/>
      <c r="C1475" s="5"/>
      <c r="D1475" s="5"/>
      <c r="F1475" s="3"/>
      <c r="H1475" s="3"/>
      <c r="J1475" s="3"/>
      <c r="L1475" s="3"/>
      <c r="N1475" s="3"/>
      <c r="P1475" s="3"/>
      <c r="R1475" s="3"/>
      <c r="T1475" s="3"/>
      <c r="V1475" s="3"/>
      <c r="X1475" s="3"/>
    </row>
    <row r="1476" spans="1:24" s="2" customFormat="1" x14ac:dyDescent="0.2">
      <c r="A1476" s="5"/>
      <c r="B1476" s="5"/>
      <c r="C1476" s="5"/>
      <c r="D1476" s="5"/>
      <c r="F1476" s="3"/>
      <c r="H1476" s="3"/>
      <c r="J1476" s="3"/>
      <c r="L1476" s="3"/>
      <c r="N1476" s="3"/>
      <c r="P1476" s="3"/>
      <c r="R1476" s="3"/>
      <c r="T1476" s="3"/>
      <c r="V1476" s="3"/>
      <c r="X1476" s="3"/>
    </row>
    <row r="1477" spans="1:24" s="2" customFormat="1" x14ac:dyDescent="0.2">
      <c r="A1477" s="5"/>
      <c r="B1477" s="5"/>
      <c r="C1477" s="5"/>
      <c r="D1477" s="5"/>
      <c r="F1477" s="3"/>
      <c r="H1477" s="3"/>
      <c r="J1477" s="3"/>
      <c r="L1477" s="3"/>
      <c r="N1477" s="3"/>
      <c r="P1477" s="3"/>
      <c r="R1477" s="3"/>
      <c r="T1477" s="3"/>
      <c r="V1477" s="3"/>
      <c r="X1477" s="3"/>
    </row>
    <row r="1478" spans="1:24" s="2" customFormat="1" x14ac:dyDescent="0.2">
      <c r="A1478" s="5"/>
      <c r="B1478" s="5"/>
      <c r="C1478" s="5"/>
      <c r="D1478" s="5"/>
      <c r="F1478" s="3"/>
      <c r="H1478" s="3"/>
      <c r="J1478" s="3"/>
      <c r="L1478" s="3"/>
      <c r="N1478" s="3"/>
      <c r="P1478" s="3"/>
      <c r="R1478" s="3"/>
      <c r="T1478" s="3"/>
      <c r="V1478" s="3"/>
      <c r="X1478" s="3"/>
    </row>
    <row r="1479" spans="1:24" s="2" customFormat="1" x14ac:dyDescent="0.2">
      <c r="A1479" s="5"/>
      <c r="B1479" s="5"/>
      <c r="C1479" s="5"/>
      <c r="D1479" s="5"/>
      <c r="F1479" s="3"/>
      <c r="H1479" s="3"/>
      <c r="J1479" s="3"/>
      <c r="L1479" s="3"/>
      <c r="N1479" s="3"/>
      <c r="P1479" s="3"/>
      <c r="R1479" s="3"/>
      <c r="T1479" s="3"/>
      <c r="V1479" s="3"/>
      <c r="X1479" s="3"/>
    </row>
    <row r="1480" spans="1:24" s="2" customFormat="1" x14ac:dyDescent="0.2">
      <c r="A1480" s="5"/>
      <c r="B1480" s="5"/>
      <c r="C1480" s="5"/>
      <c r="D1480" s="5"/>
      <c r="F1480" s="3"/>
      <c r="H1480" s="3"/>
      <c r="J1480" s="3"/>
      <c r="L1480" s="3"/>
      <c r="N1480" s="3"/>
      <c r="P1480" s="3"/>
      <c r="R1480" s="3"/>
      <c r="T1480" s="3"/>
      <c r="V1480" s="3"/>
      <c r="X1480" s="3"/>
    </row>
    <row r="1481" spans="1:24" s="2" customFormat="1" x14ac:dyDescent="0.2">
      <c r="A1481" s="5"/>
      <c r="B1481" s="5"/>
      <c r="C1481" s="5"/>
      <c r="D1481" s="5"/>
      <c r="F1481" s="3"/>
      <c r="H1481" s="3"/>
      <c r="J1481" s="3"/>
      <c r="L1481" s="3"/>
      <c r="N1481" s="3"/>
      <c r="P1481" s="3"/>
      <c r="R1481" s="3"/>
      <c r="T1481" s="3"/>
      <c r="V1481" s="3"/>
      <c r="X1481" s="3"/>
    </row>
    <row r="1482" spans="1:24" s="2" customFormat="1" x14ac:dyDescent="0.2">
      <c r="A1482" s="5"/>
      <c r="B1482" s="5"/>
      <c r="C1482" s="5"/>
      <c r="D1482" s="5"/>
      <c r="F1482" s="3"/>
      <c r="H1482" s="3"/>
      <c r="J1482" s="3"/>
      <c r="L1482" s="3"/>
      <c r="N1482" s="3"/>
      <c r="P1482" s="3"/>
      <c r="R1482" s="3"/>
      <c r="T1482" s="3"/>
      <c r="V1482" s="3"/>
      <c r="X1482" s="3"/>
    </row>
    <row r="1483" spans="1:24" s="2" customFormat="1" x14ac:dyDescent="0.2">
      <c r="A1483" s="5"/>
      <c r="B1483" s="5"/>
      <c r="C1483" s="5"/>
      <c r="D1483" s="5"/>
      <c r="F1483" s="3"/>
      <c r="H1483" s="3"/>
      <c r="J1483" s="3"/>
      <c r="L1483" s="3"/>
      <c r="N1483" s="3"/>
      <c r="P1483" s="3"/>
      <c r="R1483" s="3"/>
      <c r="T1483" s="3"/>
      <c r="V1483" s="3"/>
      <c r="X1483" s="3"/>
    </row>
    <row r="1484" spans="1:24" s="2" customFormat="1" x14ac:dyDescent="0.2">
      <c r="A1484" s="5"/>
      <c r="B1484" s="5"/>
      <c r="C1484" s="5"/>
      <c r="D1484" s="5"/>
      <c r="F1484" s="3"/>
      <c r="H1484" s="3"/>
      <c r="J1484" s="3"/>
      <c r="L1484" s="3"/>
      <c r="N1484" s="3"/>
      <c r="P1484" s="3"/>
      <c r="R1484" s="3"/>
      <c r="T1484" s="3"/>
      <c r="V1484" s="3"/>
      <c r="X1484" s="3"/>
    </row>
    <row r="1485" spans="1:24" s="2" customFormat="1" x14ac:dyDescent="0.2">
      <c r="A1485" s="5"/>
      <c r="B1485" s="5"/>
      <c r="C1485" s="5"/>
      <c r="D1485" s="5"/>
      <c r="F1485" s="3"/>
      <c r="H1485" s="3"/>
      <c r="J1485" s="3"/>
      <c r="L1485" s="3"/>
      <c r="N1485" s="3"/>
      <c r="P1485" s="3"/>
      <c r="R1485" s="3"/>
      <c r="T1485" s="3"/>
      <c r="V1485" s="3"/>
      <c r="X1485" s="3"/>
    </row>
    <row r="1486" spans="1:24" s="2" customFormat="1" x14ac:dyDescent="0.2">
      <c r="A1486" s="5"/>
      <c r="B1486" s="5"/>
      <c r="C1486" s="5"/>
      <c r="D1486" s="5"/>
      <c r="F1486" s="3"/>
      <c r="H1486" s="3"/>
      <c r="J1486" s="3"/>
      <c r="L1486" s="3"/>
      <c r="N1486" s="3"/>
      <c r="P1486" s="3"/>
      <c r="R1486" s="3"/>
      <c r="T1486" s="3"/>
      <c r="V1486" s="3"/>
      <c r="X1486" s="3"/>
    </row>
    <row r="1487" spans="1:24" s="2" customFormat="1" x14ac:dyDescent="0.2">
      <c r="A1487" s="5"/>
      <c r="B1487" s="5"/>
      <c r="C1487" s="5"/>
      <c r="D1487" s="5"/>
      <c r="F1487" s="3"/>
      <c r="H1487" s="3"/>
      <c r="J1487" s="3"/>
      <c r="L1487" s="3"/>
      <c r="N1487" s="3"/>
      <c r="P1487" s="3"/>
      <c r="R1487" s="3"/>
      <c r="T1487" s="3"/>
      <c r="V1487" s="3"/>
      <c r="X1487" s="3"/>
    </row>
    <row r="1488" spans="1:24" s="2" customFormat="1" x14ac:dyDescent="0.2">
      <c r="A1488" s="5"/>
      <c r="B1488" s="5"/>
      <c r="C1488" s="5"/>
      <c r="D1488" s="5"/>
      <c r="F1488" s="3"/>
      <c r="H1488" s="3"/>
      <c r="J1488" s="3"/>
      <c r="L1488" s="3"/>
      <c r="N1488" s="3"/>
      <c r="P1488" s="3"/>
      <c r="R1488" s="3"/>
      <c r="T1488" s="3"/>
      <c r="V1488" s="3"/>
      <c r="X1488" s="3"/>
    </row>
    <row r="1489" spans="1:24" s="2" customFormat="1" x14ac:dyDescent="0.2">
      <c r="A1489" s="5"/>
      <c r="B1489" s="5"/>
      <c r="C1489" s="5"/>
      <c r="D1489" s="5"/>
      <c r="F1489" s="3"/>
      <c r="H1489" s="3"/>
      <c r="J1489" s="3"/>
      <c r="L1489" s="3"/>
      <c r="N1489" s="3"/>
      <c r="P1489" s="3"/>
      <c r="R1489" s="3"/>
      <c r="T1489" s="3"/>
      <c r="V1489" s="3"/>
      <c r="X1489" s="3"/>
    </row>
    <row r="1490" spans="1:24" s="2" customFormat="1" x14ac:dyDescent="0.2">
      <c r="A1490" s="5"/>
      <c r="B1490" s="5"/>
      <c r="C1490" s="5"/>
      <c r="D1490" s="5"/>
      <c r="F1490" s="3"/>
      <c r="H1490" s="3"/>
      <c r="J1490" s="3"/>
      <c r="L1490" s="3"/>
      <c r="N1490" s="3"/>
      <c r="P1490" s="3"/>
      <c r="R1490" s="3"/>
      <c r="T1490" s="3"/>
      <c r="V1490" s="3"/>
      <c r="X1490" s="3"/>
    </row>
    <row r="1491" spans="1:24" s="2" customFormat="1" x14ac:dyDescent="0.2">
      <c r="A1491" s="5"/>
      <c r="B1491" s="5"/>
      <c r="C1491" s="5"/>
      <c r="D1491" s="5"/>
      <c r="F1491" s="3"/>
      <c r="H1491" s="3"/>
      <c r="J1491" s="3"/>
      <c r="L1491" s="3"/>
      <c r="N1491" s="3"/>
      <c r="P1491" s="3"/>
      <c r="R1491" s="3"/>
      <c r="T1491" s="3"/>
      <c r="V1491" s="3"/>
      <c r="X1491" s="3"/>
    </row>
    <row r="1492" spans="1:24" s="2" customFormat="1" x14ac:dyDescent="0.2">
      <c r="A1492" s="5"/>
      <c r="B1492" s="5"/>
      <c r="C1492" s="5"/>
      <c r="D1492" s="5"/>
      <c r="F1492" s="3"/>
      <c r="H1492" s="3"/>
      <c r="J1492" s="3"/>
      <c r="L1492" s="3"/>
      <c r="N1492" s="3"/>
      <c r="P1492" s="3"/>
      <c r="R1492" s="3"/>
      <c r="T1492" s="3"/>
      <c r="V1492" s="3"/>
      <c r="X1492" s="3"/>
    </row>
    <row r="1493" spans="1:24" s="2" customFormat="1" x14ac:dyDescent="0.2">
      <c r="A1493" s="5"/>
      <c r="B1493" s="5"/>
      <c r="C1493" s="5"/>
      <c r="D1493" s="5"/>
      <c r="F1493" s="3"/>
      <c r="H1493" s="3"/>
      <c r="J1493" s="3"/>
      <c r="L1493" s="3"/>
      <c r="N1493" s="3"/>
      <c r="P1493" s="3"/>
      <c r="R1493" s="3"/>
      <c r="T1493" s="3"/>
      <c r="V1493" s="3"/>
      <c r="X1493" s="3"/>
    </row>
    <row r="1494" spans="1:24" s="2" customFormat="1" x14ac:dyDescent="0.2">
      <c r="A1494" s="5"/>
      <c r="B1494" s="5"/>
      <c r="C1494" s="5"/>
      <c r="D1494" s="5"/>
      <c r="F1494" s="3"/>
      <c r="H1494" s="3"/>
      <c r="J1494" s="3"/>
      <c r="L1494" s="3"/>
      <c r="N1494" s="3"/>
      <c r="P1494" s="3"/>
      <c r="R1494" s="3"/>
      <c r="T1494" s="3"/>
      <c r="V1494" s="3"/>
      <c r="X1494" s="3"/>
    </row>
    <row r="1495" spans="1:24" s="2" customFormat="1" x14ac:dyDescent="0.2">
      <c r="A1495" s="5"/>
      <c r="B1495" s="5"/>
      <c r="C1495" s="5"/>
      <c r="D1495" s="5"/>
      <c r="F1495" s="3"/>
      <c r="H1495" s="3"/>
      <c r="J1495" s="3"/>
      <c r="L1495" s="3"/>
      <c r="N1495" s="3"/>
      <c r="P1495" s="3"/>
      <c r="R1495" s="3"/>
      <c r="T1495" s="3"/>
      <c r="V1495" s="3"/>
      <c r="X1495" s="3"/>
    </row>
    <row r="1496" spans="1:24" s="2" customFormat="1" x14ac:dyDescent="0.2">
      <c r="A1496" s="5"/>
      <c r="B1496" s="5"/>
      <c r="C1496" s="5"/>
      <c r="D1496" s="5"/>
      <c r="F1496" s="3"/>
      <c r="H1496" s="3"/>
      <c r="J1496" s="3"/>
      <c r="L1496" s="3"/>
      <c r="N1496" s="3"/>
      <c r="P1496" s="3"/>
      <c r="R1496" s="3"/>
      <c r="T1496" s="3"/>
      <c r="V1496" s="3"/>
      <c r="X1496" s="3"/>
    </row>
    <row r="1497" spans="1:24" s="2" customFormat="1" x14ac:dyDescent="0.2">
      <c r="A1497" s="5"/>
      <c r="B1497" s="5"/>
      <c r="C1497" s="5"/>
      <c r="D1497" s="5"/>
      <c r="F1497" s="3"/>
      <c r="H1497" s="3"/>
      <c r="J1497" s="3"/>
      <c r="L1497" s="3"/>
      <c r="N1497" s="3"/>
      <c r="P1497" s="3"/>
      <c r="R1497" s="3"/>
      <c r="T1497" s="3"/>
      <c r="V1497" s="3"/>
      <c r="X1497" s="3"/>
    </row>
    <row r="1498" spans="1:24" s="2" customFormat="1" x14ac:dyDescent="0.2">
      <c r="A1498" s="5"/>
      <c r="B1498" s="5"/>
      <c r="C1498" s="5"/>
      <c r="D1498" s="5"/>
      <c r="F1498" s="3"/>
      <c r="H1498" s="3"/>
      <c r="J1498" s="3"/>
      <c r="L1498" s="3"/>
      <c r="N1498" s="3"/>
      <c r="P1498" s="3"/>
      <c r="R1498" s="3"/>
      <c r="T1498" s="3"/>
      <c r="V1498" s="3"/>
      <c r="X1498" s="3"/>
    </row>
    <row r="1499" spans="1:24" s="2" customFormat="1" x14ac:dyDescent="0.2">
      <c r="A1499" s="5"/>
      <c r="B1499" s="5"/>
      <c r="C1499" s="5"/>
      <c r="D1499" s="5"/>
      <c r="F1499" s="3"/>
      <c r="H1499" s="3"/>
      <c r="J1499" s="3"/>
      <c r="L1499" s="3"/>
      <c r="N1499" s="3"/>
      <c r="P1499" s="3"/>
      <c r="R1499" s="3"/>
      <c r="T1499" s="3"/>
      <c r="V1499" s="3"/>
      <c r="X1499" s="3"/>
    </row>
    <row r="1500" spans="1:24" s="2" customFormat="1" x14ac:dyDescent="0.2">
      <c r="A1500" s="5"/>
      <c r="B1500" s="5"/>
      <c r="C1500" s="5"/>
      <c r="D1500" s="5"/>
      <c r="F1500" s="3"/>
      <c r="H1500" s="3"/>
      <c r="J1500" s="3"/>
      <c r="L1500" s="3"/>
      <c r="N1500" s="3"/>
      <c r="P1500" s="3"/>
      <c r="R1500" s="3"/>
      <c r="T1500" s="3"/>
      <c r="V1500" s="3"/>
      <c r="X1500" s="3"/>
    </row>
    <row r="1501" spans="1:24" s="2" customFormat="1" x14ac:dyDescent="0.2">
      <c r="A1501" s="5"/>
      <c r="B1501" s="5"/>
      <c r="C1501" s="5"/>
      <c r="D1501" s="5"/>
      <c r="F1501" s="3"/>
      <c r="H1501" s="3"/>
      <c r="J1501" s="3"/>
      <c r="L1501" s="3"/>
      <c r="N1501" s="3"/>
      <c r="P1501" s="3"/>
      <c r="R1501" s="3"/>
      <c r="T1501" s="3"/>
      <c r="V1501" s="3"/>
      <c r="X1501" s="3"/>
    </row>
    <row r="1502" spans="1:24" s="2" customFormat="1" x14ac:dyDescent="0.2">
      <c r="A1502" s="5"/>
      <c r="B1502" s="5"/>
      <c r="C1502" s="5"/>
      <c r="D1502" s="5"/>
      <c r="F1502" s="3"/>
      <c r="H1502" s="3"/>
      <c r="J1502" s="3"/>
      <c r="L1502" s="3"/>
      <c r="N1502" s="3"/>
      <c r="P1502" s="3"/>
      <c r="R1502" s="3"/>
      <c r="T1502" s="3"/>
      <c r="V1502" s="3"/>
      <c r="X1502" s="3"/>
    </row>
    <row r="1503" spans="1:24" s="2" customFormat="1" x14ac:dyDescent="0.2">
      <c r="A1503" s="5"/>
      <c r="B1503" s="5"/>
      <c r="C1503" s="5"/>
      <c r="D1503" s="5"/>
      <c r="F1503" s="3"/>
      <c r="H1503" s="3"/>
      <c r="J1503" s="3"/>
      <c r="L1503" s="3"/>
      <c r="N1503" s="3"/>
      <c r="P1503" s="3"/>
      <c r="R1503" s="3"/>
      <c r="T1503" s="3"/>
      <c r="V1503" s="3"/>
      <c r="X1503" s="3"/>
    </row>
    <row r="1504" spans="1:24" s="2" customFormat="1" x14ac:dyDescent="0.2">
      <c r="A1504" s="5"/>
      <c r="B1504" s="5"/>
      <c r="C1504" s="5"/>
      <c r="D1504" s="5"/>
      <c r="F1504" s="3"/>
      <c r="H1504" s="3"/>
      <c r="J1504" s="3"/>
      <c r="L1504" s="3"/>
      <c r="N1504" s="3"/>
      <c r="P1504" s="3"/>
      <c r="R1504" s="3"/>
      <c r="T1504" s="3"/>
      <c r="V1504" s="3"/>
      <c r="X1504" s="3"/>
    </row>
    <row r="1505" spans="1:24" s="2" customFormat="1" x14ac:dyDescent="0.2">
      <c r="A1505" s="5"/>
      <c r="B1505" s="5"/>
      <c r="C1505" s="5"/>
      <c r="D1505" s="5"/>
      <c r="F1505" s="3"/>
      <c r="H1505" s="3"/>
      <c r="J1505" s="3"/>
      <c r="L1505" s="3"/>
      <c r="N1505" s="3"/>
      <c r="P1505" s="3"/>
      <c r="R1505" s="3"/>
      <c r="T1505" s="3"/>
      <c r="V1505" s="3"/>
      <c r="X1505" s="3"/>
    </row>
    <row r="1506" spans="1:24" s="2" customFormat="1" x14ac:dyDescent="0.2">
      <c r="A1506" s="5"/>
      <c r="B1506" s="5"/>
      <c r="C1506" s="5"/>
      <c r="D1506" s="5"/>
      <c r="F1506" s="3"/>
      <c r="H1506" s="3"/>
      <c r="J1506" s="3"/>
      <c r="L1506" s="3"/>
      <c r="N1506" s="3"/>
      <c r="P1506" s="3"/>
      <c r="R1506" s="3"/>
      <c r="T1506" s="3"/>
      <c r="V1506" s="3"/>
      <c r="X1506" s="3"/>
    </row>
    <row r="1507" spans="1:24" s="2" customFormat="1" x14ac:dyDescent="0.2">
      <c r="A1507" s="5"/>
      <c r="B1507" s="5"/>
      <c r="C1507" s="5"/>
      <c r="D1507" s="5"/>
      <c r="F1507" s="3"/>
      <c r="H1507" s="3"/>
      <c r="J1507" s="3"/>
      <c r="L1507" s="3"/>
      <c r="N1507" s="3"/>
      <c r="P1507" s="3"/>
      <c r="R1507" s="3"/>
      <c r="T1507" s="3"/>
      <c r="V1507" s="3"/>
      <c r="X1507" s="3"/>
    </row>
    <row r="1508" spans="1:24" s="2" customFormat="1" x14ac:dyDescent="0.2">
      <c r="A1508" s="5"/>
      <c r="B1508" s="5"/>
      <c r="C1508" s="5"/>
      <c r="D1508" s="5"/>
      <c r="F1508" s="3"/>
      <c r="H1508" s="3"/>
      <c r="J1508" s="3"/>
      <c r="L1508" s="3"/>
      <c r="N1508" s="3"/>
      <c r="P1508" s="3"/>
      <c r="R1508" s="3"/>
      <c r="T1508" s="3"/>
      <c r="V1508" s="3"/>
      <c r="X1508" s="3"/>
    </row>
    <row r="1509" spans="1:24" s="2" customFormat="1" x14ac:dyDescent="0.2">
      <c r="A1509" s="5"/>
      <c r="B1509" s="5"/>
      <c r="C1509" s="5"/>
      <c r="D1509" s="5"/>
      <c r="F1509" s="3"/>
      <c r="H1509" s="3"/>
      <c r="J1509" s="3"/>
      <c r="L1509" s="3"/>
      <c r="N1509" s="3"/>
      <c r="P1509" s="3"/>
      <c r="R1509" s="3"/>
      <c r="T1509" s="3"/>
      <c r="V1509" s="3"/>
      <c r="X1509" s="3"/>
    </row>
    <row r="1510" spans="1:24" s="2" customFormat="1" x14ac:dyDescent="0.2">
      <c r="A1510" s="5"/>
      <c r="B1510" s="5"/>
      <c r="C1510" s="5"/>
      <c r="D1510" s="5"/>
      <c r="F1510" s="3"/>
      <c r="H1510" s="3"/>
      <c r="J1510" s="3"/>
      <c r="L1510" s="3"/>
      <c r="N1510" s="3"/>
      <c r="P1510" s="3"/>
      <c r="R1510" s="3"/>
      <c r="T1510" s="3"/>
      <c r="V1510" s="3"/>
      <c r="X1510" s="3"/>
    </row>
    <row r="1511" spans="1:24" s="2" customFormat="1" x14ac:dyDescent="0.2">
      <c r="A1511" s="5"/>
      <c r="B1511" s="5"/>
      <c r="C1511" s="5"/>
      <c r="D1511" s="5"/>
      <c r="F1511" s="3"/>
      <c r="H1511" s="3"/>
      <c r="J1511" s="3"/>
      <c r="L1511" s="3"/>
      <c r="N1511" s="3"/>
      <c r="P1511" s="3"/>
      <c r="R1511" s="3"/>
      <c r="T1511" s="3"/>
      <c r="V1511" s="3"/>
      <c r="X1511" s="3"/>
    </row>
    <row r="1512" spans="1:24" s="2" customFormat="1" x14ac:dyDescent="0.2">
      <c r="A1512" s="5"/>
      <c r="B1512" s="5"/>
      <c r="C1512" s="5"/>
      <c r="D1512" s="5"/>
      <c r="F1512" s="3"/>
      <c r="H1512" s="3"/>
      <c r="J1512" s="3"/>
      <c r="L1512" s="3"/>
      <c r="N1512" s="3"/>
      <c r="P1512" s="3"/>
      <c r="R1512" s="3"/>
      <c r="T1512" s="3"/>
      <c r="V1512" s="3"/>
      <c r="X1512" s="3"/>
    </row>
    <row r="1513" spans="1:24" s="2" customFormat="1" x14ac:dyDescent="0.2">
      <c r="A1513" s="5"/>
      <c r="B1513" s="5"/>
      <c r="C1513" s="5"/>
      <c r="D1513" s="5"/>
      <c r="F1513" s="3"/>
      <c r="H1513" s="3"/>
      <c r="J1513" s="3"/>
      <c r="L1513" s="3"/>
      <c r="N1513" s="3"/>
      <c r="P1513" s="3"/>
      <c r="R1513" s="3"/>
      <c r="T1513" s="3"/>
      <c r="V1513" s="3"/>
      <c r="X1513" s="3"/>
    </row>
    <row r="1514" spans="1:24" s="2" customFormat="1" x14ac:dyDescent="0.2">
      <c r="A1514" s="5"/>
      <c r="B1514" s="5"/>
      <c r="C1514" s="5"/>
      <c r="D1514" s="5"/>
      <c r="F1514" s="3"/>
      <c r="H1514" s="3"/>
      <c r="J1514" s="3"/>
      <c r="L1514" s="3"/>
      <c r="N1514" s="3"/>
      <c r="P1514" s="3"/>
      <c r="R1514" s="3"/>
      <c r="T1514" s="3"/>
      <c r="V1514" s="3"/>
      <c r="X1514" s="3"/>
    </row>
    <row r="1515" spans="1:24" s="2" customFormat="1" x14ac:dyDescent="0.2">
      <c r="A1515" s="5"/>
      <c r="B1515" s="5"/>
      <c r="C1515" s="5"/>
      <c r="D1515" s="5"/>
      <c r="F1515" s="3"/>
      <c r="H1515" s="3"/>
      <c r="J1515" s="3"/>
      <c r="L1515" s="3"/>
      <c r="N1515" s="3"/>
      <c r="P1515" s="3"/>
      <c r="R1515" s="3"/>
      <c r="T1515" s="3"/>
      <c r="V1515" s="3"/>
      <c r="X1515" s="3"/>
    </row>
    <row r="1516" spans="1:24" s="2" customFormat="1" x14ac:dyDescent="0.2">
      <c r="A1516" s="5"/>
      <c r="B1516" s="5"/>
      <c r="C1516" s="5"/>
      <c r="D1516" s="5"/>
      <c r="F1516" s="3"/>
      <c r="H1516" s="3"/>
      <c r="J1516" s="3"/>
      <c r="L1516" s="3"/>
      <c r="N1516" s="3"/>
      <c r="P1516" s="3"/>
      <c r="R1516" s="3"/>
      <c r="T1516" s="3"/>
      <c r="V1516" s="3"/>
      <c r="X1516" s="3"/>
    </row>
    <row r="1517" spans="1:24" s="2" customFormat="1" x14ac:dyDescent="0.2">
      <c r="A1517" s="5"/>
      <c r="B1517" s="5"/>
      <c r="C1517" s="5"/>
      <c r="D1517" s="5"/>
      <c r="F1517" s="3"/>
      <c r="H1517" s="3"/>
      <c r="J1517" s="3"/>
      <c r="L1517" s="3"/>
      <c r="N1517" s="3"/>
      <c r="P1517" s="3"/>
      <c r="R1517" s="3"/>
      <c r="T1517" s="3"/>
      <c r="V1517" s="3"/>
      <c r="X1517" s="3"/>
    </row>
    <row r="1518" spans="1:24" s="2" customFormat="1" x14ac:dyDescent="0.2">
      <c r="A1518" s="5"/>
      <c r="B1518" s="5"/>
      <c r="C1518" s="5"/>
      <c r="D1518" s="5"/>
      <c r="F1518" s="3"/>
      <c r="H1518" s="3"/>
      <c r="J1518" s="3"/>
      <c r="L1518" s="3"/>
      <c r="N1518" s="3"/>
      <c r="P1518" s="3"/>
      <c r="R1518" s="3"/>
      <c r="T1518" s="3"/>
      <c r="V1518" s="3"/>
      <c r="X1518" s="3"/>
    </row>
    <row r="1519" spans="1:24" s="2" customFormat="1" x14ac:dyDescent="0.2">
      <c r="A1519" s="5"/>
      <c r="B1519" s="5"/>
      <c r="C1519" s="5"/>
      <c r="D1519" s="5"/>
      <c r="F1519" s="3"/>
      <c r="H1519" s="3"/>
      <c r="J1519" s="3"/>
      <c r="L1519" s="3"/>
      <c r="N1519" s="3"/>
      <c r="P1519" s="3"/>
      <c r="R1519" s="3"/>
      <c r="T1519" s="3"/>
      <c r="V1519" s="3"/>
      <c r="X1519" s="3"/>
    </row>
    <row r="1520" spans="1:24" s="2" customFormat="1" x14ac:dyDescent="0.2">
      <c r="A1520" s="5"/>
      <c r="B1520" s="5"/>
      <c r="C1520" s="5"/>
      <c r="D1520" s="5"/>
      <c r="F1520" s="3"/>
      <c r="H1520" s="3"/>
      <c r="J1520" s="3"/>
      <c r="L1520" s="3"/>
      <c r="N1520" s="3"/>
      <c r="P1520" s="3"/>
      <c r="R1520" s="3"/>
      <c r="T1520" s="3"/>
      <c r="V1520" s="3"/>
      <c r="X1520" s="3"/>
    </row>
    <row r="1521" spans="1:24" s="2" customFormat="1" x14ac:dyDescent="0.2">
      <c r="A1521" s="5"/>
      <c r="B1521" s="5"/>
      <c r="C1521" s="5"/>
      <c r="D1521" s="5"/>
      <c r="F1521" s="3"/>
      <c r="H1521" s="3"/>
      <c r="J1521" s="3"/>
      <c r="L1521" s="3"/>
      <c r="N1521" s="3"/>
      <c r="P1521" s="3"/>
      <c r="R1521" s="3"/>
      <c r="T1521" s="3"/>
      <c r="V1521" s="3"/>
      <c r="X1521" s="3"/>
    </row>
    <row r="1522" spans="1:24" s="2" customFormat="1" x14ac:dyDescent="0.2">
      <c r="A1522" s="5"/>
      <c r="B1522" s="5"/>
      <c r="C1522" s="5"/>
      <c r="D1522" s="5"/>
      <c r="F1522" s="3"/>
      <c r="H1522" s="3"/>
      <c r="J1522" s="3"/>
      <c r="L1522" s="3"/>
      <c r="N1522" s="3"/>
      <c r="P1522" s="3"/>
      <c r="R1522" s="3"/>
      <c r="T1522" s="3"/>
      <c r="V1522" s="3"/>
      <c r="X1522" s="3"/>
    </row>
    <row r="1523" spans="1:24" s="2" customFormat="1" x14ac:dyDescent="0.2">
      <c r="A1523" s="5"/>
      <c r="B1523" s="5"/>
      <c r="C1523" s="5"/>
      <c r="D1523" s="5"/>
      <c r="F1523" s="3"/>
      <c r="H1523" s="3"/>
      <c r="J1523" s="3"/>
      <c r="L1523" s="3"/>
      <c r="N1523" s="3"/>
      <c r="P1523" s="3"/>
      <c r="R1523" s="3"/>
      <c r="T1523" s="3"/>
      <c r="V1523" s="3"/>
      <c r="X1523" s="3"/>
    </row>
    <row r="1524" spans="1:24" s="2" customFormat="1" x14ac:dyDescent="0.2">
      <c r="A1524" s="5"/>
      <c r="B1524" s="5"/>
      <c r="C1524" s="5"/>
      <c r="D1524" s="5"/>
      <c r="F1524" s="3"/>
      <c r="H1524" s="3"/>
      <c r="J1524" s="3"/>
      <c r="L1524" s="3"/>
      <c r="N1524" s="3"/>
      <c r="P1524" s="3"/>
      <c r="R1524" s="3"/>
      <c r="T1524" s="3"/>
      <c r="V1524" s="3"/>
      <c r="X1524" s="3"/>
    </row>
    <row r="1525" spans="1:24" s="2" customFormat="1" x14ac:dyDescent="0.2">
      <c r="A1525" s="5"/>
      <c r="B1525" s="5"/>
      <c r="C1525" s="5"/>
      <c r="D1525" s="5"/>
      <c r="F1525" s="3"/>
      <c r="H1525" s="3"/>
      <c r="J1525" s="3"/>
      <c r="L1525" s="3"/>
      <c r="N1525" s="3"/>
      <c r="P1525" s="3"/>
      <c r="R1525" s="3"/>
      <c r="T1525" s="3"/>
      <c r="V1525" s="3"/>
      <c r="X1525" s="3"/>
    </row>
    <row r="1526" spans="1:24" s="2" customFormat="1" x14ac:dyDescent="0.2">
      <c r="A1526" s="5"/>
      <c r="B1526" s="5"/>
      <c r="C1526" s="5"/>
      <c r="D1526" s="5"/>
      <c r="F1526" s="3"/>
      <c r="H1526" s="3"/>
      <c r="J1526" s="3"/>
      <c r="L1526" s="3"/>
      <c r="N1526" s="3"/>
      <c r="P1526" s="3"/>
      <c r="R1526" s="3"/>
      <c r="T1526" s="3"/>
      <c r="V1526" s="3"/>
      <c r="X1526" s="3"/>
    </row>
    <row r="1527" spans="1:24" s="2" customFormat="1" x14ac:dyDescent="0.2">
      <c r="A1527" s="5"/>
      <c r="B1527" s="5"/>
      <c r="C1527" s="5"/>
      <c r="D1527" s="5"/>
      <c r="F1527" s="3"/>
      <c r="H1527" s="3"/>
      <c r="J1527" s="3"/>
      <c r="L1527" s="3"/>
      <c r="N1527" s="3"/>
      <c r="P1527" s="3"/>
      <c r="R1527" s="3"/>
      <c r="T1527" s="3"/>
      <c r="V1527" s="3"/>
      <c r="X1527" s="3"/>
    </row>
    <row r="1528" spans="1:24" s="2" customFormat="1" x14ac:dyDescent="0.2">
      <c r="A1528" s="5"/>
      <c r="B1528" s="5"/>
      <c r="C1528" s="5"/>
      <c r="D1528" s="5"/>
      <c r="F1528" s="3"/>
      <c r="H1528" s="3"/>
      <c r="J1528" s="3"/>
      <c r="L1528" s="3"/>
      <c r="N1528" s="3"/>
      <c r="P1528" s="3"/>
      <c r="R1528" s="3"/>
      <c r="T1528" s="3"/>
      <c r="V1528" s="3"/>
      <c r="X1528" s="3"/>
    </row>
    <row r="1529" spans="1:24" s="2" customFormat="1" x14ac:dyDescent="0.2">
      <c r="A1529" s="5"/>
      <c r="B1529" s="5"/>
      <c r="C1529" s="5"/>
      <c r="D1529" s="5"/>
      <c r="F1529" s="3"/>
      <c r="H1529" s="3"/>
      <c r="J1529" s="3"/>
      <c r="L1529" s="3"/>
      <c r="N1529" s="3"/>
      <c r="P1529" s="3"/>
      <c r="R1529" s="3"/>
      <c r="T1529" s="3"/>
      <c r="V1529" s="3"/>
      <c r="X1529" s="3"/>
    </row>
    <row r="1530" spans="1:24" s="2" customFormat="1" x14ac:dyDescent="0.2">
      <c r="A1530" s="5"/>
      <c r="B1530" s="5"/>
      <c r="C1530" s="5"/>
      <c r="D1530" s="5"/>
      <c r="F1530" s="3"/>
      <c r="H1530" s="3"/>
      <c r="J1530" s="3"/>
      <c r="L1530" s="3"/>
      <c r="N1530" s="3"/>
      <c r="P1530" s="3"/>
      <c r="R1530" s="3"/>
      <c r="T1530" s="3"/>
      <c r="V1530" s="3"/>
      <c r="X1530" s="3"/>
    </row>
    <row r="1531" spans="1:24" s="2" customFormat="1" x14ac:dyDescent="0.2">
      <c r="A1531" s="5"/>
      <c r="B1531" s="5"/>
      <c r="C1531" s="5"/>
      <c r="D1531" s="5"/>
      <c r="F1531" s="3"/>
      <c r="H1531" s="3"/>
      <c r="J1531" s="3"/>
      <c r="L1531" s="3"/>
      <c r="N1531" s="3"/>
      <c r="P1531" s="3"/>
      <c r="R1531" s="3"/>
      <c r="T1531" s="3"/>
      <c r="V1531" s="3"/>
      <c r="X1531" s="3"/>
    </row>
    <row r="1532" spans="1:24" s="2" customFormat="1" x14ac:dyDescent="0.2">
      <c r="A1532" s="5"/>
      <c r="B1532" s="5"/>
      <c r="C1532" s="5"/>
      <c r="D1532" s="5"/>
      <c r="F1532" s="3"/>
      <c r="H1532" s="3"/>
      <c r="J1532" s="3"/>
      <c r="L1532" s="3"/>
      <c r="N1532" s="3"/>
      <c r="P1532" s="3"/>
      <c r="R1532" s="3"/>
      <c r="T1532" s="3"/>
      <c r="V1532" s="3"/>
      <c r="X1532" s="3"/>
    </row>
    <row r="1533" spans="1:24" s="2" customFormat="1" x14ac:dyDescent="0.2">
      <c r="A1533" s="5"/>
      <c r="B1533" s="5"/>
      <c r="C1533" s="5"/>
      <c r="D1533" s="5"/>
      <c r="F1533" s="3"/>
      <c r="H1533" s="3"/>
      <c r="J1533" s="3"/>
      <c r="L1533" s="3"/>
      <c r="N1533" s="3"/>
      <c r="P1533" s="3"/>
      <c r="R1533" s="3"/>
      <c r="T1533" s="3"/>
      <c r="V1533" s="3"/>
      <c r="X1533" s="3"/>
    </row>
    <row r="1534" spans="1:24" s="2" customFormat="1" x14ac:dyDescent="0.2">
      <c r="A1534" s="5"/>
      <c r="B1534" s="5"/>
      <c r="C1534" s="5"/>
      <c r="D1534" s="5"/>
      <c r="F1534" s="3"/>
      <c r="H1534" s="3"/>
      <c r="J1534" s="3"/>
      <c r="L1534" s="3"/>
      <c r="N1534" s="3"/>
      <c r="P1534" s="3"/>
      <c r="R1534" s="3"/>
      <c r="T1534" s="3"/>
      <c r="V1534" s="3"/>
      <c r="X1534" s="3"/>
    </row>
    <row r="1535" spans="1:24" s="2" customFormat="1" x14ac:dyDescent="0.2">
      <c r="A1535" s="5"/>
      <c r="B1535" s="5"/>
      <c r="C1535" s="5"/>
      <c r="D1535" s="5"/>
      <c r="F1535" s="3"/>
      <c r="H1535" s="3"/>
      <c r="J1535" s="3"/>
      <c r="L1535" s="3"/>
      <c r="N1535" s="3"/>
      <c r="P1535" s="3"/>
      <c r="R1535" s="3"/>
      <c r="T1535" s="3"/>
      <c r="V1535" s="3"/>
      <c r="X1535" s="3"/>
    </row>
    <row r="1536" spans="1:24" s="2" customFormat="1" x14ac:dyDescent="0.2">
      <c r="A1536" s="5"/>
      <c r="B1536" s="5"/>
      <c r="C1536" s="5"/>
      <c r="D1536" s="5"/>
      <c r="F1536" s="3"/>
      <c r="H1536" s="3"/>
      <c r="J1536" s="3"/>
      <c r="L1536" s="3"/>
      <c r="N1536" s="3"/>
      <c r="P1536" s="3"/>
      <c r="R1536" s="3"/>
      <c r="T1536" s="3"/>
      <c r="V1536" s="3"/>
      <c r="X1536" s="3"/>
    </row>
    <row r="1537" spans="1:24" s="2" customFormat="1" x14ac:dyDescent="0.2">
      <c r="A1537" s="5"/>
      <c r="B1537" s="5"/>
      <c r="C1537" s="5"/>
      <c r="D1537" s="5"/>
      <c r="F1537" s="3"/>
      <c r="H1537" s="3"/>
      <c r="J1537" s="3"/>
      <c r="L1537" s="3"/>
      <c r="N1537" s="3"/>
      <c r="P1537" s="3"/>
      <c r="R1537" s="3"/>
      <c r="T1537" s="3"/>
      <c r="V1537" s="3"/>
      <c r="X1537" s="3"/>
    </row>
    <row r="1538" spans="1:24" s="2" customFormat="1" x14ac:dyDescent="0.2">
      <c r="A1538" s="5"/>
      <c r="B1538" s="5"/>
      <c r="C1538" s="5"/>
      <c r="D1538" s="5"/>
      <c r="F1538" s="3"/>
      <c r="H1538" s="3"/>
      <c r="J1538" s="3"/>
      <c r="L1538" s="3"/>
      <c r="N1538" s="3"/>
      <c r="P1538" s="3"/>
      <c r="R1538" s="3"/>
      <c r="T1538" s="3"/>
      <c r="V1538" s="3"/>
      <c r="X1538" s="3"/>
    </row>
    <row r="1539" spans="1:24" s="2" customFormat="1" x14ac:dyDescent="0.2">
      <c r="A1539" s="5"/>
      <c r="B1539" s="5"/>
      <c r="C1539" s="5"/>
      <c r="D1539" s="5"/>
      <c r="F1539" s="3"/>
      <c r="H1539" s="3"/>
      <c r="J1539" s="3"/>
      <c r="L1539" s="3"/>
      <c r="N1539" s="3"/>
      <c r="P1539" s="3"/>
      <c r="R1539" s="3"/>
      <c r="T1539" s="3"/>
      <c r="V1539" s="3"/>
      <c r="X1539" s="3"/>
    </row>
    <row r="1540" spans="1:24" s="2" customFormat="1" x14ac:dyDescent="0.2">
      <c r="A1540" s="5"/>
      <c r="B1540" s="5"/>
      <c r="C1540" s="5"/>
      <c r="D1540" s="5"/>
      <c r="F1540" s="3"/>
      <c r="H1540" s="3"/>
      <c r="J1540" s="3"/>
      <c r="L1540" s="3"/>
      <c r="N1540" s="3"/>
      <c r="P1540" s="3"/>
      <c r="R1540" s="3"/>
      <c r="T1540" s="3"/>
      <c r="V1540" s="3"/>
      <c r="X1540" s="3"/>
    </row>
    <row r="1541" spans="1:24" s="2" customFormat="1" x14ac:dyDescent="0.2">
      <c r="A1541" s="5"/>
      <c r="B1541" s="5"/>
      <c r="C1541" s="5"/>
      <c r="D1541" s="5"/>
      <c r="F1541" s="3"/>
      <c r="H1541" s="3"/>
      <c r="J1541" s="3"/>
      <c r="L1541" s="3"/>
      <c r="N1541" s="3"/>
      <c r="P1541" s="3"/>
      <c r="R1541" s="3"/>
      <c r="T1541" s="3"/>
      <c r="V1541" s="3"/>
      <c r="X1541" s="3"/>
    </row>
    <row r="1542" spans="1:24" s="2" customFormat="1" x14ac:dyDescent="0.2">
      <c r="A1542" s="5"/>
      <c r="B1542" s="5"/>
      <c r="C1542" s="5"/>
      <c r="D1542" s="5"/>
      <c r="F1542" s="3"/>
      <c r="H1542" s="3"/>
      <c r="J1542" s="3"/>
      <c r="L1542" s="3"/>
      <c r="N1542" s="3"/>
      <c r="P1542" s="3"/>
      <c r="R1542" s="3"/>
      <c r="T1542" s="3"/>
      <c r="V1542" s="3"/>
      <c r="X1542" s="3"/>
    </row>
    <row r="1543" spans="1:24" s="2" customFormat="1" x14ac:dyDescent="0.2">
      <c r="A1543" s="5"/>
      <c r="B1543" s="5"/>
      <c r="C1543" s="5"/>
      <c r="D1543" s="5"/>
      <c r="F1543" s="3"/>
      <c r="H1543" s="3"/>
      <c r="J1543" s="3"/>
      <c r="L1543" s="3"/>
      <c r="N1543" s="3"/>
      <c r="P1543" s="3"/>
      <c r="R1543" s="3"/>
      <c r="T1543" s="3"/>
      <c r="V1543" s="3"/>
      <c r="X1543" s="3"/>
    </row>
    <row r="1544" spans="1:24" s="2" customFormat="1" x14ac:dyDescent="0.2">
      <c r="A1544" s="5"/>
      <c r="B1544" s="5"/>
      <c r="C1544" s="5"/>
      <c r="D1544" s="5"/>
      <c r="F1544" s="3"/>
      <c r="H1544" s="3"/>
      <c r="J1544" s="3"/>
      <c r="L1544" s="3"/>
      <c r="N1544" s="3"/>
      <c r="P1544" s="3"/>
      <c r="R1544" s="3"/>
      <c r="T1544" s="3"/>
      <c r="V1544" s="3"/>
      <c r="X1544" s="3"/>
    </row>
    <row r="1545" spans="1:24" s="2" customFormat="1" x14ac:dyDescent="0.2">
      <c r="A1545" s="5"/>
      <c r="B1545" s="5"/>
      <c r="C1545" s="5"/>
      <c r="D1545" s="5"/>
      <c r="F1545" s="3"/>
      <c r="H1545" s="3"/>
      <c r="J1545" s="3"/>
      <c r="L1545" s="3"/>
      <c r="N1545" s="3"/>
      <c r="P1545" s="3"/>
      <c r="R1545" s="3"/>
      <c r="T1545" s="3"/>
      <c r="V1545" s="3"/>
      <c r="X1545" s="3"/>
    </row>
    <row r="1546" spans="1:24" s="2" customFormat="1" x14ac:dyDescent="0.2">
      <c r="A1546" s="5"/>
      <c r="B1546" s="5"/>
      <c r="C1546" s="5"/>
      <c r="D1546" s="5"/>
      <c r="F1546" s="3"/>
      <c r="H1546" s="3"/>
      <c r="J1546" s="3"/>
      <c r="L1546" s="3"/>
      <c r="N1546" s="3"/>
      <c r="P1546" s="3"/>
      <c r="R1546" s="3"/>
      <c r="T1546" s="3"/>
      <c r="V1546" s="3"/>
      <c r="X1546" s="3"/>
    </row>
    <row r="1547" spans="1:24" s="2" customFormat="1" x14ac:dyDescent="0.2">
      <c r="A1547" s="5"/>
      <c r="B1547" s="5"/>
      <c r="C1547" s="5"/>
      <c r="D1547" s="5"/>
      <c r="F1547" s="3"/>
      <c r="H1547" s="3"/>
      <c r="J1547" s="3"/>
      <c r="L1547" s="3"/>
      <c r="N1547" s="3"/>
      <c r="P1547" s="3"/>
      <c r="R1547" s="3"/>
      <c r="T1547" s="3"/>
      <c r="V1547" s="3"/>
      <c r="X1547" s="3"/>
    </row>
    <row r="1548" spans="1:24" s="2" customFormat="1" x14ac:dyDescent="0.2">
      <c r="A1548" s="5"/>
      <c r="B1548" s="5"/>
      <c r="C1548" s="5"/>
      <c r="D1548" s="5"/>
      <c r="F1548" s="3"/>
      <c r="H1548" s="3"/>
      <c r="J1548" s="3"/>
      <c r="L1548" s="3"/>
      <c r="N1548" s="3"/>
      <c r="P1548" s="3"/>
      <c r="R1548" s="3"/>
      <c r="T1548" s="3"/>
      <c r="V1548" s="3"/>
      <c r="X1548" s="3"/>
    </row>
    <row r="1549" spans="1:24" s="2" customFormat="1" x14ac:dyDescent="0.2">
      <c r="A1549" s="5"/>
      <c r="B1549" s="5"/>
      <c r="C1549" s="5"/>
      <c r="D1549" s="5"/>
      <c r="F1549" s="3"/>
      <c r="H1549" s="3"/>
      <c r="J1549" s="3"/>
      <c r="L1549" s="3"/>
      <c r="N1549" s="3"/>
      <c r="P1549" s="3"/>
      <c r="R1549" s="3"/>
      <c r="T1549" s="3"/>
      <c r="V1549" s="3"/>
      <c r="X1549" s="3"/>
    </row>
    <row r="1550" spans="1:24" s="2" customFormat="1" x14ac:dyDescent="0.2">
      <c r="A1550" s="5"/>
      <c r="B1550" s="5"/>
      <c r="C1550" s="5"/>
      <c r="D1550" s="5"/>
      <c r="F1550" s="3"/>
      <c r="H1550" s="3"/>
      <c r="J1550" s="3"/>
      <c r="L1550" s="3"/>
      <c r="N1550" s="3"/>
      <c r="P1550" s="3"/>
      <c r="R1550" s="3"/>
      <c r="T1550" s="3"/>
      <c r="V1550" s="3"/>
      <c r="X1550" s="3"/>
    </row>
    <row r="1551" spans="1:24" s="2" customFormat="1" x14ac:dyDescent="0.2">
      <c r="A1551" s="5"/>
      <c r="B1551" s="5"/>
      <c r="C1551" s="5"/>
      <c r="D1551" s="5"/>
      <c r="F1551" s="3"/>
      <c r="H1551" s="3"/>
      <c r="J1551" s="3"/>
      <c r="L1551" s="3"/>
      <c r="N1551" s="3"/>
      <c r="P1551" s="3"/>
      <c r="R1551" s="3"/>
      <c r="T1551" s="3"/>
      <c r="V1551" s="3"/>
      <c r="X1551" s="3"/>
    </row>
    <row r="1552" spans="1:24" s="2" customFormat="1" x14ac:dyDescent="0.2">
      <c r="A1552" s="5"/>
      <c r="B1552" s="5"/>
      <c r="C1552" s="5"/>
      <c r="D1552" s="5"/>
      <c r="F1552" s="3"/>
      <c r="H1552" s="3"/>
      <c r="J1552" s="3"/>
      <c r="L1552" s="3"/>
      <c r="N1552" s="3"/>
      <c r="P1552" s="3"/>
      <c r="R1552" s="3"/>
      <c r="T1552" s="3"/>
      <c r="V1552" s="3"/>
      <c r="X1552" s="3"/>
    </row>
    <row r="1553" spans="1:24" s="2" customFormat="1" x14ac:dyDescent="0.2">
      <c r="A1553" s="5"/>
      <c r="B1553" s="5"/>
      <c r="C1553" s="5"/>
      <c r="D1553" s="5"/>
      <c r="F1553" s="3"/>
      <c r="H1553" s="3"/>
      <c r="J1553" s="3"/>
      <c r="L1553" s="3"/>
      <c r="N1553" s="3"/>
      <c r="P1553" s="3"/>
      <c r="R1553" s="3"/>
      <c r="T1553" s="3"/>
      <c r="V1553" s="3"/>
      <c r="X1553" s="3"/>
    </row>
    <row r="1554" spans="1:24" s="2" customFormat="1" x14ac:dyDescent="0.2">
      <c r="A1554" s="5"/>
      <c r="B1554" s="5"/>
      <c r="C1554" s="5"/>
      <c r="D1554" s="5"/>
      <c r="F1554" s="3"/>
      <c r="H1554" s="3"/>
      <c r="J1554" s="3"/>
      <c r="L1554" s="3"/>
      <c r="N1554" s="3"/>
      <c r="P1554" s="3"/>
      <c r="R1554" s="3"/>
      <c r="T1554" s="3"/>
      <c r="V1554" s="3"/>
      <c r="X1554" s="3"/>
    </row>
    <row r="1555" spans="1:24" s="2" customFormat="1" x14ac:dyDescent="0.2">
      <c r="A1555" s="5"/>
      <c r="B1555" s="5"/>
      <c r="C1555" s="5"/>
      <c r="D1555" s="5"/>
      <c r="F1555" s="3"/>
      <c r="H1555" s="3"/>
      <c r="J1555" s="3"/>
      <c r="L1555" s="3"/>
      <c r="N1555" s="3"/>
      <c r="P1555" s="3"/>
      <c r="R1555" s="3"/>
      <c r="T1555" s="3"/>
      <c r="V1555" s="3"/>
      <c r="X1555" s="3"/>
    </row>
    <row r="1556" spans="1:24" s="2" customFormat="1" x14ac:dyDescent="0.2">
      <c r="A1556" s="5"/>
      <c r="B1556" s="5"/>
      <c r="C1556" s="5"/>
      <c r="D1556" s="5"/>
      <c r="F1556" s="3"/>
      <c r="H1556" s="3"/>
      <c r="J1556" s="3"/>
      <c r="L1556" s="3"/>
      <c r="N1556" s="3"/>
      <c r="P1556" s="3"/>
      <c r="R1556" s="3"/>
      <c r="T1556" s="3"/>
      <c r="V1556" s="3"/>
      <c r="X1556" s="3"/>
    </row>
    <row r="1557" spans="1:24" s="2" customFormat="1" x14ac:dyDescent="0.2">
      <c r="A1557" s="5"/>
      <c r="B1557" s="5"/>
      <c r="C1557" s="5"/>
      <c r="D1557" s="5"/>
      <c r="F1557" s="3"/>
      <c r="H1557" s="3"/>
      <c r="J1557" s="3"/>
      <c r="L1557" s="3"/>
      <c r="N1557" s="3"/>
      <c r="P1557" s="3"/>
      <c r="R1557" s="3"/>
      <c r="T1557" s="3"/>
      <c r="V1557" s="3"/>
      <c r="X1557" s="3"/>
    </row>
    <row r="1558" spans="1:24" s="2" customFormat="1" x14ac:dyDescent="0.2">
      <c r="A1558" s="5"/>
      <c r="B1558" s="5"/>
      <c r="C1558" s="5"/>
      <c r="D1558" s="5"/>
      <c r="F1558" s="3"/>
      <c r="H1558" s="3"/>
      <c r="J1558" s="3"/>
      <c r="L1558" s="3"/>
      <c r="N1558" s="3"/>
      <c r="P1558" s="3"/>
      <c r="R1558" s="3"/>
      <c r="T1558" s="3"/>
      <c r="V1558" s="3"/>
      <c r="X1558" s="3"/>
    </row>
    <row r="1559" spans="1:24" s="2" customFormat="1" x14ac:dyDescent="0.2">
      <c r="A1559" s="5"/>
      <c r="B1559" s="5"/>
      <c r="C1559" s="5"/>
      <c r="D1559" s="5"/>
      <c r="F1559" s="3"/>
      <c r="H1559" s="3"/>
      <c r="J1559" s="3"/>
      <c r="L1559" s="3"/>
      <c r="N1559" s="3"/>
      <c r="P1559" s="3"/>
      <c r="R1559" s="3"/>
      <c r="T1559" s="3"/>
      <c r="V1559" s="3"/>
      <c r="X1559" s="3"/>
    </row>
    <row r="1560" spans="1:24" s="2" customFormat="1" x14ac:dyDescent="0.2">
      <c r="A1560" s="5"/>
      <c r="B1560" s="5"/>
      <c r="C1560" s="5"/>
      <c r="D1560" s="5"/>
      <c r="F1560" s="3"/>
      <c r="H1560" s="3"/>
      <c r="J1560" s="3"/>
      <c r="L1560" s="3"/>
      <c r="N1560" s="3"/>
      <c r="P1560" s="3"/>
      <c r="R1560" s="3"/>
      <c r="T1560" s="3"/>
      <c r="V1560" s="3"/>
      <c r="X1560" s="3"/>
    </row>
    <row r="1561" spans="1:24" s="2" customFormat="1" x14ac:dyDescent="0.2">
      <c r="A1561" s="5"/>
      <c r="B1561" s="5"/>
      <c r="C1561" s="5"/>
      <c r="D1561" s="5"/>
      <c r="F1561" s="3"/>
      <c r="H1561" s="3"/>
      <c r="J1561" s="3"/>
      <c r="L1561" s="3"/>
      <c r="N1561" s="3"/>
      <c r="P1561" s="3"/>
      <c r="R1561" s="3"/>
      <c r="T1561" s="3"/>
      <c r="V1561" s="3"/>
      <c r="X1561" s="3"/>
    </row>
    <row r="1562" spans="1:24" s="2" customFormat="1" x14ac:dyDescent="0.2">
      <c r="A1562" s="5"/>
      <c r="B1562" s="5"/>
      <c r="C1562" s="5"/>
      <c r="D1562" s="5"/>
      <c r="F1562" s="3"/>
      <c r="H1562" s="3"/>
      <c r="J1562" s="3"/>
      <c r="L1562" s="3"/>
      <c r="N1562" s="3"/>
      <c r="P1562" s="3"/>
      <c r="R1562" s="3"/>
      <c r="T1562" s="3"/>
      <c r="V1562" s="3"/>
      <c r="X1562" s="3"/>
    </row>
    <row r="1563" spans="1:24" s="2" customFormat="1" x14ac:dyDescent="0.2">
      <c r="A1563" s="5"/>
      <c r="B1563" s="5"/>
      <c r="C1563" s="5"/>
      <c r="D1563" s="5"/>
      <c r="F1563" s="3"/>
      <c r="H1563" s="3"/>
      <c r="J1563" s="3"/>
      <c r="L1563" s="3"/>
      <c r="N1563" s="3"/>
      <c r="P1563" s="3"/>
      <c r="R1563" s="3"/>
      <c r="T1563" s="3"/>
      <c r="V1563" s="3"/>
      <c r="X1563" s="3"/>
    </row>
    <row r="1564" spans="1:24" s="2" customFormat="1" x14ac:dyDescent="0.2">
      <c r="A1564" s="5"/>
      <c r="B1564" s="5"/>
      <c r="C1564" s="5"/>
      <c r="D1564" s="5"/>
      <c r="F1564" s="3"/>
      <c r="H1564" s="3"/>
      <c r="J1564" s="3"/>
      <c r="L1564" s="3"/>
      <c r="N1564" s="3"/>
      <c r="P1564" s="3"/>
      <c r="R1564" s="3"/>
      <c r="T1564" s="3"/>
      <c r="V1564" s="3"/>
      <c r="X1564" s="3"/>
    </row>
    <row r="1565" spans="1:24" s="2" customFormat="1" x14ac:dyDescent="0.2">
      <c r="A1565" s="5"/>
      <c r="B1565" s="5"/>
      <c r="C1565" s="5"/>
      <c r="D1565" s="5"/>
      <c r="F1565" s="3"/>
      <c r="H1565" s="3"/>
      <c r="J1565" s="3"/>
      <c r="L1565" s="3"/>
      <c r="N1565" s="3"/>
      <c r="P1565" s="3"/>
      <c r="R1565" s="3"/>
      <c r="T1565" s="3"/>
      <c r="V1565" s="3"/>
      <c r="X1565" s="3"/>
    </row>
    <row r="1566" spans="1:24" s="2" customFormat="1" x14ac:dyDescent="0.2">
      <c r="A1566" s="5"/>
      <c r="B1566" s="5"/>
      <c r="C1566" s="5"/>
      <c r="D1566" s="5"/>
      <c r="F1566" s="3"/>
      <c r="H1566" s="3"/>
      <c r="J1566" s="3"/>
      <c r="L1566" s="3"/>
      <c r="N1566" s="3"/>
      <c r="P1566" s="3"/>
      <c r="R1566" s="3"/>
      <c r="T1566" s="3"/>
      <c r="V1566" s="3"/>
      <c r="X1566" s="3"/>
    </row>
    <row r="1567" spans="1:24" s="2" customFormat="1" x14ac:dyDescent="0.2">
      <c r="A1567" s="5"/>
      <c r="B1567" s="5"/>
      <c r="C1567" s="5"/>
      <c r="D1567" s="5"/>
      <c r="F1567" s="3"/>
      <c r="H1567" s="3"/>
      <c r="J1567" s="3"/>
      <c r="L1567" s="3"/>
      <c r="N1567" s="3"/>
      <c r="P1567" s="3"/>
      <c r="R1567" s="3"/>
      <c r="T1567" s="3"/>
      <c r="V1567" s="3"/>
      <c r="X1567" s="3"/>
    </row>
    <row r="1568" spans="1:24" s="2" customFormat="1" x14ac:dyDescent="0.2">
      <c r="A1568" s="5"/>
      <c r="B1568" s="5"/>
      <c r="C1568" s="5"/>
      <c r="D1568" s="5"/>
      <c r="F1568" s="3"/>
      <c r="H1568" s="3"/>
      <c r="J1568" s="3"/>
      <c r="L1568" s="3"/>
      <c r="N1568" s="3"/>
      <c r="P1568" s="3"/>
      <c r="R1568" s="3"/>
      <c r="T1568" s="3"/>
      <c r="V1568" s="3"/>
      <c r="X1568" s="3"/>
    </row>
    <row r="1569" spans="1:24" s="2" customFormat="1" x14ac:dyDescent="0.2">
      <c r="A1569" s="5"/>
      <c r="B1569" s="5"/>
      <c r="C1569" s="5"/>
      <c r="D1569" s="5"/>
      <c r="F1569" s="3"/>
      <c r="H1569" s="3"/>
      <c r="J1569" s="3"/>
      <c r="L1569" s="3"/>
      <c r="N1569" s="3"/>
      <c r="P1569" s="3"/>
      <c r="R1569" s="3"/>
      <c r="T1569" s="3"/>
      <c r="V1569" s="3"/>
      <c r="X1569" s="3"/>
    </row>
    <row r="1570" spans="1:24" s="2" customFormat="1" x14ac:dyDescent="0.2">
      <c r="A1570" s="5"/>
      <c r="B1570" s="5"/>
      <c r="C1570" s="5"/>
      <c r="D1570" s="5"/>
      <c r="F1570" s="3"/>
      <c r="H1570" s="3"/>
      <c r="J1570" s="3"/>
      <c r="L1570" s="3"/>
      <c r="N1570" s="3"/>
      <c r="P1570" s="3"/>
      <c r="R1570" s="3"/>
      <c r="T1570" s="3"/>
      <c r="V1570" s="3"/>
      <c r="X1570" s="3"/>
    </row>
    <row r="1571" spans="1:24" s="2" customFormat="1" x14ac:dyDescent="0.2">
      <c r="A1571" s="5"/>
      <c r="B1571" s="5"/>
      <c r="C1571" s="5"/>
      <c r="D1571" s="5"/>
      <c r="F1571" s="3"/>
      <c r="H1571" s="3"/>
      <c r="J1571" s="3"/>
      <c r="L1571" s="3"/>
      <c r="N1571" s="3"/>
      <c r="P1571" s="3"/>
      <c r="R1571" s="3"/>
      <c r="T1571" s="3"/>
      <c r="V1571" s="3"/>
      <c r="X1571" s="3"/>
    </row>
    <row r="1572" spans="1:24" s="2" customFormat="1" x14ac:dyDescent="0.2">
      <c r="A1572" s="5"/>
      <c r="B1572" s="5"/>
      <c r="C1572" s="5"/>
      <c r="D1572" s="5"/>
      <c r="F1572" s="3"/>
      <c r="H1572" s="3"/>
      <c r="J1572" s="3"/>
      <c r="L1572" s="3"/>
      <c r="N1572" s="3"/>
      <c r="P1572" s="3"/>
      <c r="R1572" s="3"/>
      <c r="T1572" s="3"/>
      <c r="V1572" s="3"/>
      <c r="X1572" s="3"/>
    </row>
    <row r="1573" spans="1:24" s="2" customFormat="1" x14ac:dyDescent="0.2">
      <c r="A1573" s="5"/>
      <c r="B1573" s="5"/>
      <c r="C1573" s="5"/>
      <c r="D1573" s="5"/>
      <c r="F1573" s="3"/>
      <c r="H1573" s="3"/>
      <c r="J1573" s="3"/>
      <c r="L1573" s="3"/>
      <c r="N1573" s="3"/>
      <c r="P1573" s="3"/>
      <c r="R1573" s="3"/>
      <c r="T1573" s="3"/>
      <c r="V1573" s="3"/>
      <c r="X1573" s="3"/>
    </row>
    <row r="1574" spans="1:24" s="2" customFormat="1" x14ac:dyDescent="0.2">
      <c r="A1574" s="5"/>
      <c r="B1574" s="5"/>
      <c r="C1574" s="5"/>
      <c r="D1574" s="5"/>
      <c r="F1574" s="3"/>
      <c r="H1574" s="3"/>
      <c r="J1574" s="3"/>
      <c r="L1574" s="3"/>
      <c r="N1574" s="3"/>
      <c r="P1574" s="3"/>
      <c r="R1574" s="3"/>
      <c r="T1574" s="3"/>
      <c r="V1574" s="3"/>
      <c r="X1574" s="3"/>
    </row>
    <row r="1575" spans="1:24" s="2" customFormat="1" x14ac:dyDescent="0.2">
      <c r="A1575" s="5"/>
      <c r="B1575" s="5"/>
      <c r="C1575" s="5"/>
      <c r="D1575" s="5"/>
      <c r="F1575" s="3"/>
      <c r="H1575" s="3"/>
      <c r="J1575" s="3"/>
      <c r="L1575" s="3"/>
      <c r="N1575" s="3"/>
      <c r="P1575" s="3"/>
      <c r="R1575" s="3"/>
      <c r="T1575" s="3"/>
      <c r="V1575" s="3"/>
      <c r="X1575" s="3"/>
    </row>
    <row r="1576" spans="1:24" s="2" customFormat="1" x14ac:dyDescent="0.2">
      <c r="A1576" s="5"/>
      <c r="B1576" s="5"/>
      <c r="C1576" s="5"/>
      <c r="D1576" s="5"/>
      <c r="F1576" s="3"/>
      <c r="H1576" s="3"/>
      <c r="J1576" s="3"/>
      <c r="L1576" s="3"/>
      <c r="N1576" s="3"/>
      <c r="P1576" s="3"/>
      <c r="R1576" s="3"/>
      <c r="T1576" s="3"/>
      <c r="V1576" s="3"/>
      <c r="X1576" s="3"/>
    </row>
    <row r="1577" spans="1:24" s="2" customFormat="1" x14ac:dyDescent="0.2">
      <c r="A1577" s="5"/>
      <c r="B1577" s="5"/>
      <c r="C1577" s="5"/>
      <c r="D1577" s="5"/>
      <c r="F1577" s="3"/>
      <c r="H1577" s="3"/>
      <c r="J1577" s="3"/>
      <c r="L1577" s="3"/>
      <c r="N1577" s="3"/>
      <c r="P1577" s="3"/>
      <c r="R1577" s="3"/>
      <c r="T1577" s="3"/>
      <c r="V1577" s="3"/>
      <c r="X1577" s="3"/>
    </row>
    <row r="1578" spans="1:24" s="2" customFormat="1" x14ac:dyDescent="0.2">
      <c r="A1578" s="5"/>
      <c r="B1578" s="5"/>
      <c r="C1578" s="5"/>
      <c r="D1578" s="5"/>
      <c r="F1578" s="3"/>
      <c r="H1578" s="3"/>
      <c r="J1578" s="3"/>
      <c r="L1578" s="3"/>
      <c r="N1578" s="3"/>
      <c r="P1578" s="3"/>
      <c r="R1578" s="3"/>
      <c r="T1578" s="3"/>
      <c r="V1578" s="3"/>
      <c r="X1578" s="3"/>
    </row>
    <row r="1579" spans="1:24" s="2" customFormat="1" x14ac:dyDescent="0.2">
      <c r="A1579" s="5"/>
      <c r="B1579" s="5"/>
      <c r="C1579" s="5"/>
      <c r="D1579" s="5"/>
      <c r="F1579" s="3"/>
      <c r="H1579" s="3"/>
      <c r="J1579" s="3"/>
      <c r="L1579" s="3"/>
      <c r="N1579" s="3"/>
      <c r="P1579" s="3"/>
      <c r="R1579" s="3"/>
      <c r="T1579" s="3"/>
      <c r="V1579" s="3"/>
      <c r="X1579" s="3"/>
    </row>
    <row r="1580" spans="1:24" s="2" customFormat="1" x14ac:dyDescent="0.2">
      <c r="A1580" s="5"/>
      <c r="B1580" s="5"/>
      <c r="C1580" s="5"/>
      <c r="D1580" s="5"/>
      <c r="F1580" s="3"/>
      <c r="H1580" s="3"/>
      <c r="J1580" s="3"/>
      <c r="L1580" s="3"/>
      <c r="N1580" s="3"/>
      <c r="P1580" s="3"/>
      <c r="R1580" s="3"/>
      <c r="T1580" s="3"/>
      <c r="V1580" s="3"/>
      <c r="X1580" s="3"/>
    </row>
    <row r="1581" spans="1:24" s="2" customFormat="1" x14ac:dyDescent="0.2">
      <c r="A1581" s="5"/>
      <c r="B1581" s="5"/>
      <c r="C1581" s="5"/>
      <c r="D1581" s="5"/>
      <c r="F1581" s="3"/>
      <c r="H1581" s="3"/>
      <c r="J1581" s="3"/>
      <c r="L1581" s="3"/>
      <c r="N1581" s="3"/>
      <c r="P1581" s="3"/>
      <c r="R1581" s="3"/>
      <c r="T1581" s="3"/>
      <c r="V1581" s="3"/>
      <c r="X1581" s="3"/>
    </row>
    <row r="1582" spans="1:24" s="2" customFormat="1" x14ac:dyDescent="0.2">
      <c r="A1582" s="5"/>
      <c r="B1582" s="5"/>
      <c r="C1582" s="5"/>
      <c r="D1582" s="5"/>
      <c r="F1582" s="3"/>
      <c r="H1582" s="3"/>
      <c r="J1582" s="3"/>
      <c r="L1582" s="3"/>
      <c r="N1582" s="3"/>
      <c r="P1582" s="3"/>
      <c r="R1582" s="3"/>
      <c r="T1582" s="3"/>
      <c r="V1582" s="3"/>
      <c r="X1582" s="3"/>
    </row>
    <row r="1583" spans="1:24" s="2" customFormat="1" x14ac:dyDescent="0.2">
      <c r="A1583" s="5"/>
      <c r="B1583" s="5"/>
      <c r="C1583" s="5"/>
      <c r="D1583" s="5"/>
      <c r="F1583" s="3"/>
      <c r="H1583" s="3"/>
      <c r="J1583" s="3"/>
      <c r="L1583" s="3"/>
      <c r="N1583" s="3"/>
      <c r="P1583" s="3"/>
      <c r="R1583" s="3"/>
      <c r="T1583" s="3"/>
      <c r="V1583" s="3"/>
      <c r="X1583" s="3"/>
    </row>
    <row r="1584" spans="1:24" s="2" customFormat="1" x14ac:dyDescent="0.2">
      <c r="A1584" s="5"/>
      <c r="B1584" s="5"/>
      <c r="C1584" s="5"/>
      <c r="D1584" s="5"/>
      <c r="F1584" s="3"/>
      <c r="H1584" s="3"/>
      <c r="J1584" s="3"/>
      <c r="L1584" s="3"/>
      <c r="N1584" s="3"/>
      <c r="P1584" s="3"/>
      <c r="R1584" s="3"/>
      <c r="T1584" s="3"/>
      <c r="V1584" s="3"/>
      <c r="X1584" s="3"/>
    </row>
    <row r="1585" spans="1:24" s="2" customFormat="1" x14ac:dyDescent="0.2">
      <c r="A1585" s="5"/>
      <c r="B1585" s="5"/>
      <c r="C1585" s="5"/>
      <c r="D1585" s="5"/>
      <c r="F1585" s="3"/>
      <c r="H1585" s="3"/>
      <c r="J1585" s="3"/>
      <c r="L1585" s="3"/>
      <c r="N1585" s="3"/>
      <c r="P1585" s="3"/>
      <c r="R1585" s="3"/>
      <c r="T1585" s="3"/>
      <c r="V1585" s="3"/>
      <c r="X1585" s="3"/>
    </row>
    <row r="1586" spans="1:24" s="2" customFormat="1" x14ac:dyDescent="0.2">
      <c r="A1586" s="5"/>
      <c r="B1586" s="5"/>
      <c r="C1586" s="5"/>
      <c r="D1586" s="5"/>
      <c r="F1586" s="3"/>
      <c r="H1586" s="3"/>
      <c r="J1586" s="3"/>
      <c r="L1586" s="3"/>
      <c r="N1586" s="3"/>
      <c r="P1586" s="3"/>
      <c r="R1586" s="3"/>
      <c r="T1586" s="3"/>
      <c r="V1586" s="3"/>
      <c r="X1586" s="3"/>
    </row>
    <row r="1587" spans="1:24" s="2" customFormat="1" x14ac:dyDescent="0.2">
      <c r="A1587" s="5"/>
      <c r="B1587" s="5"/>
      <c r="C1587" s="5"/>
      <c r="D1587" s="5"/>
      <c r="F1587" s="3"/>
      <c r="H1587" s="3"/>
      <c r="J1587" s="3"/>
      <c r="L1587" s="3"/>
      <c r="N1587" s="3"/>
      <c r="P1587" s="3"/>
      <c r="R1587" s="3"/>
      <c r="T1587" s="3"/>
      <c r="V1587" s="3"/>
      <c r="X1587" s="3"/>
    </row>
    <row r="1588" spans="1:24" s="2" customFormat="1" x14ac:dyDescent="0.2">
      <c r="A1588" s="5"/>
      <c r="B1588" s="5"/>
      <c r="C1588" s="5"/>
      <c r="D1588" s="5"/>
      <c r="F1588" s="3"/>
      <c r="H1588" s="3"/>
      <c r="J1588" s="3"/>
      <c r="L1588" s="3"/>
      <c r="N1588" s="3"/>
      <c r="P1588" s="3"/>
      <c r="R1588" s="3"/>
      <c r="T1588" s="3"/>
      <c r="V1588" s="3"/>
      <c r="X1588" s="3"/>
    </row>
    <row r="1589" spans="1:24" s="2" customFormat="1" x14ac:dyDescent="0.2">
      <c r="A1589" s="5"/>
      <c r="B1589" s="5"/>
      <c r="C1589" s="5"/>
      <c r="D1589" s="5"/>
      <c r="F1589" s="3"/>
      <c r="H1589" s="3"/>
      <c r="J1589" s="3"/>
      <c r="L1589" s="3"/>
      <c r="N1589" s="3"/>
      <c r="P1589" s="3"/>
      <c r="R1589" s="3"/>
      <c r="T1589" s="3"/>
      <c r="V1589" s="3"/>
      <c r="X1589" s="3"/>
    </row>
    <row r="1590" spans="1:24" s="2" customFormat="1" x14ac:dyDescent="0.2">
      <c r="A1590" s="5"/>
      <c r="B1590" s="5"/>
      <c r="C1590" s="5"/>
      <c r="D1590" s="5"/>
      <c r="F1590" s="3"/>
      <c r="H1590" s="3"/>
      <c r="J1590" s="3"/>
      <c r="L1590" s="3"/>
      <c r="N1590" s="3"/>
      <c r="P1590" s="3"/>
      <c r="R1590" s="3"/>
      <c r="T1590" s="3"/>
      <c r="V1590" s="3"/>
      <c r="X1590" s="3"/>
    </row>
    <row r="1591" spans="1:24" s="2" customFormat="1" x14ac:dyDescent="0.2">
      <c r="A1591" s="5"/>
      <c r="B1591" s="5"/>
      <c r="C1591" s="5"/>
      <c r="D1591" s="5"/>
      <c r="F1591" s="3"/>
      <c r="H1591" s="3"/>
      <c r="J1591" s="3"/>
      <c r="L1591" s="3"/>
      <c r="N1591" s="3"/>
      <c r="P1591" s="3"/>
      <c r="R1591" s="3"/>
      <c r="T1591" s="3"/>
      <c r="V1591" s="3"/>
      <c r="X1591" s="3"/>
    </row>
    <row r="1592" spans="1:24" s="2" customFormat="1" x14ac:dyDescent="0.2">
      <c r="A1592" s="5"/>
      <c r="B1592" s="5"/>
      <c r="C1592" s="5"/>
      <c r="D1592" s="5"/>
      <c r="F1592" s="3"/>
      <c r="H1592" s="3"/>
      <c r="J1592" s="3"/>
      <c r="L1592" s="3"/>
      <c r="N1592" s="3"/>
      <c r="P1592" s="3"/>
      <c r="R1592" s="3"/>
      <c r="T1592" s="3"/>
      <c r="V1592" s="3"/>
      <c r="X1592" s="3"/>
    </row>
    <row r="1593" spans="1:24" s="2" customFormat="1" x14ac:dyDescent="0.2">
      <c r="A1593" s="5"/>
      <c r="B1593" s="5"/>
      <c r="C1593" s="5"/>
      <c r="D1593" s="5"/>
      <c r="F1593" s="3"/>
      <c r="H1593" s="3"/>
      <c r="J1593" s="3"/>
      <c r="L1593" s="3"/>
      <c r="N1593" s="3"/>
      <c r="P1593" s="3"/>
      <c r="R1593" s="3"/>
      <c r="T1593" s="3"/>
      <c r="V1593" s="3"/>
      <c r="X1593" s="3"/>
    </row>
    <row r="1594" spans="1:24" s="2" customFormat="1" x14ac:dyDescent="0.2">
      <c r="A1594" s="5"/>
      <c r="B1594" s="5"/>
      <c r="C1594" s="5"/>
      <c r="D1594" s="5"/>
      <c r="F1594" s="3"/>
      <c r="H1594" s="3"/>
      <c r="J1594" s="3"/>
      <c r="L1594" s="3"/>
      <c r="N1594" s="3"/>
      <c r="P1594" s="3"/>
      <c r="R1594" s="3"/>
      <c r="T1594" s="3"/>
      <c r="V1594" s="3"/>
      <c r="X1594" s="3"/>
    </row>
    <row r="1595" spans="1:24" s="2" customFormat="1" x14ac:dyDescent="0.2">
      <c r="A1595" s="5"/>
      <c r="B1595" s="5"/>
      <c r="C1595" s="5"/>
      <c r="D1595" s="5"/>
      <c r="F1595" s="3"/>
      <c r="H1595" s="3"/>
      <c r="J1595" s="3"/>
      <c r="L1595" s="3"/>
      <c r="N1595" s="3"/>
      <c r="P1595" s="3"/>
      <c r="R1595" s="3"/>
      <c r="T1595" s="3"/>
      <c r="V1595" s="3"/>
      <c r="X1595" s="3"/>
    </row>
    <row r="1596" spans="1:24" s="2" customFormat="1" x14ac:dyDescent="0.2">
      <c r="A1596" s="5"/>
      <c r="B1596" s="5"/>
      <c r="C1596" s="5"/>
      <c r="D1596" s="5"/>
      <c r="F1596" s="3"/>
      <c r="H1596" s="3"/>
      <c r="J1596" s="3"/>
      <c r="L1596" s="3"/>
      <c r="N1596" s="3"/>
      <c r="P1596" s="3"/>
      <c r="R1596" s="3"/>
      <c r="T1596" s="3"/>
      <c r="V1596" s="3"/>
      <c r="X1596" s="3"/>
    </row>
    <row r="1597" spans="1:24" s="2" customFormat="1" x14ac:dyDescent="0.2">
      <c r="A1597" s="5"/>
      <c r="B1597" s="5"/>
      <c r="C1597" s="5"/>
      <c r="D1597" s="5"/>
      <c r="F1597" s="3"/>
      <c r="H1597" s="3"/>
      <c r="J1597" s="3"/>
      <c r="L1597" s="3"/>
      <c r="N1597" s="3"/>
      <c r="P1597" s="3"/>
      <c r="R1597" s="3"/>
      <c r="T1597" s="3"/>
      <c r="V1597" s="3"/>
      <c r="X1597" s="3"/>
    </row>
    <row r="1598" spans="1:24" s="2" customFormat="1" x14ac:dyDescent="0.2">
      <c r="A1598" s="5"/>
      <c r="B1598" s="5"/>
      <c r="C1598" s="5"/>
      <c r="D1598" s="5"/>
      <c r="F1598" s="3"/>
      <c r="H1598" s="3"/>
      <c r="J1598" s="3"/>
      <c r="L1598" s="3"/>
      <c r="N1598" s="3"/>
      <c r="P1598" s="3"/>
      <c r="R1598" s="3"/>
      <c r="T1598" s="3"/>
      <c r="V1598" s="3"/>
      <c r="X1598" s="3"/>
    </row>
    <row r="1599" spans="1:24" s="2" customFormat="1" x14ac:dyDescent="0.2">
      <c r="A1599" s="5"/>
      <c r="B1599" s="5"/>
      <c r="C1599" s="5"/>
      <c r="D1599" s="5"/>
      <c r="F1599" s="3"/>
      <c r="H1599" s="3"/>
      <c r="J1599" s="3"/>
      <c r="L1599" s="3"/>
      <c r="N1599" s="3"/>
      <c r="P1599" s="3"/>
      <c r="R1599" s="3"/>
      <c r="T1599" s="3"/>
      <c r="V1599" s="3"/>
      <c r="X1599" s="3"/>
    </row>
    <row r="1600" spans="1:24" s="2" customFormat="1" x14ac:dyDescent="0.2">
      <c r="A1600" s="5"/>
      <c r="B1600" s="5"/>
      <c r="C1600" s="5"/>
      <c r="D1600" s="5"/>
      <c r="F1600" s="3"/>
      <c r="H1600" s="3"/>
      <c r="J1600" s="3"/>
      <c r="L1600" s="3"/>
      <c r="N1600" s="3"/>
      <c r="P1600" s="3"/>
      <c r="R1600" s="3"/>
      <c r="T1600" s="3"/>
      <c r="V1600" s="3"/>
      <c r="X1600" s="3"/>
    </row>
    <row r="1601" spans="1:24" s="2" customFormat="1" x14ac:dyDescent="0.2">
      <c r="A1601" s="5"/>
      <c r="B1601" s="5"/>
      <c r="C1601" s="5"/>
      <c r="D1601" s="5"/>
      <c r="F1601" s="3"/>
      <c r="H1601" s="3"/>
      <c r="J1601" s="3"/>
      <c r="L1601" s="3"/>
      <c r="N1601" s="3"/>
      <c r="P1601" s="3"/>
      <c r="R1601" s="3"/>
      <c r="T1601" s="3"/>
      <c r="V1601" s="3"/>
      <c r="X1601" s="3"/>
    </row>
    <row r="1602" spans="1:24" s="2" customFormat="1" x14ac:dyDescent="0.2">
      <c r="A1602" s="5"/>
      <c r="B1602" s="5"/>
      <c r="C1602" s="5"/>
      <c r="D1602" s="5"/>
      <c r="F1602" s="3"/>
      <c r="H1602" s="3"/>
      <c r="J1602" s="3"/>
      <c r="L1602" s="3"/>
      <c r="N1602" s="3"/>
      <c r="P1602" s="3"/>
      <c r="R1602" s="3"/>
      <c r="T1602" s="3"/>
      <c r="V1602" s="3"/>
      <c r="X1602" s="3"/>
    </row>
    <row r="1603" spans="1:24" s="2" customFormat="1" x14ac:dyDescent="0.2">
      <c r="A1603" s="5"/>
      <c r="B1603" s="5"/>
      <c r="C1603" s="5"/>
      <c r="D1603" s="5"/>
      <c r="F1603" s="3"/>
      <c r="H1603" s="3"/>
      <c r="J1603" s="3"/>
      <c r="L1603" s="3"/>
      <c r="N1603" s="3"/>
      <c r="P1603" s="3"/>
      <c r="R1603" s="3"/>
      <c r="T1603" s="3"/>
      <c r="V1603" s="3"/>
      <c r="X1603" s="3"/>
    </row>
    <row r="1604" spans="1:24" s="2" customFormat="1" x14ac:dyDescent="0.2">
      <c r="A1604" s="5"/>
      <c r="B1604" s="5"/>
      <c r="C1604" s="5"/>
      <c r="D1604" s="5"/>
      <c r="F1604" s="3"/>
      <c r="H1604" s="3"/>
      <c r="J1604" s="3"/>
      <c r="L1604" s="3"/>
      <c r="N1604" s="3"/>
      <c r="P1604" s="3"/>
      <c r="R1604" s="3"/>
      <c r="T1604" s="3"/>
      <c r="V1604" s="3"/>
      <c r="X1604" s="3"/>
    </row>
    <row r="1605" spans="1:24" s="2" customFormat="1" x14ac:dyDescent="0.2">
      <c r="A1605" s="5"/>
      <c r="B1605" s="5"/>
      <c r="C1605" s="5"/>
      <c r="D1605" s="5"/>
      <c r="F1605" s="3"/>
      <c r="H1605" s="3"/>
      <c r="J1605" s="3"/>
      <c r="L1605" s="3"/>
      <c r="N1605" s="3"/>
      <c r="P1605" s="3"/>
      <c r="R1605" s="3"/>
      <c r="T1605" s="3"/>
      <c r="V1605" s="3"/>
      <c r="X1605" s="3"/>
    </row>
    <row r="1606" spans="1:24" s="2" customFormat="1" x14ac:dyDescent="0.2">
      <c r="A1606" s="5"/>
      <c r="B1606" s="5"/>
      <c r="C1606" s="5"/>
      <c r="D1606" s="5"/>
      <c r="F1606" s="3"/>
      <c r="H1606" s="3"/>
      <c r="J1606" s="3"/>
      <c r="L1606" s="3"/>
      <c r="N1606" s="3"/>
      <c r="P1606" s="3"/>
      <c r="R1606" s="3"/>
      <c r="T1606" s="3"/>
      <c r="V1606" s="3"/>
      <c r="X1606" s="3"/>
    </row>
    <row r="1607" spans="1:24" s="2" customFormat="1" x14ac:dyDescent="0.2">
      <c r="A1607" s="5"/>
      <c r="B1607" s="5"/>
      <c r="C1607" s="5"/>
      <c r="D1607" s="5"/>
      <c r="F1607" s="3"/>
      <c r="H1607" s="3"/>
      <c r="J1607" s="3"/>
      <c r="L1607" s="3"/>
      <c r="N1607" s="3"/>
      <c r="P1607" s="3"/>
      <c r="R1607" s="3"/>
      <c r="T1607" s="3"/>
      <c r="V1607" s="3"/>
      <c r="X1607" s="3"/>
    </row>
    <row r="1608" spans="1:24" s="2" customFormat="1" x14ac:dyDescent="0.2">
      <c r="A1608" s="5"/>
      <c r="B1608" s="5"/>
      <c r="C1608" s="5"/>
      <c r="D1608" s="5"/>
      <c r="F1608" s="3"/>
      <c r="H1608" s="3"/>
      <c r="J1608" s="3"/>
      <c r="L1608" s="3"/>
      <c r="N1608" s="3"/>
      <c r="P1608" s="3"/>
      <c r="R1608" s="3"/>
      <c r="T1608" s="3"/>
      <c r="V1608" s="3"/>
      <c r="X1608" s="3"/>
    </row>
    <row r="1609" spans="1:24" s="2" customFormat="1" x14ac:dyDescent="0.2">
      <c r="A1609" s="5"/>
      <c r="B1609" s="5"/>
      <c r="C1609" s="5"/>
      <c r="D1609" s="5"/>
      <c r="F1609" s="3"/>
      <c r="H1609" s="3"/>
      <c r="J1609" s="3"/>
      <c r="L1609" s="3"/>
      <c r="N1609" s="3"/>
      <c r="P1609" s="3"/>
      <c r="R1609" s="3"/>
      <c r="T1609" s="3"/>
      <c r="V1609" s="3"/>
      <c r="X1609" s="3"/>
    </row>
    <row r="1610" spans="1:24" s="2" customFormat="1" x14ac:dyDescent="0.2">
      <c r="A1610" s="5"/>
      <c r="B1610" s="5"/>
      <c r="C1610" s="5"/>
      <c r="D1610" s="5"/>
      <c r="F1610" s="3"/>
      <c r="H1610" s="3"/>
      <c r="J1610" s="3"/>
      <c r="L1610" s="3"/>
      <c r="N1610" s="3"/>
      <c r="P1610" s="3"/>
      <c r="R1610" s="3"/>
      <c r="T1610" s="3"/>
      <c r="V1610" s="3"/>
      <c r="X1610" s="3"/>
    </row>
    <row r="1611" spans="1:24" s="2" customFormat="1" x14ac:dyDescent="0.2">
      <c r="A1611" s="5"/>
      <c r="B1611" s="5"/>
      <c r="C1611" s="5"/>
      <c r="D1611" s="5"/>
      <c r="F1611" s="3"/>
      <c r="H1611" s="3"/>
      <c r="J1611" s="3"/>
      <c r="L1611" s="3"/>
      <c r="N1611" s="3"/>
      <c r="P1611" s="3"/>
      <c r="R1611" s="3"/>
      <c r="T1611" s="3"/>
      <c r="V1611" s="3"/>
      <c r="X1611" s="3"/>
    </row>
    <row r="1612" spans="1:24" s="2" customFormat="1" x14ac:dyDescent="0.2">
      <c r="A1612" s="5"/>
      <c r="B1612" s="5"/>
      <c r="C1612" s="5"/>
      <c r="D1612" s="5"/>
      <c r="F1612" s="3"/>
      <c r="H1612" s="3"/>
      <c r="J1612" s="3"/>
      <c r="L1612" s="3"/>
      <c r="N1612" s="3"/>
      <c r="P1612" s="3"/>
      <c r="R1612" s="3"/>
      <c r="T1612" s="3"/>
      <c r="V1612" s="3"/>
      <c r="X1612" s="3"/>
    </row>
    <row r="1613" spans="1:24" s="2" customFormat="1" x14ac:dyDescent="0.2">
      <c r="A1613" s="5"/>
      <c r="B1613" s="5"/>
      <c r="C1613" s="5"/>
      <c r="D1613" s="5"/>
      <c r="F1613" s="3"/>
      <c r="H1613" s="3"/>
      <c r="J1613" s="3"/>
      <c r="L1613" s="3"/>
      <c r="N1613" s="3"/>
      <c r="P1613" s="3"/>
      <c r="R1613" s="3"/>
      <c r="T1613" s="3"/>
      <c r="V1613" s="3"/>
      <c r="X1613" s="3"/>
    </row>
    <row r="1614" spans="1:24" s="2" customFormat="1" x14ac:dyDescent="0.2">
      <c r="A1614" s="5"/>
      <c r="B1614" s="5"/>
      <c r="C1614" s="5"/>
      <c r="D1614" s="5"/>
      <c r="F1614" s="3"/>
      <c r="H1614" s="3"/>
      <c r="J1614" s="3"/>
      <c r="L1614" s="3"/>
      <c r="N1614" s="3"/>
      <c r="P1614" s="3"/>
      <c r="R1614" s="3"/>
      <c r="T1614" s="3"/>
      <c r="V1614" s="3"/>
      <c r="X1614" s="3"/>
    </row>
    <row r="1615" spans="1:24" s="2" customFormat="1" x14ac:dyDescent="0.2">
      <c r="A1615" s="5"/>
      <c r="B1615" s="5"/>
      <c r="C1615" s="5"/>
      <c r="D1615" s="5"/>
      <c r="F1615" s="3"/>
      <c r="H1615" s="3"/>
      <c r="J1615" s="3"/>
      <c r="L1615" s="3"/>
      <c r="N1615" s="3"/>
      <c r="P1615" s="3"/>
      <c r="R1615" s="3"/>
      <c r="T1615" s="3"/>
      <c r="V1615" s="3"/>
      <c r="X1615" s="3"/>
    </row>
    <row r="1616" spans="1:24" s="2" customFormat="1" x14ac:dyDescent="0.2">
      <c r="A1616" s="5"/>
      <c r="B1616" s="5"/>
      <c r="C1616" s="5"/>
      <c r="D1616" s="5"/>
      <c r="F1616" s="3"/>
      <c r="H1616" s="3"/>
      <c r="J1616" s="3"/>
      <c r="L1616" s="3"/>
      <c r="N1616" s="3"/>
      <c r="P1616" s="3"/>
      <c r="R1616" s="3"/>
      <c r="T1616" s="3"/>
      <c r="V1616" s="3"/>
      <c r="X1616" s="3"/>
    </row>
    <row r="1617" spans="1:24" s="2" customFormat="1" x14ac:dyDescent="0.2">
      <c r="A1617" s="5"/>
      <c r="B1617" s="5"/>
      <c r="C1617" s="5"/>
      <c r="D1617" s="5"/>
      <c r="F1617" s="3"/>
      <c r="H1617" s="3"/>
      <c r="J1617" s="3"/>
      <c r="L1617" s="3"/>
      <c r="N1617" s="3"/>
      <c r="P1617" s="3"/>
      <c r="R1617" s="3"/>
      <c r="T1617" s="3"/>
      <c r="V1617" s="3"/>
      <c r="X1617" s="3"/>
    </row>
    <row r="1618" spans="1:24" s="2" customFormat="1" x14ac:dyDescent="0.2">
      <c r="A1618" s="5"/>
      <c r="B1618" s="5"/>
      <c r="C1618" s="5"/>
      <c r="D1618" s="5"/>
      <c r="F1618" s="3"/>
      <c r="H1618" s="3"/>
      <c r="J1618" s="3"/>
      <c r="L1618" s="3"/>
      <c r="N1618" s="3"/>
      <c r="P1618" s="3"/>
      <c r="R1618" s="3"/>
      <c r="T1618" s="3"/>
      <c r="V1618" s="3"/>
      <c r="X1618" s="3"/>
    </row>
    <row r="1619" spans="1:24" s="2" customFormat="1" x14ac:dyDescent="0.2">
      <c r="A1619" s="5"/>
      <c r="B1619" s="5"/>
      <c r="C1619" s="5"/>
      <c r="D1619" s="5"/>
      <c r="F1619" s="3"/>
      <c r="H1619" s="3"/>
      <c r="J1619" s="3"/>
      <c r="L1619" s="3"/>
      <c r="N1619" s="3"/>
      <c r="P1619" s="3"/>
      <c r="R1619" s="3"/>
      <c r="T1619" s="3"/>
      <c r="V1619" s="3"/>
      <c r="X1619" s="3"/>
    </row>
    <row r="1620" spans="1:24" s="2" customFormat="1" x14ac:dyDescent="0.2">
      <c r="A1620" s="5"/>
      <c r="B1620" s="5"/>
      <c r="C1620" s="5"/>
      <c r="D1620" s="5"/>
      <c r="F1620" s="3"/>
      <c r="H1620" s="3"/>
      <c r="J1620" s="3"/>
      <c r="L1620" s="3"/>
      <c r="N1620" s="3"/>
      <c r="P1620" s="3"/>
      <c r="R1620" s="3"/>
      <c r="T1620" s="3"/>
      <c r="V1620" s="3"/>
      <c r="X1620" s="3"/>
    </row>
    <row r="1621" spans="1:24" s="2" customFormat="1" x14ac:dyDescent="0.2">
      <c r="A1621" s="5"/>
      <c r="B1621" s="5"/>
      <c r="C1621" s="5"/>
      <c r="D1621" s="5"/>
      <c r="F1621" s="3"/>
      <c r="H1621" s="3"/>
      <c r="J1621" s="3"/>
      <c r="L1621" s="3"/>
      <c r="N1621" s="3"/>
      <c r="P1621" s="3"/>
      <c r="R1621" s="3"/>
      <c r="T1621" s="3"/>
      <c r="V1621" s="3"/>
      <c r="X1621" s="3"/>
    </row>
    <row r="1622" spans="1:24" s="2" customFormat="1" x14ac:dyDescent="0.2">
      <c r="A1622" s="5"/>
      <c r="B1622" s="5"/>
      <c r="C1622" s="5"/>
      <c r="D1622" s="5"/>
      <c r="F1622" s="3"/>
      <c r="H1622" s="3"/>
      <c r="J1622" s="3"/>
      <c r="L1622" s="3"/>
      <c r="N1622" s="3"/>
      <c r="P1622" s="3"/>
      <c r="R1622" s="3"/>
      <c r="T1622" s="3"/>
      <c r="V1622" s="3"/>
      <c r="X1622" s="3"/>
    </row>
    <row r="1623" spans="1:24" s="2" customFormat="1" x14ac:dyDescent="0.2">
      <c r="A1623" s="5"/>
      <c r="B1623" s="5"/>
      <c r="C1623" s="5"/>
      <c r="D1623" s="5"/>
      <c r="F1623" s="3"/>
      <c r="H1623" s="3"/>
      <c r="J1623" s="3"/>
      <c r="L1623" s="3"/>
      <c r="N1623" s="3"/>
      <c r="P1623" s="3"/>
      <c r="R1623" s="3"/>
      <c r="T1623" s="3"/>
      <c r="V1623" s="3"/>
      <c r="X1623" s="3"/>
    </row>
    <row r="1624" spans="1:24" s="2" customFormat="1" x14ac:dyDescent="0.2">
      <c r="A1624" s="5"/>
      <c r="B1624" s="5"/>
      <c r="C1624" s="5"/>
      <c r="D1624" s="5"/>
      <c r="F1624" s="3"/>
      <c r="H1624" s="3"/>
      <c r="J1624" s="3"/>
      <c r="L1624" s="3"/>
      <c r="N1624" s="3"/>
      <c r="P1624" s="3"/>
      <c r="R1624" s="3"/>
      <c r="T1624" s="3"/>
      <c r="V1624" s="3"/>
      <c r="X1624" s="3"/>
    </row>
    <row r="1625" spans="1:24" s="2" customFormat="1" x14ac:dyDescent="0.2">
      <c r="A1625" s="5"/>
      <c r="B1625" s="5"/>
      <c r="C1625" s="5"/>
      <c r="D1625" s="5"/>
      <c r="F1625" s="3"/>
      <c r="H1625" s="3"/>
      <c r="J1625" s="3"/>
      <c r="L1625" s="3"/>
      <c r="N1625" s="3"/>
      <c r="P1625" s="3"/>
      <c r="R1625" s="3"/>
      <c r="T1625" s="3"/>
      <c r="V1625" s="3"/>
      <c r="X1625" s="3"/>
    </row>
    <row r="1626" spans="1:24" s="2" customFormat="1" x14ac:dyDescent="0.2">
      <c r="A1626" s="5"/>
      <c r="B1626" s="5"/>
      <c r="C1626" s="5"/>
      <c r="D1626" s="5"/>
      <c r="F1626" s="3"/>
      <c r="H1626" s="3"/>
      <c r="J1626" s="3"/>
      <c r="L1626" s="3"/>
      <c r="N1626" s="3"/>
      <c r="P1626" s="3"/>
      <c r="R1626" s="3"/>
      <c r="T1626" s="3"/>
      <c r="V1626" s="3"/>
      <c r="X1626" s="3"/>
    </row>
    <row r="1627" spans="1:24" s="2" customFormat="1" x14ac:dyDescent="0.2">
      <c r="A1627" s="5"/>
      <c r="B1627" s="5"/>
      <c r="C1627" s="5"/>
      <c r="D1627" s="5"/>
      <c r="F1627" s="3"/>
      <c r="H1627" s="3"/>
      <c r="J1627" s="3"/>
      <c r="L1627" s="3"/>
      <c r="N1627" s="3"/>
      <c r="P1627" s="3"/>
      <c r="R1627" s="3"/>
      <c r="T1627" s="3"/>
      <c r="V1627" s="3"/>
      <c r="X1627" s="3"/>
    </row>
    <row r="1628" spans="1:24" s="2" customFormat="1" x14ac:dyDescent="0.2">
      <c r="A1628" s="5"/>
      <c r="B1628" s="5"/>
      <c r="C1628" s="5"/>
      <c r="D1628" s="5"/>
      <c r="F1628" s="3"/>
      <c r="H1628" s="3"/>
      <c r="J1628" s="3"/>
      <c r="L1628" s="3"/>
      <c r="N1628" s="3"/>
      <c r="P1628" s="3"/>
      <c r="R1628" s="3"/>
      <c r="T1628" s="3"/>
      <c r="V1628" s="3"/>
      <c r="X1628" s="3"/>
    </row>
    <row r="1629" spans="1:24" s="2" customFormat="1" x14ac:dyDescent="0.2">
      <c r="A1629" s="5"/>
      <c r="B1629" s="5"/>
      <c r="C1629" s="5"/>
      <c r="D1629" s="5"/>
      <c r="F1629" s="3"/>
      <c r="H1629" s="3"/>
      <c r="J1629" s="3"/>
      <c r="L1629" s="3"/>
      <c r="N1629" s="3"/>
      <c r="P1629" s="3"/>
      <c r="R1629" s="3"/>
      <c r="T1629" s="3"/>
      <c r="V1629" s="3"/>
      <c r="X1629" s="3"/>
    </row>
    <row r="1630" spans="1:24" s="2" customFormat="1" x14ac:dyDescent="0.2">
      <c r="A1630" s="5"/>
      <c r="B1630" s="5"/>
      <c r="C1630" s="5"/>
      <c r="D1630" s="5"/>
      <c r="F1630" s="3"/>
      <c r="H1630" s="3"/>
      <c r="J1630" s="3"/>
      <c r="L1630" s="3"/>
      <c r="N1630" s="3"/>
      <c r="P1630" s="3"/>
      <c r="R1630" s="3"/>
      <c r="T1630" s="3"/>
      <c r="V1630" s="3"/>
      <c r="X1630" s="3"/>
    </row>
    <row r="1631" spans="1:24" s="2" customFormat="1" x14ac:dyDescent="0.2">
      <c r="A1631" s="5"/>
      <c r="B1631" s="5"/>
      <c r="C1631" s="5"/>
      <c r="D1631" s="5"/>
      <c r="F1631" s="3"/>
      <c r="H1631" s="3"/>
      <c r="J1631" s="3"/>
      <c r="L1631" s="3"/>
      <c r="N1631" s="3"/>
      <c r="P1631" s="3"/>
      <c r="R1631" s="3"/>
      <c r="T1631" s="3"/>
      <c r="V1631" s="3"/>
      <c r="X1631" s="3"/>
    </row>
    <row r="1632" spans="1:24" s="2" customFormat="1" x14ac:dyDescent="0.2">
      <c r="A1632" s="5"/>
      <c r="B1632" s="5"/>
      <c r="C1632" s="5"/>
      <c r="D1632" s="5"/>
      <c r="F1632" s="3"/>
      <c r="H1632" s="3"/>
      <c r="J1632" s="3"/>
      <c r="L1632" s="3"/>
      <c r="N1632" s="3"/>
      <c r="P1632" s="3"/>
      <c r="R1632" s="3"/>
      <c r="T1632" s="3"/>
      <c r="V1632" s="3"/>
      <c r="X1632" s="3"/>
    </row>
    <row r="1633" spans="1:24" s="2" customFormat="1" x14ac:dyDescent="0.2">
      <c r="A1633" s="5"/>
      <c r="B1633" s="5"/>
      <c r="C1633" s="5"/>
      <c r="D1633" s="5"/>
      <c r="F1633" s="3"/>
      <c r="H1633" s="3"/>
      <c r="J1633" s="3"/>
      <c r="L1633" s="3"/>
      <c r="N1633" s="3"/>
      <c r="P1633" s="3"/>
      <c r="R1633" s="3"/>
      <c r="T1633" s="3"/>
      <c r="V1633" s="3"/>
      <c r="X1633" s="3"/>
    </row>
    <row r="1634" spans="1:24" s="2" customFormat="1" x14ac:dyDescent="0.2">
      <c r="A1634" s="5"/>
      <c r="B1634" s="5"/>
      <c r="C1634" s="5"/>
      <c r="D1634" s="5"/>
      <c r="F1634" s="3"/>
      <c r="H1634" s="3"/>
      <c r="J1634" s="3"/>
      <c r="L1634" s="3"/>
      <c r="N1634" s="3"/>
      <c r="P1634" s="3"/>
      <c r="R1634" s="3"/>
      <c r="T1634" s="3"/>
      <c r="V1634" s="3"/>
      <c r="X1634" s="3"/>
    </row>
    <row r="1635" spans="1:24" s="2" customFormat="1" x14ac:dyDescent="0.2">
      <c r="A1635" s="5"/>
      <c r="B1635" s="5"/>
      <c r="C1635" s="5"/>
      <c r="D1635" s="5"/>
      <c r="F1635" s="3"/>
      <c r="H1635" s="3"/>
      <c r="J1635" s="3"/>
      <c r="L1635" s="3"/>
      <c r="N1635" s="3"/>
      <c r="P1635" s="3"/>
      <c r="R1635" s="3"/>
      <c r="T1635" s="3"/>
      <c r="V1635" s="3"/>
      <c r="X1635" s="3"/>
    </row>
    <row r="1636" spans="1:24" s="2" customFormat="1" x14ac:dyDescent="0.2">
      <c r="A1636" s="5"/>
      <c r="B1636" s="5"/>
      <c r="C1636" s="5"/>
      <c r="D1636" s="5"/>
      <c r="F1636" s="3"/>
      <c r="H1636" s="3"/>
      <c r="J1636" s="3"/>
      <c r="L1636" s="3"/>
      <c r="N1636" s="3"/>
      <c r="P1636" s="3"/>
      <c r="R1636" s="3"/>
      <c r="T1636" s="3"/>
      <c r="V1636" s="3"/>
      <c r="X1636" s="3"/>
    </row>
    <row r="1637" spans="1:24" s="2" customFormat="1" x14ac:dyDescent="0.2">
      <c r="A1637" s="5"/>
      <c r="B1637" s="5"/>
      <c r="C1637" s="5"/>
      <c r="D1637" s="5"/>
      <c r="F1637" s="3"/>
      <c r="H1637" s="3"/>
      <c r="J1637" s="3"/>
      <c r="L1637" s="3"/>
      <c r="N1637" s="3"/>
      <c r="P1637" s="3"/>
      <c r="R1637" s="3"/>
      <c r="T1637" s="3"/>
      <c r="V1637" s="3"/>
      <c r="X1637" s="3"/>
    </row>
    <row r="1638" spans="1:24" s="2" customFormat="1" x14ac:dyDescent="0.2">
      <c r="A1638" s="5"/>
      <c r="B1638" s="5"/>
      <c r="C1638" s="5"/>
      <c r="D1638" s="5"/>
      <c r="F1638" s="3"/>
      <c r="H1638" s="3"/>
      <c r="J1638" s="3"/>
      <c r="L1638" s="3"/>
      <c r="N1638" s="3"/>
      <c r="P1638" s="3"/>
      <c r="R1638" s="3"/>
      <c r="T1638" s="3"/>
      <c r="V1638" s="3"/>
      <c r="X1638" s="3"/>
    </row>
    <row r="1639" spans="1:24" s="2" customFormat="1" x14ac:dyDescent="0.2">
      <c r="A1639" s="5"/>
      <c r="B1639" s="5"/>
      <c r="C1639" s="5"/>
      <c r="D1639" s="5"/>
      <c r="F1639" s="3"/>
      <c r="H1639" s="3"/>
      <c r="J1639" s="3"/>
      <c r="L1639" s="3"/>
      <c r="N1639" s="3"/>
      <c r="P1639" s="3"/>
      <c r="R1639" s="3"/>
      <c r="T1639" s="3"/>
      <c r="V1639" s="3"/>
      <c r="X1639" s="3"/>
    </row>
    <row r="1640" spans="1:24" s="2" customFormat="1" x14ac:dyDescent="0.2">
      <c r="A1640" s="5"/>
      <c r="B1640" s="5"/>
      <c r="C1640" s="5"/>
      <c r="D1640" s="5"/>
      <c r="F1640" s="3"/>
      <c r="H1640" s="3"/>
      <c r="J1640" s="3"/>
      <c r="L1640" s="3"/>
      <c r="N1640" s="3"/>
      <c r="P1640" s="3"/>
      <c r="R1640" s="3"/>
      <c r="T1640" s="3"/>
      <c r="V1640" s="3"/>
      <c r="X1640" s="3"/>
    </row>
    <row r="1641" spans="1:24" s="2" customFormat="1" x14ac:dyDescent="0.2">
      <c r="A1641" s="5"/>
      <c r="B1641" s="5"/>
      <c r="C1641" s="5"/>
      <c r="D1641" s="5"/>
      <c r="F1641" s="3"/>
      <c r="H1641" s="3"/>
      <c r="J1641" s="3"/>
      <c r="L1641" s="3"/>
      <c r="N1641" s="3"/>
      <c r="P1641" s="3"/>
      <c r="R1641" s="3"/>
      <c r="T1641" s="3"/>
      <c r="V1641" s="3"/>
      <c r="X1641" s="3"/>
    </row>
    <row r="1642" spans="1:24" s="2" customFormat="1" x14ac:dyDescent="0.2">
      <c r="A1642" s="5"/>
      <c r="B1642" s="5"/>
      <c r="C1642" s="5"/>
      <c r="D1642" s="5"/>
      <c r="F1642" s="3"/>
      <c r="H1642" s="3"/>
      <c r="J1642" s="3"/>
      <c r="L1642" s="3"/>
      <c r="N1642" s="3"/>
      <c r="P1642" s="3"/>
      <c r="R1642" s="3"/>
      <c r="T1642" s="3"/>
      <c r="V1642" s="3"/>
      <c r="X1642" s="3"/>
    </row>
    <row r="1643" spans="1:24" s="2" customFormat="1" x14ac:dyDescent="0.2">
      <c r="A1643" s="5"/>
      <c r="B1643" s="5"/>
      <c r="C1643" s="5"/>
      <c r="D1643" s="5"/>
      <c r="F1643" s="3"/>
      <c r="H1643" s="3"/>
      <c r="J1643" s="3"/>
      <c r="L1643" s="3"/>
      <c r="N1643" s="3"/>
      <c r="P1643" s="3"/>
      <c r="R1643" s="3"/>
      <c r="T1643" s="3"/>
      <c r="V1643" s="3"/>
      <c r="X1643" s="3"/>
    </row>
    <row r="1644" spans="1:24" s="2" customFormat="1" x14ac:dyDescent="0.2">
      <c r="A1644" s="5"/>
      <c r="B1644" s="5"/>
      <c r="C1644" s="5"/>
      <c r="D1644" s="5"/>
      <c r="F1644" s="3"/>
      <c r="H1644" s="3"/>
      <c r="J1644" s="3"/>
      <c r="L1644" s="3"/>
      <c r="N1644" s="3"/>
      <c r="P1644" s="3"/>
      <c r="R1644" s="3"/>
      <c r="T1644" s="3"/>
      <c r="V1644" s="3"/>
      <c r="X1644" s="3"/>
    </row>
    <row r="1645" spans="1:24" s="2" customFormat="1" x14ac:dyDescent="0.2">
      <c r="A1645" s="5"/>
      <c r="B1645" s="5"/>
      <c r="C1645" s="5"/>
      <c r="D1645" s="5"/>
      <c r="F1645" s="3"/>
      <c r="H1645" s="3"/>
      <c r="J1645" s="3"/>
      <c r="L1645" s="3"/>
      <c r="N1645" s="3"/>
      <c r="P1645" s="3"/>
      <c r="R1645" s="3"/>
      <c r="T1645" s="3"/>
      <c r="V1645" s="3"/>
      <c r="X1645" s="3"/>
    </row>
    <row r="1646" spans="1:24" s="2" customFormat="1" x14ac:dyDescent="0.2">
      <c r="A1646" s="5"/>
      <c r="B1646" s="5"/>
      <c r="C1646" s="5"/>
      <c r="D1646" s="5"/>
      <c r="F1646" s="3"/>
      <c r="H1646" s="3"/>
      <c r="J1646" s="3"/>
      <c r="L1646" s="3"/>
      <c r="N1646" s="3"/>
      <c r="P1646" s="3"/>
      <c r="R1646" s="3"/>
      <c r="T1646" s="3"/>
      <c r="V1646" s="3"/>
      <c r="X1646" s="3"/>
    </row>
    <row r="1647" spans="1:24" s="2" customFormat="1" x14ac:dyDescent="0.2">
      <c r="A1647" s="5"/>
      <c r="B1647" s="5"/>
      <c r="C1647" s="5"/>
      <c r="D1647" s="5"/>
      <c r="F1647" s="3"/>
      <c r="H1647" s="3"/>
      <c r="J1647" s="3"/>
      <c r="L1647" s="3"/>
      <c r="N1647" s="3"/>
      <c r="P1647" s="3"/>
      <c r="R1647" s="3"/>
      <c r="T1647" s="3"/>
      <c r="V1647" s="3"/>
      <c r="X1647" s="3"/>
    </row>
    <row r="1648" spans="1:24" s="2" customFormat="1" x14ac:dyDescent="0.2">
      <c r="A1648" s="5"/>
      <c r="B1648" s="5"/>
      <c r="C1648" s="5"/>
      <c r="D1648" s="5"/>
      <c r="F1648" s="3"/>
      <c r="H1648" s="3"/>
      <c r="J1648" s="3"/>
      <c r="L1648" s="3"/>
      <c r="N1648" s="3"/>
      <c r="P1648" s="3"/>
      <c r="R1648" s="3"/>
      <c r="T1648" s="3"/>
      <c r="V1648" s="3"/>
      <c r="X1648" s="3"/>
    </row>
    <row r="1649" spans="1:24" s="2" customFormat="1" x14ac:dyDescent="0.2">
      <c r="A1649" s="5"/>
      <c r="B1649" s="5"/>
      <c r="C1649" s="5"/>
      <c r="D1649" s="5"/>
      <c r="F1649" s="3"/>
      <c r="H1649" s="3"/>
      <c r="J1649" s="3"/>
      <c r="L1649" s="3"/>
      <c r="N1649" s="3"/>
      <c r="P1649" s="3"/>
      <c r="R1649" s="3"/>
      <c r="T1649" s="3"/>
      <c r="V1649" s="3"/>
      <c r="X1649" s="3"/>
    </row>
    <row r="1650" spans="1:24" s="2" customFormat="1" x14ac:dyDescent="0.2">
      <c r="A1650" s="5"/>
      <c r="B1650" s="5"/>
      <c r="C1650" s="5"/>
      <c r="D1650" s="5"/>
      <c r="F1650" s="3"/>
      <c r="H1650" s="3"/>
      <c r="J1650" s="3"/>
      <c r="L1650" s="3"/>
      <c r="N1650" s="3"/>
      <c r="P1650" s="3"/>
      <c r="R1650" s="3"/>
      <c r="T1650" s="3"/>
      <c r="V1650" s="3"/>
      <c r="X1650" s="3"/>
    </row>
    <row r="1651" spans="1:24" s="2" customFormat="1" x14ac:dyDescent="0.2">
      <c r="A1651" s="5"/>
      <c r="B1651" s="5"/>
      <c r="C1651" s="5"/>
      <c r="D1651" s="5"/>
      <c r="F1651" s="3"/>
      <c r="H1651" s="3"/>
      <c r="J1651" s="3"/>
      <c r="L1651" s="3"/>
      <c r="N1651" s="3"/>
      <c r="P1651" s="3"/>
      <c r="R1651" s="3"/>
      <c r="T1651" s="3"/>
      <c r="V1651" s="3"/>
      <c r="X1651" s="3"/>
    </row>
    <row r="1652" spans="1:24" s="2" customFormat="1" x14ac:dyDescent="0.2">
      <c r="A1652" s="5"/>
      <c r="B1652" s="5"/>
      <c r="C1652" s="5"/>
      <c r="D1652" s="5"/>
      <c r="F1652" s="3"/>
      <c r="H1652" s="3"/>
      <c r="J1652" s="3"/>
      <c r="L1652" s="3"/>
      <c r="N1652" s="3"/>
      <c r="P1652" s="3"/>
      <c r="R1652" s="3"/>
      <c r="T1652" s="3"/>
      <c r="V1652" s="3"/>
      <c r="X1652" s="3"/>
    </row>
    <row r="1653" spans="1:24" s="2" customFormat="1" x14ac:dyDescent="0.2">
      <c r="A1653" s="5"/>
      <c r="B1653" s="5"/>
      <c r="C1653" s="5"/>
      <c r="D1653" s="5"/>
      <c r="F1653" s="3"/>
      <c r="H1653" s="3"/>
      <c r="J1653" s="3"/>
      <c r="L1653" s="3"/>
      <c r="N1653" s="3"/>
      <c r="P1653" s="3"/>
      <c r="R1653" s="3"/>
      <c r="T1653" s="3"/>
      <c r="V1653" s="3"/>
      <c r="X1653" s="3"/>
    </row>
    <row r="1654" spans="1:24" s="2" customFormat="1" x14ac:dyDescent="0.2">
      <c r="A1654" s="5"/>
      <c r="B1654" s="5"/>
      <c r="C1654" s="5"/>
      <c r="D1654" s="5"/>
      <c r="F1654" s="3"/>
      <c r="H1654" s="3"/>
      <c r="J1654" s="3"/>
      <c r="L1654" s="3"/>
      <c r="N1654" s="3"/>
      <c r="P1654" s="3"/>
      <c r="R1654" s="3"/>
      <c r="T1654" s="3"/>
      <c r="V1654" s="3"/>
      <c r="X1654" s="3"/>
    </row>
    <row r="1655" spans="1:24" s="2" customFormat="1" x14ac:dyDescent="0.2">
      <c r="A1655" s="5"/>
      <c r="B1655" s="5"/>
      <c r="C1655" s="5"/>
      <c r="D1655" s="5"/>
      <c r="F1655" s="3"/>
      <c r="H1655" s="3"/>
      <c r="J1655" s="3"/>
      <c r="L1655" s="3"/>
      <c r="N1655" s="3"/>
      <c r="P1655" s="3"/>
      <c r="R1655" s="3"/>
      <c r="T1655" s="3"/>
      <c r="V1655" s="3"/>
      <c r="X1655" s="3"/>
    </row>
    <row r="1656" spans="1:24" s="2" customFormat="1" x14ac:dyDescent="0.2">
      <c r="A1656" s="5"/>
      <c r="B1656" s="5"/>
      <c r="C1656" s="5"/>
      <c r="D1656" s="5"/>
      <c r="F1656" s="3"/>
      <c r="H1656" s="3"/>
      <c r="J1656" s="3"/>
      <c r="L1656" s="3"/>
      <c r="N1656" s="3"/>
      <c r="P1656" s="3"/>
      <c r="R1656" s="3"/>
      <c r="T1656" s="3"/>
      <c r="V1656" s="3"/>
      <c r="X1656" s="3"/>
    </row>
    <row r="1657" spans="1:24" s="2" customFormat="1" x14ac:dyDescent="0.2">
      <c r="A1657" s="5"/>
      <c r="B1657" s="5"/>
      <c r="C1657" s="5"/>
      <c r="D1657" s="5"/>
      <c r="F1657" s="3"/>
      <c r="H1657" s="3"/>
      <c r="J1657" s="3"/>
      <c r="L1657" s="3"/>
      <c r="N1657" s="3"/>
      <c r="P1657" s="3"/>
      <c r="R1657" s="3"/>
      <c r="T1657" s="3"/>
      <c r="V1657" s="3"/>
      <c r="X1657" s="3"/>
    </row>
    <row r="1658" spans="1:24" s="2" customFormat="1" x14ac:dyDescent="0.2">
      <c r="A1658" s="5"/>
      <c r="B1658" s="5"/>
      <c r="C1658" s="5"/>
      <c r="D1658" s="5"/>
      <c r="F1658" s="3"/>
      <c r="H1658" s="3"/>
      <c r="J1658" s="3"/>
      <c r="L1658" s="3"/>
      <c r="N1658" s="3"/>
      <c r="P1658" s="3"/>
      <c r="R1658" s="3"/>
      <c r="T1658" s="3"/>
      <c r="V1658" s="3"/>
      <c r="X1658" s="3"/>
    </row>
    <row r="1659" spans="1:24" s="2" customFormat="1" x14ac:dyDescent="0.2">
      <c r="A1659" s="5"/>
      <c r="B1659" s="5"/>
      <c r="C1659" s="5"/>
      <c r="D1659" s="5"/>
      <c r="F1659" s="3"/>
      <c r="H1659" s="3"/>
      <c r="J1659" s="3"/>
      <c r="L1659" s="3"/>
      <c r="N1659" s="3"/>
      <c r="P1659" s="3"/>
      <c r="R1659" s="3"/>
      <c r="T1659" s="3"/>
      <c r="V1659" s="3"/>
      <c r="X1659" s="3"/>
    </row>
    <row r="1660" spans="1:24" s="2" customFormat="1" x14ac:dyDescent="0.2">
      <c r="A1660" s="5"/>
      <c r="B1660" s="5"/>
      <c r="C1660" s="5"/>
      <c r="D1660" s="5"/>
      <c r="F1660" s="3"/>
      <c r="H1660" s="3"/>
      <c r="J1660" s="3"/>
      <c r="L1660" s="3"/>
      <c r="N1660" s="3"/>
      <c r="P1660" s="3"/>
      <c r="R1660" s="3"/>
      <c r="T1660" s="3"/>
      <c r="V1660" s="3"/>
      <c r="X1660" s="3"/>
    </row>
    <row r="1661" spans="1:24" s="2" customFormat="1" x14ac:dyDescent="0.2">
      <c r="A1661" s="5"/>
      <c r="B1661" s="5"/>
      <c r="C1661" s="5"/>
      <c r="D1661" s="5"/>
      <c r="F1661" s="3"/>
      <c r="H1661" s="3"/>
      <c r="J1661" s="3"/>
      <c r="L1661" s="3"/>
      <c r="N1661" s="3"/>
      <c r="P1661" s="3"/>
      <c r="R1661" s="3"/>
      <c r="T1661" s="3"/>
      <c r="V1661" s="3"/>
      <c r="X1661" s="3"/>
    </row>
    <row r="1662" spans="1:24" s="2" customFormat="1" x14ac:dyDescent="0.2">
      <c r="A1662" s="5"/>
      <c r="B1662" s="5"/>
      <c r="C1662" s="5"/>
      <c r="D1662" s="5"/>
      <c r="F1662" s="3"/>
      <c r="H1662" s="3"/>
      <c r="J1662" s="3"/>
      <c r="L1662" s="3"/>
      <c r="N1662" s="3"/>
      <c r="P1662" s="3"/>
      <c r="R1662" s="3"/>
      <c r="T1662" s="3"/>
      <c r="V1662" s="3"/>
      <c r="X1662" s="3"/>
    </row>
    <row r="1663" spans="1:24" s="2" customFormat="1" x14ac:dyDescent="0.2">
      <c r="A1663" s="5"/>
      <c r="B1663" s="5"/>
      <c r="C1663" s="5"/>
      <c r="D1663" s="5"/>
      <c r="F1663" s="3"/>
      <c r="H1663" s="3"/>
      <c r="J1663" s="3"/>
      <c r="L1663" s="3"/>
      <c r="N1663" s="3"/>
      <c r="P1663" s="3"/>
      <c r="R1663" s="3"/>
      <c r="T1663" s="3"/>
      <c r="V1663" s="3"/>
      <c r="X1663" s="3"/>
    </row>
    <row r="1664" spans="1:24" s="2" customFormat="1" x14ac:dyDescent="0.2">
      <c r="A1664" s="5"/>
      <c r="B1664" s="5"/>
      <c r="C1664" s="5"/>
      <c r="D1664" s="5"/>
      <c r="F1664" s="3"/>
      <c r="H1664" s="3"/>
      <c r="J1664" s="3"/>
      <c r="L1664" s="3"/>
      <c r="N1664" s="3"/>
      <c r="P1664" s="3"/>
      <c r="R1664" s="3"/>
      <c r="T1664" s="3"/>
      <c r="V1664" s="3"/>
      <c r="X1664" s="3"/>
    </row>
    <row r="1665" spans="1:24" s="2" customFormat="1" x14ac:dyDescent="0.2">
      <c r="A1665" s="5"/>
      <c r="B1665" s="5"/>
      <c r="C1665" s="5"/>
      <c r="D1665" s="5"/>
      <c r="F1665" s="3"/>
      <c r="H1665" s="3"/>
      <c r="J1665" s="3"/>
      <c r="L1665" s="3"/>
      <c r="N1665" s="3"/>
      <c r="P1665" s="3"/>
      <c r="R1665" s="3"/>
      <c r="T1665" s="3"/>
      <c r="V1665" s="3"/>
      <c r="X1665" s="3"/>
    </row>
    <row r="1666" spans="1:24" s="2" customFormat="1" x14ac:dyDescent="0.2">
      <c r="A1666" s="5"/>
      <c r="B1666" s="5"/>
      <c r="C1666" s="5"/>
      <c r="D1666" s="5"/>
      <c r="F1666" s="3"/>
      <c r="H1666" s="3"/>
      <c r="J1666" s="3"/>
      <c r="L1666" s="3"/>
      <c r="N1666" s="3"/>
      <c r="P1666" s="3"/>
      <c r="R1666" s="3"/>
      <c r="T1666" s="3"/>
      <c r="V1666" s="3"/>
      <c r="X1666" s="3"/>
    </row>
    <row r="1667" spans="1:24" s="2" customFormat="1" x14ac:dyDescent="0.2">
      <c r="A1667" s="5"/>
      <c r="B1667" s="5"/>
      <c r="C1667" s="5"/>
      <c r="D1667" s="5"/>
      <c r="F1667" s="3"/>
      <c r="H1667" s="3"/>
      <c r="J1667" s="3"/>
      <c r="L1667" s="3"/>
      <c r="N1667" s="3"/>
      <c r="P1667" s="3"/>
      <c r="R1667" s="3"/>
      <c r="T1667" s="3"/>
      <c r="V1667" s="3"/>
      <c r="X1667" s="3"/>
    </row>
    <row r="1668" spans="1:24" s="2" customFormat="1" x14ac:dyDescent="0.2">
      <c r="A1668" s="5"/>
      <c r="B1668" s="5"/>
      <c r="C1668" s="5"/>
      <c r="D1668" s="5"/>
      <c r="F1668" s="3"/>
      <c r="H1668" s="3"/>
      <c r="J1668" s="3"/>
      <c r="L1668" s="3"/>
      <c r="N1668" s="3"/>
      <c r="P1668" s="3"/>
      <c r="R1668" s="3"/>
      <c r="T1668" s="3"/>
      <c r="V1668" s="3"/>
      <c r="X1668" s="3"/>
    </row>
    <row r="1669" spans="1:24" s="2" customFormat="1" x14ac:dyDescent="0.2">
      <c r="A1669" s="5"/>
      <c r="B1669" s="5"/>
      <c r="C1669" s="5"/>
      <c r="D1669" s="5"/>
      <c r="F1669" s="3"/>
      <c r="H1669" s="3"/>
      <c r="J1669" s="3"/>
      <c r="L1669" s="3"/>
      <c r="N1669" s="3"/>
      <c r="P1669" s="3"/>
      <c r="R1669" s="3"/>
      <c r="T1669" s="3"/>
      <c r="V1669" s="3"/>
      <c r="X1669" s="3"/>
    </row>
    <row r="1670" spans="1:24" s="2" customFormat="1" x14ac:dyDescent="0.2">
      <c r="A1670" s="5"/>
      <c r="B1670" s="5"/>
      <c r="C1670" s="5"/>
      <c r="D1670" s="5"/>
      <c r="F1670" s="3"/>
      <c r="H1670" s="3"/>
      <c r="J1670" s="3"/>
      <c r="L1670" s="3"/>
      <c r="N1670" s="3"/>
      <c r="P1670" s="3"/>
      <c r="R1670" s="3"/>
      <c r="T1670" s="3"/>
      <c r="V1670" s="3"/>
      <c r="X1670" s="3"/>
    </row>
    <row r="1671" spans="1:24" s="2" customFormat="1" x14ac:dyDescent="0.2">
      <c r="A1671" s="5"/>
      <c r="B1671" s="5"/>
      <c r="C1671" s="5"/>
      <c r="D1671" s="5"/>
      <c r="F1671" s="3"/>
      <c r="H1671" s="3"/>
      <c r="J1671" s="3"/>
      <c r="L1671" s="3"/>
      <c r="N1671" s="3"/>
      <c r="P1671" s="3"/>
      <c r="R1671" s="3"/>
      <c r="T1671" s="3"/>
      <c r="V1671" s="3"/>
      <c r="X1671" s="3"/>
    </row>
    <row r="1672" spans="1:24" s="2" customFormat="1" x14ac:dyDescent="0.2">
      <c r="A1672" s="5"/>
      <c r="B1672" s="5"/>
      <c r="C1672" s="5"/>
      <c r="D1672" s="5"/>
      <c r="F1672" s="3"/>
      <c r="H1672" s="3"/>
      <c r="J1672" s="3"/>
      <c r="L1672" s="3"/>
      <c r="N1672" s="3"/>
      <c r="P1672" s="3"/>
      <c r="R1672" s="3"/>
      <c r="T1672" s="3"/>
      <c r="V1672" s="3"/>
      <c r="X1672" s="3"/>
    </row>
    <row r="1673" spans="1:24" s="2" customFormat="1" x14ac:dyDescent="0.2">
      <c r="A1673" s="5"/>
      <c r="B1673" s="5"/>
      <c r="C1673" s="5"/>
      <c r="D1673" s="5"/>
      <c r="F1673" s="3"/>
      <c r="H1673" s="3"/>
      <c r="J1673" s="3"/>
      <c r="L1673" s="3"/>
      <c r="N1673" s="3"/>
      <c r="P1673" s="3"/>
      <c r="R1673" s="3"/>
      <c r="T1673" s="3"/>
      <c r="V1673" s="3"/>
      <c r="X1673" s="3"/>
    </row>
    <row r="1674" spans="1:24" s="2" customFormat="1" x14ac:dyDescent="0.2">
      <c r="A1674" s="5"/>
      <c r="B1674" s="5"/>
      <c r="C1674" s="5"/>
      <c r="D1674" s="5"/>
      <c r="F1674" s="3"/>
      <c r="H1674" s="3"/>
      <c r="J1674" s="3"/>
      <c r="L1674" s="3"/>
      <c r="N1674" s="3"/>
      <c r="P1674" s="3"/>
      <c r="R1674" s="3"/>
      <c r="T1674" s="3"/>
      <c r="V1674" s="3"/>
      <c r="X1674" s="3"/>
    </row>
    <row r="1675" spans="1:24" s="2" customFormat="1" x14ac:dyDescent="0.2">
      <c r="A1675" s="5"/>
      <c r="B1675" s="5"/>
      <c r="C1675" s="5"/>
      <c r="D1675" s="5"/>
      <c r="F1675" s="3"/>
      <c r="H1675" s="3"/>
      <c r="J1675" s="3"/>
      <c r="L1675" s="3"/>
      <c r="N1675" s="3"/>
      <c r="P1675" s="3"/>
      <c r="R1675" s="3"/>
      <c r="T1675" s="3"/>
      <c r="V1675" s="3"/>
      <c r="X1675" s="3"/>
    </row>
    <row r="1676" spans="1:24" s="2" customFormat="1" x14ac:dyDescent="0.2">
      <c r="A1676" s="5"/>
      <c r="B1676" s="5"/>
      <c r="C1676" s="5"/>
      <c r="D1676" s="5"/>
      <c r="F1676" s="3"/>
      <c r="H1676" s="3"/>
      <c r="J1676" s="3"/>
      <c r="L1676" s="3"/>
      <c r="N1676" s="3"/>
      <c r="P1676" s="3"/>
      <c r="R1676" s="3"/>
      <c r="T1676" s="3"/>
      <c r="V1676" s="3"/>
      <c r="X1676" s="3"/>
    </row>
    <row r="1677" spans="1:24" s="2" customFormat="1" x14ac:dyDescent="0.2">
      <c r="A1677" s="5"/>
      <c r="B1677" s="5"/>
      <c r="C1677" s="5"/>
      <c r="D1677" s="5"/>
      <c r="F1677" s="3"/>
      <c r="H1677" s="3"/>
      <c r="J1677" s="3"/>
      <c r="L1677" s="3"/>
      <c r="N1677" s="3"/>
      <c r="P1677" s="3"/>
      <c r="R1677" s="3"/>
      <c r="T1677" s="3"/>
      <c r="V1677" s="3"/>
      <c r="X1677" s="3"/>
    </row>
    <row r="1678" spans="1:24" s="2" customFormat="1" x14ac:dyDescent="0.2">
      <c r="A1678" s="5"/>
      <c r="B1678" s="5"/>
      <c r="C1678" s="5"/>
      <c r="D1678" s="5"/>
      <c r="F1678" s="3"/>
      <c r="H1678" s="3"/>
      <c r="J1678" s="3"/>
      <c r="L1678" s="3"/>
      <c r="N1678" s="3"/>
      <c r="P1678" s="3"/>
      <c r="R1678" s="3"/>
      <c r="T1678" s="3"/>
      <c r="V1678" s="3"/>
      <c r="X1678" s="3"/>
    </row>
    <row r="1679" spans="1:24" s="2" customFormat="1" x14ac:dyDescent="0.2">
      <c r="A1679" s="5"/>
      <c r="B1679" s="5"/>
      <c r="C1679" s="5"/>
      <c r="D1679" s="5"/>
      <c r="F1679" s="3"/>
      <c r="H1679" s="3"/>
      <c r="J1679" s="3"/>
      <c r="L1679" s="3"/>
      <c r="N1679" s="3"/>
      <c r="P1679" s="3"/>
      <c r="R1679" s="3"/>
      <c r="T1679" s="3"/>
      <c r="V1679" s="3"/>
      <c r="X1679" s="3"/>
    </row>
    <row r="1680" spans="1:24" s="2" customFormat="1" x14ac:dyDescent="0.2">
      <c r="A1680" s="5"/>
      <c r="B1680" s="5"/>
      <c r="C1680" s="5"/>
      <c r="D1680" s="5"/>
      <c r="F1680" s="3"/>
      <c r="H1680" s="3"/>
      <c r="J1680" s="3"/>
      <c r="L1680" s="3"/>
      <c r="N1680" s="3"/>
      <c r="P1680" s="3"/>
      <c r="R1680" s="3"/>
      <c r="T1680" s="3"/>
      <c r="V1680" s="3"/>
      <c r="X1680" s="3"/>
    </row>
    <row r="1681" spans="1:24" s="2" customFormat="1" x14ac:dyDescent="0.2">
      <c r="A1681" s="5"/>
      <c r="B1681" s="5"/>
      <c r="C1681" s="5"/>
      <c r="D1681" s="5"/>
      <c r="F1681" s="3"/>
      <c r="H1681" s="3"/>
      <c r="J1681" s="3"/>
      <c r="L1681" s="3"/>
      <c r="N1681" s="3"/>
      <c r="P1681" s="3"/>
      <c r="R1681" s="3"/>
      <c r="T1681" s="3"/>
      <c r="V1681" s="3"/>
      <c r="X1681" s="3"/>
    </row>
    <row r="1682" spans="1:24" s="2" customFormat="1" x14ac:dyDescent="0.2">
      <c r="A1682" s="5"/>
      <c r="B1682" s="5"/>
      <c r="C1682" s="5"/>
      <c r="D1682" s="5"/>
      <c r="F1682" s="3"/>
      <c r="H1682" s="3"/>
      <c r="J1682" s="3"/>
      <c r="L1682" s="3"/>
      <c r="N1682" s="3"/>
      <c r="P1682" s="3"/>
      <c r="R1682" s="3"/>
      <c r="T1682" s="3"/>
      <c r="V1682" s="3"/>
      <c r="X1682" s="3"/>
    </row>
    <row r="1683" spans="1:24" s="2" customFormat="1" x14ac:dyDescent="0.2">
      <c r="A1683" s="5"/>
      <c r="B1683" s="5"/>
      <c r="C1683" s="5"/>
      <c r="D1683" s="5"/>
      <c r="F1683" s="3"/>
      <c r="H1683" s="3"/>
      <c r="J1683" s="3"/>
      <c r="L1683" s="3"/>
      <c r="N1683" s="3"/>
      <c r="P1683" s="3"/>
      <c r="R1683" s="3"/>
      <c r="T1683" s="3"/>
      <c r="V1683" s="3"/>
      <c r="X1683" s="3"/>
    </row>
    <row r="1684" spans="1:24" s="2" customFormat="1" x14ac:dyDescent="0.2">
      <c r="A1684" s="5"/>
      <c r="B1684" s="5"/>
      <c r="C1684" s="5"/>
      <c r="D1684" s="5"/>
      <c r="F1684" s="3"/>
      <c r="H1684" s="3"/>
      <c r="J1684" s="3"/>
      <c r="L1684" s="3"/>
      <c r="N1684" s="3"/>
      <c r="P1684" s="3"/>
      <c r="R1684" s="3"/>
      <c r="T1684" s="3"/>
      <c r="V1684" s="3"/>
      <c r="X1684" s="3"/>
    </row>
    <row r="1685" spans="1:24" s="2" customFormat="1" x14ac:dyDescent="0.2">
      <c r="A1685" s="5"/>
      <c r="B1685" s="5"/>
      <c r="C1685" s="5"/>
      <c r="D1685" s="5"/>
      <c r="F1685" s="3"/>
      <c r="H1685" s="3"/>
      <c r="J1685" s="3"/>
      <c r="L1685" s="3"/>
      <c r="N1685" s="3"/>
      <c r="P1685" s="3"/>
      <c r="R1685" s="3"/>
      <c r="T1685" s="3"/>
      <c r="V1685" s="3"/>
      <c r="X1685" s="3"/>
    </row>
    <row r="1686" spans="1:24" s="2" customFormat="1" x14ac:dyDescent="0.2">
      <c r="A1686" s="5"/>
      <c r="B1686" s="5"/>
      <c r="C1686" s="5"/>
      <c r="D1686" s="5"/>
      <c r="F1686" s="3"/>
      <c r="H1686" s="3"/>
      <c r="J1686" s="3"/>
      <c r="L1686" s="3"/>
      <c r="N1686" s="3"/>
      <c r="P1686" s="3"/>
      <c r="R1686" s="3"/>
      <c r="T1686" s="3"/>
      <c r="V1686" s="3"/>
      <c r="X1686" s="3"/>
    </row>
    <row r="1687" spans="1:24" s="2" customFormat="1" x14ac:dyDescent="0.2">
      <c r="A1687" s="5"/>
      <c r="B1687" s="5"/>
      <c r="C1687" s="5"/>
      <c r="D1687" s="5"/>
      <c r="F1687" s="3"/>
      <c r="H1687" s="3"/>
      <c r="J1687" s="3"/>
      <c r="L1687" s="3"/>
      <c r="N1687" s="3"/>
      <c r="P1687" s="3"/>
      <c r="R1687" s="3"/>
      <c r="T1687" s="3"/>
      <c r="V1687" s="3"/>
      <c r="X1687" s="3"/>
    </row>
    <row r="1688" spans="1:24" s="2" customFormat="1" x14ac:dyDescent="0.2">
      <c r="A1688" s="5"/>
      <c r="B1688" s="5"/>
      <c r="C1688" s="5"/>
      <c r="D1688" s="5"/>
      <c r="F1688" s="3"/>
      <c r="H1688" s="3"/>
      <c r="J1688" s="3"/>
      <c r="L1688" s="3"/>
      <c r="N1688" s="3"/>
      <c r="P1688" s="3"/>
      <c r="R1688" s="3"/>
      <c r="T1688" s="3"/>
      <c r="V1688" s="3"/>
      <c r="X1688" s="3"/>
    </row>
    <row r="1689" spans="1:24" s="2" customFormat="1" x14ac:dyDescent="0.2">
      <c r="A1689" s="5"/>
      <c r="B1689" s="5"/>
      <c r="C1689" s="5"/>
      <c r="D1689" s="5"/>
      <c r="F1689" s="3"/>
      <c r="H1689" s="3"/>
      <c r="J1689" s="3"/>
      <c r="L1689" s="3"/>
      <c r="N1689" s="3"/>
      <c r="P1689" s="3"/>
      <c r="R1689" s="3"/>
      <c r="T1689" s="3"/>
      <c r="V1689" s="3"/>
      <c r="X1689" s="3"/>
    </row>
    <row r="1690" spans="1:24" s="2" customFormat="1" x14ac:dyDescent="0.2">
      <c r="A1690" s="5"/>
      <c r="B1690" s="5"/>
      <c r="C1690" s="5"/>
      <c r="D1690" s="5"/>
      <c r="F1690" s="3"/>
      <c r="H1690" s="3"/>
      <c r="J1690" s="3"/>
      <c r="L1690" s="3"/>
      <c r="N1690" s="3"/>
      <c r="P1690" s="3"/>
      <c r="R1690" s="3"/>
      <c r="T1690" s="3"/>
      <c r="V1690" s="3"/>
      <c r="X1690" s="3"/>
    </row>
    <row r="1691" spans="1:24" s="2" customFormat="1" x14ac:dyDescent="0.2">
      <c r="A1691" s="5"/>
      <c r="B1691" s="5"/>
      <c r="C1691" s="5"/>
      <c r="D1691" s="5"/>
      <c r="F1691" s="3"/>
      <c r="H1691" s="3"/>
      <c r="J1691" s="3"/>
      <c r="L1691" s="3"/>
      <c r="N1691" s="3"/>
      <c r="P1691" s="3"/>
      <c r="R1691" s="3"/>
      <c r="T1691" s="3"/>
      <c r="V1691" s="3"/>
      <c r="X1691" s="3"/>
    </row>
    <row r="1692" spans="1:24" s="2" customFormat="1" x14ac:dyDescent="0.2">
      <c r="A1692" s="5"/>
      <c r="B1692" s="5"/>
      <c r="C1692" s="5"/>
      <c r="D1692" s="5"/>
      <c r="F1692" s="3"/>
      <c r="H1692" s="3"/>
      <c r="J1692" s="3"/>
      <c r="L1692" s="3"/>
      <c r="N1692" s="3"/>
      <c r="P1692" s="3"/>
      <c r="R1692" s="3"/>
      <c r="T1692" s="3"/>
      <c r="V1692" s="3"/>
      <c r="X1692" s="3"/>
    </row>
    <row r="1693" spans="1:24" s="2" customFormat="1" x14ac:dyDescent="0.2">
      <c r="A1693" s="5"/>
      <c r="B1693" s="5"/>
      <c r="C1693" s="5"/>
      <c r="D1693" s="5"/>
      <c r="F1693" s="3"/>
      <c r="H1693" s="3"/>
      <c r="J1693" s="3"/>
      <c r="L1693" s="3"/>
      <c r="N1693" s="3"/>
      <c r="P1693" s="3"/>
      <c r="R1693" s="3"/>
      <c r="T1693" s="3"/>
      <c r="V1693" s="3"/>
      <c r="X1693" s="3"/>
    </row>
    <row r="1694" spans="1:24" s="2" customFormat="1" x14ac:dyDescent="0.2">
      <c r="A1694" s="5"/>
      <c r="B1694" s="5"/>
      <c r="C1694" s="5"/>
      <c r="D1694" s="5"/>
      <c r="F1694" s="3"/>
      <c r="H1694" s="3"/>
      <c r="J1694" s="3"/>
      <c r="L1694" s="3"/>
      <c r="N1694" s="3"/>
      <c r="P1694" s="3"/>
      <c r="R1694" s="3"/>
      <c r="T1694" s="3"/>
      <c r="V1694" s="3"/>
      <c r="X1694" s="3"/>
    </row>
    <row r="1695" spans="1:24" s="2" customFormat="1" x14ac:dyDescent="0.2">
      <c r="A1695" s="5"/>
      <c r="B1695" s="5"/>
      <c r="C1695" s="5"/>
      <c r="D1695" s="5"/>
      <c r="F1695" s="3"/>
      <c r="H1695" s="3"/>
      <c r="J1695" s="3"/>
      <c r="L1695" s="3"/>
      <c r="N1695" s="3"/>
      <c r="P1695" s="3"/>
      <c r="R1695" s="3"/>
      <c r="T1695" s="3"/>
      <c r="V1695" s="3"/>
      <c r="X1695" s="3"/>
    </row>
    <row r="1696" spans="1:24" s="2" customFormat="1" x14ac:dyDescent="0.2">
      <c r="A1696" s="5"/>
      <c r="B1696" s="5"/>
      <c r="C1696" s="5"/>
      <c r="D1696" s="5"/>
      <c r="F1696" s="3"/>
      <c r="H1696" s="3"/>
      <c r="J1696" s="3"/>
      <c r="L1696" s="3"/>
      <c r="N1696" s="3"/>
      <c r="P1696" s="3"/>
      <c r="R1696" s="3"/>
      <c r="T1696" s="3"/>
      <c r="V1696" s="3"/>
      <c r="X1696" s="3"/>
    </row>
    <row r="1697" spans="1:24" s="2" customFormat="1" x14ac:dyDescent="0.2">
      <c r="A1697" s="5"/>
      <c r="B1697" s="5"/>
      <c r="C1697" s="5"/>
      <c r="D1697" s="5"/>
      <c r="F1697" s="3"/>
      <c r="H1697" s="3"/>
      <c r="J1697" s="3"/>
      <c r="L1697" s="3"/>
      <c r="N1697" s="3"/>
      <c r="P1697" s="3"/>
      <c r="R1697" s="3"/>
      <c r="T1697" s="3"/>
      <c r="V1697" s="3"/>
      <c r="X1697" s="3"/>
    </row>
    <row r="1698" spans="1:24" s="2" customFormat="1" x14ac:dyDescent="0.2">
      <c r="A1698" s="5"/>
      <c r="B1698" s="5"/>
      <c r="C1698" s="5"/>
      <c r="D1698" s="5"/>
      <c r="F1698" s="3"/>
      <c r="H1698" s="3"/>
      <c r="J1698" s="3"/>
      <c r="L1698" s="3"/>
      <c r="N1698" s="3"/>
      <c r="P1698" s="3"/>
      <c r="R1698" s="3"/>
      <c r="T1698" s="3"/>
      <c r="V1698" s="3"/>
      <c r="X1698" s="3"/>
    </row>
    <row r="1699" spans="1:24" s="2" customFormat="1" x14ac:dyDescent="0.2">
      <c r="A1699" s="5"/>
      <c r="B1699" s="5"/>
      <c r="C1699" s="5"/>
      <c r="D1699" s="5"/>
      <c r="F1699" s="3"/>
      <c r="H1699" s="3"/>
      <c r="J1699" s="3"/>
      <c r="L1699" s="3"/>
      <c r="N1699" s="3"/>
      <c r="P1699" s="3"/>
      <c r="R1699" s="3"/>
      <c r="T1699" s="3"/>
      <c r="V1699" s="3"/>
      <c r="X1699" s="3"/>
    </row>
    <row r="1700" spans="1:24" s="2" customFormat="1" x14ac:dyDescent="0.2">
      <c r="A1700" s="5"/>
      <c r="B1700" s="5"/>
      <c r="C1700" s="5"/>
      <c r="D1700" s="5"/>
      <c r="F1700" s="3"/>
      <c r="H1700" s="3"/>
      <c r="J1700" s="3"/>
      <c r="L1700" s="3"/>
      <c r="N1700" s="3"/>
      <c r="P1700" s="3"/>
      <c r="R1700" s="3"/>
      <c r="T1700" s="3"/>
      <c r="V1700" s="3"/>
      <c r="X1700" s="3"/>
    </row>
    <row r="1701" spans="1:24" s="2" customFormat="1" x14ac:dyDescent="0.2">
      <c r="A1701" s="5"/>
      <c r="B1701" s="5"/>
      <c r="C1701" s="5"/>
      <c r="D1701" s="5"/>
      <c r="F1701" s="3"/>
      <c r="H1701" s="3"/>
      <c r="J1701" s="3"/>
      <c r="L1701" s="3"/>
      <c r="N1701" s="3"/>
      <c r="P1701" s="3"/>
      <c r="R1701" s="3"/>
      <c r="T1701" s="3"/>
      <c r="V1701" s="3"/>
      <c r="X1701" s="3"/>
    </row>
    <row r="1702" spans="1:24" s="2" customFormat="1" x14ac:dyDescent="0.2">
      <c r="A1702" s="5"/>
      <c r="B1702" s="5"/>
      <c r="C1702" s="5"/>
      <c r="D1702" s="5"/>
      <c r="F1702" s="3"/>
      <c r="H1702" s="3"/>
      <c r="J1702" s="3"/>
      <c r="L1702" s="3"/>
      <c r="N1702" s="3"/>
      <c r="P1702" s="3"/>
      <c r="R1702" s="3"/>
      <c r="T1702" s="3"/>
      <c r="V1702" s="3"/>
      <c r="X1702" s="3"/>
    </row>
    <row r="1703" spans="1:24" s="2" customFormat="1" x14ac:dyDescent="0.2">
      <c r="A1703" s="5"/>
      <c r="B1703" s="5"/>
      <c r="C1703" s="5"/>
      <c r="D1703" s="5"/>
      <c r="F1703" s="3"/>
      <c r="H1703" s="3"/>
      <c r="J1703" s="3"/>
      <c r="L1703" s="3"/>
      <c r="N1703" s="3"/>
      <c r="P1703" s="3"/>
      <c r="R1703" s="3"/>
      <c r="T1703" s="3"/>
      <c r="V1703" s="3"/>
      <c r="X1703" s="3"/>
    </row>
    <row r="1704" spans="1:24" s="2" customFormat="1" x14ac:dyDescent="0.2">
      <c r="A1704" s="5"/>
      <c r="B1704" s="5"/>
      <c r="C1704" s="5"/>
      <c r="D1704" s="5"/>
      <c r="F1704" s="3"/>
      <c r="H1704" s="3"/>
      <c r="J1704" s="3"/>
      <c r="L1704" s="3"/>
      <c r="N1704" s="3"/>
      <c r="P1704" s="3"/>
      <c r="R1704" s="3"/>
      <c r="T1704" s="3"/>
      <c r="V1704" s="3"/>
      <c r="X1704" s="3"/>
    </row>
    <row r="1705" spans="1:24" s="2" customFormat="1" x14ac:dyDescent="0.2">
      <c r="A1705" s="5"/>
      <c r="B1705" s="5"/>
      <c r="C1705" s="5"/>
      <c r="D1705" s="5"/>
      <c r="F1705" s="3"/>
      <c r="H1705" s="3"/>
      <c r="J1705" s="3"/>
      <c r="L1705" s="3"/>
      <c r="N1705" s="3"/>
      <c r="P1705" s="3"/>
      <c r="R1705" s="3"/>
      <c r="T1705" s="3"/>
      <c r="V1705" s="3"/>
      <c r="X1705" s="3"/>
    </row>
    <row r="1706" spans="1:24" s="2" customFormat="1" x14ac:dyDescent="0.2">
      <c r="A1706" s="5"/>
      <c r="B1706" s="5"/>
      <c r="C1706" s="5"/>
      <c r="D1706" s="5"/>
      <c r="F1706" s="3"/>
      <c r="H1706" s="3"/>
      <c r="J1706" s="3"/>
      <c r="L1706" s="3"/>
      <c r="N1706" s="3"/>
      <c r="P1706" s="3"/>
      <c r="R1706" s="3"/>
      <c r="T1706" s="3"/>
      <c r="V1706" s="3"/>
      <c r="X1706" s="3"/>
    </row>
    <row r="1707" spans="1:24" s="2" customFormat="1" x14ac:dyDescent="0.2">
      <c r="A1707" s="5"/>
      <c r="B1707" s="5"/>
      <c r="C1707" s="5"/>
      <c r="D1707" s="5"/>
      <c r="F1707" s="3"/>
      <c r="H1707" s="3"/>
      <c r="J1707" s="3"/>
      <c r="L1707" s="3"/>
      <c r="N1707" s="3"/>
      <c r="P1707" s="3"/>
      <c r="R1707" s="3"/>
      <c r="T1707" s="3"/>
      <c r="V1707" s="3"/>
      <c r="X1707" s="3"/>
    </row>
    <row r="1708" spans="1:24" s="2" customFormat="1" x14ac:dyDescent="0.2">
      <c r="A1708" s="5"/>
      <c r="B1708" s="5"/>
      <c r="C1708" s="5"/>
      <c r="D1708" s="5"/>
      <c r="F1708" s="3"/>
      <c r="H1708" s="3"/>
      <c r="J1708" s="3"/>
      <c r="L1708" s="3"/>
      <c r="N1708" s="3"/>
      <c r="P1708" s="3"/>
      <c r="R1708" s="3"/>
      <c r="T1708" s="3"/>
      <c r="V1708" s="3"/>
      <c r="X1708" s="3"/>
    </row>
    <row r="1709" spans="1:24" s="2" customFormat="1" x14ac:dyDescent="0.2">
      <c r="A1709" s="5"/>
      <c r="B1709" s="5"/>
      <c r="C1709" s="5"/>
      <c r="D1709" s="5"/>
      <c r="F1709" s="3"/>
      <c r="H1709" s="3"/>
      <c r="J1709" s="3"/>
      <c r="L1709" s="3"/>
      <c r="N1709" s="3"/>
      <c r="P1709" s="3"/>
      <c r="R1709" s="3"/>
      <c r="T1709" s="3"/>
      <c r="V1709" s="3"/>
      <c r="X1709" s="3"/>
    </row>
    <row r="1710" spans="1:24" s="2" customFormat="1" x14ac:dyDescent="0.2">
      <c r="A1710" s="5"/>
      <c r="B1710" s="5"/>
      <c r="C1710" s="5"/>
      <c r="D1710" s="5"/>
      <c r="F1710" s="3"/>
      <c r="H1710" s="3"/>
      <c r="J1710" s="3"/>
      <c r="L1710" s="3"/>
      <c r="N1710" s="3"/>
      <c r="P1710" s="3"/>
      <c r="R1710" s="3"/>
      <c r="T1710" s="3"/>
      <c r="V1710" s="3"/>
      <c r="X1710" s="3"/>
    </row>
    <row r="1711" spans="1:24" s="2" customFormat="1" x14ac:dyDescent="0.2">
      <c r="A1711" s="5"/>
      <c r="B1711" s="5"/>
      <c r="C1711" s="5"/>
      <c r="D1711" s="5"/>
      <c r="F1711" s="3"/>
      <c r="H1711" s="3"/>
      <c r="J1711" s="3"/>
      <c r="L1711" s="3"/>
      <c r="N1711" s="3"/>
      <c r="P1711" s="3"/>
      <c r="R1711" s="3"/>
      <c r="T1711" s="3"/>
      <c r="V1711" s="3"/>
      <c r="X1711" s="3"/>
    </row>
    <row r="1712" spans="1:24" s="2" customFormat="1" x14ac:dyDescent="0.2">
      <c r="A1712" s="5"/>
      <c r="B1712" s="5"/>
      <c r="C1712" s="5"/>
      <c r="D1712" s="5"/>
      <c r="F1712" s="3"/>
      <c r="H1712" s="3"/>
      <c r="J1712" s="3"/>
      <c r="L1712" s="3"/>
      <c r="N1712" s="3"/>
      <c r="P1712" s="3"/>
      <c r="R1712" s="3"/>
      <c r="T1712" s="3"/>
      <c r="V1712" s="3"/>
      <c r="X1712" s="3"/>
    </row>
    <row r="1713" spans="1:24" s="2" customFormat="1" x14ac:dyDescent="0.2">
      <c r="A1713" s="5"/>
      <c r="B1713" s="5"/>
      <c r="C1713" s="5"/>
      <c r="D1713" s="5"/>
      <c r="F1713" s="3"/>
      <c r="H1713" s="3"/>
      <c r="J1713" s="3"/>
      <c r="L1713" s="3"/>
      <c r="N1713" s="3"/>
      <c r="P1713" s="3"/>
      <c r="R1713" s="3"/>
      <c r="T1713" s="3"/>
      <c r="V1713" s="3"/>
      <c r="X1713" s="3"/>
    </row>
    <row r="1714" spans="1:24" s="2" customFormat="1" x14ac:dyDescent="0.2">
      <c r="A1714" s="5"/>
      <c r="B1714" s="5"/>
      <c r="C1714" s="5"/>
      <c r="D1714" s="5"/>
      <c r="F1714" s="3"/>
      <c r="H1714" s="3"/>
      <c r="J1714" s="3"/>
      <c r="L1714" s="3"/>
      <c r="N1714" s="3"/>
      <c r="P1714" s="3"/>
      <c r="R1714" s="3"/>
      <c r="T1714" s="3"/>
      <c r="V1714" s="3"/>
      <c r="X1714" s="3"/>
    </row>
    <row r="1715" spans="1:24" s="2" customFormat="1" x14ac:dyDescent="0.2">
      <c r="A1715" s="5"/>
      <c r="B1715" s="5"/>
      <c r="C1715" s="5"/>
      <c r="D1715" s="5"/>
      <c r="F1715" s="3"/>
      <c r="H1715" s="3"/>
      <c r="J1715" s="3"/>
      <c r="L1715" s="3"/>
      <c r="N1715" s="3"/>
      <c r="P1715" s="3"/>
      <c r="R1715" s="3"/>
      <c r="T1715" s="3"/>
      <c r="V1715" s="3"/>
      <c r="X1715" s="3"/>
    </row>
    <row r="1716" spans="1:24" s="2" customFormat="1" x14ac:dyDescent="0.2">
      <c r="A1716" s="5"/>
      <c r="B1716" s="5"/>
      <c r="C1716" s="5"/>
      <c r="D1716" s="5"/>
      <c r="F1716" s="3"/>
      <c r="H1716" s="3"/>
      <c r="J1716" s="3"/>
      <c r="L1716" s="3"/>
      <c r="N1716" s="3"/>
      <c r="P1716" s="3"/>
      <c r="R1716" s="3"/>
      <c r="T1716" s="3"/>
      <c r="V1716" s="3"/>
      <c r="X1716" s="3"/>
    </row>
    <row r="1717" spans="1:24" s="2" customFormat="1" x14ac:dyDescent="0.2">
      <c r="A1717" s="5"/>
      <c r="B1717" s="5"/>
      <c r="C1717" s="5"/>
      <c r="D1717" s="5"/>
      <c r="F1717" s="3"/>
      <c r="H1717" s="3"/>
      <c r="J1717" s="3"/>
      <c r="L1717" s="3"/>
      <c r="N1717" s="3"/>
      <c r="P1717" s="3"/>
      <c r="R1717" s="3"/>
      <c r="T1717" s="3"/>
      <c r="V1717" s="3"/>
      <c r="X1717" s="3"/>
    </row>
    <row r="1718" spans="1:24" s="2" customFormat="1" x14ac:dyDescent="0.2">
      <c r="A1718" s="5"/>
      <c r="B1718" s="5"/>
      <c r="C1718" s="5"/>
      <c r="D1718" s="5"/>
      <c r="F1718" s="3"/>
      <c r="H1718" s="3"/>
      <c r="J1718" s="3"/>
      <c r="L1718" s="3"/>
      <c r="N1718" s="3"/>
      <c r="P1718" s="3"/>
      <c r="R1718" s="3"/>
      <c r="T1718" s="3"/>
      <c r="V1718" s="3"/>
      <c r="X1718" s="3"/>
    </row>
    <row r="1719" spans="1:24" s="2" customFormat="1" x14ac:dyDescent="0.2">
      <c r="A1719" s="5"/>
      <c r="B1719" s="5"/>
      <c r="C1719" s="5"/>
      <c r="D1719" s="5"/>
      <c r="F1719" s="3"/>
      <c r="H1719" s="3"/>
      <c r="J1719" s="3"/>
      <c r="L1719" s="3"/>
      <c r="N1719" s="3"/>
      <c r="P1719" s="3"/>
      <c r="R1719" s="3"/>
      <c r="T1719" s="3"/>
      <c r="V1719" s="3"/>
      <c r="X1719" s="3"/>
    </row>
    <row r="1720" spans="1:24" s="2" customFormat="1" x14ac:dyDescent="0.2">
      <c r="A1720" s="5"/>
      <c r="B1720" s="5"/>
      <c r="C1720" s="5"/>
      <c r="D1720" s="5"/>
      <c r="F1720" s="3"/>
      <c r="H1720" s="3"/>
      <c r="J1720" s="3"/>
      <c r="L1720" s="3"/>
      <c r="N1720" s="3"/>
      <c r="P1720" s="3"/>
      <c r="R1720" s="3"/>
      <c r="T1720" s="3"/>
      <c r="V1720" s="3"/>
      <c r="X1720" s="3"/>
    </row>
    <row r="1721" spans="1:24" s="2" customFormat="1" x14ac:dyDescent="0.2">
      <c r="A1721" s="5"/>
      <c r="B1721" s="5"/>
      <c r="C1721" s="5"/>
      <c r="D1721" s="5"/>
      <c r="F1721" s="3"/>
      <c r="H1721" s="3"/>
      <c r="J1721" s="3"/>
      <c r="L1721" s="3"/>
      <c r="N1721" s="3"/>
      <c r="P1721" s="3"/>
      <c r="R1721" s="3"/>
      <c r="T1721" s="3"/>
      <c r="V1721" s="3"/>
      <c r="X1721" s="3"/>
    </row>
    <row r="1722" spans="1:24" s="2" customFormat="1" x14ac:dyDescent="0.2">
      <c r="A1722" s="5"/>
      <c r="B1722" s="5"/>
      <c r="C1722" s="5"/>
      <c r="D1722" s="5"/>
      <c r="F1722" s="3"/>
      <c r="H1722" s="3"/>
      <c r="J1722" s="3"/>
      <c r="L1722" s="3"/>
      <c r="N1722" s="3"/>
      <c r="P1722" s="3"/>
      <c r="R1722" s="3"/>
      <c r="T1722" s="3"/>
      <c r="V1722" s="3"/>
      <c r="X1722" s="3"/>
    </row>
    <row r="1723" spans="1:24" s="2" customFormat="1" x14ac:dyDescent="0.2">
      <c r="A1723" s="5"/>
      <c r="B1723" s="5"/>
      <c r="C1723" s="5"/>
      <c r="D1723" s="5"/>
      <c r="F1723" s="3"/>
      <c r="H1723" s="3"/>
      <c r="J1723" s="3"/>
      <c r="L1723" s="3"/>
      <c r="N1723" s="3"/>
      <c r="P1723" s="3"/>
      <c r="R1723" s="3"/>
      <c r="T1723" s="3"/>
      <c r="V1723" s="3"/>
      <c r="X1723" s="3"/>
    </row>
    <row r="1724" spans="1:24" s="2" customFormat="1" x14ac:dyDescent="0.2">
      <c r="A1724" s="5"/>
      <c r="B1724" s="5"/>
      <c r="C1724" s="5"/>
      <c r="D1724" s="5"/>
      <c r="F1724" s="3"/>
      <c r="H1724" s="3"/>
      <c r="J1724" s="3"/>
      <c r="L1724" s="3"/>
      <c r="N1724" s="3"/>
      <c r="P1724" s="3"/>
      <c r="R1724" s="3"/>
      <c r="T1724" s="3"/>
      <c r="V1724" s="3"/>
      <c r="X1724" s="3"/>
    </row>
    <row r="1725" spans="1:24" s="2" customFormat="1" x14ac:dyDescent="0.2">
      <c r="A1725" s="5"/>
      <c r="B1725" s="5"/>
      <c r="C1725" s="5"/>
      <c r="D1725" s="5"/>
      <c r="F1725" s="3"/>
      <c r="H1725" s="3"/>
      <c r="J1725" s="3"/>
      <c r="L1725" s="3"/>
      <c r="N1725" s="3"/>
      <c r="P1725" s="3"/>
      <c r="R1725" s="3"/>
      <c r="T1725" s="3"/>
      <c r="V1725" s="3"/>
      <c r="X1725" s="3"/>
    </row>
    <row r="1726" spans="1:24" s="2" customFormat="1" x14ac:dyDescent="0.2">
      <c r="A1726" s="5"/>
      <c r="B1726" s="5"/>
      <c r="C1726" s="5"/>
      <c r="D1726" s="5"/>
      <c r="F1726" s="3"/>
      <c r="H1726" s="3"/>
      <c r="J1726" s="3"/>
      <c r="L1726" s="3"/>
      <c r="N1726" s="3"/>
      <c r="P1726" s="3"/>
      <c r="R1726" s="3"/>
      <c r="T1726" s="3"/>
      <c r="V1726" s="3"/>
      <c r="X1726" s="3"/>
    </row>
    <row r="1727" spans="1:24" s="2" customFormat="1" x14ac:dyDescent="0.2">
      <c r="A1727" s="5"/>
      <c r="B1727" s="5"/>
      <c r="C1727" s="5"/>
      <c r="D1727" s="5"/>
      <c r="F1727" s="3"/>
      <c r="H1727" s="3"/>
      <c r="J1727" s="3"/>
      <c r="L1727" s="3"/>
      <c r="N1727" s="3"/>
      <c r="P1727" s="3"/>
      <c r="R1727" s="3"/>
      <c r="T1727" s="3"/>
      <c r="V1727" s="3"/>
      <c r="X1727" s="3"/>
    </row>
    <row r="1728" spans="1:24" s="2" customFormat="1" x14ac:dyDescent="0.2">
      <c r="A1728" s="5"/>
      <c r="B1728" s="5"/>
      <c r="C1728" s="5"/>
      <c r="D1728" s="5"/>
      <c r="F1728" s="3"/>
      <c r="H1728" s="3"/>
      <c r="J1728" s="3"/>
      <c r="L1728" s="3"/>
      <c r="N1728" s="3"/>
      <c r="P1728" s="3"/>
      <c r="R1728" s="3"/>
      <c r="T1728" s="3"/>
      <c r="V1728" s="3"/>
      <c r="X1728" s="3"/>
    </row>
    <row r="1729" spans="1:24" s="2" customFormat="1" x14ac:dyDescent="0.2">
      <c r="A1729" s="5"/>
      <c r="B1729" s="5"/>
      <c r="C1729" s="5"/>
      <c r="D1729" s="5"/>
      <c r="F1729" s="3"/>
      <c r="H1729" s="3"/>
      <c r="J1729" s="3"/>
      <c r="L1729" s="3"/>
      <c r="N1729" s="3"/>
      <c r="P1729" s="3"/>
      <c r="R1729" s="3"/>
      <c r="T1729" s="3"/>
      <c r="V1729" s="3"/>
      <c r="X1729" s="3"/>
    </row>
    <row r="1730" spans="1:24" s="2" customFormat="1" x14ac:dyDescent="0.2">
      <c r="A1730" s="5"/>
      <c r="B1730" s="5"/>
      <c r="C1730" s="5"/>
      <c r="D1730" s="5"/>
      <c r="F1730" s="3"/>
      <c r="H1730" s="3"/>
      <c r="J1730" s="3"/>
      <c r="L1730" s="3"/>
      <c r="N1730" s="3"/>
      <c r="P1730" s="3"/>
      <c r="R1730" s="3"/>
      <c r="T1730" s="3"/>
      <c r="V1730" s="3"/>
      <c r="X1730" s="3"/>
    </row>
    <row r="1731" spans="1:24" s="2" customFormat="1" x14ac:dyDescent="0.2">
      <c r="A1731" s="5"/>
      <c r="B1731" s="5"/>
      <c r="C1731" s="5"/>
      <c r="D1731" s="5"/>
      <c r="F1731" s="3"/>
      <c r="H1731" s="3"/>
      <c r="J1731" s="3"/>
      <c r="L1731" s="3"/>
      <c r="N1731" s="3"/>
      <c r="P1731" s="3"/>
      <c r="R1731" s="3"/>
      <c r="T1731" s="3"/>
      <c r="V1731" s="3"/>
      <c r="X1731" s="3"/>
    </row>
    <row r="1732" spans="1:24" s="2" customFormat="1" x14ac:dyDescent="0.2">
      <c r="A1732" s="5"/>
      <c r="B1732" s="5"/>
      <c r="C1732" s="5"/>
      <c r="D1732" s="5"/>
      <c r="F1732" s="3"/>
      <c r="H1732" s="3"/>
      <c r="J1732" s="3"/>
      <c r="L1732" s="3"/>
      <c r="N1732" s="3"/>
      <c r="P1732" s="3"/>
      <c r="R1732" s="3"/>
      <c r="T1732" s="3"/>
      <c r="V1732" s="3"/>
      <c r="X1732" s="3"/>
    </row>
    <row r="1733" spans="1:24" s="2" customFormat="1" x14ac:dyDescent="0.2">
      <c r="A1733" s="5"/>
      <c r="B1733" s="5"/>
      <c r="C1733" s="5"/>
      <c r="D1733" s="5"/>
      <c r="F1733" s="3"/>
      <c r="H1733" s="3"/>
      <c r="J1733" s="3"/>
      <c r="L1733" s="3"/>
      <c r="N1733" s="3"/>
      <c r="P1733" s="3"/>
      <c r="R1733" s="3"/>
      <c r="T1733" s="3"/>
      <c r="V1733" s="3"/>
      <c r="X1733" s="3"/>
    </row>
    <row r="1734" spans="1:24" s="2" customFormat="1" x14ac:dyDescent="0.2">
      <c r="A1734" s="5"/>
      <c r="B1734" s="5"/>
      <c r="C1734" s="5"/>
      <c r="D1734" s="5"/>
      <c r="F1734" s="3"/>
      <c r="H1734" s="3"/>
      <c r="J1734" s="3"/>
      <c r="L1734" s="3"/>
      <c r="N1734" s="3"/>
      <c r="P1734" s="3"/>
      <c r="R1734" s="3"/>
      <c r="T1734" s="3"/>
      <c r="V1734" s="3"/>
      <c r="X1734" s="3"/>
    </row>
    <row r="1735" spans="1:24" s="2" customFormat="1" x14ac:dyDescent="0.2">
      <c r="A1735" s="5"/>
      <c r="B1735" s="5"/>
      <c r="C1735" s="5"/>
      <c r="D1735" s="5"/>
      <c r="F1735" s="3"/>
      <c r="H1735" s="3"/>
      <c r="J1735" s="3"/>
      <c r="L1735" s="3"/>
      <c r="N1735" s="3"/>
      <c r="P1735" s="3"/>
      <c r="R1735" s="3"/>
      <c r="T1735" s="3"/>
      <c r="V1735" s="3"/>
      <c r="X1735" s="3"/>
    </row>
    <row r="1736" spans="1:24" s="2" customFormat="1" x14ac:dyDescent="0.2">
      <c r="A1736" s="5"/>
      <c r="B1736" s="5"/>
      <c r="C1736" s="5"/>
      <c r="D1736" s="5"/>
      <c r="F1736" s="3"/>
      <c r="H1736" s="3"/>
      <c r="J1736" s="3"/>
      <c r="L1736" s="3"/>
      <c r="N1736" s="3"/>
      <c r="P1736" s="3"/>
      <c r="R1736" s="3"/>
      <c r="T1736" s="3"/>
      <c r="V1736" s="3"/>
      <c r="X1736" s="3"/>
    </row>
    <row r="1737" spans="1:24" s="2" customFormat="1" x14ac:dyDescent="0.2">
      <c r="A1737" s="5"/>
      <c r="B1737" s="5"/>
      <c r="C1737" s="5"/>
      <c r="D1737" s="5"/>
      <c r="F1737" s="3"/>
      <c r="H1737" s="3"/>
      <c r="J1737" s="3"/>
      <c r="L1737" s="3"/>
      <c r="N1737" s="3"/>
      <c r="P1737" s="3"/>
      <c r="R1737" s="3"/>
      <c r="T1737" s="3"/>
      <c r="V1737" s="3"/>
      <c r="X1737" s="3"/>
    </row>
    <row r="1738" spans="1:24" s="2" customFormat="1" x14ac:dyDescent="0.2">
      <c r="A1738" s="5"/>
      <c r="B1738" s="5"/>
      <c r="C1738" s="5"/>
      <c r="D1738" s="5"/>
      <c r="F1738" s="3"/>
      <c r="H1738" s="3"/>
      <c r="J1738" s="3"/>
      <c r="L1738" s="3"/>
      <c r="N1738" s="3"/>
      <c r="P1738" s="3"/>
      <c r="R1738" s="3"/>
      <c r="T1738" s="3"/>
      <c r="V1738" s="3"/>
      <c r="X1738" s="3"/>
    </row>
    <row r="1739" spans="1:24" s="2" customFormat="1" x14ac:dyDescent="0.2">
      <c r="A1739" s="5"/>
      <c r="B1739" s="5"/>
      <c r="C1739" s="5"/>
      <c r="D1739" s="5"/>
      <c r="F1739" s="3"/>
      <c r="H1739" s="3"/>
      <c r="J1739" s="3"/>
      <c r="L1739" s="3"/>
      <c r="N1739" s="3"/>
      <c r="P1739" s="3"/>
      <c r="R1739" s="3"/>
      <c r="T1739" s="3"/>
      <c r="V1739" s="3"/>
      <c r="X1739" s="3"/>
    </row>
    <row r="1740" spans="1:24" s="2" customFormat="1" x14ac:dyDescent="0.2">
      <c r="A1740" s="5"/>
      <c r="B1740" s="5"/>
      <c r="C1740" s="5"/>
      <c r="D1740" s="5"/>
      <c r="F1740" s="3"/>
      <c r="H1740" s="3"/>
      <c r="J1740" s="3"/>
      <c r="L1740" s="3"/>
      <c r="N1740" s="3"/>
      <c r="P1740" s="3"/>
      <c r="R1740" s="3"/>
      <c r="T1740" s="3"/>
      <c r="V1740" s="3"/>
      <c r="X1740" s="3"/>
    </row>
    <row r="1741" spans="1:24" s="2" customFormat="1" x14ac:dyDescent="0.2">
      <c r="A1741" s="5"/>
      <c r="B1741" s="5"/>
      <c r="C1741" s="5"/>
      <c r="D1741" s="5"/>
      <c r="F1741" s="3"/>
      <c r="H1741" s="3"/>
      <c r="J1741" s="3"/>
      <c r="L1741" s="3"/>
      <c r="N1741" s="3"/>
      <c r="P1741" s="3"/>
      <c r="R1741" s="3"/>
      <c r="T1741" s="3"/>
      <c r="V1741" s="3"/>
      <c r="X1741" s="3"/>
    </row>
    <row r="1742" spans="1:24" s="2" customFormat="1" x14ac:dyDescent="0.2">
      <c r="A1742" s="5"/>
      <c r="B1742" s="5"/>
      <c r="C1742" s="5"/>
      <c r="D1742" s="5"/>
      <c r="F1742" s="3"/>
      <c r="H1742" s="3"/>
      <c r="J1742" s="3"/>
      <c r="L1742" s="3"/>
      <c r="N1742" s="3"/>
      <c r="P1742" s="3"/>
      <c r="R1742" s="3"/>
      <c r="T1742" s="3"/>
      <c r="V1742" s="3"/>
      <c r="X1742" s="3"/>
    </row>
    <row r="1743" spans="1:24" s="2" customFormat="1" x14ac:dyDescent="0.2">
      <c r="A1743" s="5"/>
      <c r="B1743" s="5"/>
      <c r="C1743" s="5"/>
      <c r="D1743" s="5"/>
      <c r="F1743" s="3"/>
      <c r="H1743" s="3"/>
      <c r="J1743" s="3"/>
      <c r="L1743" s="3"/>
      <c r="N1743" s="3"/>
      <c r="P1743" s="3"/>
      <c r="R1743" s="3"/>
      <c r="T1743" s="3"/>
      <c r="V1743" s="3"/>
      <c r="X1743" s="3"/>
    </row>
    <row r="1744" spans="1:24" s="2" customFormat="1" x14ac:dyDescent="0.2">
      <c r="A1744" s="5"/>
      <c r="B1744" s="5"/>
      <c r="C1744" s="5"/>
      <c r="D1744" s="5"/>
      <c r="F1744" s="3"/>
      <c r="H1744" s="3"/>
      <c r="J1744" s="3"/>
      <c r="L1744" s="3"/>
      <c r="N1744" s="3"/>
      <c r="P1744" s="3"/>
      <c r="R1744" s="3"/>
      <c r="T1744" s="3"/>
      <c r="V1744" s="3"/>
      <c r="X1744" s="3"/>
    </row>
    <row r="1745" spans="1:24" s="2" customFormat="1" x14ac:dyDescent="0.2">
      <c r="A1745" s="5"/>
      <c r="B1745" s="5"/>
      <c r="C1745" s="5"/>
      <c r="D1745" s="5"/>
      <c r="F1745" s="3"/>
      <c r="H1745" s="3"/>
      <c r="J1745" s="3"/>
      <c r="L1745" s="3"/>
      <c r="N1745" s="3"/>
      <c r="P1745" s="3"/>
      <c r="R1745" s="3"/>
      <c r="T1745" s="3"/>
      <c r="V1745" s="3"/>
      <c r="X1745" s="3"/>
    </row>
    <row r="1746" spans="1:24" s="2" customFormat="1" x14ac:dyDescent="0.2">
      <c r="A1746" s="5"/>
      <c r="B1746" s="5"/>
      <c r="C1746" s="5"/>
      <c r="D1746" s="5"/>
      <c r="F1746" s="3"/>
      <c r="H1746" s="3"/>
      <c r="J1746" s="3"/>
      <c r="L1746" s="3"/>
      <c r="N1746" s="3"/>
      <c r="P1746" s="3"/>
      <c r="R1746" s="3"/>
      <c r="T1746" s="3"/>
      <c r="V1746" s="3"/>
      <c r="X1746" s="3"/>
    </row>
    <row r="1747" spans="1:24" s="2" customFormat="1" x14ac:dyDescent="0.2">
      <c r="A1747" s="5"/>
      <c r="B1747" s="5"/>
      <c r="C1747" s="5"/>
      <c r="D1747" s="5"/>
      <c r="F1747" s="3"/>
      <c r="H1747" s="3"/>
      <c r="J1747" s="3"/>
      <c r="L1747" s="3"/>
      <c r="N1747" s="3"/>
      <c r="P1747" s="3"/>
      <c r="R1747" s="3"/>
      <c r="T1747" s="3"/>
      <c r="V1747" s="3"/>
      <c r="X1747" s="3"/>
    </row>
    <row r="1748" spans="1:24" s="2" customFormat="1" x14ac:dyDescent="0.2">
      <c r="A1748" s="5"/>
      <c r="B1748" s="5"/>
      <c r="C1748" s="5"/>
      <c r="D1748" s="5"/>
      <c r="F1748" s="3"/>
      <c r="H1748" s="3"/>
      <c r="J1748" s="3"/>
      <c r="L1748" s="3"/>
      <c r="N1748" s="3"/>
      <c r="P1748" s="3"/>
      <c r="R1748" s="3"/>
      <c r="T1748" s="3"/>
      <c r="V1748" s="3"/>
      <c r="X1748" s="3"/>
    </row>
    <row r="1749" spans="1:24" s="2" customFormat="1" x14ac:dyDescent="0.2">
      <c r="A1749" s="5"/>
      <c r="B1749" s="5"/>
      <c r="C1749" s="5"/>
      <c r="D1749" s="5"/>
      <c r="F1749" s="3"/>
      <c r="H1749" s="3"/>
      <c r="J1749" s="3"/>
      <c r="L1749" s="3"/>
      <c r="N1749" s="3"/>
      <c r="P1749" s="3"/>
      <c r="R1749" s="3"/>
      <c r="T1749" s="3"/>
      <c r="V1749" s="3"/>
      <c r="X1749" s="3"/>
    </row>
    <row r="1750" spans="1:24" s="2" customFormat="1" x14ac:dyDescent="0.2">
      <c r="A1750" s="5"/>
      <c r="B1750" s="5"/>
      <c r="C1750" s="5"/>
      <c r="D1750" s="5"/>
      <c r="F1750" s="3"/>
      <c r="H1750" s="3"/>
      <c r="J1750" s="3"/>
      <c r="L1750" s="3"/>
      <c r="N1750" s="3"/>
      <c r="P1750" s="3"/>
      <c r="R1750" s="3"/>
      <c r="T1750" s="3"/>
      <c r="V1750" s="3"/>
      <c r="X1750" s="3"/>
    </row>
    <row r="1751" spans="1:24" s="2" customFormat="1" x14ac:dyDescent="0.2">
      <c r="A1751" s="5"/>
      <c r="B1751" s="5"/>
      <c r="C1751" s="5"/>
      <c r="D1751" s="5"/>
      <c r="F1751" s="3"/>
      <c r="H1751" s="3"/>
      <c r="J1751" s="3"/>
      <c r="L1751" s="3"/>
      <c r="N1751" s="3"/>
      <c r="P1751" s="3"/>
      <c r="R1751" s="3"/>
      <c r="T1751" s="3"/>
      <c r="V1751" s="3"/>
      <c r="X1751" s="3"/>
    </row>
    <row r="1752" spans="1:24" s="2" customFormat="1" x14ac:dyDescent="0.2">
      <c r="A1752" s="5"/>
      <c r="B1752" s="5"/>
      <c r="C1752" s="5"/>
      <c r="D1752" s="5"/>
      <c r="F1752" s="3"/>
      <c r="H1752" s="3"/>
      <c r="J1752" s="3"/>
      <c r="L1752" s="3"/>
      <c r="N1752" s="3"/>
      <c r="P1752" s="3"/>
      <c r="R1752" s="3"/>
      <c r="T1752" s="3"/>
      <c r="V1752" s="3"/>
      <c r="X1752" s="3"/>
    </row>
    <row r="1753" spans="1:24" s="2" customFormat="1" x14ac:dyDescent="0.2">
      <c r="A1753" s="5"/>
      <c r="B1753" s="5"/>
      <c r="C1753" s="5"/>
      <c r="D1753" s="5"/>
      <c r="F1753" s="3"/>
      <c r="H1753" s="3"/>
      <c r="J1753" s="3"/>
      <c r="L1753" s="3"/>
      <c r="N1753" s="3"/>
      <c r="P1753" s="3"/>
      <c r="R1753" s="3"/>
      <c r="T1753" s="3"/>
      <c r="V1753" s="3"/>
      <c r="X1753" s="3"/>
    </row>
    <row r="1754" spans="1:24" s="2" customFormat="1" x14ac:dyDescent="0.2">
      <c r="A1754" s="5"/>
      <c r="B1754" s="5"/>
      <c r="C1754" s="5"/>
      <c r="D1754" s="5"/>
      <c r="F1754" s="3"/>
      <c r="H1754" s="3"/>
      <c r="J1754" s="3"/>
      <c r="L1754" s="3"/>
      <c r="N1754" s="3"/>
      <c r="P1754" s="3"/>
      <c r="R1754" s="3"/>
      <c r="T1754" s="3"/>
      <c r="V1754" s="3"/>
      <c r="X1754" s="3"/>
    </row>
    <row r="1755" spans="1:24" s="2" customFormat="1" x14ac:dyDescent="0.2">
      <c r="A1755" s="5"/>
      <c r="B1755" s="5"/>
      <c r="C1755" s="5"/>
      <c r="D1755" s="5"/>
      <c r="F1755" s="3"/>
      <c r="H1755" s="3"/>
      <c r="J1755" s="3"/>
      <c r="L1755" s="3"/>
      <c r="N1755" s="3"/>
      <c r="P1755" s="3"/>
      <c r="R1755" s="3"/>
      <c r="T1755" s="3"/>
      <c r="V1755" s="3"/>
      <c r="X1755" s="3"/>
    </row>
    <row r="1756" spans="1:24" s="2" customFormat="1" x14ac:dyDescent="0.2">
      <c r="A1756" s="5"/>
      <c r="B1756" s="5"/>
      <c r="C1756" s="5"/>
      <c r="D1756" s="5"/>
      <c r="F1756" s="3"/>
      <c r="H1756" s="3"/>
      <c r="J1756" s="3"/>
      <c r="L1756" s="3"/>
      <c r="N1756" s="3"/>
      <c r="P1756" s="3"/>
      <c r="R1756" s="3"/>
      <c r="T1756" s="3"/>
      <c r="V1756" s="3"/>
      <c r="X1756" s="3"/>
    </row>
    <row r="1757" spans="1:24" s="2" customFormat="1" x14ac:dyDescent="0.2">
      <c r="A1757" s="5"/>
      <c r="B1757" s="5"/>
      <c r="C1757" s="5"/>
      <c r="D1757" s="5"/>
      <c r="F1757" s="3"/>
      <c r="H1757" s="3"/>
      <c r="J1757" s="3"/>
      <c r="L1757" s="3"/>
      <c r="N1757" s="3"/>
      <c r="P1757" s="3"/>
      <c r="R1757" s="3"/>
      <c r="T1757" s="3"/>
      <c r="V1757" s="3"/>
      <c r="X1757" s="3"/>
    </row>
    <row r="1758" spans="1:24" s="2" customFormat="1" x14ac:dyDescent="0.2">
      <c r="A1758" s="5"/>
      <c r="B1758" s="5"/>
      <c r="C1758" s="5"/>
      <c r="D1758" s="5"/>
      <c r="F1758" s="3"/>
      <c r="H1758" s="3"/>
      <c r="J1758" s="3"/>
      <c r="L1758" s="3"/>
      <c r="N1758" s="3"/>
      <c r="P1758" s="3"/>
      <c r="R1758" s="3"/>
      <c r="T1758" s="3"/>
      <c r="V1758" s="3"/>
      <c r="X1758" s="3"/>
    </row>
    <row r="1759" spans="1:24" s="2" customFormat="1" x14ac:dyDescent="0.2">
      <c r="A1759" s="5"/>
      <c r="B1759" s="5"/>
      <c r="C1759" s="5"/>
      <c r="D1759" s="5"/>
      <c r="F1759" s="3"/>
      <c r="H1759" s="3"/>
      <c r="J1759" s="3"/>
      <c r="L1759" s="3"/>
      <c r="N1759" s="3"/>
      <c r="P1759" s="3"/>
      <c r="R1759" s="3"/>
      <c r="T1759" s="3"/>
      <c r="V1759" s="3"/>
      <c r="X1759" s="3"/>
    </row>
    <row r="1760" spans="1:24" s="2" customFormat="1" x14ac:dyDescent="0.2">
      <c r="A1760" s="5"/>
      <c r="B1760" s="5"/>
      <c r="C1760" s="5"/>
      <c r="D1760" s="5"/>
      <c r="F1760" s="3"/>
      <c r="H1760" s="3"/>
      <c r="J1760" s="3"/>
      <c r="L1760" s="3"/>
      <c r="N1760" s="3"/>
      <c r="P1760" s="3"/>
      <c r="R1760" s="3"/>
      <c r="T1760" s="3"/>
      <c r="V1760" s="3"/>
      <c r="X1760" s="3"/>
    </row>
    <row r="1761" spans="1:24" s="2" customFormat="1" x14ac:dyDescent="0.2">
      <c r="A1761" s="5"/>
      <c r="B1761" s="5"/>
      <c r="C1761" s="5"/>
      <c r="D1761" s="5"/>
      <c r="F1761" s="3"/>
      <c r="H1761" s="3"/>
      <c r="J1761" s="3"/>
      <c r="L1761" s="3"/>
      <c r="N1761" s="3"/>
      <c r="P1761" s="3"/>
      <c r="R1761" s="3"/>
      <c r="T1761" s="3"/>
      <c r="V1761" s="3"/>
      <c r="X1761" s="3"/>
    </row>
    <row r="1762" spans="1:24" s="2" customFormat="1" x14ac:dyDescent="0.2">
      <c r="A1762" s="5"/>
      <c r="B1762" s="5"/>
      <c r="C1762" s="5"/>
      <c r="D1762" s="5"/>
      <c r="F1762" s="3"/>
      <c r="H1762" s="3"/>
      <c r="J1762" s="3"/>
      <c r="L1762" s="3"/>
      <c r="N1762" s="3"/>
      <c r="P1762" s="3"/>
      <c r="R1762" s="3"/>
      <c r="T1762" s="3"/>
      <c r="V1762" s="3"/>
      <c r="X1762" s="3"/>
    </row>
    <row r="1763" spans="1:24" s="2" customFormat="1" x14ac:dyDescent="0.2">
      <c r="A1763" s="5"/>
      <c r="B1763" s="5"/>
      <c r="C1763" s="5"/>
      <c r="D1763" s="5"/>
      <c r="F1763" s="3"/>
      <c r="H1763" s="3"/>
      <c r="J1763" s="3"/>
      <c r="L1763" s="3"/>
      <c r="N1763" s="3"/>
      <c r="P1763" s="3"/>
      <c r="R1763" s="3"/>
      <c r="T1763" s="3"/>
      <c r="V1763" s="3"/>
      <c r="X1763" s="3"/>
    </row>
    <row r="1764" spans="1:24" s="2" customFormat="1" x14ac:dyDescent="0.2">
      <c r="A1764" s="5"/>
      <c r="B1764" s="5"/>
      <c r="C1764" s="5"/>
      <c r="D1764" s="5"/>
      <c r="F1764" s="3"/>
      <c r="H1764" s="3"/>
      <c r="J1764" s="3"/>
      <c r="L1764" s="3"/>
      <c r="N1764" s="3"/>
      <c r="P1764" s="3"/>
      <c r="R1764" s="3"/>
      <c r="T1764" s="3"/>
      <c r="V1764" s="3"/>
      <c r="X1764" s="3"/>
    </row>
    <row r="1765" spans="1:24" s="2" customFormat="1" x14ac:dyDescent="0.2">
      <c r="A1765" s="5"/>
      <c r="B1765" s="5"/>
      <c r="C1765" s="5"/>
      <c r="D1765" s="5"/>
      <c r="F1765" s="3"/>
      <c r="H1765" s="3"/>
      <c r="J1765" s="3"/>
      <c r="L1765" s="3"/>
      <c r="N1765" s="3"/>
      <c r="P1765" s="3"/>
      <c r="R1765" s="3"/>
      <c r="T1765" s="3"/>
      <c r="V1765" s="3"/>
      <c r="X1765" s="3"/>
    </row>
    <row r="1766" spans="1:24" s="2" customFormat="1" x14ac:dyDescent="0.2">
      <c r="A1766" s="5"/>
      <c r="B1766" s="5"/>
      <c r="C1766" s="5"/>
      <c r="D1766" s="5"/>
      <c r="F1766" s="3"/>
      <c r="H1766" s="3"/>
      <c r="J1766" s="3"/>
      <c r="L1766" s="3"/>
      <c r="N1766" s="3"/>
      <c r="P1766" s="3"/>
      <c r="R1766" s="3"/>
      <c r="T1766" s="3"/>
      <c r="V1766" s="3"/>
      <c r="X1766" s="3"/>
    </row>
    <row r="1767" spans="1:24" s="2" customFormat="1" x14ac:dyDescent="0.2">
      <c r="A1767" s="5"/>
      <c r="B1767" s="5"/>
      <c r="C1767" s="5"/>
      <c r="D1767" s="5"/>
      <c r="F1767" s="3"/>
      <c r="H1767" s="3"/>
      <c r="J1767" s="3"/>
      <c r="L1767" s="3"/>
      <c r="N1767" s="3"/>
      <c r="P1767" s="3"/>
      <c r="R1767" s="3"/>
      <c r="T1767" s="3"/>
      <c r="V1767" s="3"/>
      <c r="X1767" s="3"/>
    </row>
    <row r="1768" spans="1:24" s="2" customFormat="1" x14ac:dyDescent="0.2">
      <c r="A1768" s="5"/>
      <c r="B1768" s="5"/>
      <c r="C1768" s="5"/>
      <c r="D1768" s="5"/>
      <c r="F1768" s="3"/>
      <c r="H1768" s="3"/>
      <c r="J1768" s="3"/>
      <c r="L1768" s="3"/>
      <c r="N1768" s="3"/>
      <c r="P1768" s="3"/>
      <c r="R1768" s="3"/>
      <c r="T1768" s="3"/>
      <c r="V1768" s="3"/>
      <c r="X1768" s="3"/>
    </row>
    <row r="1769" spans="1:24" s="2" customFormat="1" x14ac:dyDescent="0.2">
      <c r="A1769" s="5"/>
      <c r="B1769" s="5"/>
      <c r="C1769" s="5"/>
      <c r="D1769" s="5"/>
      <c r="F1769" s="3"/>
      <c r="H1769" s="3"/>
      <c r="J1769" s="3"/>
      <c r="L1769" s="3"/>
      <c r="N1769" s="3"/>
      <c r="P1769" s="3"/>
      <c r="R1769" s="3"/>
      <c r="T1769" s="3"/>
      <c r="V1769" s="3"/>
      <c r="X1769" s="3"/>
    </row>
    <row r="1770" spans="1:24" s="2" customFormat="1" x14ac:dyDescent="0.2">
      <c r="A1770" s="5"/>
      <c r="B1770" s="5"/>
      <c r="C1770" s="5"/>
      <c r="D1770" s="5"/>
      <c r="F1770" s="3"/>
      <c r="H1770" s="3"/>
      <c r="J1770" s="3"/>
      <c r="L1770" s="3"/>
      <c r="N1770" s="3"/>
      <c r="P1770" s="3"/>
      <c r="R1770" s="3"/>
      <c r="T1770" s="3"/>
      <c r="V1770" s="3"/>
      <c r="X1770" s="3"/>
    </row>
    <row r="1771" spans="1:24" s="2" customFormat="1" x14ac:dyDescent="0.2">
      <c r="A1771" s="5"/>
      <c r="B1771" s="5"/>
      <c r="C1771" s="5"/>
      <c r="D1771" s="5"/>
      <c r="F1771" s="3"/>
      <c r="H1771" s="3"/>
      <c r="J1771" s="3"/>
      <c r="L1771" s="3"/>
      <c r="N1771" s="3"/>
      <c r="P1771" s="3"/>
      <c r="R1771" s="3"/>
      <c r="T1771" s="3"/>
      <c r="V1771" s="3"/>
      <c r="X1771" s="3"/>
    </row>
    <row r="1772" spans="1:24" s="2" customFormat="1" x14ac:dyDescent="0.2">
      <c r="A1772" s="5"/>
      <c r="B1772" s="5"/>
      <c r="C1772" s="5"/>
      <c r="D1772" s="5"/>
      <c r="F1772" s="3"/>
      <c r="H1772" s="3"/>
      <c r="J1772" s="3"/>
      <c r="L1772" s="3"/>
      <c r="N1772" s="3"/>
      <c r="P1772" s="3"/>
      <c r="R1772" s="3"/>
      <c r="T1772" s="3"/>
      <c r="V1772" s="3"/>
      <c r="X1772" s="3"/>
    </row>
    <row r="1773" spans="1:24" s="2" customFormat="1" x14ac:dyDescent="0.2">
      <c r="A1773" s="5"/>
      <c r="B1773" s="5"/>
      <c r="C1773" s="5"/>
      <c r="D1773" s="5"/>
      <c r="F1773" s="3"/>
      <c r="H1773" s="3"/>
      <c r="J1773" s="3"/>
      <c r="L1773" s="3"/>
      <c r="N1773" s="3"/>
      <c r="P1773" s="3"/>
      <c r="R1773" s="3"/>
      <c r="T1773" s="3"/>
      <c r="V1773" s="3"/>
      <c r="X1773" s="3"/>
    </row>
    <row r="1774" spans="1:24" s="2" customFormat="1" x14ac:dyDescent="0.2">
      <c r="A1774" s="5"/>
      <c r="B1774" s="5"/>
      <c r="C1774" s="5"/>
      <c r="D1774" s="5"/>
      <c r="F1774" s="3"/>
      <c r="H1774" s="3"/>
      <c r="J1774" s="3"/>
      <c r="L1774" s="3"/>
      <c r="N1774" s="3"/>
      <c r="P1774" s="3"/>
      <c r="R1774" s="3"/>
      <c r="T1774" s="3"/>
      <c r="V1774" s="3"/>
      <c r="X1774" s="3"/>
    </row>
    <row r="1775" spans="1:24" s="2" customFormat="1" x14ac:dyDescent="0.2">
      <c r="A1775" s="5"/>
      <c r="B1775" s="5"/>
      <c r="C1775" s="5"/>
      <c r="D1775" s="5"/>
      <c r="F1775" s="3"/>
      <c r="H1775" s="3"/>
      <c r="J1775" s="3"/>
      <c r="L1775" s="3"/>
      <c r="N1775" s="3"/>
      <c r="P1775" s="3"/>
      <c r="R1775" s="3"/>
      <c r="T1775" s="3"/>
      <c r="V1775" s="3"/>
      <c r="X1775" s="3"/>
    </row>
    <row r="1776" spans="1:24" s="2" customFormat="1" x14ac:dyDescent="0.2">
      <c r="A1776" s="5"/>
      <c r="B1776" s="5"/>
      <c r="C1776" s="5"/>
      <c r="D1776" s="5"/>
      <c r="F1776" s="3"/>
      <c r="H1776" s="3"/>
      <c r="J1776" s="3"/>
      <c r="L1776" s="3"/>
      <c r="N1776" s="3"/>
      <c r="P1776" s="3"/>
      <c r="R1776" s="3"/>
      <c r="T1776" s="3"/>
      <c r="V1776" s="3"/>
      <c r="X1776" s="3"/>
    </row>
    <row r="1777" spans="1:24" s="2" customFormat="1" x14ac:dyDescent="0.2">
      <c r="A1777" s="5"/>
      <c r="B1777" s="5"/>
      <c r="C1777" s="5"/>
      <c r="D1777" s="5"/>
      <c r="F1777" s="3"/>
      <c r="H1777" s="3"/>
      <c r="J1777" s="3"/>
      <c r="L1777" s="3"/>
      <c r="N1777" s="3"/>
      <c r="P1777" s="3"/>
      <c r="R1777" s="3"/>
      <c r="T1777" s="3"/>
      <c r="V1777" s="3"/>
      <c r="X1777" s="3"/>
    </row>
    <row r="1778" spans="1:24" s="2" customFormat="1" x14ac:dyDescent="0.2">
      <c r="A1778" s="5"/>
      <c r="B1778" s="5"/>
      <c r="C1778" s="5"/>
      <c r="D1778" s="5"/>
      <c r="F1778" s="3"/>
      <c r="H1778" s="3"/>
      <c r="J1778" s="3"/>
      <c r="L1778" s="3"/>
      <c r="N1778" s="3"/>
      <c r="P1778" s="3"/>
      <c r="R1778" s="3"/>
      <c r="T1778" s="3"/>
      <c r="V1778" s="3"/>
      <c r="X1778" s="3"/>
    </row>
    <row r="1779" spans="1:24" s="2" customFormat="1" x14ac:dyDescent="0.2">
      <c r="A1779" s="5"/>
      <c r="B1779" s="5"/>
      <c r="C1779" s="5"/>
      <c r="D1779" s="5"/>
      <c r="F1779" s="3"/>
      <c r="H1779" s="3"/>
      <c r="J1779" s="3"/>
      <c r="L1779" s="3"/>
      <c r="N1779" s="3"/>
      <c r="P1779" s="3"/>
      <c r="R1779" s="3"/>
      <c r="T1779" s="3"/>
      <c r="V1779" s="3"/>
      <c r="X1779" s="3"/>
    </row>
    <row r="1780" spans="1:24" s="2" customFormat="1" x14ac:dyDescent="0.2">
      <c r="A1780" s="5"/>
      <c r="B1780" s="5"/>
      <c r="C1780" s="5"/>
      <c r="D1780" s="5"/>
      <c r="F1780" s="3"/>
      <c r="H1780" s="3"/>
      <c r="J1780" s="3"/>
      <c r="L1780" s="3"/>
      <c r="N1780" s="3"/>
      <c r="P1780" s="3"/>
      <c r="R1780" s="3"/>
      <c r="T1780" s="3"/>
      <c r="V1780" s="3"/>
      <c r="X1780" s="3"/>
    </row>
    <row r="1781" spans="1:24" s="2" customFormat="1" x14ac:dyDescent="0.2">
      <c r="A1781" s="5"/>
      <c r="B1781" s="5"/>
      <c r="C1781" s="5"/>
      <c r="D1781" s="5"/>
      <c r="F1781" s="3"/>
      <c r="H1781" s="3"/>
      <c r="J1781" s="3"/>
      <c r="L1781" s="3"/>
      <c r="N1781" s="3"/>
      <c r="P1781" s="3"/>
      <c r="R1781" s="3"/>
      <c r="T1781" s="3"/>
      <c r="V1781" s="3"/>
      <c r="X1781" s="3"/>
    </row>
    <row r="1782" spans="1:24" s="2" customFormat="1" x14ac:dyDescent="0.2">
      <c r="A1782" s="5"/>
      <c r="B1782" s="5"/>
      <c r="C1782" s="5"/>
      <c r="D1782" s="5"/>
      <c r="F1782" s="3"/>
      <c r="H1782" s="3"/>
      <c r="J1782" s="3"/>
      <c r="L1782" s="3"/>
      <c r="N1782" s="3"/>
      <c r="P1782" s="3"/>
      <c r="R1782" s="3"/>
      <c r="T1782" s="3"/>
      <c r="V1782" s="3"/>
      <c r="X1782" s="3"/>
    </row>
    <row r="1783" spans="1:24" s="2" customFormat="1" x14ac:dyDescent="0.2">
      <c r="A1783" s="5"/>
      <c r="B1783" s="5"/>
      <c r="C1783" s="5"/>
      <c r="D1783" s="5"/>
      <c r="F1783" s="3"/>
      <c r="H1783" s="3"/>
      <c r="J1783" s="3"/>
      <c r="L1783" s="3"/>
      <c r="N1783" s="3"/>
      <c r="P1783" s="3"/>
      <c r="R1783" s="3"/>
      <c r="T1783" s="3"/>
      <c r="V1783" s="3"/>
      <c r="X1783" s="3"/>
    </row>
    <row r="1784" spans="1:24" s="2" customFormat="1" x14ac:dyDescent="0.2">
      <c r="A1784" s="5"/>
      <c r="B1784" s="5"/>
      <c r="C1784" s="5"/>
      <c r="D1784" s="5"/>
      <c r="F1784" s="3"/>
      <c r="H1784" s="3"/>
      <c r="J1784" s="3"/>
      <c r="L1784" s="3"/>
      <c r="N1784" s="3"/>
      <c r="P1784" s="3"/>
      <c r="R1784" s="3"/>
      <c r="T1784" s="3"/>
      <c r="V1784" s="3"/>
      <c r="X1784" s="3"/>
    </row>
    <row r="1785" spans="1:24" s="2" customFormat="1" x14ac:dyDescent="0.2">
      <c r="A1785" s="5"/>
      <c r="B1785" s="5"/>
      <c r="C1785" s="5"/>
      <c r="D1785" s="5"/>
      <c r="F1785" s="3"/>
      <c r="H1785" s="3"/>
      <c r="J1785" s="3"/>
      <c r="L1785" s="3"/>
      <c r="N1785" s="3"/>
      <c r="P1785" s="3"/>
      <c r="R1785" s="3"/>
      <c r="T1785" s="3"/>
      <c r="V1785" s="3"/>
      <c r="X1785" s="3"/>
    </row>
    <row r="1786" spans="1:24" s="2" customFormat="1" x14ac:dyDescent="0.2">
      <c r="A1786" s="5"/>
      <c r="B1786" s="5"/>
      <c r="C1786" s="5"/>
      <c r="D1786" s="5"/>
      <c r="F1786" s="3"/>
      <c r="H1786" s="3"/>
      <c r="J1786" s="3"/>
      <c r="L1786" s="3"/>
      <c r="N1786" s="3"/>
      <c r="P1786" s="3"/>
      <c r="R1786" s="3"/>
      <c r="T1786" s="3"/>
      <c r="V1786" s="3"/>
      <c r="X1786" s="3"/>
    </row>
    <row r="1787" spans="1:24" s="2" customFormat="1" x14ac:dyDescent="0.2">
      <c r="A1787" s="5"/>
      <c r="B1787" s="5"/>
      <c r="C1787" s="5"/>
      <c r="D1787" s="5"/>
      <c r="F1787" s="3"/>
      <c r="H1787" s="3"/>
      <c r="J1787" s="3"/>
      <c r="L1787" s="3"/>
      <c r="N1787" s="3"/>
      <c r="P1787" s="3"/>
      <c r="R1787" s="3"/>
      <c r="T1787" s="3"/>
      <c r="V1787" s="3"/>
      <c r="X1787" s="3"/>
    </row>
    <row r="1788" spans="1:24" s="2" customFormat="1" x14ac:dyDescent="0.2">
      <c r="A1788" s="5"/>
      <c r="B1788" s="5"/>
      <c r="C1788" s="5"/>
      <c r="D1788" s="5"/>
      <c r="F1788" s="3"/>
      <c r="H1788" s="3"/>
      <c r="J1788" s="3"/>
      <c r="L1788" s="3"/>
      <c r="N1788" s="3"/>
      <c r="P1788" s="3"/>
      <c r="R1788" s="3"/>
      <c r="T1788" s="3"/>
      <c r="V1788" s="3"/>
      <c r="X1788" s="3"/>
    </row>
    <row r="1789" spans="1:24" s="2" customFormat="1" x14ac:dyDescent="0.2">
      <c r="A1789" s="5"/>
      <c r="B1789" s="5"/>
      <c r="C1789" s="5"/>
      <c r="D1789" s="5"/>
      <c r="F1789" s="3"/>
      <c r="H1789" s="3"/>
      <c r="J1789" s="3"/>
      <c r="L1789" s="3"/>
      <c r="N1789" s="3"/>
      <c r="P1789" s="3"/>
      <c r="R1789" s="3"/>
      <c r="T1789" s="3"/>
      <c r="V1789" s="3"/>
      <c r="X1789" s="3"/>
    </row>
    <row r="1790" spans="1:24" s="2" customFormat="1" x14ac:dyDescent="0.2">
      <c r="A1790" s="5"/>
      <c r="B1790" s="5"/>
      <c r="C1790" s="5"/>
      <c r="D1790" s="5"/>
      <c r="F1790" s="3"/>
      <c r="H1790" s="3"/>
      <c r="J1790" s="3"/>
      <c r="L1790" s="3"/>
      <c r="N1790" s="3"/>
      <c r="P1790" s="3"/>
      <c r="R1790" s="3"/>
      <c r="T1790" s="3"/>
      <c r="V1790" s="3"/>
      <c r="X1790" s="3"/>
    </row>
    <row r="1791" spans="1:24" s="2" customFormat="1" x14ac:dyDescent="0.2">
      <c r="A1791" s="5"/>
      <c r="B1791" s="5"/>
      <c r="C1791" s="5"/>
      <c r="D1791" s="5"/>
      <c r="F1791" s="3"/>
      <c r="H1791" s="3"/>
      <c r="J1791" s="3"/>
      <c r="L1791" s="3"/>
      <c r="N1791" s="3"/>
      <c r="P1791" s="3"/>
      <c r="R1791" s="3"/>
      <c r="T1791" s="3"/>
      <c r="V1791" s="3"/>
      <c r="X1791" s="3"/>
    </row>
    <row r="1792" spans="1:24" s="2" customFormat="1" x14ac:dyDescent="0.2">
      <c r="A1792" s="5"/>
      <c r="B1792" s="5"/>
      <c r="C1792" s="5"/>
      <c r="D1792" s="5"/>
      <c r="F1792" s="3"/>
      <c r="H1792" s="3"/>
      <c r="J1792" s="3"/>
      <c r="L1792" s="3"/>
      <c r="N1792" s="3"/>
      <c r="P1792" s="3"/>
      <c r="R1792" s="3"/>
      <c r="T1792" s="3"/>
      <c r="V1792" s="3"/>
      <c r="X1792" s="3"/>
    </row>
    <row r="1793" spans="1:24" s="2" customFormat="1" x14ac:dyDescent="0.2">
      <c r="A1793" s="5"/>
      <c r="B1793" s="5"/>
      <c r="C1793" s="5"/>
      <c r="D1793" s="5"/>
      <c r="F1793" s="3"/>
      <c r="H1793" s="3"/>
      <c r="J1793" s="3"/>
      <c r="L1793" s="3"/>
      <c r="N1793" s="3"/>
      <c r="P1793" s="3"/>
      <c r="R1793" s="3"/>
      <c r="T1793" s="3"/>
      <c r="V1793" s="3"/>
      <c r="X1793" s="3"/>
    </row>
    <row r="1794" spans="1:24" s="2" customFormat="1" x14ac:dyDescent="0.2">
      <c r="A1794" s="5"/>
      <c r="B1794" s="5"/>
      <c r="C1794" s="5"/>
      <c r="D1794" s="5"/>
      <c r="F1794" s="3"/>
      <c r="H1794" s="3"/>
      <c r="J1794" s="3"/>
      <c r="L1794" s="3"/>
      <c r="N1794" s="3"/>
      <c r="P1794" s="3"/>
      <c r="R1794" s="3"/>
      <c r="T1794" s="3"/>
      <c r="V1794" s="3"/>
      <c r="X1794" s="3"/>
    </row>
    <row r="1795" spans="1:24" s="2" customFormat="1" x14ac:dyDescent="0.2">
      <c r="A1795" s="5"/>
      <c r="B1795" s="5"/>
      <c r="C1795" s="5"/>
      <c r="D1795" s="5"/>
      <c r="F1795" s="3"/>
      <c r="H1795" s="3"/>
      <c r="J1795" s="3"/>
      <c r="L1795" s="3"/>
      <c r="N1795" s="3"/>
      <c r="P1795" s="3"/>
      <c r="R1795" s="3"/>
      <c r="T1795" s="3"/>
      <c r="V1795" s="3"/>
      <c r="X1795" s="3"/>
    </row>
    <row r="1796" spans="1:24" s="2" customFormat="1" x14ac:dyDescent="0.2">
      <c r="A1796" s="5"/>
      <c r="B1796" s="5"/>
      <c r="C1796" s="5"/>
      <c r="D1796" s="5"/>
      <c r="F1796" s="3"/>
      <c r="H1796" s="3"/>
      <c r="J1796" s="3"/>
      <c r="L1796" s="3"/>
      <c r="N1796" s="3"/>
      <c r="P1796" s="3"/>
      <c r="R1796" s="3"/>
      <c r="T1796" s="3"/>
      <c r="V1796" s="3"/>
      <c r="X1796" s="3"/>
    </row>
    <row r="1797" spans="1:24" s="2" customFormat="1" x14ac:dyDescent="0.2">
      <c r="A1797" s="5"/>
      <c r="B1797" s="5"/>
      <c r="C1797" s="5"/>
      <c r="D1797" s="5"/>
      <c r="F1797" s="3"/>
      <c r="H1797" s="3"/>
      <c r="J1797" s="3"/>
      <c r="L1797" s="3"/>
      <c r="N1797" s="3"/>
      <c r="P1797" s="3"/>
      <c r="R1797" s="3"/>
      <c r="T1797" s="3"/>
      <c r="V1797" s="3"/>
      <c r="X1797" s="3"/>
    </row>
    <row r="1798" spans="1:24" s="2" customFormat="1" x14ac:dyDescent="0.2">
      <c r="A1798" s="5"/>
      <c r="B1798" s="5"/>
      <c r="C1798" s="5"/>
      <c r="D1798" s="5"/>
      <c r="F1798" s="3"/>
      <c r="H1798" s="3"/>
      <c r="J1798" s="3"/>
      <c r="L1798" s="3"/>
      <c r="N1798" s="3"/>
      <c r="P1798" s="3"/>
      <c r="R1798" s="3"/>
      <c r="T1798" s="3"/>
      <c r="V1798" s="3"/>
      <c r="X1798" s="3"/>
    </row>
    <row r="1799" spans="1:24" s="2" customFormat="1" x14ac:dyDescent="0.2">
      <c r="A1799" s="5"/>
      <c r="B1799" s="5"/>
      <c r="C1799" s="5"/>
      <c r="D1799" s="5"/>
      <c r="F1799" s="3"/>
      <c r="H1799" s="3"/>
      <c r="J1799" s="3"/>
      <c r="L1799" s="3"/>
      <c r="N1799" s="3"/>
      <c r="P1799" s="3"/>
      <c r="R1799" s="3"/>
      <c r="T1799" s="3"/>
      <c r="V1799" s="3"/>
      <c r="X1799" s="3"/>
    </row>
    <row r="1800" spans="1:24" s="2" customFormat="1" x14ac:dyDescent="0.2">
      <c r="A1800" s="5"/>
      <c r="B1800" s="5"/>
      <c r="C1800" s="5"/>
      <c r="D1800" s="5"/>
      <c r="F1800" s="3"/>
      <c r="H1800" s="3"/>
      <c r="J1800" s="3"/>
      <c r="L1800" s="3"/>
      <c r="N1800" s="3"/>
      <c r="P1800" s="3"/>
      <c r="R1800" s="3"/>
      <c r="T1800" s="3"/>
      <c r="V1800" s="3"/>
      <c r="X1800" s="3"/>
    </row>
    <row r="1801" spans="1:24" s="2" customFormat="1" x14ac:dyDescent="0.2">
      <c r="A1801" s="5"/>
      <c r="B1801" s="5"/>
      <c r="C1801" s="5"/>
      <c r="D1801" s="5"/>
      <c r="F1801" s="3"/>
      <c r="H1801" s="3"/>
      <c r="J1801" s="3"/>
      <c r="L1801" s="3"/>
      <c r="N1801" s="3"/>
      <c r="P1801" s="3"/>
      <c r="R1801" s="3"/>
      <c r="T1801" s="3"/>
      <c r="V1801" s="3"/>
      <c r="X1801" s="3"/>
    </row>
    <row r="1802" spans="1:24" s="2" customFormat="1" x14ac:dyDescent="0.2">
      <c r="A1802" s="5"/>
      <c r="B1802" s="5"/>
      <c r="C1802" s="5"/>
      <c r="D1802" s="5"/>
      <c r="F1802" s="3"/>
      <c r="H1802" s="3"/>
      <c r="J1802" s="3"/>
      <c r="L1802" s="3"/>
      <c r="N1802" s="3"/>
      <c r="P1802" s="3"/>
      <c r="R1802" s="3"/>
      <c r="T1802" s="3"/>
      <c r="V1802" s="3"/>
      <c r="X1802" s="3"/>
    </row>
    <row r="1803" spans="1:24" s="2" customFormat="1" x14ac:dyDescent="0.2">
      <c r="A1803" s="5"/>
      <c r="B1803" s="5"/>
      <c r="C1803" s="5"/>
      <c r="D1803" s="5"/>
      <c r="F1803" s="3"/>
      <c r="H1803" s="3"/>
      <c r="J1803" s="3"/>
      <c r="L1803" s="3"/>
      <c r="N1803" s="3"/>
      <c r="P1803" s="3"/>
      <c r="R1803" s="3"/>
      <c r="T1803" s="3"/>
      <c r="V1803" s="3"/>
      <c r="X1803" s="3"/>
    </row>
    <row r="1804" spans="1:24" s="2" customFormat="1" x14ac:dyDescent="0.2">
      <c r="A1804" s="5"/>
      <c r="B1804" s="5"/>
      <c r="C1804" s="5"/>
      <c r="D1804" s="5"/>
      <c r="F1804" s="3"/>
      <c r="H1804" s="3"/>
      <c r="J1804" s="3"/>
      <c r="L1804" s="3"/>
      <c r="N1804" s="3"/>
      <c r="P1804" s="3"/>
      <c r="R1804" s="3"/>
      <c r="T1804" s="3"/>
      <c r="V1804" s="3"/>
      <c r="X1804" s="3"/>
    </row>
    <row r="1805" spans="1:24" s="2" customFormat="1" x14ac:dyDescent="0.2">
      <c r="A1805" s="5"/>
      <c r="B1805" s="5"/>
      <c r="C1805" s="5"/>
      <c r="D1805" s="5"/>
      <c r="F1805" s="3"/>
      <c r="H1805" s="3"/>
      <c r="J1805" s="3"/>
      <c r="L1805" s="3"/>
      <c r="N1805" s="3"/>
      <c r="P1805" s="3"/>
      <c r="R1805" s="3"/>
      <c r="T1805" s="3"/>
      <c r="V1805" s="3"/>
      <c r="X1805" s="3"/>
    </row>
    <row r="1806" spans="1:24" s="2" customFormat="1" x14ac:dyDescent="0.2">
      <c r="A1806" s="5"/>
      <c r="B1806" s="5"/>
      <c r="C1806" s="5"/>
      <c r="D1806" s="5"/>
      <c r="F1806" s="3"/>
      <c r="H1806" s="3"/>
      <c r="J1806" s="3"/>
      <c r="L1806" s="3"/>
      <c r="N1806" s="3"/>
      <c r="P1806" s="3"/>
      <c r="R1806" s="3"/>
      <c r="T1806" s="3"/>
      <c r="V1806" s="3"/>
      <c r="X1806" s="3"/>
    </row>
    <row r="1807" spans="1:24" s="2" customFormat="1" x14ac:dyDescent="0.2">
      <c r="A1807" s="5"/>
      <c r="B1807" s="5"/>
      <c r="C1807" s="5"/>
      <c r="D1807" s="5"/>
      <c r="F1807" s="3"/>
      <c r="H1807" s="3"/>
      <c r="J1807" s="3"/>
      <c r="L1807" s="3"/>
      <c r="N1807" s="3"/>
      <c r="P1807" s="3"/>
      <c r="R1807" s="3"/>
      <c r="T1807" s="3"/>
      <c r="V1807" s="3"/>
      <c r="X1807" s="3"/>
    </row>
    <row r="1808" spans="1:24" s="2" customFormat="1" x14ac:dyDescent="0.2">
      <c r="A1808" s="5"/>
      <c r="B1808" s="5"/>
      <c r="C1808" s="5"/>
      <c r="D1808" s="5"/>
      <c r="F1808" s="3"/>
      <c r="H1808" s="3"/>
      <c r="J1808" s="3"/>
      <c r="L1808" s="3"/>
      <c r="N1808" s="3"/>
      <c r="P1808" s="3"/>
      <c r="R1808" s="3"/>
      <c r="T1808" s="3"/>
      <c r="V1808" s="3"/>
      <c r="X1808" s="3"/>
    </row>
    <row r="1809" spans="1:24" s="2" customFormat="1" x14ac:dyDescent="0.2">
      <c r="A1809" s="5"/>
      <c r="B1809" s="5"/>
      <c r="C1809" s="5"/>
      <c r="D1809" s="5"/>
      <c r="F1809" s="3"/>
      <c r="H1809" s="3"/>
      <c r="J1809" s="3"/>
      <c r="L1809" s="3"/>
      <c r="N1809" s="3"/>
      <c r="P1809" s="3"/>
      <c r="R1809" s="3"/>
      <c r="T1809" s="3"/>
      <c r="V1809" s="3"/>
      <c r="X1809" s="3"/>
    </row>
    <row r="1810" spans="1:24" s="2" customFormat="1" x14ac:dyDescent="0.2">
      <c r="A1810" s="5"/>
      <c r="B1810" s="5"/>
      <c r="C1810" s="5"/>
      <c r="D1810" s="5"/>
      <c r="F1810" s="3"/>
      <c r="H1810" s="3"/>
      <c r="J1810" s="3"/>
      <c r="L1810" s="3"/>
      <c r="N1810" s="3"/>
      <c r="P1810" s="3"/>
      <c r="R1810" s="3"/>
      <c r="T1810" s="3"/>
      <c r="V1810" s="3"/>
      <c r="X1810" s="3"/>
    </row>
    <row r="1811" spans="1:24" s="2" customFormat="1" x14ac:dyDescent="0.2">
      <c r="A1811" s="5"/>
      <c r="B1811" s="5"/>
      <c r="C1811" s="5"/>
      <c r="D1811" s="5"/>
      <c r="F1811" s="3"/>
      <c r="H1811" s="3"/>
      <c r="J1811" s="3"/>
      <c r="L1811" s="3"/>
      <c r="N1811" s="3"/>
      <c r="P1811" s="3"/>
      <c r="R1811" s="3"/>
      <c r="T1811" s="3"/>
      <c r="V1811" s="3"/>
      <c r="X1811" s="3"/>
    </row>
    <row r="1812" spans="1:24" s="2" customFormat="1" x14ac:dyDescent="0.2">
      <c r="A1812" s="5"/>
      <c r="B1812" s="5"/>
      <c r="C1812" s="5"/>
      <c r="D1812" s="5"/>
      <c r="F1812" s="3"/>
      <c r="H1812" s="3"/>
      <c r="J1812" s="3"/>
      <c r="L1812" s="3"/>
      <c r="N1812" s="3"/>
      <c r="P1812" s="3"/>
      <c r="R1812" s="3"/>
      <c r="T1812" s="3"/>
      <c r="V1812" s="3"/>
      <c r="X1812" s="3"/>
    </row>
    <row r="1813" spans="1:24" s="2" customFormat="1" x14ac:dyDescent="0.2">
      <c r="A1813" s="5"/>
      <c r="B1813" s="5"/>
      <c r="C1813" s="5"/>
      <c r="D1813" s="5"/>
      <c r="F1813" s="3"/>
      <c r="H1813" s="3"/>
      <c r="J1813" s="3"/>
      <c r="L1813" s="3"/>
      <c r="N1813" s="3"/>
      <c r="P1813" s="3"/>
      <c r="R1813" s="3"/>
      <c r="T1813" s="3"/>
      <c r="V1813" s="3"/>
      <c r="X1813" s="3"/>
    </row>
    <row r="1814" spans="1:24" s="2" customFormat="1" x14ac:dyDescent="0.2">
      <c r="A1814" s="5"/>
      <c r="B1814" s="5"/>
      <c r="C1814" s="5"/>
      <c r="D1814" s="5"/>
      <c r="F1814" s="3"/>
      <c r="H1814" s="3"/>
      <c r="J1814" s="3"/>
      <c r="L1814" s="3"/>
      <c r="N1814" s="3"/>
      <c r="P1814" s="3"/>
      <c r="R1814" s="3"/>
      <c r="T1814" s="3"/>
      <c r="V1814" s="3"/>
      <c r="X1814" s="3"/>
    </row>
    <row r="1815" spans="1:24" s="2" customFormat="1" x14ac:dyDescent="0.2">
      <c r="A1815" s="5"/>
      <c r="B1815" s="5"/>
      <c r="C1815" s="5"/>
      <c r="D1815" s="5"/>
      <c r="F1815" s="3"/>
      <c r="H1815" s="3"/>
      <c r="J1815" s="3"/>
      <c r="L1815" s="3"/>
      <c r="N1815" s="3"/>
      <c r="P1815" s="3"/>
      <c r="R1815" s="3"/>
      <c r="T1815" s="3"/>
      <c r="V1815" s="3"/>
      <c r="X1815" s="3"/>
    </row>
    <row r="1816" spans="1:24" s="2" customFormat="1" x14ac:dyDescent="0.2">
      <c r="A1816" s="5"/>
      <c r="B1816" s="5"/>
      <c r="C1816" s="5"/>
      <c r="D1816" s="5"/>
      <c r="F1816" s="3"/>
      <c r="H1816" s="3"/>
      <c r="J1816" s="3"/>
      <c r="L1816" s="3"/>
      <c r="N1816" s="3"/>
      <c r="P1816" s="3"/>
      <c r="R1816" s="3"/>
      <c r="T1816" s="3"/>
      <c r="V1816" s="3"/>
      <c r="X1816" s="3"/>
    </row>
    <row r="1817" spans="1:24" s="2" customFormat="1" x14ac:dyDescent="0.2">
      <c r="A1817" s="5"/>
      <c r="B1817" s="5"/>
      <c r="C1817" s="5"/>
      <c r="D1817" s="5"/>
      <c r="F1817" s="3"/>
      <c r="H1817" s="3"/>
      <c r="J1817" s="3"/>
      <c r="L1817" s="3"/>
      <c r="N1817" s="3"/>
      <c r="P1817" s="3"/>
      <c r="R1817" s="3"/>
      <c r="T1817" s="3"/>
      <c r="V1817" s="3"/>
      <c r="X1817" s="3"/>
    </row>
    <row r="1818" spans="1:24" s="2" customFormat="1" x14ac:dyDescent="0.2">
      <c r="A1818" s="5"/>
      <c r="B1818" s="5"/>
      <c r="C1818" s="5"/>
      <c r="D1818" s="5"/>
      <c r="F1818" s="3"/>
      <c r="H1818" s="3"/>
      <c r="J1818" s="3"/>
      <c r="L1818" s="3"/>
      <c r="N1818" s="3"/>
      <c r="P1818" s="3"/>
      <c r="R1818" s="3"/>
      <c r="T1818" s="3"/>
      <c r="V1818" s="3"/>
      <c r="X1818" s="3"/>
    </row>
    <row r="1819" spans="1:24" s="2" customFormat="1" x14ac:dyDescent="0.2">
      <c r="A1819" s="5"/>
      <c r="B1819" s="5"/>
      <c r="C1819" s="5"/>
      <c r="D1819" s="5"/>
      <c r="F1819" s="3"/>
      <c r="H1819" s="3"/>
      <c r="J1819" s="3"/>
      <c r="L1819" s="3"/>
      <c r="N1819" s="3"/>
      <c r="P1819" s="3"/>
      <c r="R1819" s="3"/>
      <c r="T1819" s="3"/>
      <c r="V1819" s="3"/>
      <c r="X1819" s="3"/>
    </row>
    <row r="1820" spans="1:24" s="2" customFormat="1" x14ac:dyDescent="0.2">
      <c r="A1820" s="5"/>
      <c r="B1820" s="5"/>
      <c r="C1820" s="5"/>
      <c r="D1820" s="5"/>
      <c r="F1820" s="3"/>
      <c r="H1820" s="3"/>
      <c r="J1820" s="3"/>
      <c r="L1820" s="3"/>
      <c r="N1820" s="3"/>
      <c r="P1820" s="3"/>
      <c r="R1820" s="3"/>
      <c r="T1820" s="3"/>
      <c r="V1820" s="3"/>
      <c r="X1820" s="3"/>
    </row>
    <row r="1821" spans="1:24" s="2" customFormat="1" x14ac:dyDescent="0.2">
      <c r="A1821" s="5"/>
      <c r="B1821" s="5"/>
      <c r="C1821" s="5"/>
      <c r="D1821" s="5"/>
      <c r="F1821" s="3"/>
      <c r="H1821" s="3"/>
      <c r="J1821" s="3"/>
      <c r="L1821" s="3"/>
      <c r="N1821" s="3"/>
      <c r="P1821" s="3"/>
      <c r="R1821" s="3"/>
      <c r="T1821" s="3"/>
      <c r="V1821" s="3"/>
      <c r="X1821" s="3"/>
    </row>
    <row r="1822" spans="1:24" s="2" customFormat="1" x14ac:dyDescent="0.2">
      <c r="A1822" s="5"/>
      <c r="B1822" s="5"/>
      <c r="C1822" s="5"/>
      <c r="D1822" s="5"/>
      <c r="F1822" s="3"/>
      <c r="H1822" s="3"/>
      <c r="J1822" s="3"/>
      <c r="L1822" s="3"/>
      <c r="N1822" s="3"/>
      <c r="P1822" s="3"/>
      <c r="R1822" s="3"/>
      <c r="T1822" s="3"/>
      <c r="V1822" s="3"/>
      <c r="X1822" s="3"/>
    </row>
    <row r="1823" spans="1:24" s="2" customFormat="1" x14ac:dyDescent="0.2">
      <c r="A1823" s="5"/>
      <c r="B1823" s="5"/>
      <c r="C1823" s="5"/>
      <c r="D1823" s="5"/>
      <c r="F1823" s="3"/>
      <c r="H1823" s="3"/>
      <c r="J1823" s="3"/>
      <c r="L1823" s="3"/>
      <c r="N1823" s="3"/>
      <c r="P1823" s="3"/>
      <c r="R1823" s="3"/>
      <c r="T1823" s="3"/>
      <c r="V1823" s="3"/>
      <c r="X1823" s="3"/>
    </row>
    <row r="1824" spans="1:24" s="2" customFormat="1" x14ac:dyDescent="0.2">
      <c r="A1824" s="5"/>
      <c r="B1824" s="5"/>
      <c r="C1824" s="5"/>
      <c r="D1824" s="5"/>
      <c r="F1824" s="3"/>
      <c r="H1824" s="3"/>
      <c r="J1824" s="3"/>
      <c r="L1824" s="3"/>
      <c r="N1824" s="3"/>
      <c r="P1824" s="3"/>
      <c r="R1824" s="3"/>
      <c r="T1824" s="3"/>
      <c r="V1824" s="3"/>
      <c r="X1824" s="3"/>
    </row>
    <row r="1825" spans="1:24" s="2" customFormat="1" x14ac:dyDescent="0.2">
      <c r="A1825" s="5"/>
      <c r="B1825" s="5"/>
      <c r="C1825" s="5"/>
      <c r="D1825" s="5"/>
      <c r="F1825" s="3"/>
      <c r="H1825" s="3"/>
      <c r="J1825" s="3"/>
      <c r="L1825" s="3"/>
      <c r="N1825" s="3"/>
      <c r="P1825" s="3"/>
      <c r="R1825" s="3"/>
      <c r="T1825" s="3"/>
      <c r="V1825" s="3"/>
      <c r="X1825" s="3"/>
    </row>
    <row r="1826" spans="1:24" s="2" customFormat="1" x14ac:dyDescent="0.2">
      <c r="A1826" s="5"/>
      <c r="B1826" s="5"/>
      <c r="C1826" s="5"/>
      <c r="D1826" s="5"/>
      <c r="F1826" s="3"/>
      <c r="H1826" s="3"/>
      <c r="J1826" s="3"/>
      <c r="L1826" s="3"/>
      <c r="N1826" s="3"/>
      <c r="P1826" s="3"/>
      <c r="R1826" s="3"/>
      <c r="T1826" s="3"/>
      <c r="V1826" s="3"/>
      <c r="X1826" s="3"/>
    </row>
    <row r="1827" spans="1:24" s="2" customFormat="1" x14ac:dyDescent="0.2">
      <c r="A1827" s="5"/>
      <c r="B1827" s="5"/>
      <c r="C1827" s="5"/>
      <c r="D1827" s="5"/>
      <c r="F1827" s="3"/>
      <c r="H1827" s="3"/>
      <c r="J1827" s="3"/>
      <c r="L1827" s="3"/>
      <c r="N1827" s="3"/>
      <c r="P1827" s="3"/>
      <c r="R1827" s="3"/>
      <c r="T1827" s="3"/>
      <c r="V1827" s="3"/>
      <c r="X1827" s="3"/>
    </row>
    <row r="1828" spans="1:24" s="2" customFormat="1" x14ac:dyDescent="0.2">
      <c r="A1828" s="5"/>
      <c r="B1828" s="5"/>
      <c r="C1828" s="5"/>
      <c r="D1828" s="5"/>
      <c r="F1828" s="3"/>
      <c r="H1828" s="3"/>
      <c r="J1828" s="3"/>
      <c r="L1828" s="3"/>
      <c r="N1828" s="3"/>
      <c r="P1828" s="3"/>
      <c r="R1828" s="3"/>
      <c r="T1828" s="3"/>
      <c r="V1828" s="3"/>
      <c r="X1828" s="3"/>
    </row>
    <row r="1829" spans="1:24" s="2" customFormat="1" x14ac:dyDescent="0.2">
      <c r="A1829" s="5"/>
      <c r="B1829" s="5"/>
      <c r="C1829" s="5"/>
      <c r="D1829" s="5"/>
      <c r="F1829" s="3"/>
      <c r="H1829" s="3"/>
      <c r="J1829" s="3"/>
      <c r="L1829" s="3"/>
      <c r="N1829" s="3"/>
      <c r="P1829" s="3"/>
      <c r="R1829" s="3"/>
      <c r="T1829" s="3"/>
      <c r="V1829" s="3"/>
      <c r="X1829" s="3"/>
    </row>
    <row r="1830" spans="1:24" s="2" customFormat="1" x14ac:dyDescent="0.2">
      <c r="A1830" s="5"/>
      <c r="B1830" s="5"/>
      <c r="C1830" s="5"/>
      <c r="D1830" s="5"/>
      <c r="F1830" s="3"/>
      <c r="H1830" s="3"/>
      <c r="J1830" s="3"/>
      <c r="L1830" s="3"/>
      <c r="N1830" s="3"/>
      <c r="P1830" s="3"/>
      <c r="R1830" s="3"/>
      <c r="T1830" s="3"/>
      <c r="V1830" s="3"/>
      <c r="X1830" s="3"/>
    </row>
    <row r="1831" spans="1:24" s="2" customFormat="1" x14ac:dyDescent="0.2">
      <c r="A1831" s="5"/>
      <c r="B1831" s="5"/>
      <c r="C1831" s="5"/>
      <c r="D1831" s="5"/>
      <c r="F1831" s="3"/>
      <c r="H1831" s="3"/>
      <c r="J1831" s="3"/>
      <c r="L1831" s="3"/>
      <c r="N1831" s="3"/>
      <c r="P1831" s="3"/>
      <c r="R1831" s="3"/>
      <c r="T1831" s="3"/>
      <c r="V1831" s="3"/>
      <c r="X1831" s="3"/>
    </row>
    <row r="1832" spans="1:24" s="2" customFormat="1" x14ac:dyDescent="0.2">
      <c r="A1832" s="5"/>
      <c r="B1832" s="5"/>
      <c r="C1832" s="5"/>
      <c r="D1832" s="5"/>
      <c r="F1832" s="3"/>
      <c r="H1832" s="3"/>
      <c r="J1832" s="3"/>
      <c r="L1832" s="3"/>
      <c r="N1832" s="3"/>
      <c r="P1832" s="3"/>
      <c r="R1832" s="3"/>
      <c r="T1832" s="3"/>
      <c r="V1832" s="3"/>
      <c r="X1832" s="3"/>
    </row>
    <row r="1833" spans="1:24" s="2" customFormat="1" x14ac:dyDescent="0.2">
      <c r="A1833" s="5"/>
      <c r="B1833" s="5"/>
      <c r="C1833" s="5"/>
      <c r="D1833" s="5"/>
      <c r="F1833" s="3"/>
      <c r="H1833" s="3"/>
      <c r="J1833" s="3"/>
      <c r="L1833" s="3"/>
      <c r="N1833" s="3"/>
      <c r="P1833" s="3"/>
      <c r="R1833" s="3"/>
      <c r="T1833" s="3"/>
      <c r="V1833" s="3"/>
      <c r="X1833" s="3"/>
    </row>
    <row r="1834" spans="1:24" s="2" customFormat="1" x14ac:dyDescent="0.2">
      <c r="A1834" s="5"/>
      <c r="B1834" s="5"/>
      <c r="C1834" s="5"/>
      <c r="D1834" s="5"/>
      <c r="F1834" s="3"/>
      <c r="H1834" s="3"/>
      <c r="J1834" s="3"/>
      <c r="L1834" s="3"/>
      <c r="N1834" s="3"/>
      <c r="P1834" s="3"/>
      <c r="R1834" s="3"/>
      <c r="T1834" s="3"/>
      <c r="V1834" s="3"/>
      <c r="X1834" s="3"/>
    </row>
    <row r="1835" spans="1:24" s="2" customFormat="1" x14ac:dyDescent="0.2">
      <c r="A1835" s="5"/>
      <c r="B1835" s="5"/>
      <c r="C1835" s="5"/>
      <c r="D1835" s="5"/>
      <c r="F1835" s="3"/>
      <c r="H1835" s="3"/>
      <c r="J1835" s="3"/>
      <c r="L1835" s="3"/>
      <c r="N1835" s="3"/>
      <c r="P1835" s="3"/>
      <c r="R1835" s="3"/>
      <c r="T1835" s="3"/>
      <c r="V1835" s="3"/>
      <c r="X1835" s="3"/>
    </row>
    <row r="1836" spans="1:24" s="2" customFormat="1" x14ac:dyDescent="0.2">
      <c r="A1836" s="5"/>
      <c r="B1836" s="5"/>
      <c r="C1836" s="5"/>
      <c r="D1836" s="5"/>
      <c r="F1836" s="3"/>
      <c r="H1836" s="3"/>
      <c r="J1836" s="3"/>
      <c r="L1836" s="3"/>
      <c r="N1836" s="3"/>
      <c r="P1836" s="3"/>
      <c r="R1836" s="3"/>
      <c r="T1836" s="3"/>
      <c r="V1836" s="3"/>
      <c r="X1836" s="3"/>
    </row>
    <row r="1837" spans="1:24" s="2" customFormat="1" x14ac:dyDescent="0.2">
      <c r="A1837" s="5"/>
      <c r="B1837" s="5"/>
      <c r="C1837" s="5"/>
      <c r="D1837" s="5"/>
      <c r="F1837" s="3"/>
      <c r="H1837" s="3"/>
      <c r="J1837" s="3"/>
      <c r="L1837" s="3"/>
      <c r="N1837" s="3"/>
      <c r="P1837" s="3"/>
      <c r="R1837" s="3"/>
      <c r="T1837" s="3"/>
      <c r="V1837" s="3"/>
      <c r="X1837" s="3"/>
    </row>
    <row r="1838" spans="1:24" s="2" customFormat="1" x14ac:dyDescent="0.2">
      <c r="A1838" s="5"/>
      <c r="B1838" s="5"/>
      <c r="C1838" s="5"/>
      <c r="D1838" s="5"/>
      <c r="F1838" s="3"/>
      <c r="H1838" s="3"/>
      <c r="J1838" s="3"/>
      <c r="L1838" s="3"/>
      <c r="N1838" s="3"/>
      <c r="P1838" s="3"/>
      <c r="R1838" s="3"/>
      <c r="T1838" s="3"/>
      <c r="V1838" s="3"/>
      <c r="X1838" s="3"/>
    </row>
    <row r="1839" spans="1:24" s="2" customFormat="1" x14ac:dyDescent="0.2">
      <c r="A1839" s="5"/>
      <c r="B1839" s="5"/>
      <c r="C1839" s="5"/>
      <c r="D1839" s="5"/>
      <c r="F1839" s="3"/>
      <c r="H1839" s="3"/>
      <c r="J1839" s="3"/>
      <c r="L1839" s="3"/>
      <c r="N1839" s="3"/>
      <c r="P1839" s="3"/>
      <c r="R1839" s="3"/>
      <c r="T1839" s="3"/>
      <c r="V1839" s="3"/>
      <c r="X1839" s="3"/>
    </row>
    <row r="1840" spans="1:24" s="2" customFormat="1" x14ac:dyDescent="0.2">
      <c r="A1840" s="5"/>
      <c r="B1840" s="5"/>
      <c r="C1840" s="5"/>
      <c r="D1840" s="5"/>
      <c r="F1840" s="3"/>
      <c r="H1840" s="3"/>
      <c r="J1840" s="3"/>
      <c r="L1840" s="3"/>
      <c r="N1840" s="3"/>
      <c r="P1840" s="3"/>
      <c r="R1840" s="3"/>
      <c r="T1840" s="3"/>
      <c r="V1840" s="3"/>
      <c r="X1840" s="3"/>
    </row>
    <row r="1841" spans="1:24" s="2" customFormat="1" x14ac:dyDescent="0.2">
      <c r="A1841" s="5"/>
      <c r="B1841" s="5"/>
      <c r="C1841" s="5"/>
      <c r="D1841" s="5"/>
      <c r="F1841" s="3"/>
      <c r="H1841" s="3"/>
      <c r="J1841" s="3"/>
      <c r="L1841" s="3"/>
      <c r="N1841" s="3"/>
      <c r="P1841" s="3"/>
      <c r="R1841" s="3"/>
      <c r="T1841" s="3"/>
      <c r="V1841" s="3"/>
      <c r="X1841" s="3"/>
    </row>
    <row r="1842" spans="1:24" s="2" customFormat="1" x14ac:dyDescent="0.2">
      <c r="A1842" s="5"/>
      <c r="B1842" s="5"/>
      <c r="C1842" s="5"/>
      <c r="D1842" s="5"/>
      <c r="F1842" s="3"/>
      <c r="H1842" s="3"/>
      <c r="J1842" s="3"/>
      <c r="L1842" s="3"/>
      <c r="N1842" s="3"/>
      <c r="P1842" s="3"/>
      <c r="R1842" s="3"/>
      <c r="T1842" s="3"/>
      <c r="V1842" s="3"/>
      <c r="X1842" s="3"/>
    </row>
    <row r="1843" spans="1:24" s="2" customFormat="1" x14ac:dyDescent="0.2">
      <c r="A1843" s="5"/>
      <c r="B1843" s="5"/>
      <c r="C1843" s="5"/>
      <c r="D1843" s="5"/>
      <c r="F1843" s="3"/>
      <c r="H1843" s="3"/>
      <c r="J1843" s="3"/>
      <c r="L1843" s="3"/>
      <c r="N1843" s="3"/>
      <c r="P1843" s="3"/>
      <c r="R1843" s="3"/>
      <c r="T1843" s="3"/>
      <c r="V1843" s="3"/>
      <c r="X1843" s="3"/>
    </row>
    <row r="1844" spans="1:24" s="2" customFormat="1" x14ac:dyDescent="0.2">
      <c r="A1844" s="5"/>
      <c r="B1844" s="5"/>
      <c r="C1844" s="5"/>
      <c r="D1844" s="5"/>
      <c r="F1844" s="3"/>
      <c r="H1844" s="3"/>
      <c r="J1844" s="3"/>
      <c r="L1844" s="3"/>
      <c r="N1844" s="3"/>
      <c r="P1844" s="3"/>
      <c r="R1844" s="3"/>
      <c r="T1844" s="3"/>
      <c r="V1844" s="3"/>
      <c r="X1844" s="3"/>
    </row>
    <row r="1845" spans="1:24" s="2" customFormat="1" x14ac:dyDescent="0.2">
      <c r="A1845" s="5"/>
      <c r="B1845" s="5"/>
      <c r="C1845" s="5"/>
      <c r="D1845" s="5"/>
      <c r="F1845" s="3"/>
      <c r="H1845" s="3"/>
      <c r="J1845" s="3"/>
      <c r="L1845" s="3"/>
      <c r="N1845" s="3"/>
      <c r="P1845" s="3"/>
      <c r="R1845" s="3"/>
      <c r="T1845" s="3"/>
      <c r="V1845" s="3"/>
      <c r="X1845" s="3"/>
    </row>
    <row r="1846" spans="1:24" s="2" customFormat="1" x14ac:dyDescent="0.2">
      <c r="A1846" s="5"/>
      <c r="B1846" s="5"/>
      <c r="C1846" s="5"/>
      <c r="D1846" s="5"/>
      <c r="F1846" s="3"/>
      <c r="H1846" s="3"/>
      <c r="J1846" s="3"/>
      <c r="L1846" s="3"/>
      <c r="N1846" s="3"/>
      <c r="P1846" s="3"/>
      <c r="R1846" s="3"/>
      <c r="T1846" s="3"/>
      <c r="V1846" s="3"/>
      <c r="X1846" s="3"/>
    </row>
    <row r="1847" spans="1:24" s="2" customFormat="1" x14ac:dyDescent="0.2">
      <c r="A1847" s="5"/>
      <c r="B1847" s="5"/>
      <c r="C1847" s="5"/>
      <c r="D1847" s="5"/>
      <c r="F1847" s="3"/>
      <c r="H1847" s="3"/>
      <c r="J1847" s="3"/>
      <c r="L1847" s="3"/>
      <c r="N1847" s="3"/>
      <c r="P1847" s="3"/>
      <c r="R1847" s="3"/>
      <c r="T1847" s="3"/>
      <c r="V1847" s="3"/>
      <c r="X1847" s="3"/>
    </row>
    <row r="1848" spans="1:24" s="2" customFormat="1" x14ac:dyDescent="0.2">
      <c r="A1848" s="5"/>
      <c r="B1848" s="5"/>
      <c r="C1848" s="5"/>
      <c r="D1848" s="5"/>
      <c r="F1848" s="3"/>
      <c r="H1848" s="3"/>
      <c r="J1848" s="3"/>
      <c r="L1848" s="3"/>
      <c r="N1848" s="3"/>
      <c r="P1848" s="3"/>
      <c r="R1848" s="3"/>
      <c r="T1848" s="3"/>
      <c r="V1848" s="3"/>
      <c r="X1848" s="3"/>
    </row>
    <row r="1849" spans="1:24" s="2" customFormat="1" x14ac:dyDescent="0.2">
      <c r="A1849" s="5"/>
      <c r="B1849" s="5"/>
      <c r="C1849" s="5"/>
      <c r="D1849" s="5"/>
      <c r="F1849" s="3"/>
      <c r="H1849" s="3"/>
      <c r="J1849" s="3"/>
      <c r="L1849" s="3"/>
      <c r="N1849" s="3"/>
      <c r="P1849" s="3"/>
      <c r="R1849" s="3"/>
      <c r="T1849" s="3"/>
      <c r="V1849" s="3"/>
      <c r="X1849" s="3"/>
    </row>
    <row r="1850" spans="1:24" s="2" customFormat="1" x14ac:dyDescent="0.2">
      <c r="A1850" s="5"/>
      <c r="B1850" s="5"/>
      <c r="C1850" s="5"/>
      <c r="D1850" s="5"/>
      <c r="F1850" s="3"/>
      <c r="H1850" s="3"/>
      <c r="J1850" s="3"/>
      <c r="L1850" s="3"/>
      <c r="N1850" s="3"/>
      <c r="P1850" s="3"/>
      <c r="R1850" s="3"/>
      <c r="T1850" s="3"/>
      <c r="V1850" s="3"/>
      <c r="X1850" s="3"/>
    </row>
    <row r="1851" spans="1:24" s="2" customFormat="1" x14ac:dyDescent="0.2">
      <c r="A1851" s="5"/>
      <c r="B1851" s="5"/>
      <c r="C1851" s="5"/>
      <c r="D1851" s="5"/>
      <c r="F1851" s="3"/>
      <c r="H1851" s="3"/>
      <c r="J1851" s="3"/>
      <c r="L1851" s="3"/>
      <c r="N1851" s="3"/>
      <c r="P1851" s="3"/>
      <c r="R1851" s="3"/>
      <c r="T1851" s="3"/>
      <c r="V1851" s="3"/>
      <c r="X1851" s="3"/>
    </row>
    <row r="1852" spans="1:24" s="2" customFormat="1" x14ac:dyDescent="0.2">
      <c r="A1852" s="5"/>
      <c r="B1852" s="5"/>
      <c r="C1852" s="5"/>
      <c r="D1852" s="5"/>
      <c r="F1852" s="3"/>
      <c r="H1852" s="3"/>
      <c r="J1852" s="3"/>
      <c r="L1852" s="3"/>
      <c r="N1852" s="3"/>
      <c r="P1852" s="3"/>
      <c r="R1852" s="3"/>
      <c r="T1852" s="3"/>
      <c r="V1852" s="3"/>
      <c r="X1852" s="3"/>
    </row>
    <row r="1853" spans="1:24" s="2" customFormat="1" x14ac:dyDescent="0.2">
      <c r="A1853" s="5"/>
      <c r="B1853" s="5"/>
      <c r="C1853" s="5"/>
      <c r="D1853" s="5"/>
      <c r="F1853" s="3"/>
      <c r="H1853" s="3"/>
      <c r="J1853" s="3"/>
      <c r="L1853" s="3"/>
      <c r="N1853" s="3"/>
      <c r="P1853" s="3"/>
      <c r="R1853" s="3"/>
      <c r="T1853" s="3"/>
      <c r="V1853" s="3"/>
      <c r="X1853" s="3"/>
    </row>
    <row r="1854" spans="1:24" s="2" customFormat="1" x14ac:dyDescent="0.2">
      <c r="A1854" s="5"/>
      <c r="B1854" s="5"/>
      <c r="C1854" s="5"/>
      <c r="D1854" s="5"/>
      <c r="F1854" s="3"/>
      <c r="H1854" s="3"/>
      <c r="J1854" s="3"/>
      <c r="L1854" s="3"/>
      <c r="N1854" s="3"/>
      <c r="P1854" s="3"/>
      <c r="R1854" s="3"/>
      <c r="T1854" s="3"/>
      <c r="V1854" s="3"/>
      <c r="X1854" s="3"/>
    </row>
    <row r="1855" spans="1:24" s="2" customFormat="1" x14ac:dyDescent="0.2">
      <c r="A1855" s="5"/>
      <c r="B1855" s="5"/>
      <c r="C1855" s="5"/>
      <c r="D1855" s="5"/>
      <c r="F1855" s="3"/>
      <c r="H1855" s="3"/>
      <c r="J1855" s="3"/>
      <c r="L1855" s="3"/>
      <c r="N1855" s="3"/>
      <c r="P1855" s="3"/>
      <c r="R1855" s="3"/>
      <c r="T1855" s="3"/>
      <c r="V1855" s="3"/>
      <c r="X1855" s="3"/>
    </row>
    <row r="1856" spans="1:24" s="2" customFormat="1" x14ac:dyDescent="0.2">
      <c r="A1856" s="5"/>
      <c r="B1856" s="5"/>
      <c r="C1856" s="5"/>
      <c r="D1856" s="5"/>
      <c r="F1856" s="3"/>
      <c r="H1856" s="3"/>
      <c r="J1856" s="3"/>
      <c r="L1856" s="3"/>
      <c r="N1856" s="3"/>
      <c r="P1856" s="3"/>
      <c r="R1856" s="3"/>
      <c r="T1856" s="3"/>
      <c r="V1856" s="3"/>
      <c r="X1856" s="3"/>
    </row>
    <row r="1857" spans="1:24" s="2" customFormat="1" x14ac:dyDescent="0.2">
      <c r="A1857" s="5"/>
      <c r="B1857" s="5"/>
      <c r="C1857" s="5"/>
      <c r="D1857" s="5"/>
      <c r="F1857" s="3"/>
      <c r="H1857" s="3"/>
      <c r="J1857" s="3"/>
      <c r="L1857" s="3"/>
      <c r="N1857" s="3"/>
      <c r="P1857" s="3"/>
      <c r="R1857" s="3"/>
      <c r="T1857" s="3"/>
      <c r="V1857" s="3"/>
      <c r="X1857" s="3"/>
    </row>
    <row r="1858" spans="1:24" s="2" customFormat="1" x14ac:dyDescent="0.2">
      <c r="A1858" s="5"/>
      <c r="B1858" s="5"/>
      <c r="C1858" s="5"/>
      <c r="D1858" s="5"/>
      <c r="F1858" s="3"/>
      <c r="H1858" s="3"/>
      <c r="J1858" s="3"/>
      <c r="L1858" s="3"/>
      <c r="N1858" s="3"/>
      <c r="P1858" s="3"/>
      <c r="R1858" s="3"/>
      <c r="T1858" s="3"/>
      <c r="V1858" s="3"/>
      <c r="X1858" s="3"/>
    </row>
    <row r="1859" spans="1:24" s="2" customFormat="1" x14ac:dyDescent="0.2">
      <c r="A1859" s="5"/>
      <c r="B1859" s="5"/>
      <c r="C1859" s="5"/>
      <c r="D1859" s="5"/>
      <c r="F1859" s="3"/>
      <c r="H1859" s="3"/>
      <c r="J1859" s="3"/>
      <c r="L1859" s="3"/>
      <c r="N1859" s="3"/>
      <c r="P1859" s="3"/>
      <c r="R1859" s="3"/>
      <c r="T1859" s="3"/>
      <c r="V1859" s="3"/>
      <c r="X1859" s="3"/>
    </row>
    <row r="1860" spans="1:24" s="2" customFormat="1" x14ac:dyDescent="0.2">
      <c r="A1860" s="5"/>
      <c r="B1860" s="5"/>
      <c r="C1860" s="5"/>
      <c r="D1860" s="5"/>
      <c r="F1860" s="3"/>
      <c r="H1860" s="3"/>
      <c r="J1860" s="3"/>
      <c r="L1860" s="3"/>
      <c r="N1860" s="3"/>
      <c r="P1860" s="3"/>
      <c r="R1860" s="3"/>
      <c r="T1860" s="3"/>
      <c r="V1860" s="3"/>
      <c r="X1860" s="3"/>
    </row>
    <row r="1861" spans="1:24" s="2" customFormat="1" x14ac:dyDescent="0.2">
      <c r="A1861" s="5"/>
      <c r="B1861" s="5"/>
      <c r="C1861" s="5"/>
      <c r="D1861" s="5"/>
      <c r="F1861" s="3"/>
      <c r="H1861" s="3"/>
      <c r="J1861" s="3"/>
      <c r="L1861" s="3"/>
      <c r="N1861" s="3"/>
      <c r="P1861" s="3"/>
      <c r="R1861" s="3"/>
      <c r="T1861" s="3"/>
      <c r="V1861" s="3"/>
      <c r="X1861" s="3"/>
    </row>
    <row r="1862" spans="1:24" s="2" customFormat="1" x14ac:dyDescent="0.2">
      <c r="A1862" s="5"/>
      <c r="B1862" s="5"/>
      <c r="C1862" s="5"/>
      <c r="D1862" s="5"/>
      <c r="F1862" s="3"/>
      <c r="H1862" s="3"/>
      <c r="J1862" s="3"/>
      <c r="L1862" s="3"/>
      <c r="N1862" s="3"/>
      <c r="P1862" s="3"/>
      <c r="R1862" s="3"/>
      <c r="T1862" s="3"/>
      <c r="V1862" s="3"/>
      <c r="X1862" s="3"/>
    </row>
    <row r="1863" spans="1:24" s="2" customFormat="1" x14ac:dyDescent="0.2">
      <c r="A1863" s="5"/>
      <c r="B1863" s="5"/>
      <c r="C1863" s="5"/>
      <c r="D1863" s="5"/>
      <c r="F1863" s="3"/>
      <c r="H1863" s="3"/>
      <c r="J1863" s="3"/>
      <c r="L1863" s="3"/>
      <c r="N1863" s="3"/>
      <c r="P1863" s="3"/>
      <c r="R1863" s="3"/>
      <c r="T1863" s="3"/>
      <c r="V1863" s="3"/>
      <c r="X1863" s="3"/>
    </row>
    <row r="1864" spans="1:24" s="2" customFormat="1" x14ac:dyDescent="0.2">
      <c r="A1864" s="5"/>
      <c r="B1864" s="5"/>
      <c r="C1864" s="5"/>
      <c r="D1864" s="5"/>
      <c r="F1864" s="3"/>
      <c r="H1864" s="3"/>
      <c r="J1864" s="3"/>
      <c r="L1864" s="3"/>
      <c r="N1864" s="3"/>
      <c r="P1864" s="3"/>
      <c r="R1864" s="3"/>
      <c r="T1864" s="3"/>
      <c r="V1864" s="3"/>
      <c r="X1864" s="3"/>
    </row>
    <row r="1865" spans="1:24" s="2" customFormat="1" x14ac:dyDescent="0.2">
      <c r="A1865" s="5"/>
      <c r="B1865" s="5"/>
      <c r="C1865" s="5"/>
      <c r="D1865" s="5"/>
      <c r="F1865" s="3"/>
      <c r="H1865" s="3"/>
      <c r="J1865" s="3"/>
      <c r="L1865" s="3"/>
      <c r="N1865" s="3"/>
      <c r="P1865" s="3"/>
      <c r="R1865" s="3"/>
      <c r="T1865" s="3"/>
      <c r="V1865" s="3"/>
      <c r="X1865" s="3"/>
    </row>
    <row r="1866" spans="1:24" s="2" customFormat="1" x14ac:dyDescent="0.2">
      <c r="A1866" s="5"/>
      <c r="B1866" s="5"/>
      <c r="C1866" s="5"/>
      <c r="D1866" s="5"/>
      <c r="F1866" s="3"/>
      <c r="H1866" s="3"/>
      <c r="J1866" s="3"/>
      <c r="L1866" s="3"/>
      <c r="N1866" s="3"/>
      <c r="P1866" s="3"/>
      <c r="R1866" s="3"/>
      <c r="T1866" s="3"/>
      <c r="V1866" s="3"/>
      <c r="X1866" s="3"/>
    </row>
    <row r="1867" spans="1:24" s="2" customFormat="1" x14ac:dyDescent="0.2">
      <c r="A1867" s="5"/>
      <c r="B1867" s="5"/>
      <c r="C1867" s="5"/>
      <c r="D1867" s="5"/>
      <c r="F1867" s="3"/>
      <c r="H1867" s="3"/>
      <c r="J1867" s="3"/>
      <c r="L1867" s="3"/>
      <c r="N1867" s="3"/>
      <c r="P1867" s="3"/>
      <c r="R1867" s="3"/>
      <c r="T1867" s="3"/>
      <c r="V1867" s="3"/>
      <c r="X1867" s="3"/>
    </row>
    <row r="1868" spans="1:24" s="2" customFormat="1" x14ac:dyDescent="0.2">
      <c r="A1868" s="5"/>
      <c r="B1868" s="5"/>
      <c r="C1868" s="5"/>
      <c r="D1868" s="5"/>
      <c r="F1868" s="3"/>
      <c r="H1868" s="3"/>
      <c r="J1868" s="3"/>
      <c r="L1868" s="3"/>
      <c r="N1868" s="3"/>
      <c r="P1868" s="3"/>
      <c r="R1868" s="3"/>
      <c r="T1868" s="3"/>
      <c r="V1868" s="3"/>
      <c r="X1868" s="3"/>
    </row>
    <row r="1869" spans="1:24" s="2" customFormat="1" x14ac:dyDescent="0.2">
      <c r="A1869" s="5"/>
      <c r="B1869" s="5"/>
      <c r="C1869" s="5"/>
      <c r="D1869" s="5"/>
      <c r="F1869" s="3"/>
      <c r="H1869" s="3"/>
      <c r="J1869" s="3"/>
      <c r="L1869" s="3"/>
      <c r="N1869" s="3"/>
      <c r="P1869" s="3"/>
      <c r="R1869" s="3"/>
      <c r="T1869" s="3"/>
      <c r="V1869" s="3"/>
      <c r="X1869" s="3"/>
    </row>
    <row r="1870" spans="1:24" s="2" customFormat="1" x14ac:dyDescent="0.2">
      <c r="A1870" s="5"/>
      <c r="B1870" s="5"/>
      <c r="C1870" s="5"/>
      <c r="D1870" s="5"/>
      <c r="F1870" s="3"/>
      <c r="H1870" s="3"/>
      <c r="J1870" s="3"/>
      <c r="L1870" s="3"/>
      <c r="N1870" s="3"/>
      <c r="P1870" s="3"/>
      <c r="R1870" s="3"/>
      <c r="T1870" s="3"/>
      <c r="V1870" s="3"/>
      <c r="X1870" s="3"/>
    </row>
    <row r="1871" spans="1:24" s="2" customFormat="1" x14ac:dyDescent="0.2">
      <c r="A1871" s="5"/>
      <c r="B1871" s="5"/>
      <c r="C1871" s="5"/>
      <c r="D1871" s="5"/>
      <c r="F1871" s="3"/>
      <c r="H1871" s="3"/>
      <c r="J1871" s="3"/>
      <c r="L1871" s="3"/>
      <c r="N1871" s="3"/>
      <c r="P1871" s="3"/>
      <c r="R1871" s="3"/>
      <c r="T1871" s="3"/>
      <c r="V1871" s="3"/>
      <c r="X1871" s="3"/>
    </row>
    <row r="1872" spans="1:24" s="2" customFormat="1" x14ac:dyDescent="0.2">
      <c r="A1872" s="5"/>
      <c r="B1872" s="5"/>
      <c r="C1872" s="5"/>
      <c r="D1872" s="5"/>
      <c r="F1872" s="3"/>
      <c r="H1872" s="3"/>
      <c r="J1872" s="3"/>
      <c r="L1872" s="3"/>
      <c r="N1872" s="3"/>
      <c r="P1872" s="3"/>
      <c r="R1872" s="3"/>
      <c r="T1872" s="3"/>
      <c r="V1872" s="3"/>
      <c r="X1872" s="3"/>
    </row>
    <row r="1873" spans="1:24" s="2" customFormat="1" x14ac:dyDescent="0.2">
      <c r="A1873" s="5"/>
      <c r="B1873" s="5"/>
      <c r="C1873" s="5"/>
      <c r="D1873" s="5"/>
      <c r="F1873" s="3"/>
      <c r="H1873" s="3"/>
      <c r="J1873" s="3"/>
      <c r="L1873" s="3"/>
      <c r="N1873" s="3"/>
      <c r="P1873" s="3"/>
      <c r="R1873" s="3"/>
      <c r="T1873" s="3"/>
      <c r="V1873" s="3"/>
      <c r="X1873" s="3"/>
    </row>
    <row r="1874" spans="1:24" s="2" customFormat="1" x14ac:dyDescent="0.2">
      <c r="A1874" s="5"/>
      <c r="B1874" s="5"/>
      <c r="C1874" s="5"/>
      <c r="D1874" s="5"/>
      <c r="F1874" s="3"/>
      <c r="H1874" s="3"/>
      <c r="J1874" s="3"/>
      <c r="L1874" s="3"/>
      <c r="N1874" s="3"/>
      <c r="P1874" s="3"/>
      <c r="R1874" s="3"/>
      <c r="T1874" s="3"/>
      <c r="V1874" s="3"/>
      <c r="X1874" s="3"/>
    </row>
    <row r="1875" spans="1:24" s="2" customFormat="1" x14ac:dyDescent="0.2">
      <c r="A1875" s="5"/>
      <c r="B1875" s="5"/>
      <c r="C1875" s="5"/>
      <c r="D1875" s="5"/>
      <c r="F1875" s="3"/>
      <c r="H1875" s="3"/>
      <c r="J1875" s="3"/>
      <c r="L1875" s="3"/>
      <c r="N1875" s="3"/>
      <c r="P1875" s="3"/>
      <c r="R1875" s="3"/>
      <c r="T1875" s="3"/>
      <c r="V1875" s="3"/>
      <c r="X1875" s="3"/>
    </row>
    <row r="1876" spans="1:24" s="2" customFormat="1" x14ac:dyDescent="0.2">
      <c r="A1876" s="5"/>
      <c r="B1876" s="5"/>
      <c r="C1876" s="5"/>
      <c r="D1876" s="5"/>
      <c r="F1876" s="3"/>
      <c r="H1876" s="3"/>
      <c r="J1876" s="3"/>
      <c r="L1876" s="3"/>
      <c r="N1876" s="3"/>
      <c r="P1876" s="3"/>
      <c r="R1876" s="3"/>
      <c r="T1876" s="3"/>
      <c r="V1876" s="3"/>
      <c r="X1876" s="3"/>
    </row>
    <row r="1877" spans="1:24" s="2" customFormat="1" x14ac:dyDescent="0.2">
      <c r="A1877" s="5"/>
      <c r="B1877" s="5"/>
      <c r="C1877" s="5"/>
      <c r="D1877" s="5"/>
      <c r="F1877" s="3"/>
      <c r="H1877" s="3"/>
      <c r="J1877" s="3"/>
      <c r="L1877" s="3"/>
      <c r="N1877" s="3"/>
      <c r="P1877" s="3"/>
      <c r="R1877" s="3"/>
      <c r="T1877" s="3"/>
      <c r="V1877" s="3"/>
      <c r="X1877" s="3"/>
    </row>
    <row r="1878" spans="1:24" s="2" customFormat="1" x14ac:dyDescent="0.2">
      <c r="A1878" s="5"/>
      <c r="B1878" s="5"/>
      <c r="C1878" s="5"/>
      <c r="D1878" s="5"/>
      <c r="F1878" s="3"/>
      <c r="H1878" s="3"/>
      <c r="J1878" s="3"/>
      <c r="L1878" s="3"/>
      <c r="N1878" s="3"/>
      <c r="P1878" s="3"/>
      <c r="R1878" s="3"/>
      <c r="T1878" s="3"/>
      <c r="V1878" s="3"/>
      <c r="X1878" s="3"/>
    </row>
    <row r="1879" spans="1:24" s="2" customFormat="1" x14ac:dyDescent="0.2">
      <c r="A1879" s="5"/>
      <c r="B1879" s="5"/>
      <c r="C1879" s="5"/>
      <c r="D1879" s="5"/>
      <c r="F1879" s="3"/>
      <c r="H1879" s="3"/>
      <c r="J1879" s="3"/>
      <c r="L1879" s="3"/>
      <c r="N1879" s="3"/>
      <c r="P1879" s="3"/>
      <c r="R1879" s="3"/>
      <c r="T1879" s="3"/>
      <c r="V1879" s="3"/>
      <c r="X1879" s="3"/>
    </row>
    <row r="1880" spans="1:24" s="2" customFormat="1" x14ac:dyDescent="0.2">
      <c r="A1880" s="5"/>
      <c r="B1880" s="5"/>
      <c r="C1880" s="5"/>
      <c r="D1880" s="5"/>
      <c r="F1880" s="3"/>
      <c r="H1880" s="3"/>
      <c r="J1880" s="3"/>
      <c r="L1880" s="3"/>
      <c r="N1880" s="3"/>
      <c r="P1880" s="3"/>
      <c r="R1880" s="3"/>
      <c r="T1880" s="3"/>
      <c r="V1880" s="3"/>
      <c r="X1880" s="3"/>
    </row>
    <row r="1881" spans="1:24" s="2" customFormat="1" x14ac:dyDescent="0.2">
      <c r="A1881" s="5"/>
      <c r="B1881" s="5"/>
      <c r="C1881" s="5"/>
      <c r="D1881" s="5"/>
      <c r="F1881" s="3"/>
      <c r="H1881" s="3"/>
      <c r="J1881" s="3"/>
      <c r="L1881" s="3"/>
      <c r="N1881" s="3"/>
      <c r="P1881" s="3"/>
      <c r="R1881" s="3"/>
      <c r="T1881" s="3"/>
      <c r="V1881" s="3"/>
      <c r="X1881" s="3"/>
    </row>
    <row r="1882" spans="1:24" s="2" customFormat="1" x14ac:dyDescent="0.2">
      <c r="A1882" s="5"/>
      <c r="B1882" s="5"/>
      <c r="C1882" s="5"/>
      <c r="D1882" s="5"/>
      <c r="F1882" s="3"/>
      <c r="H1882" s="3"/>
      <c r="J1882" s="3"/>
      <c r="L1882" s="3"/>
      <c r="N1882" s="3"/>
      <c r="P1882" s="3"/>
      <c r="R1882" s="3"/>
      <c r="T1882" s="3"/>
      <c r="V1882" s="3"/>
      <c r="X1882" s="3"/>
    </row>
    <row r="1883" spans="1:24" s="2" customFormat="1" x14ac:dyDescent="0.2">
      <c r="A1883" s="5"/>
      <c r="B1883" s="5"/>
      <c r="C1883" s="5"/>
      <c r="D1883" s="5"/>
      <c r="F1883" s="3"/>
      <c r="H1883" s="3"/>
      <c r="J1883" s="3"/>
      <c r="L1883" s="3"/>
      <c r="N1883" s="3"/>
      <c r="P1883" s="3"/>
      <c r="R1883" s="3"/>
      <c r="T1883" s="3"/>
      <c r="V1883" s="3"/>
      <c r="X1883" s="3"/>
    </row>
    <row r="1884" spans="1:24" s="2" customFormat="1" x14ac:dyDescent="0.2">
      <c r="A1884" s="5"/>
      <c r="B1884" s="5"/>
      <c r="C1884" s="5"/>
      <c r="D1884" s="5"/>
      <c r="F1884" s="3"/>
      <c r="H1884" s="3"/>
      <c r="J1884" s="3"/>
      <c r="L1884" s="3"/>
      <c r="N1884" s="3"/>
      <c r="P1884" s="3"/>
      <c r="R1884" s="3"/>
      <c r="T1884" s="3"/>
      <c r="V1884" s="3"/>
      <c r="X1884" s="3"/>
    </row>
    <row r="1885" spans="1:24" s="2" customFormat="1" x14ac:dyDescent="0.2">
      <c r="A1885" s="5"/>
      <c r="B1885" s="5"/>
      <c r="C1885" s="5"/>
      <c r="D1885" s="5"/>
      <c r="F1885" s="3"/>
      <c r="H1885" s="3"/>
      <c r="J1885" s="3"/>
      <c r="L1885" s="3"/>
      <c r="N1885" s="3"/>
      <c r="P1885" s="3"/>
      <c r="R1885" s="3"/>
      <c r="T1885" s="3"/>
      <c r="V1885" s="3"/>
      <c r="X1885" s="3"/>
    </row>
    <row r="1886" spans="1:24" s="2" customFormat="1" x14ac:dyDescent="0.2">
      <c r="A1886" s="5"/>
      <c r="B1886" s="5"/>
      <c r="C1886" s="5"/>
      <c r="D1886" s="5"/>
      <c r="F1886" s="3"/>
      <c r="H1886" s="3"/>
      <c r="J1886" s="3"/>
      <c r="L1886" s="3"/>
      <c r="N1886" s="3"/>
      <c r="P1886" s="3"/>
      <c r="R1886" s="3"/>
      <c r="T1886" s="3"/>
      <c r="V1886" s="3"/>
      <c r="X1886" s="3"/>
    </row>
    <row r="1887" spans="1:24" s="2" customFormat="1" x14ac:dyDescent="0.2">
      <c r="A1887" s="5"/>
      <c r="B1887" s="5"/>
      <c r="C1887" s="5"/>
      <c r="D1887" s="5"/>
      <c r="F1887" s="3"/>
      <c r="H1887" s="3"/>
      <c r="J1887" s="3"/>
      <c r="L1887" s="3"/>
      <c r="N1887" s="3"/>
      <c r="P1887" s="3"/>
      <c r="R1887" s="3"/>
      <c r="T1887" s="3"/>
      <c r="V1887" s="3"/>
      <c r="X1887" s="3"/>
    </row>
    <row r="1888" spans="1:24" s="2" customFormat="1" x14ac:dyDescent="0.2">
      <c r="A1888" s="5"/>
      <c r="B1888" s="5"/>
      <c r="C1888" s="5"/>
      <c r="D1888" s="5"/>
      <c r="F1888" s="3"/>
      <c r="H1888" s="3"/>
      <c r="J1888" s="3"/>
      <c r="L1888" s="3"/>
      <c r="N1888" s="3"/>
      <c r="P1888" s="3"/>
      <c r="R1888" s="3"/>
      <c r="T1888" s="3"/>
      <c r="V1888" s="3"/>
      <c r="X1888" s="3"/>
    </row>
    <row r="1889" spans="1:24" s="2" customFormat="1" x14ac:dyDescent="0.2">
      <c r="A1889" s="5"/>
      <c r="B1889" s="5"/>
      <c r="C1889" s="5"/>
      <c r="D1889" s="5"/>
      <c r="F1889" s="3"/>
      <c r="H1889" s="3"/>
      <c r="J1889" s="3"/>
      <c r="L1889" s="3"/>
      <c r="N1889" s="3"/>
      <c r="P1889" s="3"/>
      <c r="R1889" s="3"/>
      <c r="T1889" s="3"/>
      <c r="V1889" s="3"/>
      <c r="X1889" s="3"/>
    </row>
    <row r="1890" spans="1:24" s="2" customFormat="1" x14ac:dyDescent="0.2">
      <c r="A1890" s="5"/>
      <c r="B1890" s="5"/>
      <c r="C1890" s="5"/>
      <c r="D1890" s="5"/>
      <c r="F1890" s="3"/>
      <c r="H1890" s="3"/>
      <c r="J1890" s="3"/>
      <c r="L1890" s="3"/>
      <c r="N1890" s="3"/>
      <c r="P1890" s="3"/>
      <c r="R1890" s="3"/>
      <c r="T1890" s="3"/>
      <c r="V1890" s="3"/>
      <c r="X1890" s="3"/>
    </row>
    <row r="1891" spans="1:24" s="2" customFormat="1" x14ac:dyDescent="0.2">
      <c r="A1891" s="5"/>
      <c r="B1891" s="5"/>
      <c r="C1891" s="5"/>
      <c r="D1891" s="5"/>
      <c r="F1891" s="3"/>
      <c r="H1891" s="3"/>
      <c r="J1891" s="3"/>
      <c r="L1891" s="3"/>
      <c r="N1891" s="3"/>
      <c r="P1891" s="3"/>
      <c r="R1891" s="3"/>
      <c r="T1891" s="3"/>
      <c r="V1891" s="3"/>
      <c r="X1891" s="3"/>
    </row>
    <row r="1892" spans="1:24" s="2" customFormat="1" x14ac:dyDescent="0.2">
      <c r="A1892" s="5"/>
      <c r="B1892" s="5"/>
      <c r="C1892" s="5"/>
      <c r="D1892" s="5"/>
      <c r="F1892" s="3"/>
      <c r="H1892" s="3"/>
      <c r="J1892" s="3"/>
      <c r="L1892" s="3"/>
      <c r="N1892" s="3"/>
      <c r="P1892" s="3"/>
      <c r="R1892" s="3"/>
      <c r="T1892" s="3"/>
      <c r="V1892" s="3"/>
      <c r="X1892" s="3"/>
    </row>
    <row r="1893" spans="1:24" s="2" customFormat="1" x14ac:dyDescent="0.2">
      <c r="A1893" s="5"/>
      <c r="B1893" s="5"/>
      <c r="C1893" s="5"/>
      <c r="D1893" s="5"/>
      <c r="F1893" s="3"/>
      <c r="H1893" s="3"/>
      <c r="J1893" s="3"/>
      <c r="L1893" s="3"/>
      <c r="N1893" s="3"/>
      <c r="P1893" s="3"/>
      <c r="R1893" s="3"/>
      <c r="T1893" s="3"/>
      <c r="V1893" s="3"/>
      <c r="X1893" s="3"/>
    </row>
    <row r="1894" spans="1:24" s="2" customFormat="1" x14ac:dyDescent="0.2">
      <c r="A1894" s="5"/>
      <c r="B1894" s="5"/>
      <c r="C1894" s="5"/>
      <c r="D1894" s="5"/>
      <c r="F1894" s="3"/>
      <c r="H1894" s="3"/>
      <c r="J1894" s="3"/>
      <c r="L1894" s="3"/>
      <c r="N1894" s="3"/>
      <c r="P1894" s="3"/>
      <c r="R1894" s="3"/>
      <c r="T1894" s="3"/>
      <c r="V1894" s="3"/>
      <c r="X1894" s="3"/>
    </row>
    <row r="1895" spans="1:24" s="2" customFormat="1" x14ac:dyDescent="0.2">
      <c r="A1895" s="5"/>
      <c r="B1895" s="5"/>
      <c r="C1895" s="5"/>
      <c r="D1895" s="5"/>
      <c r="F1895" s="3"/>
      <c r="H1895" s="3"/>
      <c r="J1895" s="3"/>
      <c r="L1895" s="3"/>
      <c r="N1895" s="3"/>
      <c r="P1895" s="3"/>
      <c r="R1895" s="3"/>
      <c r="T1895" s="3"/>
      <c r="V1895" s="3"/>
      <c r="X1895" s="3"/>
    </row>
    <row r="1896" spans="1:24" s="2" customFormat="1" x14ac:dyDescent="0.2">
      <c r="A1896" s="5"/>
      <c r="B1896" s="5"/>
      <c r="C1896" s="5"/>
      <c r="D1896" s="5"/>
      <c r="F1896" s="3"/>
      <c r="H1896" s="3"/>
      <c r="J1896" s="3"/>
      <c r="L1896" s="3"/>
      <c r="N1896" s="3"/>
      <c r="P1896" s="3"/>
      <c r="R1896" s="3"/>
      <c r="T1896" s="3"/>
      <c r="V1896" s="3"/>
      <c r="X1896" s="3"/>
    </row>
    <row r="1897" spans="1:24" s="2" customFormat="1" x14ac:dyDescent="0.2">
      <c r="A1897" s="5"/>
      <c r="B1897" s="5"/>
      <c r="C1897" s="5"/>
      <c r="D1897" s="5"/>
      <c r="F1897" s="3"/>
      <c r="H1897" s="3"/>
      <c r="J1897" s="3"/>
      <c r="L1897" s="3"/>
      <c r="N1897" s="3"/>
      <c r="P1897" s="3"/>
      <c r="R1897" s="3"/>
      <c r="T1897" s="3"/>
      <c r="V1897" s="3"/>
      <c r="X1897" s="3"/>
    </row>
    <row r="1898" spans="1:24" s="2" customFormat="1" x14ac:dyDescent="0.2">
      <c r="A1898" s="5"/>
      <c r="B1898" s="5"/>
      <c r="C1898" s="5"/>
      <c r="D1898" s="5"/>
      <c r="F1898" s="3"/>
      <c r="H1898" s="3"/>
      <c r="J1898" s="3"/>
      <c r="L1898" s="3"/>
      <c r="N1898" s="3"/>
      <c r="P1898" s="3"/>
      <c r="R1898" s="3"/>
      <c r="T1898" s="3"/>
      <c r="V1898" s="3"/>
      <c r="X1898" s="3"/>
    </row>
    <row r="1899" spans="1:24" s="2" customFormat="1" x14ac:dyDescent="0.2">
      <c r="A1899" s="5"/>
      <c r="B1899" s="5"/>
      <c r="C1899" s="5"/>
      <c r="D1899" s="5"/>
      <c r="F1899" s="3"/>
      <c r="H1899" s="3"/>
      <c r="J1899" s="3"/>
      <c r="L1899" s="3"/>
      <c r="N1899" s="3"/>
      <c r="P1899" s="3"/>
      <c r="R1899" s="3"/>
      <c r="T1899" s="3"/>
      <c r="V1899" s="3"/>
      <c r="X1899" s="3"/>
    </row>
    <row r="1900" spans="1:24" s="2" customFormat="1" x14ac:dyDescent="0.2">
      <c r="A1900" s="5"/>
      <c r="B1900" s="5"/>
      <c r="C1900" s="5"/>
      <c r="D1900" s="5"/>
      <c r="F1900" s="3"/>
      <c r="H1900" s="3"/>
      <c r="J1900" s="3"/>
      <c r="L1900" s="3"/>
      <c r="N1900" s="3"/>
      <c r="P1900" s="3"/>
      <c r="R1900" s="3"/>
      <c r="T1900" s="3"/>
      <c r="V1900" s="3"/>
      <c r="X1900" s="3"/>
    </row>
    <row r="1901" spans="1:24" s="2" customFormat="1" x14ac:dyDescent="0.2">
      <c r="A1901" s="5"/>
      <c r="B1901" s="5"/>
      <c r="C1901" s="5"/>
      <c r="D1901" s="5"/>
      <c r="F1901" s="3"/>
      <c r="H1901" s="3"/>
      <c r="J1901" s="3"/>
      <c r="L1901" s="3"/>
      <c r="N1901" s="3"/>
      <c r="P1901" s="3"/>
      <c r="R1901" s="3"/>
      <c r="T1901" s="3"/>
      <c r="V1901" s="3"/>
      <c r="X1901" s="3"/>
    </row>
    <row r="1902" spans="1:24" s="2" customFormat="1" x14ac:dyDescent="0.2">
      <c r="A1902" s="5"/>
      <c r="B1902" s="5"/>
      <c r="C1902" s="5"/>
      <c r="D1902" s="5"/>
      <c r="F1902" s="3"/>
      <c r="H1902" s="3"/>
      <c r="J1902" s="3"/>
      <c r="L1902" s="3"/>
      <c r="N1902" s="3"/>
      <c r="P1902" s="3"/>
      <c r="R1902" s="3"/>
      <c r="T1902" s="3"/>
      <c r="V1902" s="3"/>
      <c r="X1902" s="3"/>
    </row>
    <row r="1903" spans="1:24" s="2" customFormat="1" x14ac:dyDescent="0.2">
      <c r="A1903" s="5"/>
      <c r="B1903" s="5"/>
      <c r="C1903" s="5"/>
      <c r="D1903" s="5"/>
      <c r="F1903" s="3"/>
      <c r="H1903" s="3"/>
      <c r="J1903" s="3"/>
      <c r="L1903" s="3"/>
      <c r="N1903" s="3"/>
      <c r="P1903" s="3"/>
      <c r="R1903" s="3"/>
      <c r="T1903" s="3"/>
      <c r="V1903" s="3"/>
      <c r="X1903" s="3"/>
    </row>
    <row r="1904" spans="1:24" s="2" customFormat="1" x14ac:dyDescent="0.2">
      <c r="A1904" s="5"/>
      <c r="B1904" s="5"/>
      <c r="C1904" s="5"/>
      <c r="D1904" s="5"/>
      <c r="F1904" s="3"/>
      <c r="H1904" s="3"/>
      <c r="J1904" s="3"/>
      <c r="L1904" s="3"/>
      <c r="N1904" s="3"/>
      <c r="P1904" s="3"/>
      <c r="R1904" s="3"/>
      <c r="T1904" s="3"/>
      <c r="V1904" s="3"/>
      <c r="X1904" s="3"/>
    </row>
    <row r="1905" spans="1:24" s="2" customFormat="1" x14ac:dyDescent="0.2">
      <c r="A1905" s="5"/>
      <c r="B1905" s="5"/>
      <c r="C1905" s="5"/>
      <c r="D1905" s="5"/>
      <c r="F1905" s="3"/>
      <c r="H1905" s="3"/>
      <c r="J1905" s="3"/>
      <c r="L1905" s="3"/>
      <c r="N1905" s="3"/>
      <c r="P1905" s="3"/>
      <c r="R1905" s="3"/>
      <c r="T1905" s="3"/>
      <c r="V1905" s="3"/>
      <c r="X1905" s="3"/>
    </row>
    <row r="1906" spans="1:24" s="2" customFormat="1" x14ac:dyDescent="0.2">
      <c r="A1906" s="5"/>
      <c r="B1906" s="5"/>
      <c r="C1906" s="5"/>
      <c r="D1906" s="5"/>
      <c r="F1906" s="3"/>
      <c r="H1906" s="3"/>
      <c r="J1906" s="3"/>
      <c r="L1906" s="3"/>
      <c r="N1906" s="3"/>
      <c r="P1906" s="3"/>
      <c r="R1906" s="3"/>
      <c r="T1906" s="3"/>
      <c r="V1906" s="3"/>
      <c r="X1906" s="3"/>
    </row>
    <row r="1907" spans="1:24" s="2" customFormat="1" x14ac:dyDescent="0.2">
      <c r="A1907" s="5"/>
      <c r="B1907" s="5"/>
      <c r="C1907" s="5"/>
      <c r="D1907" s="5"/>
      <c r="F1907" s="3"/>
      <c r="H1907" s="3"/>
      <c r="J1907" s="3"/>
      <c r="L1907" s="3"/>
      <c r="N1907" s="3"/>
      <c r="P1907" s="3"/>
      <c r="R1907" s="3"/>
      <c r="T1907" s="3"/>
      <c r="V1907" s="3"/>
      <c r="X1907" s="3"/>
    </row>
    <row r="1908" spans="1:24" s="2" customFormat="1" x14ac:dyDescent="0.2">
      <c r="A1908" s="5"/>
      <c r="B1908" s="5"/>
      <c r="C1908" s="5"/>
      <c r="D1908" s="5"/>
      <c r="F1908" s="3"/>
      <c r="H1908" s="3"/>
      <c r="J1908" s="3"/>
      <c r="L1908" s="3"/>
      <c r="N1908" s="3"/>
      <c r="P1908" s="3"/>
      <c r="R1908" s="3"/>
      <c r="T1908" s="3"/>
      <c r="V1908" s="3"/>
      <c r="X1908" s="3"/>
    </row>
    <row r="1909" spans="1:24" s="2" customFormat="1" x14ac:dyDescent="0.2">
      <c r="A1909" s="5"/>
      <c r="B1909" s="5"/>
      <c r="C1909" s="5"/>
      <c r="D1909" s="5"/>
      <c r="F1909" s="3"/>
      <c r="H1909" s="3"/>
      <c r="J1909" s="3"/>
      <c r="L1909" s="3"/>
      <c r="N1909" s="3"/>
      <c r="P1909" s="3"/>
      <c r="R1909" s="3"/>
      <c r="T1909" s="3"/>
      <c r="V1909" s="3"/>
      <c r="X1909" s="3"/>
    </row>
    <row r="1910" spans="1:24" s="2" customFormat="1" x14ac:dyDescent="0.2">
      <c r="A1910" s="5"/>
      <c r="B1910" s="5"/>
      <c r="C1910" s="5"/>
      <c r="D1910" s="5"/>
      <c r="F1910" s="3"/>
      <c r="H1910" s="3"/>
      <c r="J1910" s="3"/>
      <c r="L1910" s="3"/>
      <c r="N1910" s="3"/>
      <c r="P1910" s="3"/>
      <c r="R1910" s="3"/>
      <c r="T1910" s="3"/>
      <c r="V1910" s="3"/>
      <c r="X1910" s="3"/>
    </row>
    <row r="1911" spans="1:24" s="2" customFormat="1" x14ac:dyDescent="0.2">
      <c r="A1911" s="5"/>
      <c r="B1911" s="5"/>
      <c r="C1911" s="5"/>
      <c r="D1911" s="5"/>
      <c r="F1911" s="3"/>
      <c r="H1911" s="3"/>
      <c r="J1911" s="3"/>
      <c r="L1911" s="3"/>
      <c r="N1911" s="3"/>
      <c r="P1911" s="3"/>
      <c r="R1911" s="3"/>
      <c r="T1911" s="3"/>
      <c r="V1911" s="3"/>
      <c r="X1911" s="3"/>
    </row>
    <row r="1912" spans="1:24" s="2" customFormat="1" x14ac:dyDescent="0.2">
      <c r="A1912" s="5"/>
      <c r="B1912" s="5"/>
      <c r="C1912" s="5"/>
      <c r="D1912" s="5"/>
      <c r="F1912" s="3"/>
      <c r="H1912" s="3"/>
      <c r="J1912" s="3"/>
      <c r="L1912" s="3"/>
      <c r="N1912" s="3"/>
      <c r="P1912" s="3"/>
      <c r="R1912" s="3"/>
      <c r="T1912" s="3"/>
      <c r="V1912" s="3"/>
      <c r="X1912" s="3"/>
    </row>
    <row r="1913" spans="1:24" s="2" customFormat="1" x14ac:dyDescent="0.2">
      <c r="A1913" s="5"/>
      <c r="B1913" s="5"/>
      <c r="C1913" s="5"/>
      <c r="D1913" s="5"/>
      <c r="F1913" s="3"/>
      <c r="H1913" s="3"/>
      <c r="J1913" s="3"/>
      <c r="L1913" s="3"/>
      <c r="N1913" s="3"/>
      <c r="P1913" s="3"/>
      <c r="R1913" s="3"/>
      <c r="T1913" s="3"/>
      <c r="V1913" s="3"/>
      <c r="X1913" s="3"/>
    </row>
    <row r="1914" spans="1:24" s="2" customFormat="1" x14ac:dyDescent="0.2">
      <c r="A1914" s="5"/>
      <c r="B1914" s="5"/>
      <c r="C1914" s="5"/>
      <c r="D1914" s="5"/>
      <c r="F1914" s="3"/>
      <c r="H1914" s="3"/>
      <c r="J1914" s="3"/>
      <c r="L1914" s="3"/>
      <c r="N1914" s="3"/>
      <c r="P1914" s="3"/>
      <c r="R1914" s="3"/>
      <c r="T1914" s="3"/>
      <c r="V1914" s="3"/>
      <c r="X1914" s="3"/>
    </row>
    <row r="1915" spans="1:24" s="2" customFormat="1" x14ac:dyDescent="0.2">
      <c r="A1915" s="5"/>
      <c r="B1915" s="5"/>
      <c r="C1915" s="5"/>
      <c r="D1915" s="5"/>
      <c r="F1915" s="3"/>
      <c r="H1915" s="3"/>
      <c r="J1915" s="3"/>
      <c r="L1915" s="3"/>
      <c r="N1915" s="3"/>
      <c r="P1915" s="3"/>
      <c r="R1915" s="3"/>
      <c r="T1915" s="3"/>
      <c r="V1915" s="3"/>
      <c r="X1915" s="3"/>
    </row>
    <row r="1916" spans="1:24" s="2" customFormat="1" x14ac:dyDescent="0.2">
      <c r="A1916" s="5"/>
      <c r="B1916" s="5"/>
      <c r="C1916" s="5"/>
      <c r="D1916" s="5"/>
      <c r="F1916" s="3"/>
      <c r="H1916" s="3"/>
      <c r="J1916" s="3"/>
      <c r="L1916" s="3"/>
      <c r="N1916" s="3"/>
      <c r="P1916" s="3"/>
      <c r="R1916" s="3"/>
      <c r="T1916" s="3"/>
      <c r="V1916" s="3"/>
      <c r="X1916" s="3"/>
    </row>
    <row r="1917" spans="1:24" s="2" customFormat="1" x14ac:dyDescent="0.2">
      <c r="A1917" s="5"/>
      <c r="B1917" s="5"/>
      <c r="C1917" s="5"/>
      <c r="D1917" s="5"/>
      <c r="F1917" s="3"/>
      <c r="H1917" s="3"/>
      <c r="J1917" s="3"/>
      <c r="L1917" s="3"/>
      <c r="N1917" s="3"/>
      <c r="P1917" s="3"/>
      <c r="R1917" s="3"/>
      <c r="T1917" s="3"/>
      <c r="V1917" s="3"/>
      <c r="X1917" s="3"/>
    </row>
    <row r="1918" spans="1:24" s="2" customFormat="1" x14ac:dyDescent="0.2">
      <c r="A1918" s="5"/>
      <c r="B1918" s="5"/>
      <c r="C1918" s="5"/>
      <c r="D1918" s="5"/>
      <c r="F1918" s="3"/>
      <c r="H1918" s="3"/>
      <c r="J1918" s="3"/>
      <c r="L1918" s="3"/>
      <c r="N1918" s="3"/>
      <c r="P1918" s="3"/>
      <c r="R1918" s="3"/>
      <c r="T1918" s="3"/>
      <c r="V1918" s="3"/>
      <c r="X1918" s="3"/>
    </row>
    <row r="1919" spans="1:24" s="2" customFormat="1" x14ac:dyDescent="0.2">
      <c r="A1919" s="5"/>
      <c r="B1919" s="5"/>
      <c r="C1919" s="5"/>
      <c r="D1919" s="5"/>
      <c r="F1919" s="3"/>
      <c r="H1919" s="3"/>
      <c r="J1919" s="3"/>
      <c r="L1919" s="3"/>
      <c r="N1919" s="3"/>
      <c r="P1919" s="3"/>
      <c r="R1919" s="3"/>
      <c r="T1919" s="3"/>
      <c r="V1919" s="3"/>
      <c r="X1919" s="3"/>
    </row>
    <row r="1920" spans="1:24" s="2" customFormat="1" x14ac:dyDescent="0.2">
      <c r="A1920" s="5"/>
      <c r="B1920" s="5"/>
      <c r="C1920" s="5"/>
      <c r="D1920" s="5"/>
      <c r="F1920" s="3"/>
      <c r="H1920" s="3"/>
      <c r="J1920" s="3"/>
      <c r="L1920" s="3"/>
      <c r="N1920" s="3"/>
      <c r="P1920" s="3"/>
      <c r="R1920" s="3"/>
      <c r="T1920" s="3"/>
      <c r="V1920" s="3"/>
      <c r="X1920" s="3"/>
    </row>
    <row r="1921" spans="1:24" s="2" customFormat="1" x14ac:dyDescent="0.2">
      <c r="A1921" s="5"/>
      <c r="B1921" s="5"/>
      <c r="C1921" s="5"/>
      <c r="D1921" s="5"/>
      <c r="F1921" s="3"/>
      <c r="H1921" s="3"/>
      <c r="J1921" s="3"/>
      <c r="L1921" s="3"/>
      <c r="N1921" s="3"/>
      <c r="P1921" s="3"/>
      <c r="R1921" s="3"/>
      <c r="T1921" s="3"/>
      <c r="V1921" s="3"/>
      <c r="X1921" s="3"/>
    </row>
    <row r="1922" spans="1:24" s="2" customFormat="1" x14ac:dyDescent="0.2">
      <c r="A1922" s="5"/>
      <c r="B1922" s="5"/>
      <c r="C1922" s="5"/>
      <c r="D1922" s="5"/>
      <c r="F1922" s="3"/>
      <c r="H1922" s="3"/>
      <c r="J1922" s="3"/>
      <c r="L1922" s="3"/>
      <c r="N1922" s="3"/>
      <c r="P1922" s="3"/>
      <c r="R1922" s="3"/>
      <c r="T1922" s="3"/>
      <c r="V1922" s="3"/>
      <c r="X1922" s="3"/>
    </row>
    <row r="1923" spans="1:24" s="2" customFormat="1" x14ac:dyDescent="0.2">
      <c r="A1923" s="5"/>
      <c r="B1923" s="5"/>
      <c r="C1923" s="5"/>
      <c r="D1923" s="5"/>
      <c r="F1923" s="3"/>
      <c r="H1923" s="3"/>
      <c r="J1923" s="3"/>
      <c r="L1923" s="3"/>
      <c r="N1923" s="3"/>
      <c r="P1923" s="3"/>
      <c r="R1923" s="3"/>
      <c r="T1923" s="3"/>
      <c r="V1923" s="3"/>
      <c r="X1923" s="3"/>
    </row>
    <row r="1924" spans="1:24" s="2" customFormat="1" x14ac:dyDescent="0.2">
      <c r="A1924" s="5"/>
      <c r="B1924" s="5"/>
      <c r="C1924" s="5"/>
      <c r="D1924" s="5"/>
      <c r="F1924" s="3"/>
      <c r="H1924" s="3"/>
      <c r="J1924" s="3"/>
      <c r="L1924" s="3"/>
      <c r="N1924" s="3"/>
      <c r="P1924" s="3"/>
      <c r="R1924" s="3"/>
      <c r="T1924" s="3"/>
      <c r="V1924" s="3"/>
      <c r="X1924" s="3"/>
    </row>
    <row r="1925" spans="1:24" s="2" customFormat="1" x14ac:dyDescent="0.2">
      <c r="A1925" s="5"/>
      <c r="B1925" s="5"/>
      <c r="C1925" s="5"/>
      <c r="D1925" s="5"/>
      <c r="F1925" s="3"/>
      <c r="H1925" s="3"/>
      <c r="J1925" s="3"/>
      <c r="L1925" s="3"/>
      <c r="N1925" s="3"/>
      <c r="P1925" s="3"/>
      <c r="R1925" s="3"/>
      <c r="T1925" s="3"/>
      <c r="V1925" s="3"/>
      <c r="X1925" s="3"/>
    </row>
    <row r="1926" spans="1:24" s="2" customFormat="1" x14ac:dyDescent="0.2">
      <c r="A1926" s="5"/>
      <c r="B1926" s="5"/>
      <c r="C1926" s="5"/>
      <c r="D1926" s="5"/>
      <c r="F1926" s="3"/>
      <c r="H1926" s="3"/>
      <c r="J1926" s="3"/>
      <c r="L1926" s="3"/>
      <c r="N1926" s="3"/>
      <c r="P1926" s="3"/>
      <c r="R1926" s="3"/>
      <c r="T1926" s="3"/>
      <c r="V1926" s="3"/>
      <c r="X1926" s="3"/>
    </row>
    <row r="1927" spans="1:24" s="2" customFormat="1" x14ac:dyDescent="0.2">
      <c r="A1927" s="5"/>
      <c r="B1927" s="5"/>
      <c r="C1927" s="5"/>
      <c r="D1927" s="5"/>
      <c r="F1927" s="3"/>
      <c r="H1927" s="3"/>
      <c r="J1927" s="3"/>
      <c r="L1927" s="3"/>
      <c r="N1927" s="3"/>
      <c r="P1927" s="3"/>
      <c r="R1927" s="3"/>
      <c r="T1927" s="3"/>
      <c r="V1927" s="3"/>
      <c r="X1927" s="3"/>
    </row>
    <row r="1928" spans="1:24" s="2" customFormat="1" x14ac:dyDescent="0.2">
      <c r="A1928" s="5"/>
      <c r="B1928" s="5"/>
      <c r="C1928" s="5"/>
      <c r="D1928" s="5"/>
      <c r="F1928" s="3"/>
      <c r="H1928" s="3"/>
      <c r="J1928" s="3"/>
      <c r="L1928" s="3"/>
      <c r="N1928" s="3"/>
      <c r="P1928" s="3"/>
      <c r="R1928" s="3"/>
      <c r="T1928" s="3"/>
      <c r="V1928" s="3"/>
      <c r="X1928" s="3"/>
    </row>
    <row r="1929" spans="1:24" s="2" customFormat="1" x14ac:dyDescent="0.2">
      <c r="A1929" s="5"/>
      <c r="B1929" s="5"/>
      <c r="C1929" s="5"/>
      <c r="D1929" s="5"/>
      <c r="F1929" s="3"/>
      <c r="H1929" s="3"/>
      <c r="J1929" s="3"/>
      <c r="L1929" s="3"/>
      <c r="N1929" s="3"/>
      <c r="P1929" s="3"/>
      <c r="R1929" s="3"/>
      <c r="T1929" s="3"/>
      <c r="V1929" s="3"/>
      <c r="X1929" s="3"/>
    </row>
    <row r="1930" spans="1:24" s="2" customFormat="1" x14ac:dyDescent="0.2">
      <c r="A1930" s="5"/>
      <c r="B1930" s="5"/>
      <c r="C1930" s="5"/>
      <c r="D1930" s="5"/>
      <c r="F1930" s="3"/>
      <c r="H1930" s="3"/>
      <c r="J1930" s="3"/>
      <c r="L1930" s="3"/>
      <c r="N1930" s="3"/>
      <c r="P1930" s="3"/>
      <c r="R1930" s="3"/>
      <c r="T1930" s="3"/>
      <c r="V1930" s="3"/>
      <c r="X1930" s="3"/>
    </row>
    <row r="1931" spans="1:24" s="2" customFormat="1" x14ac:dyDescent="0.2">
      <c r="A1931" s="5"/>
      <c r="B1931" s="5"/>
      <c r="C1931" s="5"/>
      <c r="D1931" s="5"/>
      <c r="F1931" s="3"/>
      <c r="H1931" s="3"/>
      <c r="J1931" s="3"/>
      <c r="L1931" s="3"/>
      <c r="N1931" s="3"/>
      <c r="P1931" s="3"/>
      <c r="R1931" s="3"/>
      <c r="T1931" s="3"/>
      <c r="V1931" s="3"/>
      <c r="X1931" s="3"/>
    </row>
    <row r="1932" spans="1:24" s="2" customFormat="1" x14ac:dyDescent="0.2">
      <c r="A1932" s="5"/>
      <c r="B1932" s="5"/>
      <c r="C1932" s="5"/>
      <c r="D1932" s="5"/>
      <c r="F1932" s="3"/>
      <c r="H1932" s="3"/>
      <c r="J1932" s="3"/>
      <c r="L1932" s="3"/>
      <c r="N1932" s="3"/>
      <c r="P1932" s="3"/>
      <c r="R1932" s="3"/>
      <c r="T1932" s="3"/>
      <c r="V1932" s="3"/>
      <c r="X1932" s="3"/>
    </row>
    <row r="1933" spans="1:24" s="2" customFormat="1" x14ac:dyDescent="0.2">
      <c r="A1933" s="5"/>
      <c r="B1933" s="5"/>
      <c r="C1933" s="5"/>
      <c r="D1933" s="5"/>
      <c r="F1933" s="3"/>
      <c r="H1933" s="3"/>
      <c r="J1933" s="3"/>
      <c r="L1933" s="3"/>
      <c r="N1933" s="3"/>
      <c r="P1933" s="3"/>
      <c r="R1933" s="3"/>
      <c r="T1933" s="3"/>
      <c r="V1933" s="3"/>
      <c r="X1933" s="3"/>
    </row>
    <row r="1934" spans="1:24" s="2" customFormat="1" x14ac:dyDescent="0.2">
      <c r="A1934" s="5"/>
      <c r="B1934" s="5"/>
      <c r="C1934" s="5"/>
      <c r="D1934" s="5"/>
      <c r="F1934" s="3"/>
      <c r="H1934" s="3"/>
      <c r="J1934" s="3"/>
      <c r="L1934" s="3"/>
      <c r="N1934" s="3"/>
      <c r="P1934" s="3"/>
      <c r="R1934" s="3"/>
      <c r="T1934" s="3"/>
      <c r="V1934" s="3"/>
      <c r="X1934" s="3"/>
    </row>
    <row r="1935" spans="1:24" s="2" customFormat="1" x14ac:dyDescent="0.2">
      <c r="A1935" s="5"/>
      <c r="B1935" s="5"/>
      <c r="C1935" s="5"/>
      <c r="D1935" s="5"/>
      <c r="F1935" s="3"/>
      <c r="H1935" s="3"/>
      <c r="J1935" s="3"/>
      <c r="L1935" s="3"/>
      <c r="N1935" s="3"/>
      <c r="P1935" s="3"/>
      <c r="R1935" s="3"/>
      <c r="T1935" s="3"/>
      <c r="V1935" s="3"/>
      <c r="X1935" s="3"/>
    </row>
    <row r="1936" spans="1:24" s="2" customFormat="1" x14ac:dyDescent="0.2">
      <c r="A1936" s="5"/>
      <c r="B1936" s="5"/>
      <c r="C1936" s="5"/>
      <c r="D1936" s="5"/>
      <c r="F1936" s="3"/>
      <c r="H1936" s="3"/>
      <c r="J1936" s="3"/>
      <c r="L1936" s="3"/>
      <c r="N1936" s="3"/>
      <c r="P1936" s="3"/>
      <c r="R1936" s="3"/>
      <c r="T1936" s="3"/>
      <c r="V1936" s="3"/>
      <c r="X1936" s="3"/>
    </row>
    <row r="1937" spans="1:24" s="2" customFormat="1" x14ac:dyDescent="0.2">
      <c r="A1937" s="5"/>
      <c r="B1937" s="5"/>
      <c r="C1937" s="5"/>
      <c r="D1937" s="5"/>
      <c r="F1937" s="3"/>
      <c r="H1937" s="3"/>
      <c r="J1937" s="3"/>
      <c r="L1937" s="3"/>
      <c r="N1937" s="3"/>
      <c r="P1937" s="3"/>
      <c r="R1937" s="3"/>
      <c r="T1937" s="3"/>
      <c r="V1937" s="3"/>
      <c r="X1937" s="3"/>
    </row>
    <row r="1938" spans="1:24" s="2" customFormat="1" x14ac:dyDescent="0.2">
      <c r="A1938" s="5"/>
      <c r="B1938" s="5"/>
      <c r="C1938" s="5"/>
      <c r="D1938" s="5"/>
      <c r="F1938" s="3"/>
      <c r="H1938" s="3"/>
      <c r="J1938" s="3"/>
      <c r="L1938" s="3"/>
      <c r="N1938" s="3"/>
      <c r="P1938" s="3"/>
      <c r="R1938" s="3"/>
      <c r="T1938" s="3"/>
      <c r="V1938" s="3"/>
      <c r="X1938" s="3"/>
    </row>
    <row r="1939" spans="1:24" s="2" customFormat="1" x14ac:dyDescent="0.2">
      <c r="A1939" s="5"/>
      <c r="B1939" s="5"/>
      <c r="C1939" s="5"/>
      <c r="D1939" s="5"/>
      <c r="F1939" s="3"/>
      <c r="H1939" s="3"/>
      <c r="J1939" s="3"/>
      <c r="L1939" s="3"/>
      <c r="N1939" s="3"/>
      <c r="P1939" s="3"/>
      <c r="R1939" s="3"/>
      <c r="T1939" s="3"/>
      <c r="V1939" s="3"/>
      <c r="X1939" s="3"/>
    </row>
    <row r="1940" spans="1:24" s="2" customFormat="1" x14ac:dyDescent="0.2">
      <c r="A1940" s="5"/>
      <c r="B1940" s="5"/>
      <c r="C1940" s="5"/>
      <c r="D1940" s="5"/>
      <c r="F1940" s="3"/>
      <c r="H1940" s="3"/>
      <c r="J1940" s="3"/>
      <c r="L1940" s="3"/>
      <c r="N1940" s="3"/>
      <c r="P1940" s="3"/>
      <c r="R1940" s="3"/>
      <c r="T1940" s="3"/>
      <c r="V1940" s="3"/>
      <c r="X1940" s="3"/>
    </row>
    <row r="1941" spans="1:24" s="2" customFormat="1" x14ac:dyDescent="0.2">
      <c r="A1941" s="5"/>
      <c r="B1941" s="5"/>
      <c r="C1941" s="5"/>
      <c r="D1941" s="5"/>
      <c r="F1941" s="3"/>
      <c r="H1941" s="3"/>
      <c r="J1941" s="3"/>
      <c r="L1941" s="3"/>
      <c r="N1941" s="3"/>
      <c r="P1941" s="3"/>
      <c r="R1941" s="3"/>
      <c r="T1941" s="3"/>
      <c r="V1941" s="3"/>
      <c r="X1941" s="3"/>
    </row>
    <row r="1942" spans="1:24" s="2" customFormat="1" x14ac:dyDescent="0.2">
      <c r="A1942" s="5"/>
      <c r="B1942" s="5"/>
      <c r="C1942" s="5"/>
      <c r="D1942" s="5"/>
      <c r="F1942" s="3"/>
      <c r="H1942" s="3"/>
      <c r="J1942" s="3"/>
      <c r="L1942" s="3"/>
      <c r="N1942" s="3"/>
      <c r="P1942" s="3"/>
      <c r="R1942" s="3"/>
      <c r="T1942" s="3"/>
      <c r="V1942" s="3"/>
      <c r="X1942" s="3"/>
    </row>
    <row r="1943" spans="1:24" s="2" customFormat="1" x14ac:dyDescent="0.2">
      <c r="A1943" s="5"/>
      <c r="B1943" s="5"/>
      <c r="C1943" s="5"/>
      <c r="D1943" s="5"/>
      <c r="F1943" s="3"/>
      <c r="H1943" s="3"/>
      <c r="J1943" s="3"/>
      <c r="L1943" s="3"/>
      <c r="N1943" s="3"/>
      <c r="P1943" s="3"/>
      <c r="R1943" s="3"/>
      <c r="T1943" s="3"/>
      <c r="V1943" s="3"/>
      <c r="X1943" s="3"/>
    </row>
    <row r="1944" spans="1:24" s="2" customFormat="1" x14ac:dyDescent="0.2">
      <c r="A1944" s="5"/>
      <c r="B1944" s="5"/>
      <c r="C1944" s="5"/>
      <c r="D1944" s="5"/>
      <c r="F1944" s="3"/>
      <c r="H1944" s="3"/>
      <c r="J1944" s="3"/>
      <c r="L1944" s="3"/>
      <c r="N1944" s="3"/>
      <c r="P1944" s="3"/>
      <c r="R1944" s="3"/>
      <c r="T1944" s="3"/>
      <c r="V1944" s="3"/>
      <c r="X1944" s="3"/>
    </row>
    <row r="1945" spans="1:24" s="2" customFormat="1" x14ac:dyDescent="0.2">
      <c r="A1945" s="5"/>
      <c r="B1945" s="5"/>
      <c r="C1945" s="5"/>
      <c r="D1945" s="5"/>
      <c r="F1945" s="3"/>
      <c r="H1945" s="3"/>
      <c r="J1945" s="3"/>
      <c r="L1945" s="3"/>
      <c r="N1945" s="3"/>
      <c r="P1945" s="3"/>
      <c r="R1945" s="3"/>
      <c r="T1945" s="3"/>
      <c r="V1945" s="3"/>
      <c r="X1945" s="3"/>
    </row>
    <row r="1946" spans="1:24" s="2" customFormat="1" x14ac:dyDescent="0.2">
      <c r="A1946" s="5"/>
      <c r="B1946" s="5"/>
      <c r="C1946" s="5"/>
      <c r="D1946" s="5"/>
      <c r="F1946" s="3"/>
      <c r="H1946" s="3"/>
      <c r="J1946" s="3"/>
      <c r="L1946" s="3"/>
      <c r="N1946" s="3"/>
      <c r="P1946" s="3"/>
      <c r="R1946" s="3"/>
      <c r="T1946" s="3"/>
      <c r="V1946" s="3"/>
      <c r="X1946" s="3"/>
    </row>
    <row r="1947" spans="1:24" s="2" customFormat="1" x14ac:dyDescent="0.2">
      <c r="A1947" s="5"/>
      <c r="B1947" s="5"/>
      <c r="C1947" s="5"/>
      <c r="D1947" s="5"/>
      <c r="F1947" s="3"/>
      <c r="H1947" s="3"/>
      <c r="J1947" s="3"/>
      <c r="L1947" s="3"/>
      <c r="N1947" s="3"/>
      <c r="P1947" s="3"/>
      <c r="R1947" s="3"/>
      <c r="T1947" s="3"/>
      <c r="V1947" s="3"/>
      <c r="X1947" s="3"/>
    </row>
    <row r="1948" spans="1:24" s="2" customFormat="1" x14ac:dyDescent="0.2">
      <c r="A1948" s="5"/>
      <c r="B1948" s="5"/>
      <c r="C1948" s="5"/>
      <c r="D1948" s="5"/>
      <c r="F1948" s="3"/>
      <c r="H1948" s="3"/>
      <c r="J1948" s="3"/>
      <c r="L1948" s="3"/>
      <c r="N1948" s="3"/>
      <c r="P1948" s="3"/>
      <c r="R1948" s="3"/>
      <c r="T1948" s="3"/>
      <c r="V1948" s="3"/>
      <c r="X1948" s="3"/>
    </row>
    <row r="1949" spans="1:24" s="2" customFormat="1" x14ac:dyDescent="0.2">
      <c r="A1949" s="5"/>
      <c r="B1949" s="5"/>
      <c r="C1949" s="5"/>
      <c r="D1949" s="5"/>
      <c r="F1949" s="3"/>
      <c r="H1949" s="3"/>
      <c r="J1949" s="3"/>
      <c r="L1949" s="3"/>
      <c r="N1949" s="3"/>
      <c r="P1949" s="3"/>
      <c r="R1949" s="3"/>
      <c r="T1949" s="3"/>
      <c r="V1949" s="3"/>
      <c r="X1949" s="3"/>
    </row>
    <row r="1950" spans="1:24" s="2" customFormat="1" x14ac:dyDescent="0.2">
      <c r="A1950" s="5"/>
      <c r="B1950" s="5"/>
      <c r="C1950" s="5"/>
      <c r="D1950" s="5"/>
      <c r="F1950" s="3"/>
      <c r="H1950" s="3"/>
      <c r="J1950" s="3"/>
      <c r="L1950" s="3"/>
      <c r="N1950" s="3"/>
      <c r="P1950" s="3"/>
      <c r="R1950" s="3"/>
      <c r="T1950" s="3"/>
      <c r="V1950" s="3"/>
      <c r="X1950" s="3"/>
    </row>
    <row r="1951" spans="1:24" s="2" customFormat="1" x14ac:dyDescent="0.2">
      <c r="A1951" s="5"/>
      <c r="B1951" s="5"/>
      <c r="C1951" s="5"/>
      <c r="D1951" s="5"/>
      <c r="F1951" s="3"/>
      <c r="H1951" s="3"/>
      <c r="J1951" s="3"/>
      <c r="L1951" s="3"/>
      <c r="N1951" s="3"/>
      <c r="P1951" s="3"/>
      <c r="R1951" s="3"/>
      <c r="T1951" s="3"/>
      <c r="V1951" s="3"/>
      <c r="X1951" s="3"/>
    </row>
    <row r="1952" spans="1:24" s="2" customFormat="1" x14ac:dyDescent="0.2">
      <c r="A1952" s="5"/>
      <c r="B1952" s="5"/>
      <c r="C1952" s="5"/>
      <c r="D1952" s="5"/>
      <c r="F1952" s="3"/>
      <c r="H1952" s="3"/>
      <c r="J1952" s="3"/>
      <c r="L1952" s="3"/>
      <c r="N1952" s="3"/>
      <c r="P1952" s="3"/>
      <c r="R1952" s="3"/>
      <c r="T1952" s="3"/>
      <c r="V1952" s="3"/>
      <c r="X1952" s="3"/>
    </row>
    <row r="1953" spans="1:24" s="2" customFormat="1" x14ac:dyDescent="0.2">
      <c r="A1953" s="5"/>
      <c r="B1953" s="5"/>
      <c r="C1953" s="5"/>
      <c r="D1953" s="5"/>
      <c r="F1953" s="3"/>
      <c r="H1953" s="3"/>
      <c r="J1953" s="3"/>
      <c r="L1953" s="3"/>
      <c r="N1953" s="3"/>
      <c r="P1953" s="3"/>
      <c r="R1953" s="3"/>
      <c r="T1953" s="3"/>
      <c r="V1953" s="3"/>
      <c r="X1953" s="3"/>
    </row>
    <row r="1954" spans="1:24" s="2" customFormat="1" x14ac:dyDescent="0.2">
      <c r="A1954" s="5"/>
      <c r="B1954" s="5"/>
      <c r="C1954" s="5"/>
      <c r="D1954" s="5"/>
      <c r="F1954" s="3"/>
      <c r="H1954" s="3"/>
      <c r="J1954" s="3"/>
      <c r="L1954" s="3"/>
      <c r="N1954" s="3"/>
      <c r="P1954" s="3"/>
      <c r="R1954" s="3"/>
      <c r="T1954" s="3"/>
      <c r="V1954" s="3"/>
      <c r="X1954" s="3"/>
    </row>
    <row r="1955" spans="1:24" s="2" customFormat="1" x14ac:dyDescent="0.2">
      <c r="A1955" s="5"/>
      <c r="B1955" s="5"/>
      <c r="C1955" s="5"/>
      <c r="D1955" s="5"/>
      <c r="F1955" s="3"/>
      <c r="H1955" s="3"/>
      <c r="J1955" s="3"/>
      <c r="L1955" s="3"/>
      <c r="N1955" s="3"/>
      <c r="P1955" s="3"/>
      <c r="R1955" s="3"/>
      <c r="T1955" s="3"/>
      <c r="V1955" s="3"/>
      <c r="X1955" s="3"/>
    </row>
    <row r="1956" spans="1:24" s="2" customFormat="1" x14ac:dyDescent="0.2">
      <c r="A1956" s="5"/>
      <c r="B1956" s="5"/>
      <c r="C1956" s="5"/>
      <c r="D1956" s="5"/>
      <c r="F1956" s="3"/>
      <c r="H1956" s="3"/>
      <c r="J1956" s="3"/>
      <c r="L1956" s="3"/>
      <c r="N1956" s="3"/>
      <c r="P1956" s="3"/>
      <c r="R1956" s="3"/>
      <c r="T1956" s="3"/>
      <c r="V1956" s="3"/>
      <c r="X1956" s="3"/>
    </row>
    <row r="1957" spans="1:24" s="2" customFormat="1" x14ac:dyDescent="0.2">
      <c r="A1957" s="5"/>
      <c r="B1957" s="5"/>
      <c r="C1957" s="5"/>
      <c r="D1957" s="5"/>
      <c r="F1957" s="3"/>
      <c r="H1957" s="3"/>
      <c r="J1957" s="3"/>
      <c r="L1957" s="3"/>
      <c r="N1957" s="3"/>
      <c r="P1957" s="3"/>
      <c r="R1957" s="3"/>
      <c r="T1957" s="3"/>
      <c r="V1957" s="3"/>
      <c r="X1957" s="3"/>
    </row>
    <row r="1958" spans="1:24" s="2" customFormat="1" x14ac:dyDescent="0.2">
      <c r="A1958" s="5"/>
      <c r="B1958" s="5"/>
      <c r="C1958" s="5"/>
      <c r="D1958" s="5"/>
      <c r="F1958" s="3"/>
      <c r="H1958" s="3"/>
      <c r="J1958" s="3"/>
      <c r="L1958" s="3"/>
      <c r="N1958" s="3"/>
      <c r="P1958" s="3"/>
      <c r="R1958" s="3"/>
      <c r="T1958" s="3"/>
      <c r="V1958" s="3"/>
      <c r="X1958" s="3"/>
    </row>
    <row r="1959" spans="1:24" s="2" customFormat="1" x14ac:dyDescent="0.2">
      <c r="A1959" s="5"/>
      <c r="B1959" s="5"/>
      <c r="C1959" s="5"/>
      <c r="D1959" s="5"/>
      <c r="F1959" s="3"/>
      <c r="H1959" s="3"/>
      <c r="J1959" s="3"/>
      <c r="L1959" s="3"/>
      <c r="N1959" s="3"/>
      <c r="P1959" s="3"/>
      <c r="R1959" s="3"/>
      <c r="T1959" s="3"/>
      <c r="V1959" s="3"/>
      <c r="X1959" s="3"/>
    </row>
    <row r="1960" spans="1:24" s="2" customFormat="1" x14ac:dyDescent="0.2">
      <c r="A1960" s="5"/>
      <c r="B1960" s="5"/>
      <c r="C1960" s="5"/>
      <c r="D1960" s="5"/>
      <c r="F1960" s="3"/>
      <c r="H1960" s="3"/>
      <c r="J1960" s="3"/>
      <c r="L1960" s="3"/>
      <c r="N1960" s="3"/>
      <c r="P1960" s="3"/>
      <c r="R1960" s="3"/>
      <c r="T1960" s="3"/>
      <c r="V1960" s="3"/>
      <c r="X1960" s="3"/>
    </row>
    <row r="1961" spans="1:24" s="2" customFormat="1" x14ac:dyDescent="0.2">
      <c r="A1961" s="5"/>
      <c r="B1961" s="5"/>
      <c r="C1961" s="5"/>
      <c r="D1961" s="5"/>
      <c r="F1961" s="3"/>
      <c r="H1961" s="3"/>
      <c r="J1961" s="3"/>
      <c r="L1961" s="3"/>
      <c r="N1961" s="3"/>
      <c r="P1961" s="3"/>
      <c r="R1961" s="3"/>
      <c r="T1961" s="3"/>
      <c r="V1961" s="3"/>
      <c r="X1961" s="3"/>
    </row>
    <row r="1962" spans="1:24" s="2" customFormat="1" x14ac:dyDescent="0.2">
      <c r="A1962" s="5"/>
      <c r="B1962" s="5"/>
      <c r="C1962" s="5"/>
      <c r="D1962" s="5"/>
      <c r="F1962" s="3"/>
      <c r="H1962" s="3"/>
      <c r="J1962" s="3"/>
      <c r="L1962" s="3"/>
      <c r="N1962" s="3"/>
      <c r="P1962" s="3"/>
      <c r="R1962" s="3"/>
      <c r="T1962" s="3"/>
      <c r="V1962" s="3"/>
      <c r="X1962" s="3"/>
    </row>
    <row r="1963" spans="1:24" s="2" customFormat="1" x14ac:dyDescent="0.2">
      <c r="A1963" s="5"/>
      <c r="B1963" s="5"/>
      <c r="C1963" s="5"/>
      <c r="D1963" s="5"/>
      <c r="F1963" s="3"/>
      <c r="H1963" s="3"/>
      <c r="J1963" s="3"/>
      <c r="L1963" s="3"/>
      <c r="N1963" s="3"/>
      <c r="P1963" s="3"/>
      <c r="R1963" s="3"/>
      <c r="T1963" s="3"/>
      <c r="V1963" s="3"/>
      <c r="X1963" s="3"/>
    </row>
    <row r="1964" spans="1:24" s="2" customFormat="1" x14ac:dyDescent="0.2">
      <c r="A1964" s="5"/>
      <c r="B1964" s="5"/>
      <c r="C1964" s="5"/>
      <c r="D1964" s="5"/>
      <c r="F1964" s="3"/>
      <c r="H1964" s="3"/>
      <c r="J1964" s="3"/>
      <c r="L1964" s="3"/>
      <c r="N1964" s="3"/>
      <c r="P1964" s="3"/>
      <c r="R1964" s="3"/>
      <c r="T1964" s="3"/>
      <c r="V1964" s="3"/>
      <c r="X1964" s="3"/>
    </row>
    <row r="1965" spans="1:24" s="2" customFormat="1" x14ac:dyDescent="0.2">
      <c r="A1965" s="5"/>
      <c r="B1965" s="5"/>
      <c r="C1965" s="5"/>
      <c r="D1965" s="5"/>
      <c r="F1965" s="3"/>
      <c r="H1965" s="3"/>
      <c r="J1965" s="3"/>
      <c r="L1965" s="3"/>
      <c r="N1965" s="3"/>
      <c r="P1965" s="3"/>
      <c r="R1965" s="3"/>
      <c r="T1965" s="3"/>
      <c r="V1965" s="3"/>
      <c r="X1965" s="3"/>
    </row>
    <row r="1966" spans="1:24" s="2" customFormat="1" x14ac:dyDescent="0.2">
      <c r="A1966" s="5"/>
      <c r="B1966" s="5"/>
      <c r="C1966" s="5"/>
      <c r="D1966" s="5"/>
      <c r="F1966" s="3"/>
      <c r="H1966" s="3"/>
      <c r="J1966" s="3"/>
      <c r="L1966" s="3"/>
      <c r="N1966" s="3"/>
      <c r="P1966" s="3"/>
      <c r="R1966" s="3"/>
      <c r="T1966" s="3"/>
      <c r="V1966" s="3"/>
      <c r="X1966" s="3"/>
    </row>
    <row r="1967" spans="1:24" s="2" customFormat="1" x14ac:dyDescent="0.2">
      <c r="A1967" s="5"/>
      <c r="B1967" s="5"/>
      <c r="C1967" s="5"/>
      <c r="D1967" s="5"/>
      <c r="F1967" s="3"/>
      <c r="H1967" s="3"/>
      <c r="J1967" s="3"/>
      <c r="L1967" s="3"/>
      <c r="N1967" s="3"/>
      <c r="P1967" s="3"/>
      <c r="R1967" s="3"/>
      <c r="T1967" s="3"/>
      <c r="V1967" s="3"/>
      <c r="X1967" s="3"/>
    </row>
    <row r="1968" spans="1:24" s="2" customFormat="1" x14ac:dyDescent="0.2">
      <c r="A1968" s="5"/>
      <c r="B1968" s="5"/>
      <c r="C1968" s="5"/>
      <c r="D1968" s="5"/>
      <c r="F1968" s="3"/>
      <c r="H1968" s="3"/>
      <c r="J1968" s="3"/>
      <c r="L1968" s="3"/>
      <c r="N1968" s="3"/>
      <c r="P1968" s="3"/>
      <c r="R1968" s="3"/>
      <c r="T1968" s="3"/>
      <c r="V1968" s="3"/>
      <c r="X1968" s="3"/>
    </row>
    <row r="1969" spans="1:24" s="2" customFormat="1" x14ac:dyDescent="0.2">
      <c r="A1969" s="5"/>
      <c r="B1969" s="5"/>
      <c r="C1969" s="5"/>
      <c r="D1969" s="5"/>
      <c r="F1969" s="3"/>
      <c r="H1969" s="3"/>
      <c r="J1969" s="3"/>
      <c r="L1969" s="3"/>
      <c r="N1969" s="3"/>
      <c r="P1969" s="3"/>
      <c r="R1969" s="3"/>
      <c r="T1969" s="3"/>
      <c r="V1969" s="3"/>
      <c r="X1969" s="3"/>
    </row>
    <row r="1970" spans="1:24" s="2" customFormat="1" x14ac:dyDescent="0.2">
      <c r="A1970" s="5"/>
      <c r="B1970" s="5"/>
      <c r="C1970" s="5"/>
      <c r="D1970" s="5"/>
      <c r="F1970" s="3"/>
      <c r="H1970" s="3"/>
      <c r="J1970" s="3"/>
      <c r="L1970" s="3"/>
      <c r="N1970" s="3"/>
      <c r="P1970" s="3"/>
      <c r="R1970" s="3"/>
      <c r="T1970" s="3"/>
      <c r="V1970" s="3"/>
      <c r="X1970" s="3"/>
    </row>
    <row r="1971" spans="1:24" s="2" customFormat="1" x14ac:dyDescent="0.2">
      <c r="A1971" s="5"/>
      <c r="B1971" s="5"/>
      <c r="C1971" s="5"/>
      <c r="D1971" s="5"/>
      <c r="F1971" s="3"/>
      <c r="H1971" s="3"/>
      <c r="J1971" s="3"/>
      <c r="L1971" s="3"/>
      <c r="N1971" s="3"/>
      <c r="P1971" s="3"/>
      <c r="R1971" s="3"/>
      <c r="T1971" s="3"/>
      <c r="V1971" s="3"/>
      <c r="X1971" s="3"/>
    </row>
    <row r="1972" spans="1:24" s="2" customFormat="1" x14ac:dyDescent="0.2">
      <c r="A1972" s="5"/>
      <c r="B1972" s="5"/>
      <c r="C1972" s="5"/>
      <c r="D1972" s="5"/>
      <c r="F1972" s="3"/>
      <c r="H1972" s="3"/>
      <c r="J1972" s="3"/>
      <c r="L1972" s="3"/>
      <c r="N1972" s="3"/>
      <c r="P1972" s="3"/>
      <c r="R1972" s="3"/>
      <c r="T1972" s="3"/>
      <c r="V1972" s="3"/>
      <c r="X1972" s="3"/>
    </row>
    <row r="1973" spans="1:24" s="2" customFormat="1" x14ac:dyDescent="0.2">
      <c r="A1973" s="5"/>
      <c r="B1973" s="5"/>
      <c r="C1973" s="5"/>
      <c r="D1973" s="5"/>
      <c r="F1973" s="3"/>
      <c r="H1973" s="3"/>
      <c r="J1973" s="3"/>
      <c r="L1973" s="3"/>
      <c r="N1973" s="3"/>
      <c r="P1973" s="3"/>
      <c r="R1973" s="3"/>
      <c r="T1973" s="3"/>
      <c r="V1973" s="3"/>
      <c r="X1973" s="3"/>
    </row>
    <row r="1974" spans="1:24" s="2" customFormat="1" x14ac:dyDescent="0.2">
      <c r="A1974" s="5"/>
      <c r="B1974" s="5"/>
      <c r="C1974" s="5"/>
      <c r="D1974" s="5"/>
      <c r="F1974" s="3"/>
      <c r="H1974" s="3"/>
      <c r="J1974" s="3"/>
      <c r="L1974" s="3"/>
      <c r="N1974" s="3"/>
      <c r="P1974" s="3"/>
      <c r="R1974" s="3"/>
      <c r="T1974" s="3"/>
      <c r="V1974" s="3"/>
      <c r="X1974" s="3"/>
    </row>
    <row r="1975" spans="1:24" s="2" customFormat="1" x14ac:dyDescent="0.2">
      <c r="A1975" s="5"/>
      <c r="B1975" s="5"/>
      <c r="C1975" s="5"/>
      <c r="D1975" s="5"/>
      <c r="F1975" s="3"/>
      <c r="H1975" s="3"/>
      <c r="J1975" s="3"/>
      <c r="L1975" s="3"/>
      <c r="N1975" s="3"/>
      <c r="P1975" s="3"/>
      <c r="R1975" s="3"/>
      <c r="T1975" s="3"/>
      <c r="V1975" s="3"/>
      <c r="X1975" s="3"/>
    </row>
    <row r="1976" spans="1:24" s="2" customFormat="1" x14ac:dyDescent="0.2">
      <c r="A1976" s="5"/>
      <c r="B1976" s="5"/>
      <c r="C1976" s="5"/>
      <c r="D1976" s="5"/>
      <c r="F1976" s="3"/>
      <c r="H1976" s="3"/>
      <c r="J1976" s="3"/>
      <c r="L1976" s="3"/>
      <c r="N1976" s="3"/>
      <c r="P1976" s="3"/>
      <c r="R1976" s="3"/>
      <c r="T1976" s="3"/>
      <c r="V1976" s="3"/>
      <c r="X1976" s="3"/>
    </row>
    <row r="1977" spans="1:24" s="2" customFormat="1" x14ac:dyDescent="0.2">
      <c r="A1977" s="5"/>
      <c r="B1977" s="5"/>
      <c r="C1977" s="5"/>
      <c r="D1977" s="5"/>
      <c r="F1977" s="3"/>
      <c r="H1977" s="3"/>
      <c r="J1977" s="3"/>
      <c r="L1977" s="3"/>
      <c r="N1977" s="3"/>
      <c r="P1977" s="3"/>
      <c r="R1977" s="3"/>
      <c r="T1977" s="3"/>
      <c r="V1977" s="3"/>
      <c r="X1977" s="3"/>
    </row>
    <row r="1978" spans="1:24" s="2" customFormat="1" x14ac:dyDescent="0.2">
      <c r="A1978" s="5"/>
      <c r="B1978" s="5"/>
      <c r="C1978" s="5"/>
      <c r="D1978" s="5"/>
      <c r="F1978" s="3"/>
      <c r="H1978" s="3"/>
      <c r="J1978" s="3"/>
      <c r="L1978" s="3"/>
      <c r="N1978" s="3"/>
      <c r="P1978" s="3"/>
      <c r="R1978" s="3"/>
      <c r="T1978" s="3"/>
      <c r="V1978" s="3"/>
      <c r="X1978" s="3"/>
    </row>
    <row r="1979" spans="1:24" s="2" customFormat="1" x14ac:dyDescent="0.2">
      <c r="A1979" s="5"/>
      <c r="B1979" s="5"/>
      <c r="C1979" s="5"/>
      <c r="D1979" s="5"/>
      <c r="F1979" s="3"/>
      <c r="H1979" s="3"/>
      <c r="J1979" s="3"/>
      <c r="L1979" s="3"/>
      <c r="N1979" s="3"/>
      <c r="P1979" s="3"/>
      <c r="R1979" s="3"/>
      <c r="T1979" s="3"/>
      <c r="V1979" s="3"/>
      <c r="X1979" s="3"/>
    </row>
    <row r="1980" spans="1:24" s="2" customFormat="1" x14ac:dyDescent="0.2">
      <c r="A1980" s="5"/>
      <c r="B1980" s="5"/>
      <c r="C1980" s="5"/>
      <c r="D1980" s="5"/>
      <c r="F1980" s="3"/>
      <c r="H1980" s="3"/>
      <c r="J1980" s="3"/>
      <c r="L1980" s="3"/>
      <c r="N1980" s="3"/>
      <c r="P1980" s="3"/>
      <c r="R1980" s="3"/>
      <c r="T1980" s="3"/>
      <c r="V1980" s="3"/>
      <c r="X1980" s="3"/>
    </row>
    <row r="1981" spans="1:24" s="2" customFormat="1" x14ac:dyDescent="0.2">
      <c r="A1981" s="5"/>
      <c r="B1981" s="5"/>
      <c r="C1981" s="5"/>
      <c r="D1981" s="5"/>
      <c r="F1981" s="3"/>
      <c r="H1981" s="3"/>
      <c r="J1981" s="3"/>
      <c r="L1981" s="3"/>
      <c r="N1981" s="3"/>
      <c r="P1981" s="3"/>
      <c r="R1981" s="3"/>
      <c r="T1981" s="3"/>
      <c r="V1981" s="3"/>
      <c r="X1981" s="3"/>
    </row>
    <row r="1982" spans="1:24" s="2" customFormat="1" x14ac:dyDescent="0.2">
      <c r="A1982" s="5"/>
      <c r="B1982" s="5"/>
      <c r="C1982" s="5"/>
      <c r="D1982" s="5"/>
      <c r="F1982" s="3"/>
      <c r="H1982" s="3"/>
      <c r="J1982" s="3"/>
      <c r="L1982" s="3"/>
      <c r="N1982" s="3"/>
      <c r="P1982" s="3"/>
      <c r="R1982" s="3"/>
      <c r="T1982" s="3"/>
      <c r="V1982" s="3"/>
      <c r="X1982" s="3"/>
    </row>
    <row r="1983" spans="1:24" s="2" customFormat="1" x14ac:dyDescent="0.2">
      <c r="A1983" s="5"/>
      <c r="B1983" s="5"/>
      <c r="C1983" s="5"/>
      <c r="D1983" s="5"/>
      <c r="F1983" s="3"/>
      <c r="H1983" s="3"/>
      <c r="J1983" s="3"/>
      <c r="L1983" s="3"/>
      <c r="N1983" s="3"/>
      <c r="P1983" s="3"/>
      <c r="R1983" s="3"/>
      <c r="T1983" s="3"/>
      <c r="V1983" s="3"/>
      <c r="X1983" s="3"/>
    </row>
    <row r="1984" spans="1:24" s="2" customFormat="1" x14ac:dyDescent="0.2">
      <c r="A1984" s="5"/>
      <c r="B1984" s="5"/>
      <c r="C1984" s="5"/>
      <c r="D1984" s="5"/>
      <c r="F1984" s="3"/>
      <c r="H1984" s="3"/>
      <c r="J1984" s="3"/>
      <c r="L1984" s="3"/>
      <c r="N1984" s="3"/>
      <c r="P1984" s="3"/>
      <c r="R1984" s="3"/>
      <c r="T1984" s="3"/>
      <c r="V1984" s="3"/>
      <c r="X1984" s="3"/>
    </row>
    <row r="1985" spans="1:24" s="2" customFormat="1" x14ac:dyDescent="0.2">
      <c r="A1985" s="5"/>
      <c r="B1985" s="5"/>
      <c r="C1985" s="5"/>
      <c r="D1985" s="5"/>
      <c r="F1985" s="3"/>
      <c r="H1985" s="3"/>
      <c r="J1985" s="3"/>
      <c r="L1985" s="3"/>
      <c r="N1985" s="3"/>
      <c r="P1985" s="3"/>
      <c r="R1985" s="3"/>
      <c r="T1985" s="3"/>
      <c r="V1985" s="3"/>
      <c r="X1985" s="3"/>
    </row>
    <row r="1986" spans="1:24" s="2" customFormat="1" x14ac:dyDescent="0.2">
      <c r="A1986" s="5"/>
      <c r="B1986" s="5"/>
      <c r="C1986" s="5"/>
      <c r="D1986" s="5"/>
      <c r="F1986" s="3"/>
      <c r="H1986" s="3"/>
      <c r="J1986" s="3"/>
      <c r="L1986" s="3"/>
      <c r="N1986" s="3"/>
      <c r="P1986" s="3"/>
      <c r="R1986" s="3"/>
      <c r="T1986" s="3"/>
      <c r="V1986" s="3"/>
      <c r="X1986" s="3"/>
    </row>
    <row r="1987" spans="1:24" s="2" customFormat="1" x14ac:dyDescent="0.2">
      <c r="A1987" s="5"/>
      <c r="B1987" s="5"/>
      <c r="C1987" s="5"/>
      <c r="D1987" s="5"/>
      <c r="F1987" s="3"/>
      <c r="H1987" s="3"/>
      <c r="J1987" s="3"/>
      <c r="L1987" s="3"/>
      <c r="N1987" s="3"/>
      <c r="P1987" s="3"/>
      <c r="R1987" s="3"/>
      <c r="T1987" s="3"/>
      <c r="V1987" s="3"/>
      <c r="X1987" s="3"/>
    </row>
    <row r="1988" spans="1:24" s="2" customFormat="1" x14ac:dyDescent="0.2">
      <c r="A1988" s="5"/>
      <c r="B1988" s="5"/>
      <c r="C1988" s="5"/>
      <c r="D1988" s="5"/>
      <c r="F1988" s="3"/>
      <c r="H1988" s="3"/>
      <c r="J1988" s="3"/>
      <c r="L1988" s="3"/>
      <c r="N1988" s="3"/>
      <c r="P1988" s="3"/>
      <c r="R1988" s="3"/>
      <c r="T1988" s="3"/>
      <c r="V1988" s="3"/>
      <c r="X1988" s="3"/>
    </row>
    <row r="1989" spans="1:24" s="2" customFormat="1" x14ac:dyDescent="0.2">
      <c r="A1989" s="5"/>
      <c r="B1989" s="5"/>
      <c r="C1989" s="5"/>
      <c r="D1989" s="5"/>
      <c r="F1989" s="3"/>
      <c r="H1989" s="3"/>
      <c r="J1989" s="3"/>
      <c r="L1989" s="3"/>
      <c r="N1989" s="3"/>
      <c r="P1989" s="3"/>
      <c r="R1989" s="3"/>
      <c r="T1989" s="3"/>
      <c r="V1989" s="3"/>
      <c r="X1989" s="3"/>
    </row>
    <row r="1990" spans="1:24" s="2" customFormat="1" x14ac:dyDescent="0.2">
      <c r="A1990" s="5"/>
      <c r="B1990" s="5"/>
      <c r="C1990" s="5"/>
      <c r="D1990" s="5"/>
      <c r="F1990" s="3"/>
      <c r="H1990" s="3"/>
      <c r="J1990" s="3"/>
      <c r="L1990" s="3"/>
      <c r="N1990" s="3"/>
      <c r="P1990" s="3"/>
      <c r="R1990" s="3"/>
      <c r="T1990" s="3"/>
      <c r="V1990" s="3"/>
      <c r="X1990" s="3"/>
    </row>
    <row r="1991" spans="1:24" s="2" customFormat="1" x14ac:dyDescent="0.2">
      <c r="A1991" s="5"/>
      <c r="B1991" s="5"/>
      <c r="C1991" s="5"/>
      <c r="D1991" s="5"/>
      <c r="F1991" s="3"/>
      <c r="H1991" s="3"/>
      <c r="J1991" s="3"/>
      <c r="L1991" s="3"/>
      <c r="N1991" s="3"/>
      <c r="P1991" s="3"/>
      <c r="R1991" s="3"/>
      <c r="T1991" s="3"/>
      <c r="V1991" s="3"/>
      <c r="X1991" s="3"/>
    </row>
    <row r="1992" spans="1:24" s="2" customFormat="1" x14ac:dyDescent="0.2">
      <c r="A1992" s="5"/>
      <c r="B1992" s="5"/>
      <c r="C1992" s="5"/>
      <c r="D1992" s="5"/>
      <c r="F1992" s="3"/>
      <c r="H1992" s="3"/>
      <c r="J1992" s="3"/>
      <c r="L1992" s="3"/>
      <c r="N1992" s="3"/>
      <c r="P1992" s="3"/>
      <c r="R1992" s="3"/>
      <c r="T1992" s="3"/>
      <c r="V1992" s="3"/>
      <c r="X1992" s="3"/>
    </row>
    <row r="1993" spans="1:24" s="2" customFormat="1" x14ac:dyDescent="0.2">
      <c r="A1993" s="5"/>
      <c r="B1993" s="5"/>
      <c r="C1993" s="5"/>
      <c r="D1993" s="5"/>
      <c r="F1993" s="3"/>
      <c r="H1993" s="3"/>
      <c r="J1993" s="3"/>
      <c r="L1993" s="3"/>
      <c r="N1993" s="3"/>
      <c r="P1993" s="3"/>
      <c r="R1993" s="3"/>
      <c r="T1993" s="3"/>
      <c r="V1993" s="3"/>
      <c r="X1993" s="3"/>
    </row>
    <row r="1994" spans="1:24" s="2" customFormat="1" x14ac:dyDescent="0.2">
      <c r="A1994" s="5"/>
      <c r="B1994" s="5"/>
      <c r="C1994" s="5"/>
      <c r="D1994" s="5"/>
      <c r="F1994" s="3"/>
      <c r="H1994" s="3"/>
      <c r="J1994" s="3"/>
      <c r="L1994" s="3"/>
      <c r="N1994" s="3"/>
      <c r="P1994" s="3"/>
      <c r="R1994" s="3"/>
      <c r="T1994" s="3"/>
      <c r="V1994" s="3"/>
      <c r="X1994" s="3"/>
    </row>
    <row r="1995" spans="1:24" s="2" customFormat="1" x14ac:dyDescent="0.2">
      <c r="A1995" s="5"/>
      <c r="B1995" s="5"/>
      <c r="C1995" s="5"/>
      <c r="D1995" s="5"/>
      <c r="F1995" s="3"/>
      <c r="H1995" s="3"/>
      <c r="J1995" s="3"/>
      <c r="L1995" s="3"/>
      <c r="N1995" s="3"/>
      <c r="P1995" s="3"/>
      <c r="R1995" s="3"/>
      <c r="T1995" s="3"/>
      <c r="V1995" s="3"/>
      <c r="X1995" s="3"/>
    </row>
    <row r="1996" spans="1:24" s="2" customFormat="1" x14ac:dyDescent="0.2">
      <c r="A1996" s="5"/>
      <c r="B1996" s="5"/>
      <c r="C1996" s="5"/>
      <c r="D1996" s="5"/>
      <c r="F1996" s="3"/>
      <c r="H1996" s="3"/>
      <c r="J1996" s="3"/>
      <c r="L1996" s="3"/>
      <c r="N1996" s="3"/>
      <c r="P1996" s="3"/>
      <c r="R1996" s="3"/>
      <c r="T1996" s="3"/>
      <c r="V1996" s="3"/>
      <c r="X1996" s="3"/>
    </row>
    <row r="1997" spans="1:24" s="2" customFormat="1" x14ac:dyDescent="0.2">
      <c r="A1997" s="5"/>
      <c r="B1997" s="5"/>
      <c r="C1997" s="5"/>
      <c r="D1997" s="5"/>
      <c r="F1997" s="3"/>
      <c r="H1997" s="3"/>
      <c r="J1997" s="3"/>
      <c r="L1997" s="3"/>
      <c r="N1997" s="3"/>
      <c r="P1997" s="3"/>
      <c r="R1997" s="3"/>
      <c r="T1997" s="3"/>
      <c r="V1997" s="3"/>
      <c r="X1997" s="3"/>
    </row>
    <row r="1998" spans="1:24" s="2" customFormat="1" x14ac:dyDescent="0.2">
      <c r="A1998" s="5"/>
      <c r="B1998" s="5"/>
      <c r="C1998" s="5"/>
      <c r="D1998" s="5"/>
      <c r="F1998" s="3"/>
      <c r="H1998" s="3"/>
      <c r="J1998" s="3"/>
      <c r="L1998" s="3"/>
      <c r="N1998" s="3"/>
      <c r="P1998" s="3"/>
      <c r="R1998" s="3"/>
      <c r="T1998" s="3"/>
      <c r="V1998" s="3"/>
      <c r="X1998" s="3"/>
    </row>
    <row r="1999" spans="1:24" s="2" customFormat="1" x14ac:dyDescent="0.2">
      <c r="A1999" s="5"/>
      <c r="B1999" s="5"/>
      <c r="C1999" s="5"/>
      <c r="D1999" s="5"/>
      <c r="F1999" s="3"/>
      <c r="H1999" s="3"/>
      <c r="J1999" s="3"/>
      <c r="L1999" s="3"/>
      <c r="N1999" s="3"/>
      <c r="P1999" s="3"/>
      <c r="R1999" s="3"/>
      <c r="T1999" s="3"/>
      <c r="V1999" s="3"/>
      <c r="X1999" s="3"/>
    </row>
    <row r="2000" spans="1:24" s="2" customFormat="1" x14ac:dyDescent="0.2">
      <c r="A2000" s="5"/>
      <c r="B2000" s="5"/>
      <c r="C2000" s="5"/>
      <c r="D2000" s="5"/>
      <c r="F2000" s="3"/>
      <c r="H2000" s="3"/>
      <c r="J2000" s="3"/>
      <c r="L2000" s="3"/>
      <c r="N2000" s="3"/>
      <c r="P2000" s="3"/>
      <c r="R2000" s="3"/>
      <c r="T2000" s="3"/>
      <c r="V2000" s="3"/>
      <c r="X2000" s="3"/>
    </row>
    <row r="2001" spans="1:24" s="2" customFormat="1" x14ac:dyDescent="0.2">
      <c r="A2001" s="5"/>
      <c r="B2001" s="5"/>
      <c r="C2001" s="5"/>
      <c r="D2001" s="5"/>
      <c r="F2001" s="3"/>
      <c r="H2001" s="3"/>
      <c r="J2001" s="3"/>
      <c r="L2001" s="3"/>
      <c r="N2001" s="3"/>
      <c r="P2001" s="3"/>
      <c r="R2001" s="3"/>
      <c r="T2001" s="3"/>
      <c r="V2001" s="3"/>
      <c r="X2001" s="3"/>
    </row>
    <row r="2002" spans="1:24" s="2" customFormat="1" x14ac:dyDescent="0.2">
      <c r="A2002" s="5"/>
      <c r="B2002" s="5"/>
      <c r="C2002" s="5"/>
      <c r="D2002" s="5"/>
      <c r="F2002" s="3"/>
      <c r="H2002" s="3"/>
      <c r="J2002" s="3"/>
      <c r="L2002" s="3"/>
      <c r="N2002" s="3"/>
      <c r="P2002" s="3"/>
      <c r="R2002" s="3"/>
      <c r="T2002" s="3"/>
      <c r="V2002" s="3"/>
      <c r="X2002" s="3"/>
    </row>
    <row r="2003" spans="1:24" s="2" customFormat="1" x14ac:dyDescent="0.2">
      <c r="A2003" s="5"/>
      <c r="B2003" s="5"/>
      <c r="C2003" s="5"/>
      <c r="D2003" s="5"/>
      <c r="F2003" s="3"/>
      <c r="H2003" s="3"/>
      <c r="J2003" s="3"/>
      <c r="L2003" s="3"/>
      <c r="N2003" s="3"/>
      <c r="P2003" s="3"/>
      <c r="R2003" s="3"/>
      <c r="T2003" s="3"/>
      <c r="V2003" s="3"/>
      <c r="X2003" s="3"/>
    </row>
    <row r="2004" spans="1:24" s="2" customFormat="1" x14ac:dyDescent="0.2">
      <c r="A2004" s="5"/>
      <c r="B2004" s="5"/>
      <c r="C2004" s="5"/>
      <c r="D2004" s="5"/>
      <c r="F2004" s="3"/>
      <c r="H2004" s="3"/>
      <c r="J2004" s="3"/>
      <c r="L2004" s="3"/>
      <c r="N2004" s="3"/>
      <c r="P2004" s="3"/>
      <c r="R2004" s="3"/>
      <c r="T2004" s="3"/>
      <c r="V2004" s="3"/>
      <c r="X2004" s="3"/>
    </row>
    <row r="2005" spans="1:24" s="2" customFormat="1" x14ac:dyDescent="0.2">
      <c r="A2005" s="5"/>
      <c r="B2005" s="5"/>
      <c r="C2005" s="5"/>
      <c r="D2005" s="5"/>
      <c r="F2005" s="3"/>
      <c r="H2005" s="3"/>
      <c r="J2005" s="3"/>
      <c r="L2005" s="3"/>
      <c r="N2005" s="3"/>
      <c r="P2005" s="3"/>
      <c r="R2005" s="3"/>
      <c r="T2005" s="3"/>
      <c r="V2005" s="3"/>
      <c r="X2005" s="3"/>
    </row>
    <row r="2006" spans="1:24" s="2" customFormat="1" x14ac:dyDescent="0.2">
      <c r="A2006" s="5"/>
      <c r="B2006" s="5"/>
      <c r="C2006" s="5"/>
      <c r="D2006" s="5"/>
      <c r="F2006" s="3"/>
      <c r="H2006" s="3"/>
      <c r="J2006" s="3"/>
      <c r="L2006" s="3"/>
      <c r="N2006" s="3"/>
      <c r="P2006" s="3"/>
      <c r="R2006" s="3"/>
      <c r="T2006" s="3"/>
      <c r="V2006" s="3"/>
      <c r="X2006" s="3"/>
    </row>
    <row r="2007" spans="1:24" s="2" customFormat="1" x14ac:dyDescent="0.2">
      <c r="A2007" s="5"/>
      <c r="B2007" s="5"/>
      <c r="C2007" s="5"/>
      <c r="D2007" s="5"/>
      <c r="F2007" s="3"/>
      <c r="H2007" s="3"/>
      <c r="J2007" s="3"/>
      <c r="L2007" s="3"/>
      <c r="N2007" s="3"/>
      <c r="P2007" s="3"/>
      <c r="R2007" s="3"/>
      <c r="T2007" s="3"/>
      <c r="V2007" s="3"/>
      <c r="X2007" s="3"/>
    </row>
    <row r="2008" spans="1:24" s="2" customFormat="1" x14ac:dyDescent="0.2">
      <c r="A2008" s="5"/>
      <c r="B2008" s="5"/>
      <c r="C2008" s="5"/>
      <c r="D2008" s="5"/>
      <c r="F2008" s="3"/>
      <c r="H2008" s="3"/>
      <c r="J2008" s="3"/>
      <c r="L2008" s="3"/>
      <c r="N2008" s="3"/>
      <c r="P2008" s="3"/>
      <c r="R2008" s="3"/>
      <c r="T2008" s="3"/>
      <c r="V2008" s="3"/>
      <c r="X2008" s="3"/>
    </row>
    <row r="2009" spans="1:24" s="2" customFormat="1" x14ac:dyDescent="0.2">
      <c r="A2009" s="5"/>
      <c r="B2009" s="5"/>
      <c r="C2009" s="5"/>
      <c r="D2009" s="5"/>
      <c r="F2009" s="3"/>
      <c r="H2009" s="3"/>
      <c r="J2009" s="3"/>
      <c r="L2009" s="3"/>
      <c r="N2009" s="3"/>
      <c r="P2009" s="3"/>
      <c r="R2009" s="3"/>
      <c r="T2009" s="3"/>
      <c r="V2009" s="3"/>
      <c r="X2009" s="3"/>
    </row>
    <row r="2010" spans="1:24" s="2" customFormat="1" x14ac:dyDescent="0.2">
      <c r="A2010" s="5"/>
      <c r="B2010" s="5"/>
      <c r="C2010" s="5"/>
      <c r="D2010" s="5"/>
      <c r="F2010" s="3"/>
      <c r="H2010" s="3"/>
      <c r="J2010" s="3"/>
      <c r="L2010" s="3"/>
      <c r="N2010" s="3"/>
      <c r="P2010" s="3"/>
      <c r="R2010" s="3"/>
      <c r="T2010" s="3"/>
      <c r="V2010" s="3"/>
      <c r="X2010" s="3"/>
    </row>
    <row r="2011" spans="1:24" s="2" customFormat="1" x14ac:dyDescent="0.2">
      <c r="A2011" s="5"/>
      <c r="B2011" s="5"/>
      <c r="C2011" s="5"/>
      <c r="D2011" s="5"/>
      <c r="F2011" s="3"/>
      <c r="H2011" s="3"/>
      <c r="J2011" s="3"/>
      <c r="L2011" s="3"/>
      <c r="N2011" s="3"/>
      <c r="P2011" s="3"/>
      <c r="R2011" s="3"/>
      <c r="T2011" s="3"/>
      <c r="V2011" s="3"/>
      <c r="X2011" s="3"/>
    </row>
    <row r="2012" spans="1:24" s="2" customFormat="1" x14ac:dyDescent="0.2">
      <c r="A2012" s="5"/>
      <c r="B2012" s="5"/>
      <c r="C2012" s="5"/>
      <c r="D2012" s="5"/>
      <c r="F2012" s="3"/>
      <c r="H2012" s="3"/>
      <c r="J2012" s="3"/>
      <c r="L2012" s="3"/>
      <c r="N2012" s="3"/>
      <c r="P2012" s="3"/>
      <c r="R2012" s="3"/>
      <c r="T2012" s="3"/>
      <c r="V2012" s="3"/>
      <c r="X2012" s="3"/>
    </row>
    <row r="2013" spans="1:24" s="2" customFormat="1" x14ac:dyDescent="0.2">
      <c r="A2013" s="5"/>
      <c r="B2013" s="5"/>
      <c r="C2013" s="5"/>
      <c r="D2013" s="5"/>
      <c r="F2013" s="3"/>
      <c r="H2013" s="3"/>
      <c r="J2013" s="3"/>
      <c r="L2013" s="3"/>
      <c r="N2013" s="3"/>
      <c r="P2013" s="3"/>
      <c r="R2013" s="3"/>
      <c r="T2013" s="3"/>
      <c r="V2013" s="3"/>
      <c r="X2013" s="3"/>
    </row>
    <row r="2014" spans="1:24" s="2" customFormat="1" x14ac:dyDescent="0.2">
      <c r="A2014" s="5"/>
      <c r="B2014" s="5"/>
      <c r="C2014" s="5"/>
      <c r="D2014" s="5"/>
      <c r="F2014" s="3"/>
      <c r="H2014" s="3"/>
      <c r="J2014" s="3"/>
      <c r="L2014" s="3"/>
      <c r="N2014" s="3"/>
      <c r="P2014" s="3"/>
      <c r="R2014" s="3"/>
      <c r="T2014" s="3"/>
      <c r="V2014" s="3"/>
      <c r="X2014" s="3"/>
    </row>
    <row r="2015" spans="1:24" s="2" customFormat="1" x14ac:dyDescent="0.2">
      <c r="A2015" s="5"/>
      <c r="B2015" s="5"/>
      <c r="C2015" s="5"/>
      <c r="D2015" s="5"/>
      <c r="F2015" s="3"/>
      <c r="H2015" s="3"/>
      <c r="J2015" s="3"/>
      <c r="L2015" s="3"/>
      <c r="N2015" s="3"/>
      <c r="P2015" s="3"/>
      <c r="R2015" s="3"/>
      <c r="T2015" s="3"/>
      <c r="V2015" s="3"/>
      <c r="X2015" s="3"/>
    </row>
    <row r="2016" spans="1:24" s="2" customFormat="1" x14ac:dyDescent="0.2">
      <c r="A2016" s="5"/>
      <c r="B2016" s="5"/>
      <c r="C2016" s="5"/>
      <c r="D2016" s="5"/>
      <c r="F2016" s="3"/>
      <c r="H2016" s="3"/>
      <c r="J2016" s="3"/>
      <c r="L2016" s="3"/>
      <c r="N2016" s="3"/>
      <c r="P2016" s="3"/>
      <c r="R2016" s="3"/>
      <c r="T2016" s="3"/>
      <c r="V2016" s="3"/>
      <c r="X2016" s="3"/>
    </row>
    <row r="2017" spans="1:24" s="2" customFormat="1" x14ac:dyDescent="0.2">
      <c r="A2017" s="5"/>
      <c r="B2017" s="5"/>
      <c r="C2017" s="5"/>
      <c r="D2017" s="5"/>
      <c r="F2017" s="3"/>
      <c r="H2017" s="3"/>
      <c r="J2017" s="3"/>
      <c r="L2017" s="3"/>
      <c r="N2017" s="3"/>
      <c r="P2017" s="3"/>
      <c r="R2017" s="3"/>
      <c r="T2017" s="3"/>
      <c r="V2017" s="3"/>
      <c r="X2017" s="3"/>
    </row>
    <row r="2018" spans="1:24" s="2" customFormat="1" x14ac:dyDescent="0.2">
      <c r="A2018" s="5"/>
      <c r="B2018" s="5"/>
      <c r="C2018" s="5"/>
      <c r="D2018" s="5"/>
      <c r="F2018" s="3"/>
      <c r="H2018" s="3"/>
      <c r="J2018" s="3"/>
      <c r="L2018" s="3"/>
      <c r="N2018" s="3"/>
      <c r="P2018" s="3"/>
      <c r="R2018" s="3"/>
      <c r="T2018" s="3"/>
      <c r="V2018" s="3"/>
      <c r="X2018" s="3"/>
    </row>
    <row r="2019" spans="1:24" s="2" customFormat="1" x14ac:dyDescent="0.2">
      <c r="A2019" s="5"/>
      <c r="B2019" s="5"/>
      <c r="C2019" s="5"/>
      <c r="D2019" s="5"/>
      <c r="F2019" s="3"/>
      <c r="H2019" s="3"/>
      <c r="J2019" s="3"/>
      <c r="L2019" s="3"/>
      <c r="N2019" s="3"/>
      <c r="P2019" s="3"/>
      <c r="R2019" s="3"/>
      <c r="T2019" s="3"/>
      <c r="V2019" s="3"/>
      <c r="X2019" s="3"/>
    </row>
    <row r="2020" spans="1:24" s="2" customFormat="1" x14ac:dyDescent="0.2">
      <c r="A2020" s="5"/>
      <c r="B2020" s="5"/>
      <c r="C2020" s="5"/>
      <c r="D2020" s="5"/>
      <c r="F2020" s="3"/>
      <c r="H2020" s="3"/>
      <c r="J2020" s="3"/>
      <c r="L2020" s="3"/>
      <c r="N2020" s="3"/>
      <c r="P2020" s="3"/>
      <c r="R2020" s="3"/>
      <c r="T2020" s="3"/>
      <c r="V2020" s="3"/>
      <c r="X2020" s="3"/>
    </row>
    <row r="2021" spans="1:24" s="2" customFormat="1" x14ac:dyDescent="0.2">
      <c r="A2021" s="5"/>
      <c r="B2021" s="5"/>
      <c r="C2021" s="5"/>
      <c r="D2021" s="5"/>
      <c r="F2021" s="3"/>
      <c r="H2021" s="3"/>
      <c r="J2021" s="3"/>
      <c r="L2021" s="3"/>
      <c r="N2021" s="3"/>
      <c r="P2021" s="3"/>
      <c r="R2021" s="3"/>
      <c r="T2021" s="3"/>
      <c r="V2021" s="3"/>
      <c r="X2021" s="3"/>
    </row>
    <row r="2022" spans="1:24" s="2" customFormat="1" x14ac:dyDescent="0.2">
      <c r="A2022" s="5"/>
      <c r="B2022" s="5"/>
      <c r="C2022" s="5"/>
      <c r="D2022" s="5"/>
      <c r="F2022" s="3"/>
      <c r="H2022" s="3"/>
      <c r="J2022" s="3"/>
      <c r="L2022" s="3"/>
      <c r="N2022" s="3"/>
      <c r="P2022" s="3"/>
      <c r="R2022" s="3"/>
      <c r="T2022" s="3"/>
      <c r="V2022" s="3"/>
      <c r="X2022" s="3"/>
    </row>
    <row r="2023" spans="1:24" s="2" customFormat="1" x14ac:dyDescent="0.2">
      <c r="A2023" s="5"/>
      <c r="B2023" s="5"/>
      <c r="C2023" s="5"/>
      <c r="D2023" s="5"/>
      <c r="F2023" s="3"/>
      <c r="H2023" s="3"/>
      <c r="J2023" s="3"/>
      <c r="L2023" s="3"/>
      <c r="N2023" s="3"/>
      <c r="P2023" s="3"/>
      <c r="R2023" s="3"/>
      <c r="T2023" s="3"/>
      <c r="V2023" s="3"/>
      <c r="X2023" s="3"/>
    </row>
    <row r="2024" spans="1:24" s="2" customFormat="1" x14ac:dyDescent="0.2">
      <c r="A2024" s="5"/>
      <c r="B2024" s="5"/>
      <c r="C2024" s="5"/>
      <c r="D2024" s="5"/>
      <c r="F2024" s="3"/>
      <c r="H2024" s="3"/>
      <c r="J2024" s="3"/>
      <c r="L2024" s="3"/>
      <c r="N2024" s="3"/>
      <c r="P2024" s="3"/>
      <c r="R2024" s="3"/>
      <c r="T2024" s="3"/>
      <c r="V2024" s="3"/>
      <c r="X2024" s="3"/>
    </row>
    <row r="2025" spans="1:24" s="2" customFormat="1" x14ac:dyDescent="0.2">
      <c r="A2025" s="5"/>
      <c r="B2025" s="5"/>
      <c r="C2025" s="5"/>
      <c r="D2025" s="5"/>
      <c r="F2025" s="3"/>
      <c r="H2025" s="3"/>
      <c r="J2025" s="3"/>
      <c r="L2025" s="3"/>
      <c r="N2025" s="3"/>
      <c r="P2025" s="3"/>
      <c r="R2025" s="3"/>
      <c r="T2025" s="3"/>
      <c r="V2025" s="3"/>
      <c r="X2025" s="3"/>
    </row>
    <row r="2026" spans="1:24" s="2" customFormat="1" x14ac:dyDescent="0.2">
      <c r="A2026" s="5"/>
      <c r="B2026" s="5"/>
      <c r="C2026" s="5"/>
      <c r="D2026" s="5"/>
      <c r="F2026" s="3"/>
      <c r="H2026" s="3"/>
      <c r="J2026" s="3"/>
      <c r="L2026" s="3"/>
      <c r="N2026" s="3"/>
      <c r="P2026" s="3"/>
      <c r="R2026" s="3"/>
      <c r="T2026" s="3"/>
      <c r="V2026" s="3"/>
      <c r="X2026" s="3"/>
    </row>
    <row r="2027" spans="1:24" s="2" customFormat="1" x14ac:dyDescent="0.2">
      <c r="A2027" s="5"/>
      <c r="B2027" s="5"/>
      <c r="C2027" s="5"/>
      <c r="D2027" s="5"/>
      <c r="F2027" s="3"/>
      <c r="H2027" s="3"/>
      <c r="J2027" s="3"/>
      <c r="L2027" s="3"/>
      <c r="N2027" s="3"/>
      <c r="P2027" s="3"/>
      <c r="R2027" s="3"/>
      <c r="T2027" s="3"/>
      <c r="V2027" s="3"/>
      <c r="X2027" s="3"/>
    </row>
    <row r="2028" spans="1:24" s="2" customFormat="1" x14ac:dyDescent="0.2">
      <c r="A2028" s="5"/>
      <c r="B2028" s="5"/>
      <c r="C2028" s="5"/>
      <c r="D2028" s="5"/>
      <c r="F2028" s="3"/>
      <c r="H2028" s="3"/>
      <c r="J2028" s="3"/>
      <c r="L2028" s="3"/>
      <c r="N2028" s="3"/>
      <c r="P2028" s="3"/>
      <c r="R2028" s="3"/>
      <c r="T2028" s="3"/>
      <c r="V2028" s="3"/>
      <c r="X2028" s="3"/>
    </row>
    <row r="2029" spans="1:24" s="2" customFormat="1" x14ac:dyDescent="0.2">
      <c r="A2029" s="5"/>
      <c r="B2029" s="5"/>
      <c r="C2029" s="5"/>
      <c r="D2029" s="5"/>
      <c r="F2029" s="3"/>
      <c r="H2029" s="3"/>
      <c r="J2029" s="3"/>
      <c r="L2029" s="3"/>
      <c r="N2029" s="3"/>
      <c r="P2029" s="3"/>
      <c r="R2029" s="3"/>
      <c r="T2029" s="3"/>
      <c r="V2029" s="3"/>
      <c r="X2029" s="3"/>
    </row>
    <row r="2030" spans="1:24" s="2" customFormat="1" x14ac:dyDescent="0.2">
      <c r="A2030" s="5"/>
      <c r="B2030" s="5"/>
      <c r="C2030" s="5"/>
      <c r="D2030" s="5"/>
      <c r="F2030" s="3"/>
      <c r="H2030" s="3"/>
      <c r="J2030" s="3"/>
      <c r="L2030" s="3"/>
      <c r="N2030" s="3"/>
      <c r="P2030" s="3"/>
      <c r="R2030" s="3"/>
      <c r="T2030" s="3"/>
      <c r="V2030" s="3"/>
      <c r="X2030" s="3"/>
    </row>
    <row r="2031" spans="1:24" s="2" customFormat="1" x14ac:dyDescent="0.2">
      <c r="A2031" s="5"/>
      <c r="B2031" s="5"/>
      <c r="C2031" s="5"/>
      <c r="D2031" s="5"/>
      <c r="F2031" s="3"/>
      <c r="H2031" s="3"/>
      <c r="J2031" s="3"/>
      <c r="L2031" s="3"/>
      <c r="N2031" s="3"/>
      <c r="P2031" s="3"/>
      <c r="R2031" s="3"/>
      <c r="T2031" s="3"/>
      <c r="V2031" s="3"/>
      <c r="X2031" s="3"/>
    </row>
    <row r="2032" spans="1:24" s="2" customFormat="1" x14ac:dyDescent="0.2">
      <c r="A2032" s="5"/>
      <c r="B2032" s="5"/>
      <c r="C2032" s="5"/>
      <c r="D2032" s="5"/>
      <c r="F2032" s="3"/>
      <c r="H2032" s="3"/>
      <c r="J2032" s="3"/>
      <c r="L2032" s="3"/>
      <c r="N2032" s="3"/>
      <c r="P2032" s="3"/>
      <c r="R2032" s="3"/>
      <c r="T2032" s="3"/>
      <c r="V2032" s="3"/>
      <c r="X2032" s="3"/>
    </row>
    <row r="2033" spans="1:24" s="2" customFormat="1" x14ac:dyDescent="0.2">
      <c r="A2033" s="5"/>
      <c r="B2033" s="5"/>
      <c r="C2033" s="5"/>
      <c r="D2033" s="5"/>
      <c r="F2033" s="3"/>
      <c r="H2033" s="3"/>
      <c r="J2033" s="3"/>
      <c r="L2033" s="3"/>
      <c r="N2033" s="3"/>
      <c r="P2033" s="3"/>
      <c r="R2033" s="3"/>
      <c r="T2033" s="3"/>
      <c r="V2033" s="3"/>
      <c r="X2033" s="3"/>
    </row>
    <row r="2034" spans="1:24" s="2" customFormat="1" x14ac:dyDescent="0.2">
      <c r="A2034" s="5"/>
      <c r="B2034" s="5"/>
      <c r="C2034" s="5"/>
      <c r="D2034" s="5"/>
      <c r="F2034" s="3"/>
      <c r="H2034" s="3"/>
      <c r="J2034" s="3"/>
      <c r="L2034" s="3"/>
      <c r="N2034" s="3"/>
      <c r="P2034" s="3"/>
      <c r="R2034" s="3"/>
      <c r="T2034" s="3"/>
      <c r="V2034" s="3"/>
      <c r="X2034" s="3"/>
    </row>
    <row r="2035" spans="1:24" s="2" customFormat="1" x14ac:dyDescent="0.2">
      <c r="A2035" s="5"/>
      <c r="B2035" s="5"/>
      <c r="C2035" s="5"/>
      <c r="D2035" s="5"/>
      <c r="F2035" s="3"/>
      <c r="H2035" s="3"/>
      <c r="J2035" s="3"/>
      <c r="L2035" s="3"/>
      <c r="N2035" s="3"/>
      <c r="P2035" s="3"/>
      <c r="R2035" s="3"/>
      <c r="T2035" s="3"/>
      <c r="V2035" s="3"/>
      <c r="X2035" s="3"/>
    </row>
    <row r="2036" spans="1:24" s="2" customFormat="1" x14ac:dyDescent="0.2">
      <c r="A2036" s="5"/>
      <c r="B2036" s="5"/>
      <c r="C2036" s="5"/>
      <c r="D2036" s="5"/>
      <c r="F2036" s="3"/>
      <c r="H2036" s="3"/>
      <c r="J2036" s="3"/>
      <c r="L2036" s="3"/>
      <c r="N2036" s="3"/>
      <c r="P2036" s="3"/>
      <c r="R2036" s="3"/>
      <c r="T2036" s="3"/>
      <c r="V2036" s="3"/>
      <c r="X2036" s="3"/>
    </row>
    <row r="2037" spans="1:24" s="2" customFormat="1" x14ac:dyDescent="0.2">
      <c r="A2037" s="5"/>
      <c r="B2037" s="5"/>
      <c r="C2037" s="5"/>
      <c r="D2037" s="5"/>
      <c r="F2037" s="3"/>
      <c r="H2037" s="3"/>
      <c r="J2037" s="3"/>
      <c r="L2037" s="3"/>
      <c r="N2037" s="3"/>
      <c r="P2037" s="3"/>
      <c r="R2037" s="3"/>
      <c r="T2037" s="3"/>
      <c r="V2037" s="3"/>
      <c r="X2037" s="3"/>
    </row>
    <row r="2038" spans="1:24" s="2" customFormat="1" x14ac:dyDescent="0.2">
      <c r="A2038" s="5"/>
      <c r="B2038" s="5"/>
      <c r="C2038" s="5"/>
      <c r="D2038" s="5"/>
      <c r="F2038" s="3"/>
      <c r="H2038" s="3"/>
      <c r="J2038" s="3"/>
      <c r="L2038" s="3"/>
      <c r="N2038" s="3"/>
      <c r="P2038" s="3"/>
      <c r="R2038" s="3"/>
      <c r="T2038" s="3"/>
      <c r="V2038" s="3"/>
      <c r="X2038" s="3"/>
    </row>
    <row r="2039" spans="1:24" s="2" customFormat="1" x14ac:dyDescent="0.2">
      <c r="A2039" s="5"/>
      <c r="B2039" s="5"/>
      <c r="C2039" s="5"/>
      <c r="D2039" s="5"/>
      <c r="F2039" s="3"/>
      <c r="H2039" s="3"/>
      <c r="J2039" s="3"/>
      <c r="L2039" s="3"/>
      <c r="N2039" s="3"/>
      <c r="P2039" s="3"/>
      <c r="R2039" s="3"/>
      <c r="T2039" s="3"/>
      <c r="V2039" s="3"/>
      <c r="X2039" s="3"/>
    </row>
    <row r="2040" spans="1:24" s="2" customFormat="1" x14ac:dyDescent="0.2">
      <c r="A2040" s="5"/>
      <c r="B2040" s="5"/>
      <c r="C2040" s="5"/>
      <c r="D2040" s="5"/>
      <c r="F2040" s="3"/>
      <c r="H2040" s="3"/>
      <c r="J2040" s="3"/>
      <c r="L2040" s="3"/>
      <c r="N2040" s="3"/>
      <c r="P2040" s="3"/>
      <c r="R2040" s="3"/>
      <c r="T2040" s="3"/>
      <c r="V2040" s="3"/>
      <c r="X2040" s="3"/>
    </row>
    <row r="2041" spans="1:24" s="2" customFormat="1" x14ac:dyDescent="0.2">
      <c r="A2041" s="5"/>
      <c r="B2041" s="5"/>
      <c r="C2041" s="5"/>
      <c r="D2041" s="5"/>
      <c r="F2041" s="3"/>
      <c r="H2041" s="3"/>
      <c r="J2041" s="3"/>
      <c r="L2041" s="3"/>
      <c r="N2041" s="3"/>
      <c r="P2041" s="3"/>
      <c r="R2041" s="3"/>
      <c r="T2041" s="3"/>
      <c r="V2041" s="3"/>
      <c r="X2041" s="3"/>
    </row>
    <row r="2042" spans="1:24" s="2" customFormat="1" x14ac:dyDescent="0.2">
      <c r="A2042" s="5"/>
      <c r="B2042" s="5"/>
      <c r="C2042" s="5"/>
      <c r="D2042" s="5"/>
      <c r="F2042" s="3"/>
      <c r="H2042" s="3"/>
      <c r="J2042" s="3"/>
      <c r="L2042" s="3"/>
      <c r="N2042" s="3"/>
      <c r="P2042" s="3"/>
      <c r="R2042" s="3"/>
      <c r="T2042" s="3"/>
      <c r="V2042" s="3"/>
      <c r="X2042" s="3"/>
    </row>
    <row r="2043" spans="1:24" s="2" customFormat="1" x14ac:dyDescent="0.2">
      <c r="A2043" s="5"/>
      <c r="B2043" s="5"/>
      <c r="C2043" s="5"/>
      <c r="D2043" s="5"/>
      <c r="F2043" s="3"/>
      <c r="H2043" s="3"/>
      <c r="J2043" s="3"/>
      <c r="L2043" s="3"/>
      <c r="N2043" s="3"/>
      <c r="P2043" s="3"/>
      <c r="R2043" s="3"/>
      <c r="T2043" s="3"/>
      <c r="V2043" s="3"/>
      <c r="X2043" s="3"/>
    </row>
    <row r="2044" spans="1:24" s="2" customFormat="1" x14ac:dyDescent="0.2">
      <c r="A2044" s="5"/>
      <c r="B2044" s="5"/>
      <c r="C2044" s="5"/>
      <c r="D2044" s="5"/>
      <c r="F2044" s="3"/>
      <c r="H2044" s="3"/>
      <c r="J2044" s="3"/>
      <c r="L2044" s="3"/>
      <c r="N2044" s="3"/>
      <c r="P2044" s="3"/>
      <c r="R2044" s="3"/>
      <c r="T2044" s="3"/>
      <c r="V2044" s="3"/>
      <c r="X2044" s="3"/>
    </row>
    <row r="2045" spans="1:24" s="2" customFormat="1" x14ac:dyDescent="0.2">
      <c r="A2045" s="5"/>
      <c r="B2045" s="5"/>
      <c r="C2045" s="5"/>
      <c r="D2045" s="5"/>
      <c r="F2045" s="3"/>
      <c r="H2045" s="3"/>
      <c r="J2045" s="3"/>
      <c r="L2045" s="3"/>
      <c r="N2045" s="3"/>
      <c r="P2045" s="3"/>
      <c r="R2045" s="3"/>
      <c r="T2045" s="3"/>
      <c r="V2045" s="3"/>
      <c r="X2045" s="3"/>
    </row>
    <row r="2046" spans="1:24" s="2" customFormat="1" x14ac:dyDescent="0.2">
      <c r="A2046" s="5"/>
      <c r="B2046" s="5"/>
      <c r="C2046" s="5"/>
      <c r="D2046" s="5"/>
      <c r="F2046" s="3"/>
      <c r="H2046" s="3"/>
      <c r="J2046" s="3"/>
      <c r="L2046" s="3"/>
      <c r="N2046" s="3"/>
      <c r="P2046" s="3"/>
      <c r="R2046" s="3"/>
      <c r="T2046" s="3"/>
      <c r="V2046" s="3"/>
      <c r="X2046" s="3"/>
    </row>
    <row r="2047" spans="1:24" s="2" customFormat="1" x14ac:dyDescent="0.2">
      <c r="A2047" s="5"/>
      <c r="B2047" s="5"/>
      <c r="C2047" s="5"/>
      <c r="D2047" s="5"/>
      <c r="F2047" s="3"/>
      <c r="H2047" s="3"/>
      <c r="J2047" s="3"/>
      <c r="L2047" s="3"/>
      <c r="N2047" s="3"/>
      <c r="P2047" s="3"/>
      <c r="R2047" s="3"/>
      <c r="T2047" s="3"/>
      <c r="V2047" s="3"/>
      <c r="X2047" s="3"/>
    </row>
    <row r="2048" spans="1:24" s="2" customFormat="1" x14ac:dyDescent="0.2">
      <c r="A2048" s="5"/>
      <c r="B2048" s="5"/>
      <c r="C2048" s="5"/>
      <c r="D2048" s="5"/>
      <c r="F2048" s="3"/>
      <c r="H2048" s="3"/>
      <c r="J2048" s="3"/>
      <c r="L2048" s="3"/>
      <c r="N2048" s="3"/>
      <c r="P2048" s="3"/>
      <c r="R2048" s="3"/>
      <c r="T2048" s="3"/>
      <c r="V2048" s="3"/>
      <c r="X2048" s="3"/>
    </row>
    <row r="2049" spans="1:24" s="2" customFormat="1" x14ac:dyDescent="0.2">
      <c r="A2049" s="5"/>
      <c r="B2049" s="5"/>
      <c r="C2049" s="5"/>
      <c r="D2049" s="5"/>
      <c r="F2049" s="3"/>
      <c r="H2049" s="3"/>
      <c r="J2049" s="3"/>
      <c r="L2049" s="3"/>
      <c r="N2049" s="3"/>
      <c r="P2049" s="3"/>
      <c r="R2049" s="3"/>
      <c r="T2049" s="3"/>
      <c r="V2049" s="3"/>
      <c r="X2049" s="3"/>
    </row>
    <row r="2050" spans="1:24" s="2" customFormat="1" x14ac:dyDescent="0.2">
      <c r="A2050" s="5"/>
      <c r="B2050" s="5"/>
      <c r="C2050" s="5"/>
      <c r="D2050" s="5"/>
      <c r="F2050" s="3"/>
      <c r="H2050" s="3"/>
      <c r="J2050" s="3"/>
      <c r="L2050" s="3"/>
      <c r="N2050" s="3"/>
      <c r="P2050" s="3"/>
      <c r="R2050" s="3"/>
      <c r="T2050" s="3"/>
      <c r="V2050" s="3"/>
      <c r="X2050" s="3"/>
    </row>
    <row r="2051" spans="1:24" s="2" customFormat="1" x14ac:dyDescent="0.2">
      <c r="A2051" s="5"/>
      <c r="B2051" s="5"/>
      <c r="C2051" s="5"/>
      <c r="D2051" s="5"/>
      <c r="F2051" s="3"/>
      <c r="H2051" s="3"/>
      <c r="J2051" s="3"/>
      <c r="L2051" s="3"/>
      <c r="N2051" s="3"/>
      <c r="P2051" s="3"/>
      <c r="R2051" s="3"/>
      <c r="T2051" s="3"/>
      <c r="V2051" s="3"/>
      <c r="X2051" s="3"/>
    </row>
    <row r="2052" spans="1:24" s="2" customFormat="1" x14ac:dyDescent="0.2">
      <c r="A2052" s="5"/>
      <c r="B2052" s="5"/>
      <c r="C2052" s="5"/>
      <c r="D2052" s="5"/>
      <c r="F2052" s="3"/>
      <c r="H2052" s="3"/>
      <c r="J2052" s="3"/>
      <c r="L2052" s="3"/>
      <c r="N2052" s="3"/>
      <c r="P2052" s="3"/>
      <c r="R2052" s="3"/>
      <c r="T2052" s="3"/>
      <c r="V2052" s="3"/>
      <c r="X2052" s="3"/>
    </row>
    <row r="2053" spans="1:24" s="2" customFormat="1" x14ac:dyDescent="0.2">
      <c r="A2053" s="5"/>
      <c r="B2053" s="5"/>
      <c r="C2053" s="5"/>
      <c r="D2053" s="5"/>
      <c r="F2053" s="3"/>
      <c r="H2053" s="3"/>
      <c r="J2053" s="3"/>
      <c r="L2053" s="3"/>
      <c r="N2053" s="3"/>
      <c r="P2053" s="3"/>
      <c r="R2053" s="3"/>
      <c r="T2053" s="3"/>
      <c r="V2053" s="3"/>
      <c r="X2053" s="3"/>
    </row>
    <row r="2054" spans="1:24" s="2" customFormat="1" x14ac:dyDescent="0.2">
      <c r="A2054" s="5"/>
      <c r="B2054" s="5"/>
      <c r="C2054" s="5"/>
      <c r="D2054" s="5"/>
      <c r="F2054" s="3"/>
      <c r="H2054" s="3"/>
      <c r="J2054" s="3"/>
      <c r="L2054" s="3"/>
      <c r="N2054" s="3"/>
      <c r="P2054" s="3"/>
      <c r="R2054" s="3"/>
      <c r="T2054" s="3"/>
      <c r="V2054" s="3"/>
      <c r="X2054" s="3"/>
    </row>
    <row r="2055" spans="1:24" s="2" customFormat="1" x14ac:dyDescent="0.2">
      <c r="A2055" s="5"/>
      <c r="B2055" s="5"/>
      <c r="C2055" s="5"/>
      <c r="D2055" s="5"/>
      <c r="F2055" s="3"/>
      <c r="H2055" s="3"/>
      <c r="J2055" s="3"/>
      <c r="L2055" s="3"/>
      <c r="N2055" s="3"/>
      <c r="P2055" s="3"/>
      <c r="R2055" s="3"/>
      <c r="T2055" s="3"/>
      <c r="V2055" s="3"/>
      <c r="X2055" s="3"/>
    </row>
    <row r="2056" spans="1:24" s="2" customFormat="1" x14ac:dyDescent="0.2">
      <c r="A2056" s="5"/>
      <c r="B2056" s="5"/>
      <c r="C2056" s="5"/>
      <c r="D2056" s="5"/>
      <c r="F2056" s="3"/>
      <c r="H2056" s="3"/>
      <c r="J2056" s="3"/>
      <c r="L2056" s="3"/>
      <c r="N2056" s="3"/>
      <c r="P2056" s="3"/>
      <c r="R2056" s="3"/>
      <c r="T2056" s="3"/>
      <c r="V2056" s="3"/>
      <c r="X2056" s="3"/>
    </row>
    <row r="2057" spans="1:24" s="2" customFormat="1" x14ac:dyDescent="0.2">
      <c r="A2057" s="5"/>
      <c r="B2057" s="5"/>
      <c r="C2057" s="5"/>
      <c r="D2057" s="5"/>
      <c r="F2057" s="3"/>
      <c r="H2057" s="3"/>
      <c r="J2057" s="3"/>
      <c r="L2057" s="3"/>
      <c r="N2057" s="3"/>
      <c r="P2057" s="3"/>
      <c r="R2057" s="3"/>
      <c r="T2057" s="3"/>
      <c r="V2057" s="3"/>
      <c r="X2057" s="3"/>
    </row>
    <row r="2058" spans="1:24" s="2" customFormat="1" x14ac:dyDescent="0.2">
      <c r="A2058" s="5"/>
      <c r="B2058" s="5"/>
      <c r="C2058" s="5"/>
      <c r="D2058" s="5"/>
      <c r="F2058" s="3"/>
      <c r="H2058" s="3"/>
      <c r="J2058" s="3"/>
      <c r="L2058" s="3"/>
      <c r="N2058" s="3"/>
      <c r="P2058" s="3"/>
      <c r="R2058" s="3"/>
      <c r="T2058" s="3"/>
      <c r="V2058" s="3"/>
      <c r="X2058" s="3"/>
    </row>
    <row r="2059" spans="1:24" s="2" customFormat="1" x14ac:dyDescent="0.2">
      <c r="A2059" s="5"/>
      <c r="B2059" s="5"/>
      <c r="C2059" s="5"/>
      <c r="D2059" s="5"/>
      <c r="F2059" s="3"/>
      <c r="H2059" s="3"/>
      <c r="J2059" s="3"/>
      <c r="L2059" s="3"/>
      <c r="N2059" s="3"/>
      <c r="P2059" s="3"/>
      <c r="R2059" s="3"/>
      <c r="T2059" s="3"/>
      <c r="V2059" s="3"/>
      <c r="X2059" s="3"/>
    </row>
    <row r="2060" spans="1:24" s="2" customFormat="1" x14ac:dyDescent="0.2">
      <c r="A2060" s="5"/>
      <c r="B2060" s="5"/>
      <c r="C2060" s="5"/>
      <c r="D2060" s="5"/>
      <c r="F2060" s="3"/>
      <c r="H2060" s="3"/>
      <c r="J2060" s="3"/>
      <c r="L2060" s="3"/>
      <c r="N2060" s="3"/>
      <c r="P2060" s="3"/>
      <c r="R2060" s="3"/>
      <c r="T2060" s="3"/>
      <c r="V2060" s="3"/>
      <c r="X2060" s="3"/>
    </row>
    <row r="2061" spans="1:24" s="2" customFormat="1" x14ac:dyDescent="0.2">
      <c r="A2061" s="5"/>
      <c r="B2061" s="5"/>
      <c r="C2061" s="5"/>
      <c r="D2061" s="5"/>
      <c r="F2061" s="3"/>
      <c r="H2061" s="3"/>
      <c r="J2061" s="3"/>
      <c r="L2061" s="3"/>
      <c r="N2061" s="3"/>
      <c r="P2061" s="3"/>
      <c r="R2061" s="3"/>
      <c r="T2061" s="3"/>
      <c r="V2061" s="3"/>
      <c r="X2061" s="3"/>
    </row>
    <row r="2062" spans="1:24" s="2" customFormat="1" x14ac:dyDescent="0.2">
      <c r="A2062" s="5"/>
      <c r="B2062" s="5"/>
      <c r="C2062" s="5"/>
      <c r="D2062" s="5"/>
      <c r="F2062" s="3"/>
      <c r="H2062" s="3"/>
      <c r="J2062" s="3"/>
      <c r="L2062" s="3"/>
      <c r="N2062" s="3"/>
      <c r="P2062" s="3"/>
      <c r="R2062" s="3"/>
      <c r="T2062" s="3"/>
      <c r="V2062" s="3"/>
      <c r="X2062" s="3"/>
    </row>
    <row r="2063" spans="1:24" s="2" customFormat="1" x14ac:dyDescent="0.2">
      <c r="A2063" s="5"/>
      <c r="B2063" s="5"/>
      <c r="C2063" s="5"/>
      <c r="D2063" s="5"/>
      <c r="F2063" s="3"/>
      <c r="H2063" s="3"/>
      <c r="J2063" s="3"/>
      <c r="L2063" s="3"/>
      <c r="N2063" s="3"/>
      <c r="P2063" s="3"/>
      <c r="R2063" s="3"/>
      <c r="T2063" s="3"/>
      <c r="V2063" s="3"/>
      <c r="X2063" s="3"/>
    </row>
    <row r="2064" spans="1:24" s="2" customFormat="1" x14ac:dyDescent="0.2">
      <c r="A2064" s="5"/>
      <c r="B2064" s="5"/>
      <c r="C2064" s="5"/>
      <c r="D2064" s="5"/>
      <c r="F2064" s="3"/>
      <c r="H2064" s="3"/>
      <c r="J2064" s="3"/>
      <c r="L2064" s="3"/>
      <c r="N2064" s="3"/>
      <c r="P2064" s="3"/>
      <c r="R2064" s="3"/>
      <c r="T2064" s="3"/>
      <c r="V2064" s="3"/>
      <c r="X2064" s="3"/>
    </row>
    <row r="2065" spans="1:24" s="2" customFormat="1" x14ac:dyDescent="0.2">
      <c r="A2065" s="5"/>
      <c r="B2065" s="5"/>
      <c r="C2065" s="5"/>
      <c r="D2065" s="5"/>
      <c r="F2065" s="3"/>
      <c r="H2065" s="3"/>
      <c r="J2065" s="3"/>
      <c r="L2065" s="3"/>
      <c r="N2065" s="3"/>
      <c r="P2065" s="3"/>
      <c r="R2065" s="3"/>
      <c r="T2065" s="3"/>
      <c r="V2065" s="3"/>
      <c r="X2065" s="3"/>
    </row>
    <row r="2066" spans="1:24" s="2" customFormat="1" x14ac:dyDescent="0.2">
      <c r="A2066" s="5"/>
      <c r="B2066" s="5"/>
      <c r="C2066" s="5"/>
      <c r="D2066" s="5"/>
      <c r="F2066" s="3"/>
      <c r="H2066" s="3"/>
      <c r="J2066" s="3"/>
      <c r="L2066" s="3"/>
      <c r="N2066" s="3"/>
      <c r="P2066" s="3"/>
      <c r="R2066" s="3"/>
      <c r="T2066" s="3"/>
      <c r="V2066" s="3"/>
      <c r="X2066" s="3"/>
    </row>
    <row r="2067" spans="1:24" s="2" customFormat="1" x14ac:dyDescent="0.2">
      <c r="A2067" s="5"/>
      <c r="B2067" s="5"/>
      <c r="C2067" s="5"/>
      <c r="D2067" s="5"/>
      <c r="F2067" s="3"/>
      <c r="H2067" s="3"/>
      <c r="J2067" s="3"/>
      <c r="L2067" s="3"/>
      <c r="N2067" s="3"/>
      <c r="P2067" s="3"/>
      <c r="R2067" s="3"/>
      <c r="T2067" s="3"/>
      <c r="V2067" s="3"/>
      <c r="X2067" s="3"/>
    </row>
    <row r="2068" spans="1:24" s="2" customFormat="1" x14ac:dyDescent="0.2">
      <c r="A2068" s="5"/>
      <c r="B2068" s="5"/>
      <c r="C2068" s="5"/>
      <c r="D2068" s="5"/>
      <c r="F2068" s="3"/>
      <c r="H2068" s="3"/>
      <c r="J2068" s="3"/>
      <c r="L2068" s="3"/>
      <c r="N2068" s="3"/>
      <c r="P2068" s="3"/>
      <c r="R2068" s="3"/>
      <c r="T2068" s="3"/>
      <c r="V2068" s="3"/>
      <c r="X2068" s="3"/>
    </row>
    <row r="2069" spans="1:24" s="2" customFormat="1" x14ac:dyDescent="0.2">
      <c r="A2069" s="5"/>
      <c r="B2069" s="5"/>
      <c r="C2069" s="5"/>
      <c r="D2069" s="5"/>
      <c r="F2069" s="3"/>
      <c r="H2069" s="3"/>
      <c r="J2069" s="3"/>
      <c r="L2069" s="3"/>
      <c r="N2069" s="3"/>
      <c r="P2069" s="3"/>
      <c r="R2069" s="3"/>
      <c r="T2069" s="3"/>
      <c r="V2069" s="3"/>
      <c r="X2069" s="3"/>
    </row>
    <row r="2070" spans="1:24" s="2" customFormat="1" x14ac:dyDescent="0.2">
      <c r="A2070" s="5"/>
      <c r="B2070" s="5"/>
      <c r="C2070" s="5"/>
      <c r="D2070" s="5"/>
      <c r="F2070" s="3"/>
      <c r="H2070" s="3"/>
      <c r="J2070" s="3"/>
      <c r="L2070" s="3"/>
      <c r="N2070" s="3"/>
      <c r="P2070" s="3"/>
      <c r="R2070" s="3"/>
      <c r="T2070" s="3"/>
      <c r="V2070" s="3"/>
      <c r="X2070" s="3"/>
    </row>
    <row r="2071" spans="1:24" s="2" customFormat="1" x14ac:dyDescent="0.2">
      <c r="A2071" s="5"/>
      <c r="B2071" s="5"/>
      <c r="C2071" s="5"/>
      <c r="D2071" s="5"/>
      <c r="F2071" s="3"/>
      <c r="H2071" s="3"/>
      <c r="J2071" s="3"/>
      <c r="L2071" s="3"/>
      <c r="N2071" s="3"/>
      <c r="P2071" s="3"/>
      <c r="R2071" s="3"/>
      <c r="T2071" s="3"/>
      <c r="V2071" s="3"/>
      <c r="X2071" s="3"/>
    </row>
    <row r="2072" spans="1:24" s="2" customFormat="1" x14ac:dyDescent="0.2">
      <c r="A2072" s="5"/>
      <c r="B2072" s="5"/>
      <c r="C2072" s="5"/>
      <c r="D2072" s="5"/>
      <c r="F2072" s="3"/>
      <c r="H2072" s="3"/>
      <c r="J2072" s="3"/>
      <c r="L2072" s="3"/>
      <c r="N2072" s="3"/>
      <c r="P2072" s="3"/>
      <c r="R2072" s="3"/>
      <c r="T2072" s="3"/>
      <c r="V2072" s="3"/>
      <c r="X2072" s="3"/>
    </row>
    <row r="2073" spans="1:24" s="2" customFormat="1" x14ac:dyDescent="0.2">
      <c r="A2073" s="5"/>
      <c r="B2073" s="5"/>
      <c r="C2073" s="5"/>
      <c r="D2073" s="5"/>
      <c r="F2073" s="3"/>
      <c r="H2073" s="3"/>
      <c r="J2073" s="3"/>
      <c r="L2073" s="3"/>
      <c r="N2073" s="3"/>
      <c r="P2073" s="3"/>
      <c r="R2073" s="3"/>
      <c r="T2073" s="3"/>
      <c r="V2073" s="3"/>
      <c r="X2073" s="3"/>
    </row>
    <row r="2074" spans="1:24" s="2" customFormat="1" x14ac:dyDescent="0.2">
      <c r="A2074" s="5"/>
      <c r="B2074" s="5"/>
      <c r="C2074" s="5"/>
      <c r="D2074" s="5"/>
      <c r="F2074" s="3"/>
      <c r="H2074" s="3"/>
      <c r="J2074" s="3"/>
      <c r="L2074" s="3"/>
      <c r="N2074" s="3"/>
      <c r="P2074" s="3"/>
      <c r="R2074" s="3"/>
      <c r="T2074" s="3"/>
      <c r="V2074" s="3"/>
      <c r="X2074" s="3"/>
    </row>
    <row r="2075" spans="1:24" s="2" customFormat="1" x14ac:dyDescent="0.2">
      <c r="A2075" s="5"/>
      <c r="B2075" s="5"/>
      <c r="C2075" s="5"/>
      <c r="D2075" s="5"/>
      <c r="F2075" s="3"/>
      <c r="H2075" s="3"/>
      <c r="J2075" s="3"/>
      <c r="L2075" s="3"/>
      <c r="N2075" s="3"/>
      <c r="P2075" s="3"/>
      <c r="R2075" s="3"/>
      <c r="T2075" s="3"/>
      <c r="V2075" s="3"/>
      <c r="X2075" s="3"/>
    </row>
    <row r="2076" spans="1:24" s="2" customFormat="1" x14ac:dyDescent="0.2">
      <c r="A2076" s="5"/>
      <c r="B2076" s="5"/>
      <c r="C2076" s="5"/>
      <c r="D2076" s="5"/>
      <c r="F2076" s="3"/>
      <c r="H2076" s="3"/>
      <c r="J2076" s="3"/>
      <c r="L2076" s="3"/>
      <c r="N2076" s="3"/>
      <c r="P2076" s="3"/>
      <c r="R2076" s="3"/>
      <c r="T2076" s="3"/>
      <c r="V2076" s="3"/>
      <c r="X2076" s="3"/>
    </row>
    <row r="2077" spans="1:24" s="2" customFormat="1" x14ac:dyDescent="0.2">
      <c r="A2077" s="5"/>
      <c r="B2077" s="5"/>
      <c r="C2077" s="5"/>
      <c r="D2077" s="5"/>
      <c r="F2077" s="3"/>
      <c r="H2077" s="3"/>
      <c r="J2077" s="3"/>
      <c r="L2077" s="3"/>
      <c r="N2077" s="3"/>
      <c r="P2077" s="3"/>
      <c r="R2077" s="3"/>
      <c r="T2077" s="3"/>
      <c r="V2077" s="3"/>
      <c r="X2077" s="3"/>
    </row>
    <row r="2078" spans="1:24" s="2" customFormat="1" x14ac:dyDescent="0.2">
      <c r="A2078" s="5"/>
      <c r="B2078" s="5"/>
      <c r="C2078" s="5"/>
      <c r="D2078" s="5"/>
      <c r="F2078" s="3"/>
      <c r="H2078" s="3"/>
      <c r="J2078" s="3"/>
      <c r="L2078" s="3"/>
      <c r="N2078" s="3"/>
      <c r="P2078" s="3"/>
      <c r="R2078" s="3"/>
      <c r="T2078" s="3"/>
      <c r="V2078" s="3"/>
      <c r="X2078" s="3"/>
    </row>
    <row r="2079" spans="1:24" s="2" customFormat="1" x14ac:dyDescent="0.2">
      <c r="A2079" s="5"/>
      <c r="B2079" s="5"/>
      <c r="C2079" s="5"/>
      <c r="D2079" s="5"/>
      <c r="F2079" s="3"/>
      <c r="H2079" s="3"/>
      <c r="J2079" s="3"/>
      <c r="L2079" s="3"/>
      <c r="N2079" s="3"/>
      <c r="P2079" s="3"/>
      <c r="R2079" s="3"/>
      <c r="T2079" s="3"/>
      <c r="V2079" s="3"/>
      <c r="X2079" s="3"/>
    </row>
    <row r="2080" spans="1:24" s="2" customFormat="1" x14ac:dyDescent="0.2">
      <c r="A2080" s="5"/>
      <c r="B2080" s="5"/>
      <c r="C2080" s="5"/>
      <c r="D2080" s="5"/>
      <c r="F2080" s="3"/>
      <c r="H2080" s="3"/>
      <c r="J2080" s="3"/>
      <c r="L2080" s="3"/>
      <c r="N2080" s="3"/>
      <c r="P2080" s="3"/>
      <c r="R2080" s="3"/>
      <c r="T2080" s="3"/>
      <c r="V2080" s="3"/>
      <c r="X2080" s="3"/>
    </row>
    <row r="2081" spans="1:24" s="2" customFormat="1" x14ac:dyDescent="0.2">
      <c r="A2081" s="5"/>
      <c r="B2081" s="5"/>
      <c r="C2081" s="5"/>
      <c r="D2081" s="5"/>
      <c r="F2081" s="3"/>
      <c r="H2081" s="3"/>
      <c r="J2081" s="3"/>
      <c r="L2081" s="3"/>
      <c r="N2081" s="3"/>
      <c r="P2081" s="3"/>
      <c r="R2081" s="3"/>
      <c r="T2081" s="3"/>
      <c r="V2081" s="3"/>
      <c r="X2081" s="3"/>
    </row>
    <row r="2082" spans="1:24" s="2" customFormat="1" x14ac:dyDescent="0.2">
      <c r="A2082" s="5"/>
      <c r="B2082" s="5"/>
      <c r="C2082" s="5"/>
      <c r="D2082" s="5"/>
      <c r="F2082" s="3"/>
      <c r="H2082" s="3"/>
      <c r="J2082" s="3"/>
      <c r="L2082" s="3"/>
      <c r="N2082" s="3"/>
      <c r="P2082" s="3"/>
      <c r="R2082" s="3"/>
      <c r="T2082" s="3"/>
      <c r="V2082" s="3"/>
      <c r="X2082" s="3"/>
    </row>
    <row r="2083" spans="1:24" s="2" customFormat="1" x14ac:dyDescent="0.2">
      <c r="A2083" s="5"/>
      <c r="B2083" s="5"/>
      <c r="C2083" s="5"/>
      <c r="D2083" s="5"/>
      <c r="F2083" s="3"/>
      <c r="H2083" s="3"/>
      <c r="J2083" s="3"/>
      <c r="L2083" s="3"/>
      <c r="N2083" s="3"/>
      <c r="P2083" s="3"/>
      <c r="R2083" s="3"/>
      <c r="T2083" s="3"/>
      <c r="V2083" s="3"/>
      <c r="X2083" s="3"/>
    </row>
    <row r="2084" spans="1:24" s="2" customFormat="1" x14ac:dyDescent="0.2">
      <c r="A2084" s="5"/>
      <c r="B2084" s="5"/>
      <c r="C2084" s="5"/>
      <c r="D2084" s="5"/>
      <c r="F2084" s="3"/>
      <c r="H2084" s="3"/>
      <c r="J2084" s="3"/>
      <c r="L2084" s="3"/>
      <c r="N2084" s="3"/>
      <c r="P2084" s="3"/>
      <c r="R2084" s="3"/>
      <c r="T2084" s="3"/>
      <c r="V2084" s="3"/>
      <c r="X2084" s="3"/>
    </row>
    <row r="2085" spans="1:24" s="2" customFormat="1" x14ac:dyDescent="0.2">
      <c r="A2085" s="5"/>
      <c r="B2085" s="5"/>
      <c r="C2085" s="5"/>
      <c r="D2085" s="5"/>
      <c r="F2085" s="3"/>
      <c r="H2085" s="3"/>
      <c r="J2085" s="3"/>
      <c r="L2085" s="3"/>
      <c r="N2085" s="3"/>
      <c r="P2085" s="3"/>
      <c r="R2085" s="3"/>
      <c r="T2085" s="3"/>
      <c r="V2085" s="3"/>
      <c r="X2085" s="3"/>
    </row>
    <row r="2086" spans="1:24" s="2" customFormat="1" x14ac:dyDescent="0.2">
      <c r="A2086" s="5"/>
      <c r="B2086" s="5"/>
      <c r="C2086" s="5"/>
      <c r="D2086" s="5"/>
      <c r="F2086" s="3"/>
      <c r="H2086" s="3"/>
      <c r="J2086" s="3"/>
      <c r="L2086" s="3"/>
      <c r="N2086" s="3"/>
      <c r="P2086" s="3"/>
      <c r="R2086" s="3"/>
      <c r="T2086" s="3"/>
      <c r="V2086" s="3"/>
      <c r="X2086" s="3"/>
    </row>
    <row r="2087" spans="1:24" s="2" customFormat="1" x14ac:dyDescent="0.2">
      <c r="A2087" s="5"/>
      <c r="B2087" s="5"/>
      <c r="C2087" s="5"/>
      <c r="D2087" s="5"/>
      <c r="F2087" s="3"/>
      <c r="H2087" s="3"/>
      <c r="J2087" s="3"/>
      <c r="L2087" s="3"/>
      <c r="N2087" s="3"/>
      <c r="P2087" s="3"/>
      <c r="R2087" s="3"/>
      <c r="T2087" s="3"/>
      <c r="V2087" s="3"/>
      <c r="X2087" s="3"/>
    </row>
    <row r="2088" spans="1:24" s="2" customFormat="1" x14ac:dyDescent="0.2">
      <c r="A2088" s="5"/>
      <c r="B2088" s="5"/>
      <c r="C2088" s="5"/>
      <c r="D2088" s="5"/>
      <c r="F2088" s="3"/>
      <c r="H2088" s="3"/>
      <c r="J2088" s="3"/>
      <c r="L2088" s="3"/>
      <c r="N2088" s="3"/>
      <c r="P2088" s="3"/>
      <c r="R2088" s="3"/>
      <c r="T2088" s="3"/>
      <c r="V2088" s="3"/>
      <c r="X2088" s="3"/>
    </row>
    <row r="2089" spans="1:24" s="2" customFormat="1" x14ac:dyDescent="0.2">
      <c r="A2089" s="5"/>
      <c r="B2089" s="5"/>
      <c r="C2089" s="5"/>
      <c r="D2089" s="5"/>
      <c r="F2089" s="3"/>
      <c r="H2089" s="3"/>
      <c r="J2089" s="3"/>
      <c r="L2089" s="3"/>
      <c r="N2089" s="3"/>
      <c r="P2089" s="3"/>
      <c r="R2089" s="3"/>
      <c r="T2089" s="3"/>
      <c r="V2089" s="3"/>
      <c r="X2089" s="3"/>
    </row>
    <row r="2090" spans="1:24" s="2" customFormat="1" x14ac:dyDescent="0.2">
      <c r="A2090" s="5"/>
      <c r="B2090" s="5"/>
      <c r="C2090" s="5"/>
      <c r="D2090" s="5"/>
      <c r="F2090" s="3"/>
      <c r="H2090" s="3"/>
      <c r="J2090" s="3"/>
      <c r="L2090" s="3"/>
      <c r="N2090" s="3"/>
      <c r="P2090" s="3"/>
      <c r="R2090" s="3"/>
      <c r="T2090" s="3"/>
      <c r="V2090" s="3"/>
      <c r="X2090" s="3"/>
    </row>
    <row r="2091" spans="1:24" s="2" customFormat="1" x14ac:dyDescent="0.2">
      <c r="A2091" s="5"/>
      <c r="B2091" s="5"/>
      <c r="C2091" s="5"/>
      <c r="D2091" s="5"/>
      <c r="F2091" s="3"/>
      <c r="H2091" s="3"/>
      <c r="J2091" s="3"/>
      <c r="L2091" s="3"/>
      <c r="N2091" s="3"/>
      <c r="P2091" s="3"/>
      <c r="R2091" s="3"/>
      <c r="T2091" s="3"/>
      <c r="V2091" s="3"/>
      <c r="X2091" s="3"/>
    </row>
    <row r="2092" spans="1:24" s="2" customFormat="1" x14ac:dyDescent="0.2">
      <c r="A2092" s="5"/>
      <c r="B2092" s="5"/>
      <c r="C2092" s="5"/>
      <c r="D2092" s="5"/>
      <c r="F2092" s="3"/>
      <c r="H2092" s="3"/>
      <c r="J2092" s="3"/>
      <c r="L2092" s="3"/>
      <c r="N2092" s="3"/>
      <c r="P2092" s="3"/>
      <c r="R2092" s="3"/>
      <c r="T2092" s="3"/>
      <c r="V2092" s="3"/>
      <c r="X2092" s="3"/>
    </row>
    <row r="2093" spans="1:24" s="2" customFormat="1" x14ac:dyDescent="0.2">
      <c r="A2093" s="5"/>
      <c r="B2093" s="5"/>
      <c r="C2093" s="5"/>
      <c r="D2093" s="5"/>
      <c r="F2093" s="3"/>
      <c r="H2093" s="3"/>
      <c r="J2093" s="3"/>
      <c r="L2093" s="3"/>
      <c r="N2093" s="3"/>
      <c r="P2093" s="3"/>
      <c r="R2093" s="3"/>
      <c r="T2093" s="3"/>
      <c r="V2093" s="3"/>
      <c r="X2093" s="3"/>
    </row>
    <row r="2094" spans="1:24" s="2" customFormat="1" x14ac:dyDescent="0.2">
      <c r="A2094" s="5"/>
      <c r="B2094" s="5"/>
      <c r="C2094" s="5"/>
      <c r="D2094" s="5"/>
      <c r="F2094" s="3"/>
      <c r="H2094" s="3"/>
      <c r="J2094" s="3"/>
      <c r="L2094" s="3"/>
      <c r="N2094" s="3"/>
      <c r="P2094" s="3"/>
      <c r="R2094" s="3"/>
      <c r="T2094" s="3"/>
      <c r="V2094" s="3"/>
      <c r="X2094" s="3"/>
    </row>
    <row r="2095" spans="1:24" s="2" customFormat="1" x14ac:dyDescent="0.2">
      <c r="A2095" s="5"/>
      <c r="B2095" s="5"/>
      <c r="C2095" s="5"/>
      <c r="D2095" s="5"/>
      <c r="F2095" s="3"/>
      <c r="H2095" s="3"/>
      <c r="J2095" s="3"/>
      <c r="L2095" s="3"/>
      <c r="N2095" s="3"/>
      <c r="P2095" s="3"/>
      <c r="R2095" s="3"/>
      <c r="T2095" s="3"/>
      <c r="V2095" s="3"/>
      <c r="X2095" s="3"/>
    </row>
    <row r="2096" spans="1:24" s="2" customFormat="1" x14ac:dyDescent="0.2">
      <c r="A2096" s="5"/>
      <c r="B2096" s="5"/>
      <c r="C2096" s="5"/>
      <c r="D2096" s="5"/>
      <c r="F2096" s="3"/>
      <c r="H2096" s="3"/>
      <c r="J2096" s="3"/>
      <c r="L2096" s="3"/>
      <c r="N2096" s="3"/>
      <c r="P2096" s="3"/>
      <c r="R2096" s="3"/>
      <c r="T2096" s="3"/>
      <c r="V2096" s="3"/>
      <c r="X2096" s="3"/>
    </row>
    <row r="2097" spans="1:24" s="2" customFormat="1" x14ac:dyDescent="0.2">
      <c r="A2097" s="5"/>
      <c r="B2097" s="5"/>
      <c r="C2097" s="5"/>
      <c r="D2097" s="5"/>
      <c r="F2097" s="3"/>
      <c r="H2097" s="3"/>
      <c r="J2097" s="3"/>
      <c r="L2097" s="3"/>
      <c r="N2097" s="3"/>
      <c r="P2097" s="3"/>
      <c r="R2097" s="3"/>
      <c r="T2097" s="3"/>
      <c r="V2097" s="3"/>
      <c r="X2097" s="3"/>
    </row>
    <row r="2098" spans="1:24" s="2" customFormat="1" x14ac:dyDescent="0.2">
      <c r="A2098" s="5"/>
      <c r="B2098" s="5"/>
      <c r="C2098" s="5"/>
      <c r="D2098" s="5"/>
      <c r="F2098" s="3"/>
      <c r="H2098" s="3"/>
      <c r="J2098" s="3"/>
      <c r="L2098" s="3"/>
      <c r="N2098" s="3"/>
      <c r="P2098" s="3"/>
      <c r="R2098" s="3"/>
      <c r="T2098" s="3"/>
      <c r="V2098" s="3"/>
      <c r="X2098" s="3"/>
    </row>
    <row r="2099" spans="1:24" s="2" customFormat="1" x14ac:dyDescent="0.2">
      <c r="A2099" s="5"/>
      <c r="B2099" s="5"/>
      <c r="C2099" s="5"/>
      <c r="D2099" s="5"/>
      <c r="F2099" s="3"/>
      <c r="H2099" s="3"/>
      <c r="J2099" s="3"/>
      <c r="L2099" s="3"/>
      <c r="N2099" s="3"/>
      <c r="P2099" s="3"/>
      <c r="R2099" s="3"/>
      <c r="T2099" s="3"/>
      <c r="V2099" s="3"/>
      <c r="X2099" s="3"/>
    </row>
    <row r="2100" spans="1:24" s="2" customFormat="1" x14ac:dyDescent="0.2">
      <c r="A2100" s="5"/>
      <c r="B2100" s="5"/>
      <c r="C2100" s="5"/>
      <c r="D2100" s="5"/>
      <c r="F2100" s="3"/>
      <c r="H2100" s="3"/>
      <c r="J2100" s="3"/>
      <c r="L2100" s="3"/>
      <c r="N2100" s="3"/>
      <c r="P2100" s="3"/>
      <c r="R2100" s="3"/>
      <c r="T2100" s="3"/>
      <c r="V2100" s="3"/>
      <c r="X2100" s="3"/>
    </row>
    <row r="2101" spans="1:24" s="2" customFormat="1" x14ac:dyDescent="0.2">
      <c r="A2101" s="5"/>
      <c r="B2101" s="5"/>
      <c r="C2101" s="5"/>
      <c r="D2101" s="5"/>
      <c r="F2101" s="3"/>
      <c r="H2101" s="3"/>
      <c r="J2101" s="3"/>
      <c r="L2101" s="3"/>
      <c r="N2101" s="3"/>
      <c r="P2101" s="3"/>
      <c r="R2101" s="3"/>
      <c r="T2101" s="3"/>
      <c r="V2101" s="3"/>
      <c r="X2101" s="3"/>
    </row>
    <row r="2102" spans="1:24" s="2" customFormat="1" x14ac:dyDescent="0.2">
      <c r="A2102" s="5"/>
      <c r="B2102" s="5"/>
      <c r="C2102" s="5"/>
      <c r="D2102" s="5"/>
      <c r="F2102" s="3"/>
      <c r="H2102" s="3"/>
      <c r="J2102" s="3"/>
      <c r="L2102" s="3"/>
      <c r="N2102" s="3"/>
      <c r="P2102" s="3"/>
      <c r="R2102" s="3"/>
      <c r="T2102" s="3"/>
      <c r="V2102" s="3"/>
      <c r="X2102" s="3"/>
    </row>
    <row r="2103" spans="1:24" s="2" customFormat="1" x14ac:dyDescent="0.2">
      <c r="A2103" s="5"/>
      <c r="B2103" s="5"/>
      <c r="C2103" s="5"/>
      <c r="D2103" s="5"/>
      <c r="F2103" s="3"/>
      <c r="H2103" s="3"/>
      <c r="J2103" s="3"/>
      <c r="L2103" s="3"/>
      <c r="N2103" s="3"/>
      <c r="P2103" s="3"/>
      <c r="R2103" s="3"/>
      <c r="T2103" s="3"/>
      <c r="V2103" s="3"/>
      <c r="X2103" s="3"/>
    </row>
    <row r="2104" spans="1:24" s="2" customFormat="1" x14ac:dyDescent="0.2">
      <c r="A2104" s="5"/>
      <c r="B2104" s="5"/>
      <c r="C2104" s="5"/>
      <c r="D2104" s="5"/>
      <c r="F2104" s="3"/>
      <c r="H2104" s="3"/>
      <c r="J2104" s="3"/>
      <c r="L2104" s="3"/>
      <c r="N2104" s="3"/>
      <c r="P2104" s="3"/>
      <c r="R2104" s="3"/>
      <c r="T2104" s="3"/>
      <c r="V2104" s="3"/>
      <c r="X2104" s="3"/>
    </row>
    <row r="2105" spans="1:24" s="2" customFormat="1" x14ac:dyDescent="0.2">
      <c r="A2105" s="5"/>
      <c r="B2105" s="5"/>
      <c r="C2105" s="5"/>
      <c r="D2105" s="5"/>
      <c r="F2105" s="3"/>
      <c r="H2105" s="3"/>
      <c r="J2105" s="3"/>
      <c r="L2105" s="3"/>
      <c r="N2105" s="3"/>
      <c r="P2105" s="3"/>
      <c r="R2105" s="3"/>
      <c r="T2105" s="3"/>
      <c r="V2105" s="3"/>
      <c r="X2105" s="3"/>
    </row>
    <row r="2106" spans="1:24" s="2" customFormat="1" x14ac:dyDescent="0.2">
      <c r="A2106" s="5"/>
      <c r="B2106" s="5"/>
      <c r="C2106" s="5"/>
      <c r="D2106" s="5"/>
      <c r="F2106" s="3"/>
      <c r="H2106" s="3"/>
      <c r="J2106" s="3"/>
      <c r="L2106" s="3"/>
      <c r="N2106" s="3"/>
      <c r="P2106" s="3"/>
      <c r="R2106" s="3"/>
      <c r="T2106" s="3"/>
      <c r="V2106" s="3"/>
      <c r="X2106" s="3"/>
    </row>
    <row r="2107" spans="1:24" s="2" customFormat="1" x14ac:dyDescent="0.2">
      <c r="A2107" s="5"/>
      <c r="B2107" s="5"/>
      <c r="C2107" s="5"/>
      <c r="D2107" s="5"/>
      <c r="F2107" s="3"/>
      <c r="H2107" s="3"/>
      <c r="J2107" s="3"/>
      <c r="L2107" s="3"/>
      <c r="N2107" s="3"/>
      <c r="P2107" s="3"/>
      <c r="R2107" s="3"/>
      <c r="T2107" s="3"/>
      <c r="V2107" s="3"/>
      <c r="X2107" s="3"/>
    </row>
    <row r="2108" spans="1:24" s="2" customFormat="1" x14ac:dyDescent="0.2">
      <c r="A2108" s="5"/>
      <c r="B2108" s="5"/>
      <c r="C2108" s="5"/>
      <c r="D2108" s="5"/>
      <c r="F2108" s="3"/>
      <c r="H2108" s="3"/>
      <c r="J2108" s="3"/>
      <c r="L2108" s="3"/>
      <c r="N2108" s="3"/>
      <c r="P2108" s="3"/>
      <c r="R2108" s="3"/>
      <c r="T2108" s="3"/>
      <c r="V2108" s="3"/>
      <c r="X2108" s="3"/>
    </row>
    <row r="2109" spans="1:24" s="2" customFormat="1" x14ac:dyDescent="0.2">
      <c r="A2109" s="5"/>
      <c r="B2109" s="5"/>
      <c r="C2109" s="5"/>
      <c r="D2109" s="5"/>
      <c r="F2109" s="3"/>
      <c r="H2109" s="3"/>
      <c r="J2109" s="3"/>
      <c r="L2109" s="3"/>
      <c r="N2109" s="3"/>
      <c r="P2109" s="3"/>
      <c r="R2109" s="3"/>
      <c r="T2109" s="3"/>
      <c r="V2109" s="3"/>
      <c r="X2109" s="3"/>
    </row>
    <row r="2110" spans="1:24" s="2" customFormat="1" x14ac:dyDescent="0.2">
      <c r="A2110" s="5"/>
      <c r="B2110" s="5"/>
      <c r="C2110" s="5"/>
      <c r="D2110" s="5"/>
      <c r="F2110" s="3"/>
      <c r="H2110" s="3"/>
      <c r="J2110" s="3"/>
      <c r="L2110" s="3"/>
      <c r="N2110" s="3"/>
      <c r="P2110" s="3"/>
      <c r="R2110" s="3"/>
      <c r="T2110" s="3"/>
      <c r="V2110" s="3"/>
      <c r="X2110" s="3"/>
    </row>
    <row r="2111" spans="1:24" s="2" customFormat="1" x14ac:dyDescent="0.2">
      <c r="A2111" s="5"/>
      <c r="B2111" s="5"/>
      <c r="C2111" s="5"/>
      <c r="D2111" s="5"/>
      <c r="F2111" s="3"/>
      <c r="H2111" s="3"/>
      <c r="J2111" s="3"/>
      <c r="L2111" s="3"/>
      <c r="N2111" s="3"/>
      <c r="P2111" s="3"/>
      <c r="R2111" s="3"/>
      <c r="T2111" s="3"/>
      <c r="V2111" s="3"/>
      <c r="X2111" s="3"/>
    </row>
    <row r="2112" spans="1:24" s="2" customFormat="1" x14ac:dyDescent="0.2">
      <c r="A2112" s="5"/>
      <c r="B2112" s="5"/>
      <c r="C2112" s="5"/>
      <c r="D2112" s="5"/>
      <c r="F2112" s="3"/>
      <c r="H2112" s="3"/>
      <c r="J2112" s="3"/>
      <c r="L2112" s="3"/>
      <c r="N2112" s="3"/>
      <c r="P2112" s="3"/>
      <c r="R2112" s="3"/>
      <c r="T2112" s="3"/>
      <c r="V2112" s="3"/>
      <c r="X2112" s="3"/>
    </row>
    <row r="2113" spans="1:24" s="2" customFormat="1" x14ac:dyDescent="0.2">
      <c r="A2113" s="5"/>
      <c r="B2113" s="5"/>
      <c r="C2113" s="5"/>
      <c r="D2113" s="5"/>
      <c r="F2113" s="3"/>
      <c r="H2113" s="3"/>
      <c r="J2113" s="3"/>
      <c r="L2113" s="3"/>
      <c r="N2113" s="3"/>
      <c r="P2113" s="3"/>
      <c r="R2113" s="3"/>
      <c r="T2113" s="3"/>
      <c r="V2113" s="3"/>
      <c r="X2113" s="3"/>
    </row>
    <row r="2114" spans="1:24" s="2" customFormat="1" x14ac:dyDescent="0.2">
      <c r="A2114" s="5"/>
      <c r="B2114" s="5"/>
      <c r="C2114" s="5"/>
      <c r="D2114" s="5"/>
      <c r="F2114" s="3"/>
      <c r="H2114" s="3"/>
      <c r="J2114" s="3"/>
      <c r="L2114" s="3"/>
      <c r="N2114" s="3"/>
      <c r="P2114" s="3"/>
      <c r="R2114" s="3"/>
      <c r="T2114" s="3"/>
      <c r="V2114" s="3"/>
      <c r="X2114" s="3"/>
    </row>
    <row r="2115" spans="1:24" s="2" customFormat="1" x14ac:dyDescent="0.2">
      <c r="A2115" s="5"/>
      <c r="B2115" s="5"/>
      <c r="C2115" s="5"/>
      <c r="D2115" s="5"/>
      <c r="F2115" s="3"/>
      <c r="H2115" s="3"/>
      <c r="J2115" s="3"/>
      <c r="L2115" s="3"/>
      <c r="N2115" s="3"/>
      <c r="P2115" s="3"/>
      <c r="R2115" s="3"/>
      <c r="T2115" s="3"/>
      <c r="V2115" s="3"/>
      <c r="X2115" s="3"/>
    </row>
    <row r="2116" spans="1:24" s="2" customFormat="1" x14ac:dyDescent="0.2">
      <c r="A2116" s="5"/>
      <c r="B2116" s="5"/>
      <c r="C2116" s="5"/>
      <c r="D2116" s="5"/>
      <c r="F2116" s="3"/>
      <c r="H2116" s="3"/>
      <c r="J2116" s="3"/>
      <c r="L2116" s="3"/>
      <c r="N2116" s="3"/>
      <c r="P2116" s="3"/>
      <c r="R2116" s="3"/>
      <c r="T2116" s="3"/>
      <c r="V2116" s="3"/>
      <c r="X2116" s="3"/>
    </row>
    <row r="2117" spans="1:24" s="2" customFormat="1" x14ac:dyDescent="0.2">
      <c r="A2117" s="5"/>
      <c r="B2117" s="5"/>
      <c r="C2117" s="5"/>
      <c r="D2117" s="5"/>
      <c r="F2117" s="3"/>
      <c r="H2117" s="3"/>
      <c r="J2117" s="3"/>
      <c r="L2117" s="3"/>
      <c r="N2117" s="3"/>
      <c r="P2117" s="3"/>
      <c r="R2117" s="3"/>
      <c r="T2117" s="3"/>
      <c r="V2117" s="3"/>
      <c r="X2117" s="3"/>
    </row>
    <row r="2118" spans="1:24" s="2" customFormat="1" x14ac:dyDescent="0.2">
      <c r="A2118" s="5"/>
      <c r="B2118" s="5"/>
      <c r="C2118" s="5"/>
      <c r="D2118" s="5"/>
      <c r="F2118" s="3"/>
      <c r="H2118" s="3"/>
      <c r="J2118" s="3"/>
      <c r="L2118" s="3"/>
      <c r="N2118" s="3"/>
      <c r="P2118" s="3"/>
      <c r="R2118" s="3"/>
      <c r="T2118" s="3"/>
      <c r="V2118" s="3"/>
      <c r="X2118" s="3"/>
    </row>
    <row r="2119" spans="1:24" s="2" customFormat="1" x14ac:dyDescent="0.2">
      <c r="A2119" s="5"/>
      <c r="B2119" s="5"/>
      <c r="C2119" s="5"/>
      <c r="D2119" s="5"/>
      <c r="F2119" s="3"/>
      <c r="H2119" s="3"/>
      <c r="J2119" s="3"/>
      <c r="L2119" s="3"/>
      <c r="N2119" s="3"/>
      <c r="P2119" s="3"/>
      <c r="R2119" s="3"/>
      <c r="T2119" s="3"/>
      <c r="V2119" s="3"/>
      <c r="X2119" s="3"/>
    </row>
    <row r="2120" spans="1:24" s="2" customFormat="1" x14ac:dyDescent="0.2">
      <c r="A2120" s="5"/>
      <c r="B2120" s="5"/>
      <c r="C2120" s="5"/>
      <c r="D2120" s="5"/>
      <c r="F2120" s="3"/>
      <c r="H2120" s="3"/>
      <c r="J2120" s="3"/>
      <c r="L2120" s="3"/>
      <c r="N2120" s="3"/>
      <c r="P2120" s="3"/>
      <c r="R2120" s="3"/>
      <c r="T2120" s="3"/>
      <c r="V2120" s="3"/>
      <c r="X2120" s="3"/>
    </row>
    <row r="2121" spans="1:24" s="2" customFormat="1" x14ac:dyDescent="0.2">
      <c r="A2121" s="5"/>
      <c r="B2121" s="5"/>
      <c r="C2121" s="5"/>
      <c r="D2121" s="5"/>
      <c r="F2121" s="3"/>
      <c r="H2121" s="3"/>
      <c r="J2121" s="3"/>
      <c r="L2121" s="3"/>
      <c r="N2121" s="3"/>
      <c r="P2121" s="3"/>
      <c r="R2121" s="3"/>
      <c r="T2121" s="3"/>
      <c r="V2121" s="3"/>
      <c r="X2121" s="3"/>
    </row>
    <row r="2122" spans="1:24" s="2" customFormat="1" x14ac:dyDescent="0.2">
      <c r="A2122" s="5"/>
      <c r="B2122" s="5"/>
      <c r="C2122" s="5"/>
      <c r="D2122" s="5"/>
      <c r="F2122" s="3"/>
      <c r="H2122" s="3"/>
      <c r="J2122" s="3"/>
      <c r="L2122" s="3"/>
      <c r="N2122" s="3"/>
      <c r="P2122" s="3"/>
      <c r="R2122" s="3"/>
      <c r="T2122" s="3"/>
      <c r="V2122" s="3"/>
      <c r="X2122" s="3"/>
    </row>
    <row r="2123" spans="1:24" s="2" customFormat="1" x14ac:dyDescent="0.2">
      <c r="A2123" s="5"/>
      <c r="B2123" s="5"/>
      <c r="C2123" s="5"/>
      <c r="D2123" s="5"/>
      <c r="F2123" s="3"/>
      <c r="H2123" s="3"/>
      <c r="J2123" s="3"/>
      <c r="L2123" s="3"/>
      <c r="N2123" s="3"/>
      <c r="P2123" s="3"/>
      <c r="R2123" s="3"/>
      <c r="T2123" s="3"/>
      <c r="V2123" s="3"/>
      <c r="X2123" s="3"/>
    </row>
    <row r="2124" spans="1:24" s="2" customFormat="1" x14ac:dyDescent="0.2">
      <c r="A2124" s="5"/>
      <c r="B2124" s="5"/>
      <c r="C2124" s="5"/>
      <c r="D2124" s="5"/>
      <c r="F2124" s="3"/>
      <c r="H2124" s="3"/>
      <c r="J2124" s="3"/>
      <c r="L2124" s="3"/>
      <c r="N2124" s="3"/>
      <c r="P2124" s="3"/>
      <c r="R2124" s="3"/>
      <c r="T2124" s="3"/>
      <c r="V2124" s="3"/>
      <c r="X2124" s="3"/>
    </row>
    <row r="2125" spans="1:24" s="2" customFormat="1" x14ac:dyDescent="0.2">
      <c r="A2125" s="5"/>
      <c r="B2125" s="5"/>
      <c r="C2125" s="5"/>
      <c r="D2125" s="5"/>
      <c r="F2125" s="3"/>
      <c r="H2125" s="3"/>
      <c r="J2125" s="3"/>
      <c r="L2125" s="3"/>
      <c r="N2125" s="3"/>
      <c r="P2125" s="3"/>
      <c r="R2125" s="3"/>
      <c r="T2125" s="3"/>
      <c r="V2125" s="3"/>
      <c r="X2125" s="3"/>
    </row>
    <row r="2126" spans="1:24" s="2" customFormat="1" x14ac:dyDescent="0.2">
      <c r="A2126" s="5"/>
      <c r="B2126" s="5"/>
      <c r="C2126" s="5"/>
      <c r="D2126" s="5"/>
      <c r="F2126" s="3"/>
      <c r="H2126" s="3"/>
      <c r="J2126" s="3"/>
      <c r="L2126" s="3"/>
      <c r="N2126" s="3"/>
      <c r="P2126" s="3"/>
      <c r="R2126" s="3"/>
      <c r="T2126" s="3"/>
      <c r="V2126" s="3"/>
      <c r="X2126" s="3"/>
    </row>
    <row r="2127" spans="1:24" s="2" customFormat="1" x14ac:dyDescent="0.2">
      <c r="A2127" s="5"/>
      <c r="B2127" s="5"/>
      <c r="C2127" s="5"/>
      <c r="D2127" s="5"/>
      <c r="F2127" s="3"/>
      <c r="H2127" s="3"/>
      <c r="J2127" s="3"/>
      <c r="L2127" s="3"/>
      <c r="N2127" s="3"/>
      <c r="P2127" s="3"/>
      <c r="R2127" s="3"/>
      <c r="T2127" s="3"/>
      <c r="V2127" s="3"/>
      <c r="X2127" s="3"/>
    </row>
    <row r="2128" spans="1:24" s="2" customFormat="1" x14ac:dyDescent="0.2">
      <c r="A2128" s="5"/>
      <c r="B2128" s="5"/>
      <c r="C2128" s="5"/>
      <c r="D2128" s="5"/>
      <c r="F2128" s="3"/>
      <c r="H2128" s="3"/>
      <c r="J2128" s="3"/>
      <c r="L2128" s="3"/>
      <c r="N2128" s="3"/>
      <c r="P2128" s="3"/>
      <c r="R2128" s="3"/>
      <c r="T2128" s="3"/>
      <c r="V2128" s="3"/>
      <c r="X2128" s="3"/>
    </row>
    <row r="2129" spans="1:24" s="2" customFormat="1" x14ac:dyDescent="0.2">
      <c r="A2129" s="5"/>
      <c r="B2129" s="5"/>
      <c r="C2129" s="5"/>
      <c r="D2129" s="5"/>
      <c r="F2129" s="3"/>
      <c r="H2129" s="3"/>
      <c r="J2129" s="3"/>
      <c r="L2129" s="3"/>
      <c r="N2129" s="3"/>
      <c r="P2129" s="3"/>
      <c r="R2129" s="3"/>
      <c r="T2129" s="3"/>
      <c r="V2129" s="3"/>
      <c r="X2129" s="3"/>
    </row>
    <row r="2130" spans="1:24" s="2" customFormat="1" x14ac:dyDescent="0.2">
      <c r="A2130" s="5"/>
      <c r="B2130" s="5"/>
      <c r="C2130" s="5"/>
      <c r="D2130" s="5"/>
      <c r="F2130" s="3"/>
      <c r="H2130" s="3"/>
      <c r="J2130" s="3"/>
      <c r="L2130" s="3"/>
      <c r="N2130" s="3"/>
      <c r="P2130" s="3"/>
      <c r="R2130" s="3"/>
      <c r="T2130" s="3"/>
      <c r="V2130" s="3"/>
      <c r="X2130" s="3"/>
    </row>
    <row r="2131" spans="1:24" s="2" customFormat="1" x14ac:dyDescent="0.2">
      <c r="A2131" s="5"/>
      <c r="B2131" s="5"/>
      <c r="C2131" s="5"/>
      <c r="D2131" s="5"/>
      <c r="F2131" s="3"/>
      <c r="H2131" s="3"/>
      <c r="J2131" s="3"/>
      <c r="L2131" s="3"/>
      <c r="N2131" s="3"/>
      <c r="P2131" s="3"/>
      <c r="R2131" s="3"/>
      <c r="T2131" s="3"/>
      <c r="V2131" s="3"/>
      <c r="X2131" s="3"/>
    </row>
    <row r="2132" spans="1:24" s="2" customFormat="1" x14ac:dyDescent="0.2">
      <c r="A2132" s="5"/>
      <c r="B2132" s="5"/>
      <c r="C2132" s="5"/>
      <c r="D2132" s="5"/>
      <c r="F2132" s="3"/>
      <c r="H2132" s="3"/>
      <c r="J2132" s="3"/>
      <c r="L2132" s="3"/>
      <c r="N2132" s="3"/>
      <c r="P2132" s="3"/>
      <c r="R2132" s="3"/>
      <c r="T2132" s="3"/>
      <c r="V2132" s="3"/>
      <c r="X2132" s="3"/>
    </row>
    <row r="2133" spans="1:24" s="2" customFormat="1" x14ac:dyDescent="0.2">
      <c r="A2133" s="5"/>
      <c r="B2133" s="5"/>
      <c r="C2133" s="5"/>
      <c r="D2133" s="5"/>
      <c r="F2133" s="3"/>
      <c r="H2133" s="3"/>
      <c r="J2133" s="3"/>
      <c r="L2133" s="3"/>
      <c r="N2133" s="3"/>
      <c r="P2133" s="3"/>
      <c r="R2133" s="3"/>
      <c r="T2133" s="3"/>
      <c r="V2133" s="3"/>
      <c r="X2133" s="3"/>
    </row>
    <row r="2134" spans="1:24" s="2" customFormat="1" x14ac:dyDescent="0.2">
      <c r="A2134" s="5"/>
      <c r="B2134" s="5"/>
      <c r="C2134" s="5"/>
      <c r="D2134" s="5"/>
      <c r="F2134" s="3"/>
      <c r="H2134" s="3"/>
      <c r="J2134" s="3"/>
      <c r="L2134" s="3"/>
      <c r="N2134" s="3"/>
      <c r="P2134" s="3"/>
      <c r="R2134" s="3"/>
      <c r="T2134" s="3"/>
      <c r="V2134" s="3"/>
      <c r="X2134" s="3"/>
    </row>
    <row r="2135" spans="1:24" s="2" customFormat="1" x14ac:dyDescent="0.2">
      <c r="A2135" s="5"/>
      <c r="B2135" s="5"/>
      <c r="C2135" s="5"/>
      <c r="D2135" s="5"/>
      <c r="F2135" s="3"/>
      <c r="H2135" s="3"/>
      <c r="J2135" s="3"/>
      <c r="L2135" s="3"/>
      <c r="N2135" s="3"/>
      <c r="P2135" s="3"/>
      <c r="R2135" s="3"/>
      <c r="T2135" s="3"/>
      <c r="V2135" s="3"/>
      <c r="X2135" s="3"/>
    </row>
    <row r="2136" spans="1:24" s="2" customFormat="1" x14ac:dyDescent="0.2">
      <c r="A2136" s="5"/>
      <c r="B2136" s="5"/>
      <c r="C2136" s="5"/>
      <c r="D2136" s="5"/>
      <c r="F2136" s="3"/>
      <c r="H2136" s="3"/>
      <c r="J2136" s="3"/>
      <c r="L2136" s="3"/>
      <c r="N2136" s="3"/>
      <c r="P2136" s="3"/>
      <c r="R2136" s="3"/>
      <c r="T2136" s="3"/>
      <c r="V2136" s="3"/>
      <c r="X2136" s="3"/>
    </row>
    <row r="2137" spans="1:24" s="2" customFormat="1" x14ac:dyDescent="0.2">
      <c r="A2137" s="5"/>
      <c r="B2137" s="5"/>
      <c r="C2137" s="5"/>
      <c r="D2137" s="5"/>
      <c r="F2137" s="3"/>
      <c r="H2137" s="3"/>
      <c r="J2137" s="3"/>
      <c r="L2137" s="3"/>
      <c r="N2137" s="3"/>
      <c r="P2137" s="3"/>
      <c r="R2137" s="3"/>
      <c r="T2137" s="3"/>
      <c r="V2137" s="3"/>
      <c r="X2137" s="3"/>
    </row>
    <row r="2138" spans="1:24" s="2" customFormat="1" x14ac:dyDescent="0.2">
      <c r="A2138" s="5"/>
      <c r="B2138" s="5"/>
      <c r="C2138" s="5"/>
      <c r="D2138" s="5"/>
      <c r="F2138" s="3"/>
      <c r="H2138" s="3"/>
      <c r="J2138" s="3"/>
      <c r="L2138" s="3"/>
      <c r="N2138" s="3"/>
      <c r="P2138" s="3"/>
      <c r="R2138" s="3"/>
      <c r="T2138" s="3"/>
      <c r="V2138" s="3"/>
      <c r="X2138" s="3"/>
    </row>
    <row r="2139" spans="1:24" s="2" customFormat="1" x14ac:dyDescent="0.2">
      <c r="A2139" s="5"/>
      <c r="B2139" s="5"/>
      <c r="C2139" s="5"/>
      <c r="D2139" s="5"/>
      <c r="F2139" s="3"/>
      <c r="H2139" s="3"/>
      <c r="J2139" s="3"/>
      <c r="L2139" s="3"/>
      <c r="N2139" s="3"/>
      <c r="P2139" s="3"/>
      <c r="R2139" s="3"/>
      <c r="T2139" s="3"/>
      <c r="V2139" s="3"/>
      <c r="X2139" s="3"/>
    </row>
    <row r="2140" spans="1:24" s="2" customFormat="1" x14ac:dyDescent="0.2">
      <c r="A2140" s="5"/>
      <c r="B2140" s="5"/>
      <c r="C2140" s="5"/>
      <c r="D2140" s="5"/>
      <c r="F2140" s="3"/>
      <c r="H2140" s="3"/>
      <c r="J2140" s="3"/>
      <c r="L2140" s="3"/>
      <c r="N2140" s="3"/>
      <c r="P2140" s="3"/>
      <c r="R2140" s="3"/>
      <c r="T2140" s="3"/>
      <c r="V2140" s="3"/>
      <c r="X2140" s="3"/>
    </row>
    <row r="2141" spans="1:24" s="2" customFormat="1" x14ac:dyDescent="0.2">
      <c r="A2141" s="5"/>
      <c r="B2141" s="5"/>
      <c r="C2141" s="5"/>
      <c r="D2141" s="5"/>
      <c r="F2141" s="3"/>
      <c r="H2141" s="3"/>
      <c r="J2141" s="3"/>
      <c r="L2141" s="3"/>
      <c r="N2141" s="3"/>
      <c r="P2141" s="3"/>
      <c r="R2141" s="3"/>
      <c r="T2141" s="3"/>
      <c r="V2141" s="3"/>
      <c r="X2141" s="3"/>
    </row>
    <row r="2142" spans="1:24" s="2" customFormat="1" x14ac:dyDescent="0.2">
      <c r="A2142" s="5"/>
      <c r="B2142" s="5"/>
      <c r="C2142" s="5"/>
      <c r="D2142" s="5"/>
      <c r="F2142" s="3"/>
      <c r="H2142" s="3"/>
      <c r="J2142" s="3"/>
      <c r="L2142" s="3"/>
      <c r="N2142" s="3"/>
      <c r="P2142" s="3"/>
      <c r="R2142" s="3"/>
      <c r="T2142" s="3"/>
      <c r="V2142" s="3"/>
      <c r="X2142" s="3"/>
    </row>
    <row r="2143" spans="1:24" s="2" customFormat="1" x14ac:dyDescent="0.2">
      <c r="A2143" s="5"/>
      <c r="B2143" s="5"/>
      <c r="C2143" s="5"/>
      <c r="D2143" s="5"/>
      <c r="F2143" s="3"/>
      <c r="H2143" s="3"/>
      <c r="J2143" s="3"/>
      <c r="L2143" s="3"/>
      <c r="N2143" s="3"/>
      <c r="P2143" s="3"/>
      <c r="R2143" s="3"/>
      <c r="T2143" s="3"/>
      <c r="V2143" s="3"/>
      <c r="X2143" s="3"/>
    </row>
    <row r="2144" spans="1:24" s="2" customFormat="1" x14ac:dyDescent="0.2">
      <c r="A2144" s="5"/>
      <c r="B2144" s="5"/>
      <c r="C2144" s="5"/>
      <c r="D2144" s="5"/>
      <c r="F2144" s="3"/>
      <c r="H2144" s="3"/>
      <c r="J2144" s="3"/>
      <c r="L2144" s="3"/>
      <c r="N2144" s="3"/>
      <c r="P2144" s="3"/>
      <c r="R2144" s="3"/>
      <c r="T2144" s="3"/>
      <c r="V2144" s="3"/>
      <c r="X2144" s="3"/>
    </row>
    <row r="2145" spans="1:24" s="2" customFormat="1" x14ac:dyDescent="0.2">
      <c r="A2145" s="5"/>
      <c r="B2145" s="5"/>
      <c r="C2145" s="5"/>
      <c r="D2145" s="5"/>
      <c r="F2145" s="3"/>
      <c r="H2145" s="3"/>
      <c r="J2145" s="3"/>
      <c r="L2145" s="3"/>
      <c r="N2145" s="3"/>
      <c r="P2145" s="3"/>
      <c r="R2145" s="3"/>
      <c r="T2145" s="3"/>
      <c r="V2145" s="3"/>
      <c r="X2145" s="3"/>
    </row>
    <row r="2146" spans="1:24" s="2" customFormat="1" x14ac:dyDescent="0.2">
      <c r="A2146" s="5"/>
      <c r="B2146" s="5"/>
      <c r="C2146" s="5"/>
      <c r="D2146" s="5"/>
      <c r="F2146" s="3"/>
      <c r="H2146" s="3"/>
      <c r="J2146" s="3"/>
      <c r="L2146" s="3"/>
      <c r="N2146" s="3"/>
      <c r="P2146" s="3"/>
      <c r="R2146" s="3"/>
      <c r="T2146" s="3"/>
      <c r="V2146" s="3"/>
      <c r="X2146" s="3"/>
    </row>
    <row r="2147" spans="1:24" s="2" customFormat="1" x14ac:dyDescent="0.2">
      <c r="A2147" s="5"/>
      <c r="B2147" s="5"/>
      <c r="C2147" s="5"/>
      <c r="D2147" s="5"/>
      <c r="F2147" s="3"/>
      <c r="H2147" s="3"/>
      <c r="J2147" s="3"/>
      <c r="L2147" s="3"/>
      <c r="N2147" s="3"/>
      <c r="P2147" s="3"/>
      <c r="R2147" s="3"/>
      <c r="T2147" s="3"/>
      <c r="V2147" s="3"/>
      <c r="X2147" s="3"/>
    </row>
    <row r="2148" spans="1:24" s="2" customFormat="1" x14ac:dyDescent="0.2">
      <c r="A2148" s="5"/>
      <c r="B2148" s="5"/>
      <c r="C2148" s="5"/>
      <c r="D2148" s="5"/>
      <c r="F2148" s="3"/>
      <c r="H2148" s="3"/>
      <c r="J2148" s="3"/>
      <c r="L2148" s="3"/>
      <c r="N2148" s="3"/>
      <c r="P2148" s="3"/>
      <c r="R2148" s="3"/>
      <c r="T2148" s="3"/>
      <c r="V2148" s="3"/>
      <c r="X2148" s="3"/>
    </row>
    <row r="2149" spans="1:24" s="2" customFormat="1" x14ac:dyDescent="0.2">
      <c r="A2149" s="5"/>
      <c r="B2149" s="5"/>
      <c r="C2149" s="5"/>
      <c r="D2149" s="5"/>
      <c r="F2149" s="3"/>
      <c r="H2149" s="3"/>
      <c r="J2149" s="3"/>
      <c r="L2149" s="3"/>
      <c r="N2149" s="3"/>
      <c r="P2149" s="3"/>
      <c r="R2149" s="3"/>
      <c r="T2149" s="3"/>
      <c r="V2149" s="3"/>
      <c r="X2149" s="3"/>
    </row>
    <row r="2150" spans="1:24" s="2" customFormat="1" x14ac:dyDescent="0.2">
      <c r="A2150" s="5"/>
      <c r="B2150" s="5"/>
      <c r="C2150" s="5"/>
      <c r="D2150" s="5"/>
      <c r="F2150" s="3"/>
      <c r="H2150" s="3"/>
      <c r="J2150" s="3"/>
      <c r="L2150" s="3"/>
      <c r="N2150" s="3"/>
      <c r="P2150" s="3"/>
      <c r="R2150" s="3"/>
      <c r="T2150" s="3"/>
      <c r="V2150" s="3"/>
      <c r="X2150" s="3"/>
    </row>
    <row r="2151" spans="1:24" s="2" customFormat="1" x14ac:dyDescent="0.2">
      <c r="A2151" s="5"/>
      <c r="B2151" s="5"/>
      <c r="C2151" s="5"/>
      <c r="D2151" s="5"/>
      <c r="F2151" s="3"/>
      <c r="H2151" s="3"/>
      <c r="J2151" s="3"/>
      <c r="L2151" s="3"/>
      <c r="N2151" s="3"/>
      <c r="P2151" s="3"/>
      <c r="R2151" s="3"/>
      <c r="T2151" s="3"/>
      <c r="V2151" s="3"/>
      <c r="X2151" s="3"/>
    </row>
    <row r="2152" spans="1:24" s="2" customFormat="1" x14ac:dyDescent="0.2">
      <c r="A2152" s="5"/>
      <c r="B2152" s="5"/>
      <c r="C2152" s="5"/>
      <c r="D2152" s="5"/>
      <c r="F2152" s="3"/>
      <c r="H2152" s="3"/>
      <c r="J2152" s="3"/>
      <c r="L2152" s="3"/>
      <c r="N2152" s="3"/>
      <c r="P2152" s="3"/>
      <c r="R2152" s="3"/>
      <c r="T2152" s="3"/>
      <c r="V2152" s="3"/>
      <c r="X2152" s="3"/>
    </row>
    <row r="2153" spans="1:24" s="2" customFormat="1" x14ac:dyDescent="0.2">
      <c r="A2153" s="5"/>
      <c r="B2153" s="5"/>
      <c r="C2153" s="5"/>
      <c r="D2153" s="5"/>
      <c r="F2153" s="3"/>
      <c r="H2153" s="3"/>
      <c r="J2153" s="3"/>
      <c r="L2153" s="3"/>
      <c r="N2153" s="3"/>
      <c r="P2153" s="3"/>
      <c r="R2153" s="3"/>
      <c r="T2153" s="3"/>
      <c r="V2153" s="3"/>
      <c r="X2153" s="3"/>
    </row>
    <row r="2154" spans="1:24" s="2" customFormat="1" x14ac:dyDescent="0.2">
      <c r="A2154" s="5"/>
      <c r="B2154" s="5"/>
      <c r="C2154" s="5"/>
      <c r="D2154" s="5"/>
      <c r="F2154" s="3"/>
      <c r="H2154" s="3"/>
      <c r="J2154" s="3"/>
      <c r="L2154" s="3"/>
      <c r="N2154" s="3"/>
      <c r="P2154" s="3"/>
      <c r="R2154" s="3"/>
      <c r="T2154" s="3"/>
      <c r="V2154" s="3"/>
      <c r="X2154" s="3"/>
    </row>
    <row r="2155" spans="1:24" s="2" customFormat="1" x14ac:dyDescent="0.2">
      <c r="A2155" s="5"/>
      <c r="B2155" s="5"/>
      <c r="C2155" s="5"/>
      <c r="D2155" s="5"/>
      <c r="F2155" s="3"/>
      <c r="H2155" s="3"/>
      <c r="J2155" s="3"/>
      <c r="L2155" s="3"/>
      <c r="N2155" s="3"/>
      <c r="P2155" s="3"/>
      <c r="R2155" s="3"/>
      <c r="T2155" s="3"/>
      <c r="V2155" s="3"/>
      <c r="X2155" s="3"/>
    </row>
    <row r="2156" spans="1:24" s="2" customFormat="1" x14ac:dyDescent="0.2">
      <c r="A2156" s="5"/>
      <c r="B2156" s="5"/>
      <c r="C2156" s="5"/>
      <c r="D2156" s="5"/>
      <c r="F2156" s="3"/>
      <c r="H2156" s="3"/>
      <c r="J2156" s="3"/>
      <c r="L2156" s="3"/>
      <c r="N2156" s="3"/>
      <c r="P2156" s="3"/>
      <c r="R2156" s="3"/>
      <c r="T2156" s="3"/>
      <c r="V2156" s="3"/>
      <c r="X2156" s="3"/>
    </row>
    <row r="2157" spans="1:24" s="2" customFormat="1" x14ac:dyDescent="0.2">
      <c r="A2157" s="5"/>
      <c r="B2157" s="5"/>
      <c r="C2157" s="5"/>
      <c r="D2157" s="5"/>
      <c r="F2157" s="3"/>
      <c r="H2157" s="3"/>
      <c r="J2157" s="3"/>
      <c r="L2157" s="3"/>
      <c r="N2157" s="3"/>
      <c r="P2157" s="3"/>
      <c r="R2157" s="3"/>
      <c r="T2157" s="3"/>
      <c r="V2157" s="3"/>
      <c r="X2157" s="3"/>
    </row>
    <row r="2158" spans="1:24" s="2" customFormat="1" x14ac:dyDescent="0.2">
      <c r="A2158" s="5"/>
      <c r="B2158" s="5"/>
      <c r="C2158" s="5"/>
      <c r="D2158" s="5"/>
      <c r="F2158" s="3"/>
      <c r="H2158" s="3"/>
      <c r="J2158" s="3"/>
      <c r="L2158" s="3"/>
      <c r="N2158" s="3"/>
      <c r="P2158" s="3"/>
      <c r="R2158" s="3"/>
      <c r="T2158" s="3"/>
      <c r="V2158" s="3"/>
      <c r="X2158" s="3"/>
    </row>
    <row r="2159" spans="1:24" s="2" customFormat="1" x14ac:dyDescent="0.2">
      <c r="A2159" s="5"/>
      <c r="B2159" s="5"/>
      <c r="C2159" s="5"/>
      <c r="D2159" s="5"/>
      <c r="F2159" s="3"/>
      <c r="H2159" s="3"/>
      <c r="J2159" s="3"/>
      <c r="L2159" s="3"/>
      <c r="N2159" s="3"/>
      <c r="P2159" s="3"/>
      <c r="R2159" s="3"/>
      <c r="T2159" s="3"/>
      <c r="V2159" s="3"/>
      <c r="X2159" s="3"/>
    </row>
    <row r="2160" spans="1:24" s="2" customFormat="1" x14ac:dyDescent="0.2">
      <c r="A2160" s="5"/>
      <c r="B2160" s="5"/>
      <c r="C2160" s="5"/>
      <c r="D2160" s="5"/>
      <c r="F2160" s="3"/>
      <c r="H2160" s="3"/>
      <c r="J2160" s="3"/>
      <c r="L2160" s="3"/>
      <c r="N2160" s="3"/>
      <c r="P2160" s="3"/>
      <c r="R2160" s="3"/>
      <c r="T2160" s="3"/>
      <c r="V2160" s="3"/>
      <c r="X2160" s="3"/>
    </row>
    <row r="2161" spans="1:24" s="2" customFormat="1" x14ac:dyDescent="0.2">
      <c r="A2161" s="5"/>
      <c r="B2161" s="5"/>
      <c r="C2161" s="5"/>
      <c r="D2161" s="5"/>
      <c r="F2161" s="3"/>
      <c r="H2161" s="3"/>
      <c r="J2161" s="3"/>
      <c r="L2161" s="3"/>
      <c r="N2161" s="3"/>
      <c r="P2161" s="3"/>
      <c r="R2161" s="3"/>
      <c r="T2161" s="3"/>
      <c r="V2161" s="3"/>
      <c r="X2161" s="3"/>
    </row>
    <row r="2162" spans="1:24" s="2" customFormat="1" x14ac:dyDescent="0.2">
      <c r="A2162" s="5"/>
      <c r="B2162" s="5"/>
      <c r="C2162" s="5"/>
      <c r="D2162" s="5"/>
      <c r="F2162" s="3"/>
      <c r="H2162" s="3"/>
      <c r="J2162" s="3"/>
      <c r="L2162" s="3"/>
      <c r="N2162" s="3"/>
      <c r="P2162" s="3"/>
      <c r="R2162" s="3"/>
      <c r="T2162" s="3"/>
      <c r="V2162" s="3"/>
      <c r="X2162" s="3"/>
    </row>
    <row r="2163" spans="1:24" s="2" customFormat="1" x14ac:dyDescent="0.2">
      <c r="A2163" s="5"/>
      <c r="B2163" s="5"/>
      <c r="C2163" s="5"/>
      <c r="D2163" s="5"/>
      <c r="F2163" s="3"/>
      <c r="H2163" s="3"/>
      <c r="J2163" s="3"/>
      <c r="L2163" s="3"/>
      <c r="N2163" s="3"/>
      <c r="P2163" s="3"/>
      <c r="R2163" s="3"/>
      <c r="T2163" s="3"/>
      <c r="V2163" s="3"/>
      <c r="X2163" s="3"/>
    </row>
    <row r="2164" spans="1:24" s="2" customFormat="1" x14ac:dyDescent="0.2">
      <c r="A2164" s="5"/>
      <c r="B2164" s="5"/>
      <c r="C2164" s="5"/>
      <c r="D2164" s="5"/>
      <c r="F2164" s="3"/>
      <c r="H2164" s="3"/>
      <c r="J2164" s="3"/>
      <c r="L2164" s="3"/>
      <c r="N2164" s="3"/>
      <c r="P2164" s="3"/>
      <c r="R2164" s="3"/>
      <c r="T2164" s="3"/>
      <c r="V2164" s="3"/>
      <c r="X2164" s="3"/>
    </row>
    <row r="2165" spans="1:24" s="2" customFormat="1" x14ac:dyDescent="0.2">
      <c r="A2165" s="5"/>
      <c r="B2165" s="5"/>
      <c r="C2165" s="5"/>
      <c r="D2165" s="5"/>
      <c r="F2165" s="3"/>
      <c r="H2165" s="3"/>
      <c r="J2165" s="3"/>
      <c r="L2165" s="3"/>
      <c r="N2165" s="3"/>
      <c r="P2165" s="3"/>
      <c r="R2165" s="3"/>
      <c r="T2165" s="3"/>
      <c r="V2165" s="3"/>
      <c r="X2165" s="3"/>
    </row>
    <row r="2166" spans="1:24" s="2" customFormat="1" x14ac:dyDescent="0.2">
      <c r="A2166" s="5"/>
      <c r="B2166" s="5"/>
      <c r="C2166" s="5"/>
      <c r="D2166" s="5"/>
      <c r="F2166" s="3"/>
      <c r="H2166" s="3"/>
      <c r="J2166" s="3"/>
      <c r="L2166" s="3"/>
      <c r="N2166" s="3"/>
      <c r="P2166" s="3"/>
      <c r="R2166" s="3"/>
      <c r="T2166" s="3"/>
      <c r="V2166" s="3"/>
      <c r="X2166" s="3"/>
    </row>
    <row r="2167" spans="1:24" s="2" customFormat="1" x14ac:dyDescent="0.2">
      <c r="A2167" s="5"/>
      <c r="B2167" s="5"/>
      <c r="C2167" s="5"/>
      <c r="D2167" s="5"/>
      <c r="F2167" s="3"/>
      <c r="H2167" s="3"/>
      <c r="J2167" s="3"/>
      <c r="L2167" s="3"/>
      <c r="N2167" s="3"/>
      <c r="P2167" s="3"/>
      <c r="R2167" s="3"/>
      <c r="T2167" s="3"/>
      <c r="V2167" s="3"/>
      <c r="X2167" s="3"/>
    </row>
    <row r="2168" spans="1:24" s="2" customFormat="1" x14ac:dyDescent="0.2">
      <c r="A2168" s="5"/>
      <c r="B2168" s="5"/>
      <c r="C2168" s="5"/>
      <c r="D2168" s="5"/>
      <c r="F2168" s="3"/>
      <c r="H2168" s="3"/>
      <c r="J2168" s="3"/>
      <c r="L2168" s="3"/>
      <c r="N2168" s="3"/>
      <c r="P2168" s="3"/>
      <c r="R2168" s="3"/>
      <c r="T2168" s="3"/>
      <c r="V2168" s="3"/>
      <c r="X2168" s="3"/>
    </row>
    <row r="2169" spans="1:24" s="2" customFormat="1" x14ac:dyDescent="0.2">
      <c r="A2169" s="5"/>
      <c r="B2169" s="5"/>
      <c r="C2169" s="5"/>
      <c r="D2169" s="5"/>
      <c r="F2169" s="3"/>
      <c r="H2169" s="3"/>
      <c r="J2169" s="3"/>
      <c r="L2169" s="3"/>
      <c r="N2169" s="3"/>
      <c r="P2169" s="3"/>
      <c r="R2169" s="3"/>
      <c r="T2169" s="3"/>
      <c r="V2169" s="3"/>
      <c r="X2169" s="3"/>
    </row>
    <row r="2170" spans="1:24" s="2" customFormat="1" x14ac:dyDescent="0.2">
      <c r="A2170" s="5"/>
      <c r="B2170" s="5"/>
      <c r="C2170" s="5"/>
      <c r="D2170" s="5"/>
      <c r="F2170" s="3"/>
      <c r="H2170" s="3"/>
      <c r="J2170" s="3"/>
      <c r="L2170" s="3"/>
      <c r="N2170" s="3"/>
      <c r="P2170" s="3"/>
      <c r="R2170" s="3"/>
      <c r="T2170" s="3"/>
      <c r="V2170" s="3"/>
      <c r="X2170" s="3"/>
    </row>
    <row r="2171" spans="1:24" s="2" customFormat="1" x14ac:dyDescent="0.2">
      <c r="A2171" s="5"/>
      <c r="B2171" s="5"/>
      <c r="C2171" s="5"/>
      <c r="D2171" s="5"/>
      <c r="F2171" s="3"/>
      <c r="H2171" s="3"/>
      <c r="J2171" s="3"/>
      <c r="L2171" s="3"/>
      <c r="N2171" s="3"/>
      <c r="P2171" s="3"/>
      <c r="R2171" s="3"/>
      <c r="T2171" s="3"/>
      <c r="V2171" s="3"/>
      <c r="X2171" s="3"/>
    </row>
    <row r="2172" spans="1:24" s="2" customFormat="1" x14ac:dyDescent="0.2">
      <c r="A2172" s="5"/>
      <c r="B2172" s="5"/>
      <c r="C2172" s="5"/>
      <c r="D2172" s="5"/>
      <c r="F2172" s="3"/>
      <c r="H2172" s="3"/>
      <c r="J2172" s="3"/>
      <c r="L2172" s="3"/>
      <c r="N2172" s="3"/>
      <c r="P2172" s="3"/>
      <c r="R2172" s="3"/>
      <c r="T2172" s="3"/>
      <c r="V2172" s="3"/>
      <c r="X2172" s="3"/>
    </row>
    <row r="2173" spans="1:24" s="2" customFormat="1" x14ac:dyDescent="0.2">
      <c r="A2173" s="5"/>
      <c r="B2173" s="5"/>
      <c r="C2173" s="5"/>
      <c r="D2173" s="5"/>
      <c r="F2173" s="3"/>
      <c r="H2173" s="3"/>
      <c r="J2173" s="3"/>
      <c r="L2173" s="3"/>
      <c r="N2173" s="3"/>
      <c r="P2173" s="3"/>
      <c r="R2173" s="3"/>
      <c r="T2173" s="3"/>
      <c r="V2173" s="3"/>
      <c r="X2173" s="3"/>
    </row>
    <row r="2174" spans="1:24" s="2" customFormat="1" x14ac:dyDescent="0.2">
      <c r="A2174" s="5"/>
      <c r="B2174" s="5"/>
      <c r="C2174" s="5"/>
      <c r="D2174" s="5"/>
      <c r="F2174" s="3"/>
      <c r="H2174" s="3"/>
      <c r="J2174" s="3"/>
      <c r="L2174" s="3"/>
      <c r="N2174" s="3"/>
      <c r="P2174" s="3"/>
      <c r="R2174" s="3"/>
      <c r="T2174" s="3"/>
      <c r="V2174" s="3"/>
      <c r="X2174" s="3"/>
    </row>
    <row r="2175" spans="1:24" s="2" customFormat="1" x14ac:dyDescent="0.2">
      <c r="A2175" s="5"/>
      <c r="B2175" s="5"/>
      <c r="C2175" s="5"/>
      <c r="D2175" s="5"/>
      <c r="F2175" s="3"/>
      <c r="H2175" s="3"/>
      <c r="J2175" s="3"/>
      <c r="L2175" s="3"/>
      <c r="N2175" s="3"/>
      <c r="P2175" s="3"/>
      <c r="R2175" s="3"/>
      <c r="T2175" s="3"/>
      <c r="V2175" s="3"/>
      <c r="X2175" s="3"/>
    </row>
    <row r="2176" spans="1:24" s="2" customFormat="1" x14ac:dyDescent="0.2">
      <c r="A2176" s="5"/>
      <c r="B2176" s="5"/>
      <c r="C2176" s="5"/>
      <c r="D2176" s="5"/>
      <c r="F2176" s="3"/>
      <c r="H2176" s="3"/>
      <c r="J2176" s="3"/>
      <c r="L2176" s="3"/>
      <c r="N2176" s="3"/>
      <c r="P2176" s="3"/>
      <c r="R2176" s="3"/>
      <c r="T2176" s="3"/>
      <c r="V2176" s="3"/>
      <c r="X2176" s="3"/>
    </row>
    <row r="2177" spans="1:24" s="2" customFormat="1" x14ac:dyDescent="0.2">
      <c r="A2177" s="5"/>
      <c r="B2177" s="5"/>
      <c r="C2177" s="5"/>
      <c r="D2177" s="5"/>
      <c r="F2177" s="3"/>
      <c r="H2177" s="3"/>
      <c r="J2177" s="3"/>
      <c r="L2177" s="3"/>
      <c r="N2177" s="3"/>
      <c r="P2177" s="3"/>
      <c r="R2177" s="3"/>
      <c r="T2177" s="3"/>
      <c r="V2177" s="3"/>
      <c r="X2177" s="3"/>
    </row>
    <row r="2178" spans="1:24" s="2" customFormat="1" x14ac:dyDescent="0.2">
      <c r="A2178" s="5"/>
      <c r="B2178" s="5"/>
      <c r="C2178" s="5"/>
      <c r="D2178" s="5"/>
      <c r="F2178" s="3"/>
      <c r="H2178" s="3"/>
      <c r="J2178" s="3"/>
      <c r="L2178" s="3"/>
      <c r="N2178" s="3"/>
      <c r="P2178" s="3"/>
      <c r="R2178" s="3"/>
      <c r="T2178" s="3"/>
      <c r="V2178" s="3"/>
      <c r="X2178" s="3"/>
    </row>
    <row r="2179" spans="1:24" s="2" customFormat="1" x14ac:dyDescent="0.2">
      <c r="A2179" s="5"/>
      <c r="B2179" s="5"/>
      <c r="C2179" s="5"/>
      <c r="D2179" s="5"/>
      <c r="F2179" s="3"/>
      <c r="H2179" s="3"/>
      <c r="J2179" s="3"/>
      <c r="L2179" s="3"/>
      <c r="N2179" s="3"/>
      <c r="P2179" s="3"/>
      <c r="R2179" s="3"/>
      <c r="T2179" s="3"/>
      <c r="V2179" s="3"/>
      <c r="X2179" s="3"/>
    </row>
    <row r="2180" spans="1:24" s="2" customFormat="1" x14ac:dyDescent="0.2">
      <c r="A2180" s="5"/>
      <c r="B2180" s="5"/>
      <c r="C2180" s="5"/>
      <c r="D2180" s="5"/>
      <c r="F2180" s="3"/>
      <c r="H2180" s="3"/>
      <c r="J2180" s="3"/>
      <c r="L2180" s="3"/>
      <c r="N2180" s="3"/>
      <c r="P2180" s="3"/>
      <c r="R2180" s="3"/>
      <c r="T2180" s="3"/>
      <c r="V2180" s="3"/>
      <c r="X2180" s="3"/>
    </row>
    <row r="2181" spans="1:24" s="2" customFormat="1" x14ac:dyDescent="0.2">
      <c r="A2181" s="5"/>
      <c r="B2181" s="5"/>
      <c r="C2181" s="5"/>
      <c r="D2181" s="5"/>
      <c r="F2181" s="3"/>
      <c r="H2181" s="3"/>
      <c r="J2181" s="3"/>
      <c r="L2181" s="3"/>
      <c r="N2181" s="3"/>
      <c r="P2181" s="3"/>
      <c r="R2181" s="3"/>
      <c r="T2181" s="3"/>
      <c r="V2181" s="3"/>
      <c r="X2181" s="3"/>
    </row>
    <row r="2182" spans="1:24" s="2" customFormat="1" x14ac:dyDescent="0.2">
      <c r="A2182" s="5"/>
      <c r="B2182" s="5"/>
      <c r="C2182" s="5"/>
      <c r="D2182" s="5"/>
      <c r="F2182" s="3"/>
      <c r="H2182" s="3"/>
      <c r="J2182" s="3"/>
      <c r="L2182" s="3"/>
      <c r="N2182" s="3"/>
      <c r="P2182" s="3"/>
      <c r="R2182" s="3"/>
      <c r="T2182" s="3"/>
      <c r="V2182" s="3"/>
      <c r="X2182" s="3"/>
    </row>
    <row r="2183" spans="1:24" s="2" customFormat="1" x14ac:dyDescent="0.2">
      <c r="A2183" s="5"/>
      <c r="B2183" s="5"/>
      <c r="C2183" s="5"/>
      <c r="D2183" s="5"/>
      <c r="F2183" s="3"/>
      <c r="H2183" s="3"/>
      <c r="J2183" s="3"/>
      <c r="L2183" s="3"/>
      <c r="N2183" s="3"/>
      <c r="P2183" s="3"/>
      <c r="R2183" s="3"/>
      <c r="T2183" s="3"/>
      <c r="V2183" s="3"/>
      <c r="X2183" s="3"/>
    </row>
    <row r="2184" spans="1:24" s="2" customFormat="1" x14ac:dyDescent="0.2">
      <c r="A2184" s="5"/>
      <c r="B2184" s="5"/>
      <c r="C2184" s="5"/>
      <c r="D2184" s="5"/>
      <c r="F2184" s="3"/>
      <c r="H2184" s="3"/>
      <c r="J2184" s="3"/>
      <c r="L2184" s="3"/>
      <c r="N2184" s="3"/>
      <c r="P2184" s="3"/>
      <c r="R2184" s="3"/>
      <c r="T2184" s="3"/>
      <c r="V2184" s="3"/>
      <c r="X2184" s="3"/>
    </row>
    <row r="2185" spans="1:24" s="2" customFormat="1" x14ac:dyDescent="0.2">
      <c r="A2185" s="5"/>
      <c r="B2185" s="5"/>
      <c r="C2185" s="5"/>
      <c r="D2185" s="5"/>
      <c r="F2185" s="3"/>
      <c r="H2185" s="3"/>
      <c r="J2185" s="3"/>
      <c r="L2185" s="3"/>
      <c r="N2185" s="3"/>
      <c r="P2185" s="3"/>
      <c r="R2185" s="3"/>
      <c r="T2185" s="3"/>
      <c r="V2185" s="3"/>
      <c r="X2185" s="3"/>
    </row>
    <row r="2186" spans="1:24" s="2" customFormat="1" x14ac:dyDescent="0.2">
      <c r="A2186" s="5"/>
      <c r="B2186" s="5"/>
      <c r="C2186" s="5"/>
      <c r="D2186" s="5"/>
      <c r="F2186" s="3"/>
      <c r="H2186" s="3"/>
      <c r="J2186" s="3"/>
      <c r="L2186" s="3"/>
      <c r="N2186" s="3"/>
      <c r="P2186" s="3"/>
      <c r="R2186" s="3"/>
      <c r="T2186" s="3"/>
      <c r="V2186" s="3"/>
      <c r="X2186" s="3"/>
    </row>
    <row r="2187" spans="1:24" s="2" customFormat="1" x14ac:dyDescent="0.2">
      <c r="A2187" s="5"/>
      <c r="B2187" s="5"/>
      <c r="C2187" s="5"/>
      <c r="D2187" s="5"/>
      <c r="F2187" s="3"/>
      <c r="H2187" s="3"/>
      <c r="J2187" s="3"/>
      <c r="L2187" s="3"/>
      <c r="N2187" s="3"/>
      <c r="P2187" s="3"/>
      <c r="R2187" s="3"/>
      <c r="T2187" s="3"/>
      <c r="V2187" s="3"/>
      <c r="X2187" s="3"/>
    </row>
    <row r="2188" spans="1:24" s="2" customFormat="1" x14ac:dyDescent="0.2">
      <c r="A2188" s="5"/>
      <c r="B2188" s="5"/>
      <c r="C2188" s="5"/>
      <c r="D2188" s="5"/>
      <c r="F2188" s="3"/>
      <c r="H2188" s="3"/>
      <c r="J2188" s="3"/>
      <c r="L2188" s="3"/>
      <c r="N2188" s="3"/>
      <c r="P2188" s="3"/>
      <c r="R2188" s="3"/>
      <c r="T2188" s="3"/>
      <c r="V2188" s="3"/>
      <c r="X2188" s="3"/>
    </row>
    <row r="2189" spans="1:24" s="2" customFormat="1" x14ac:dyDescent="0.2">
      <c r="A2189" s="5"/>
      <c r="B2189" s="5"/>
      <c r="C2189" s="5"/>
      <c r="D2189" s="5"/>
      <c r="F2189" s="3"/>
      <c r="H2189" s="3"/>
      <c r="J2189" s="3"/>
      <c r="L2189" s="3"/>
      <c r="N2189" s="3"/>
      <c r="P2189" s="3"/>
      <c r="R2189" s="3"/>
      <c r="T2189" s="3"/>
      <c r="V2189" s="3"/>
      <c r="X2189" s="3"/>
    </row>
    <row r="2190" spans="1:24" s="2" customFormat="1" x14ac:dyDescent="0.2">
      <c r="A2190" s="5"/>
      <c r="B2190" s="5"/>
      <c r="C2190" s="5"/>
      <c r="D2190" s="5"/>
      <c r="F2190" s="3"/>
      <c r="H2190" s="3"/>
      <c r="J2190" s="3"/>
      <c r="L2190" s="3"/>
      <c r="N2190" s="3"/>
      <c r="P2190" s="3"/>
      <c r="R2190" s="3"/>
      <c r="T2190" s="3"/>
      <c r="V2190" s="3"/>
      <c r="X2190" s="3"/>
    </row>
    <row r="2191" spans="1:24" s="2" customFormat="1" x14ac:dyDescent="0.2">
      <c r="A2191" s="5"/>
      <c r="B2191" s="5"/>
      <c r="C2191" s="5"/>
      <c r="D2191" s="5"/>
      <c r="F2191" s="3"/>
      <c r="H2191" s="3"/>
      <c r="J2191" s="3"/>
      <c r="L2191" s="3"/>
      <c r="N2191" s="3"/>
      <c r="P2191" s="3"/>
      <c r="R2191" s="3"/>
      <c r="T2191" s="3"/>
      <c r="V2191" s="3"/>
      <c r="X2191" s="3"/>
    </row>
    <row r="2192" spans="1:24" s="2" customFormat="1" x14ac:dyDescent="0.2">
      <c r="A2192" s="5"/>
      <c r="B2192" s="5"/>
      <c r="C2192" s="5"/>
      <c r="D2192" s="5"/>
      <c r="F2192" s="3"/>
      <c r="H2192" s="3"/>
      <c r="J2192" s="3"/>
      <c r="L2192" s="3"/>
      <c r="N2192" s="3"/>
      <c r="P2192" s="3"/>
      <c r="R2192" s="3"/>
      <c r="T2192" s="3"/>
      <c r="V2192" s="3"/>
      <c r="X2192" s="3"/>
    </row>
    <row r="2193" spans="1:24" s="2" customFormat="1" x14ac:dyDescent="0.2">
      <c r="A2193" s="5"/>
      <c r="B2193" s="5"/>
      <c r="C2193" s="5"/>
      <c r="D2193" s="5"/>
      <c r="F2193" s="3"/>
      <c r="H2193" s="3"/>
      <c r="J2193" s="3"/>
      <c r="L2193" s="3"/>
      <c r="N2193" s="3"/>
      <c r="P2193" s="3"/>
      <c r="R2193" s="3"/>
      <c r="T2193" s="3"/>
      <c r="V2193" s="3"/>
      <c r="X2193" s="3"/>
    </row>
    <row r="2194" spans="1:24" s="2" customFormat="1" x14ac:dyDescent="0.2">
      <c r="A2194" s="5"/>
      <c r="B2194" s="5"/>
      <c r="C2194" s="5"/>
      <c r="D2194" s="5"/>
      <c r="F2194" s="3"/>
      <c r="H2194" s="3"/>
      <c r="J2194" s="3"/>
      <c r="L2194" s="3"/>
      <c r="N2194" s="3"/>
      <c r="P2194" s="3"/>
      <c r="R2194" s="3"/>
      <c r="T2194" s="3"/>
      <c r="V2194" s="3"/>
      <c r="X2194" s="3"/>
    </row>
    <row r="2195" spans="1:24" s="2" customFormat="1" x14ac:dyDescent="0.2">
      <c r="A2195" s="5"/>
      <c r="B2195" s="5"/>
      <c r="C2195" s="5"/>
      <c r="D2195" s="5"/>
      <c r="F2195" s="3"/>
      <c r="H2195" s="3"/>
      <c r="J2195" s="3"/>
      <c r="L2195" s="3"/>
      <c r="N2195" s="3"/>
      <c r="P2195" s="3"/>
      <c r="R2195" s="3"/>
      <c r="T2195" s="3"/>
      <c r="V2195" s="3"/>
      <c r="X2195" s="3"/>
    </row>
    <row r="2196" spans="1:24" s="2" customFormat="1" x14ac:dyDescent="0.2">
      <c r="A2196" s="5"/>
      <c r="B2196" s="5"/>
      <c r="C2196" s="5"/>
      <c r="D2196" s="5"/>
      <c r="F2196" s="3"/>
      <c r="H2196" s="3"/>
      <c r="J2196" s="3"/>
      <c r="L2196" s="3"/>
      <c r="N2196" s="3"/>
      <c r="P2196" s="3"/>
      <c r="R2196" s="3"/>
      <c r="T2196" s="3"/>
      <c r="V2196" s="3"/>
      <c r="X2196" s="3"/>
    </row>
    <row r="2197" spans="1:24" s="2" customFormat="1" x14ac:dyDescent="0.2">
      <c r="A2197" s="5"/>
      <c r="B2197" s="5"/>
      <c r="C2197" s="5"/>
      <c r="D2197" s="5"/>
      <c r="F2197" s="3"/>
      <c r="H2197" s="3"/>
      <c r="J2197" s="3"/>
      <c r="L2197" s="3"/>
      <c r="N2197" s="3"/>
      <c r="P2197" s="3"/>
      <c r="R2197" s="3"/>
      <c r="T2197" s="3"/>
      <c r="V2197" s="3"/>
      <c r="X2197" s="3"/>
    </row>
    <row r="2198" spans="1:24" s="2" customFormat="1" x14ac:dyDescent="0.2">
      <c r="A2198" s="5"/>
      <c r="B2198" s="5"/>
      <c r="C2198" s="5"/>
      <c r="D2198" s="5"/>
      <c r="F2198" s="3"/>
      <c r="H2198" s="3"/>
      <c r="J2198" s="3"/>
      <c r="L2198" s="3"/>
      <c r="N2198" s="3"/>
      <c r="P2198" s="3"/>
      <c r="R2198" s="3"/>
      <c r="T2198" s="3"/>
      <c r="V2198" s="3"/>
      <c r="X2198" s="3"/>
    </row>
  </sheetData>
  <autoFilter ref="AD10:AN10">
    <sortState ref="AD12:AN788">
      <sortCondition descending="1" ref="AK11"/>
    </sortState>
  </autoFilter>
  <mergeCells count="855"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B22:C22"/>
    <mergeCell ref="D22:E22"/>
    <mergeCell ref="B24:C24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X24:Y24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B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X26:Y26"/>
    <mergeCell ref="B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B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B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B50:E50"/>
    <mergeCell ref="B51:E51"/>
    <mergeCell ref="B52:E52"/>
    <mergeCell ref="B53:E53"/>
    <mergeCell ref="B54:E54"/>
    <mergeCell ref="B55:E55"/>
    <mergeCell ref="B56:E56"/>
    <mergeCell ref="B57:E57"/>
    <mergeCell ref="B58:E58"/>
    <mergeCell ref="B59:E59"/>
    <mergeCell ref="B60:E60"/>
    <mergeCell ref="B61:E61"/>
    <mergeCell ref="B62:E62"/>
    <mergeCell ref="B63:E63"/>
    <mergeCell ref="B64:E64"/>
    <mergeCell ref="B65:E65"/>
    <mergeCell ref="B66:E66"/>
    <mergeCell ref="B67:E67"/>
    <mergeCell ref="B68:E68"/>
    <mergeCell ref="B69:E69"/>
    <mergeCell ref="B70:E70"/>
    <mergeCell ref="B71:E71"/>
    <mergeCell ref="B72:E72"/>
    <mergeCell ref="B73:E73"/>
    <mergeCell ref="B74:E74"/>
    <mergeCell ref="B75:E75"/>
    <mergeCell ref="B76:E76"/>
    <mergeCell ref="B77:E77"/>
    <mergeCell ref="B78:E78"/>
    <mergeCell ref="B79:E79"/>
    <mergeCell ref="B80:E80"/>
    <mergeCell ref="B81:E81"/>
    <mergeCell ref="B82:E82"/>
    <mergeCell ref="B83:E83"/>
    <mergeCell ref="B84:E84"/>
    <mergeCell ref="B85:E85"/>
    <mergeCell ref="B86:E86"/>
    <mergeCell ref="B87:E87"/>
    <mergeCell ref="B88:E88"/>
    <mergeCell ref="B89:E89"/>
    <mergeCell ref="B90:E90"/>
    <mergeCell ref="B91:E91"/>
    <mergeCell ref="B92:E92"/>
    <mergeCell ref="B93:E93"/>
    <mergeCell ref="B94:E94"/>
    <mergeCell ref="B95:E95"/>
    <mergeCell ref="B96:E96"/>
    <mergeCell ref="B97:E97"/>
    <mergeCell ref="B98:E98"/>
    <mergeCell ref="B99:E99"/>
    <mergeCell ref="B100:E100"/>
    <mergeCell ref="B101:E101"/>
    <mergeCell ref="B102:E102"/>
    <mergeCell ref="B103:E103"/>
    <mergeCell ref="B104:E104"/>
    <mergeCell ref="B105:E105"/>
    <mergeCell ref="B106:E106"/>
    <mergeCell ref="B107:E107"/>
    <mergeCell ref="B108:E108"/>
    <mergeCell ref="B109:E109"/>
    <mergeCell ref="B110:E110"/>
    <mergeCell ref="B111:E111"/>
    <mergeCell ref="B112:E112"/>
    <mergeCell ref="B113:E113"/>
    <mergeCell ref="B114:E114"/>
    <mergeCell ref="B115:E115"/>
    <mergeCell ref="B116:E116"/>
    <mergeCell ref="B117:E117"/>
    <mergeCell ref="B118:E118"/>
    <mergeCell ref="B119:E119"/>
    <mergeCell ref="B120:E120"/>
    <mergeCell ref="B121:E121"/>
    <mergeCell ref="B122:E122"/>
    <mergeCell ref="B123:E123"/>
    <mergeCell ref="B124:E124"/>
    <mergeCell ref="B125:E125"/>
    <mergeCell ref="B126:E126"/>
    <mergeCell ref="B127:E127"/>
    <mergeCell ref="B128:E128"/>
    <mergeCell ref="B129:E129"/>
    <mergeCell ref="B130:E130"/>
    <mergeCell ref="B131:E131"/>
    <mergeCell ref="B132:E132"/>
    <mergeCell ref="B133:E133"/>
    <mergeCell ref="B134:E134"/>
    <mergeCell ref="B135:E135"/>
    <mergeCell ref="B136:E136"/>
    <mergeCell ref="B137:E137"/>
    <mergeCell ref="B138:E138"/>
    <mergeCell ref="B139:E139"/>
    <mergeCell ref="B140:E140"/>
    <mergeCell ref="B141:E141"/>
    <mergeCell ref="B142:E142"/>
    <mergeCell ref="B143:E143"/>
    <mergeCell ref="B144:E144"/>
    <mergeCell ref="B145:E145"/>
    <mergeCell ref="B146:E146"/>
    <mergeCell ref="B147:E147"/>
    <mergeCell ref="B148:E148"/>
    <mergeCell ref="B149:E149"/>
    <mergeCell ref="B150:E150"/>
    <mergeCell ref="B151:E151"/>
    <mergeCell ref="B152:E152"/>
    <mergeCell ref="B153:E153"/>
    <mergeCell ref="B154:E154"/>
    <mergeCell ref="B155:E155"/>
    <mergeCell ref="B156:E156"/>
    <mergeCell ref="B157:E157"/>
    <mergeCell ref="B158:E158"/>
    <mergeCell ref="B159:E159"/>
    <mergeCell ref="B160:E160"/>
    <mergeCell ref="B161:E161"/>
    <mergeCell ref="B162:E162"/>
    <mergeCell ref="B163:E163"/>
    <mergeCell ref="B164:E164"/>
    <mergeCell ref="B165:E165"/>
    <mergeCell ref="B166:E166"/>
    <mergeCell ref="B167:E167"/>
    <mergeCell ref="B168:E168"/>
    <mergeCell ref="B169:E169"/>
    <mergeCell ref="B170:E170"/>
    <mergeCell ref="B171:E171"/>
    <mergeCell ref="B172:E172"/>
    <mergeCell ref="B173:E173"/>
    <mergeCell ref="B174:E174"/>
    <mergeCell ref="B175:E175"/>
    <mergeCell ref="B176:E176"/>
    <mergeCell ref="B177:E177"/>
    <mergeCell ref="B178:E178"/>
    <mergeCell ref="B179:E179"/>
    <mergeCell ref="B180:E180"/>
    <mergeCell ref="B181:E181"/>
    <mergeCell ref="B182:E182"/>
    <mergeCell ref="B183:E183"/>
    <mergeCell ref="B184:E184"/>
    <mergeCell ref="B185:E185"/>
    <mergeCell ref="B186:E186"/>
    <mergeCell ref="B187:E187"/>
    <mergeCell ref="B188:E188"/>
    <mergeCell ref="B189:E189"/>
    <mergeCell ref="B190:E190"/>
    <mergeCell ref="B191:E191"/>
    <mergeCell ref="B192:E192"/>
    <mergeCell ref="B193:E193"/>
    <mergeCell ref="B194:E194"/>
    <mergeCell ref="B195:E195"/>
    <mergeCell ref="B196:E196"/>
    <mergeCell ref="B197:E197"/>
    <mergeCell ref="B198:E198"/>
    <mergeCell ref="B199:E199"/>
    <mergeCell ref="B200:E200"/>
    <mergeCell ref="B201:E201"/>
    <mergeCell ref="B202:E202"/>
    <mergeCell ref="B203:E203"/>
    <mergeCell ref="B204:E204"/>
    <mergeCell ref="B205:E205"/>
    <mergeCell ref="B206:E206"/>
    <mergeCell ref="B207:E207"/>
    <mergeCell ref="B208:E208"/>
    <mergeCell ref="B209:E209"/>
    <mergeCell ref="B210:E210"/>
    <mergeCell ref="B211:E211"/>
    <mergeCell ref="B212:E212"/>
    <mergeCell ref="B213:E213"/>
    <mergeCell ref="B214:E214"/>
    <mergeCell ref="B215:E215"/>
    <mergeCell ref="B216:E216"/>
    <mergeCell ref="B217:E217"/>
    <mergeCell ref="B218:E218"/>
    <mergeCell ref="B219:E219"/>
    <mergeCell ref="B220:E220"/>
    <mergeCell ref="B221:E221"/>
    <mergeCell ref="B222:E222"/>
    <mergeCell ref="B223:E223"/>
    <mergeCell ref="B224:E224"/>
    <mergeCell ref="B225:E225"/>
    <mergeCell ref="B226:E226"/>
    <mergeCell ref="B227:E227"/>
    <mergeCell ref="B228:E228"/>
    <mergeCell ref="B229:E229"/>
    <mergeCell ref="B230:E230"/>
    <mergeCell ref="B231:E231"/>
    <mergeCell ref="B232:E232"/>
    <mergeCell ref="B233:E233"/>
    <mergeCell ref="B234:E234"/>
    <mergeCell ref="B235:E235"/>
    <mergeCell ref="B236:E236"/>
    <mergeCell ref="B237:E237"/>
    <mergeCell ref="B238:E238"/>
    <mergeCell ref="B239:E239"/>
    <mergeCell ref="B240:E240"/>
    <mergeCell ref="B241:E241"/>
    <mergeCell ref="B242:E242"/>
    <mergeCell ref="B243:E243"/>
    <mergeCell ref="B244:E244"/>
    <mergeCell ref="B245:E245"/>
    <mergeCell ref="B246:E246"/>
    <mergeCell ref="B247:E247"/>
    <mergeCell ref="B248:E248"/>
    <mergeCell ref="B249:E249"/>
    <mergeCell ref="B250:E250"/>
    <mergeCell ref="B251:E251"/>
    <mergeCell ref="B252:E252"/>
    <mergeCell ref="B253:E253"/>
    <mergeCell ref="B254:E254"/>
    <mergeCell ref="B255:E255"/>
    <mergeCell ref="B256:E256"/>
    <mergeCell ref="B257:E257"/>
    <mergeCell ref="B258:E258"/>
    <mergeCell ref="B259:E259"/>
    <mergeCell ref="B260:E260"/>
    <mergeCell ref="B261:E261"/>
    <mergeCell ref="B262:E262"/>
    <mergeCell ref="B263:E263"/>
    <mergeCell ref="B264:E264"/>
    <mergeCell ref="B265:E265"/>
    <mergeCell ref="B266:E266"/>
    <mergeCell ref="B267:E267"/>
    <mergeCell ref="B268:E268"/>
    <mergeCell ref="B269:E269"/>
    <mergeCell ref="B270:E270"/>
    <mergeCell ref="B271:E271"/>
    <mergeCell ref="B272:E272"/>
    <mergeCell ref="B273:E273"/>
    <mergeCell ref="B274:E274"/>
    <mergeCell ref="B275:E275"/>
    <mergeCell ref="B276:E276"/>
    <mergeCell ref="B277:E277"/>
    <mergeCell ref="B278:E278"/>
    <mergeCell ref="B279:E279"/>
    <mergeCell ref="B280:E280"/>
    <mergeCell ref="B281:E281"/>
    <mergeCell ref="B282:E282"/>
    <mergeCell ref="B283:E283"/>
    <mergeCell ref="B284:E284"/>
    <mergeCell ref="B285:E285"/>
    <mergeCell ref="B286:E286"/>
    <mergeCell ref="B287:E287"/>
    <mergeCell ref="B288:E288"/>
    <mergeCell ref="B289:E289"/>
    <mergeCell ref="B290:E290"/>
    <mergeCell ref="B291:E291"/>
    <mergeCell ref="B292:E292"/>
    <mergeCell ref="B293:E293"/>
    <mergeCell ref="B294:E294"/>
    <mergeCell ref="B295:E295"/>
    <mergeCell ref="B296:E296"/>
    <mergeCell ref="B297:E297"/>
    <mergeCell ref="B298:E298"/>
    <mergeCell ref="B299:E299"/>
    <mergeCell ref="B300:E300"/>
    <mergeCell ref="B301:E301"/>
    <mergeCell ref="B302:E302"/>
    <mergeCell ref="B303:E303"/>
    <mergeCell ref="B304:E304"/>
    <mergeCell ref="B305:E305"/>
    <mergeCell ref="B306:E306"/>
    <mergeCell ref="B307:E307"/>
    <mergeCell ref="B308:E308"/>
    <mergeCell ref="B309:E309"/>
    <mergeCell ref="B310:E310"/>
    <mergeCell ref="B311:E311"/>
    <mergeCell ref="B312:E312"/>
    <mergeCell ref="B313:E313"/>
    <mergeCell ref="B314:E314"/>
    <mergeCell ref="B315:E315"/>
    <mergeCell ref="B316:E316"/>
    <mergeCell ref="B317:E317"/>
    <mergeCell ref="B318:E318"/>
    <mergeCell ref="B319:E319"/>
    <mergeCell ref="B320:E320"/>
    <mergeCell ref="B321:E321"/>
    <mergeCell ref="B322:E322"/>
    <mergeCell ref="B323:E323"/>
    <mergeCell ref="B324:E324"/>
    <mergeCell ref="B325:E325"/>
    <mergeCell ref="B326:E326"/>
    <mergeCell ref="B327:E327"/>
    <mergeCell ref="B328:E328"/>
    <mergeCell ref="B329:E329"/>
    <mergeCell ref="B330:E330"/>
    <mergeCell ref="B331:E331"/>
    <mergeCell ref="B332:E332"/>
    <mergeCell ref="B333:E333"/>
    <mergeCell ref="B334:E334"/>
    <mergeCell ref="B335:E335"/>
    <mergeCell ref="B336:E336"/>
    <mergeCell ref="B337:E337"/>
    <mergeCell ref="B338:E338"/>
    <mergeCell ref="B339:E339"/>
    <mergeCell ref="B340:E340"/>
    <mergeCell ref="B341:E341"/>
    <mergeCell ref="B342:E342"/>
    <mergeCell ref="B343:E343"/>
    <mergeCell ref="B344:E344"/>
    <mergeCell ref="B345:E345"/>
    <mergeCell ref="B346:E346"/>
    <mergeCell ref="B347:E347"/>
    <mergeCell ref="B348:E348"/>
    <mergeCell ref="B349:E349"/>
    <mergeCell ref="B350:E350"/>
    <mergeCell ref="B351:E351"/>
    <mergeCell ref="B352:E352"/>
    <mergeCell ref="B353:E353"/>
    <mergeCell ref="B354:E354"/>
    <mergeCell ref="B355:E355"/>
    <mergeCell ref="B356:E356"/>
    <mergeCell ref="B357:E357"/>
    <mergeCell ref="B358:E358"/>
    <mergeCell ref="B359:E359"/>
    <mergeCell ref="B360:E360"/>
    <mergeCell ref="B361:E361"/>
    <mergeCell ref="B362:E362"/>
    <mergeCell ref="B363:E363"/>
    <mergeCell ref="B364:E364"/>
    <mergeCell ref="B365:E365"/>
    <mergeCell ref="B366:E366"/>
    <mergeCell ref="B367:E367"/>
    <mergeCell ref="B368:E368"/>
    <mergeCell ref="B369:E369"/>
    <mergeCell ref="B370:E370"/>
    <mergeCell ref="B371:E371"/>
    <mergeCell ref="B372:E372"/>
    <mergeCell ref="B373:E373"/>
    <mergeCell ref="B374:E374"/>
    <mergeCell ref="B375:E375"/>
    <mergeCell ref="B376:E376"/>
    <mergeCell ref="B377:E377"/>
    <mergeCell ref="B378:E378"/>
    <mergeCell ref="B379:E379"/>
    <mergeCell ref="B380:E380"/>
    <mergeCell ref="B381:E381"/>
    <mergeCell ref="B382:E382"/>
    <mergeCell ref="B383:E383"/>
    <mergeCell ref="B384:E384"/>
    <mergeCell ref="B385:E385"/>
    <mergeCell ref="B386:E386"/>
    <mergeCell ref="B387:E387"/>
    <mergeCell ref="B388:E388"/>
    <mergeCell ref="B389:E389"/>
    <mergeCell ref="B390:E390"/>
    <mergeCell ref="B391:E391"/>
    <mergeCell ref="B392:E392"/>
    <mergeCell ref="B393:E393"/>
    <mergeCell ref="B394:E394"/>
    <mergeCell ref="B395:E395"/>
    <mergeCell ref="B396:E396"/>
    <mergeCell ref="B397:E397"/>
    <mergeCell ref="B398:E398"/>
    <mergeCell ref="B399:E399"/>
    <mergeCell ref="B400:E400"/>
    <mergeCell ref="B401:E401"/>
    <mergeCell ref="B402:E402"/>
    <mergeCell ref="B403:E403"/>
    <mergeCell ref="B404:E404"/>
    <mergeCell ref="B405:E405"/>
    <mergeCell ref="B406:E406"/>
    <mergeCell ref="B407:E407"/>
    <mergeCell ref="B408:E408"/>
    <mergeCell ref="B409:E409"/>
    <mergeCell ref="B410:E410"/>
    <mergeCell ref="B411:E411"/>
    <mergeCell ref="B412:E412"/>
    <mergeCell ref="B413:E413"/>
    <mergeCell ref="B414:E414"/>
    <mergeCell ref="B415:E415"/>
    <mergeCell ref="B416:E416"/>
    <mergeCell ref="B417:E417"/>
    <mergeCell ref="B418:E418"/>
    <mergeCell ref="B419:E419"/>
    <mergeCell ref="B420:E420"/>
    <mergeCell ref="B421:E421"/>
    <mergeCell ref="B422:E422"/>
    <mergeCell ref="B423:E423"/>
    <mergeCell ref="B424:E424"/>
    <mergeCell ref="B425:E425"/>
    <mergeCell ref="B426:E426"/>
    <mergeCell ref="B427:E427"/>
    <mergeCell ref="B428:E428"/>
    <mergeCell ref="B429:E429"/>
    <mergeCell ref="B430:E430"/>
    <mergeCell ref="B431:E431"/>
    <mergeCell ref="B432:E432"/>
    <mergeCell ref="B433:E433"/>
    <mergeCell ref="B434:E434"/>
    <mergeCell ref="B435:E435"/>
    <mergeCell ref="B436:E436"/>
    <mergeCell ref="B437:E437"/>
    <mergeCell ref="B438:E438"/>
    <mergeCell ref="B439:E439"/>
    <mergeCell ref="B440:E440"/>
    <mergeCell ref="B441:E441"/>
    <mergeCell ref="B442:E442"/>
    <mergeCell ref="B443:E443"/>
    <mergeCell ref="B444:E444"/>
    <mergeCell ref="B445:E445"/>
    <mergeCell ref="B446:E446"/>
    <mergeCell ref="B447:E447"/>
    <mergeCell ref="B448:E448"/>
    <mergeCell ref="B449:E449"/>
    <mergeCell ref="B450:E450"/>
    <mergeCell ref="B451:E451"/>
    <mergeCell ref="B452:E452"/>
    <mergeCell ref="B453:E453"/>
    <mergeCell ref="B454:E454"/>
    <mergeCell ref="B455:E455"/>
    <mergeCell ref="B456:E456"/>
    <mergeCell ref="B457:E457"/>
    <mergeCell ref="B458:E458"/>
    <mergeCell ref="B459:E459"/>
    <mergeCell ref="B460:E460"/>
    <mergeCell ref="B461:E461"/>
    <mergeCell ref="B462:E462"/>
    <mergeCell ref="B463:E463"/>
    <mergeCell ref="B464:E464"/>
    <mergeCell ref="B465:E465"/>
    <mergeCell ref="B466:E466"/>
    <mergeCell ref="B467:E467"/>
    <mergeCell ref="B468:E468"/>
    <mergeCell ref="B469:E469"/>
    <mergeCell ref="B470:E470"/>
    <mergeCell ref="B471:E471"/>
    <mergeCell ref="B472:E472"/>
    <mergeCell ref="B473:E473"/>
    <mergeCell ref="B474:E474"/>
    <mergeCell ref="B475:E475"/>
    <mergeCell ref="B476:E476"/>
    <mergeCell ref="B477:E477"/>
    <mergeCell ref="B478:E478"/>
    <mergeCell ref="B479:E479"/>
    <mergeCell ref="B480:E480"/>
    <mergeCell ref="B481:E481"/>
    <mergeCell ref="B482:E482"/>
    <mergeCell ref="B483:E483"/>
    <mergeCell ref="B484:E484"/>
    <mergeCell ref="B485:E485"/>
    <mergeCell ref="B486:E486"/>
    <mergeCell ref="B487:E487"/>
    <mergeCell ref="B488:E488"/>
    <mergeCell ref="B489:E489"/>
    <mergeCell ref="B490:E490"/>
    <mergeCell ref="B491:E491"/>
    <mergeCell ref="B492:E492"/>
    <mergeCell ref="B493:E493"/>
    <mergeCell ref="B494:E494"/>
    <mergeCell ref="B495:E495"/>
    <mergeCell ref="B496:E496"/>
    <mergeCell ref="B497:E497"/>
    <mergeCell ref="B498:E498"/>
    <mergeCell ref="B499:E499"/>
    <mergeCell ref="B500:E500"/>
    <mergeCell ref="B501:E501"/>
    <mergeCell ref="B502:E502"/>
    <mergeCell ref="B503:E503"/>
    <mergeCell ref="B504:E504"/>
    <mergeCell ref="B505:E505"/>
    <mergeCell ref="B506:E506"/>
    <mergeCell ref="B507:E507"/>
    <mergeCell ref="B508:E508"/>
    <mergeCell ref="B509:E509"/>
    <mergeCell ref="B510:E510"/>
    <mergeCell ref="B511:E511"/>
    <mergeCell ref="B512:E512"/>
    <mergeCell ref="B513:E513"/>
    <mergeCell ref="B514:E514"/>
    <mergeCell ref="B515:E515"/>
    <mergeCell ref="B516:E516"/>
    <mergeCell ref="B517:E517"/>
    <mergeCell ref="B518:E518"/>
    <mergeCell ref="B519:E519"/>
    <mergeCell ref="B520:E520"/>
    <mergeCell ref="B521:E521"/>
    <mergeCell ref="B522:E522"/>
    <mergeCell ref="B523:E523"/>
    <mergeCell ref="B524:E524"/>
    <mergeCell ref="B525:E525"/>
    <mergeCell ref="B526:E526"/>
    <mergeCell ref="B527:E527"/>
    <mergeCell ref="B528:E528"/>
    <mergeCell ref="B529:E529"/>
    <mergeCell ref="B530:E530"/>
    <mergeCell ref="B531:E531"/>
    <mergeCell ref="B532:E532"/>
    <mergeCell ref="B533:E533"/>
    <mergeCell ref="B534:E534"/>
    <mergeCell ref="B535:E535"/>
    <mergeCell ref="B536:E536"/>
    <mergeCell ref="B537:E537"/>
    <mergeCell ref="B538:E538"/>
    <mergeCell ref="B539:E539"/>
    <mergeCell ref="B540:E540"/>
    <mergeCell ref="B541:E541"/>
    <mergeCell ref="B542:E542"/>
    <mergeCell ref="B543:E543"/>
    <mergeCell ref="B544:E544"/>
    <mergeCell ref="B545:E545"/>
    <mergeCell ref="B546:E546"/>
    <mergeCell ref="B547:E547"/>
    <mergeCell ref="B548:E548"/>
    <mergeCell ref="B549:E549"/>
    <mergeCell ref="B550:E550"/>
    <mergeCell ref="B551:E551"/>
    <mergeCell ref="B552:E552"/>
    <mergeCell ref="B553:E553"/>
    <mergeCell ref="B554:E554"/>
    <mergeCell ref="B555:E555"/>
    <mergeCell ref="B556:E556"/>
    <mergeCell ref="B557:E557"/>
    <mergeCell ref="B558:E558"/>
    <mergeCell ref="B559:E559"/>
    <mergeCell ref="B560:E560"/>
    <mergeCell ref="B561:E561"/>
    <mergeCell ref="B562:E562"/>
    <mergeCell ref="B563:E563"/>
    <mergeCell ref="B564:E564"/>
    <mergeCell ref="B565:E565"/>
    <mergeCell ref="B566:E566"/>
    <mergeCell ref="B567:E567"/>
    <mergeCell ref="B568:E568"/>
    <mergeCell ref="B569:E569"/>
    <mergeCell ref="B570:E570"/>
    <mergeCell ref="B571:E571"/>
    <mergeCell ref="B572:E572"/>
    <mergeCell ref="B573:E573"/>
    <mergeCell ref="B574:E574"/>
    <mergeCell ref="B575:E575"/>
    <mergeCell ref="B576:E576"/>
    <mergeCell ref="B577:E577"/>
    <mergeCell ref="B578:E578"/>
    <mergeCell ref="B579:E579"/>
    <mergeCell ref="B580:E580"/>
    <mergeCell ref="B581:E581"/>
    <mergeCell ref="B582:E582"/>
    <mergeCell ref="B583:E583"/>
    <mergeCell ref="B584:E584"/>
    <mergeCell ref="B585:E585"/>
    <mergeCell ref="B586:E586"/>
    <mergeCell ref="B587:E587"/>
    <mergeCell ref="B588:E588"/>
    <mergeCell ref="B589:E589"/>
    <mergeCell ref="B590:E590"/>
    <mergeCell ref="B591:E591"/>
    <mergeCell ref="B592:E592"/>
    <mergeCell ref="B593:E593"/>
    <mergeCell ref="B594:E594"/>
    <mergeCell ref="B595:E595"/>
    <mergeCell ref="B596:E596"/>
    <mergeCell ref="B597:E597"/>
    <mergeCell ref="B598:E598"/>
    <mergeCell ref="B599:E599"/>
    <mergeCell ref="B600:E600"/>
    <mergeCell ref="B601:E601"/>
    <mergeCell ref="B602:E602"/>
    <mergeCell ref="B603:E603"/>
    <mergeCell ref="B604:E604"/>
    <mergeCell ref="B605:E605"/>
    <mergeCell ref="B606:E606"/>
    <mergeCell ref="B607:E607"/>
    <mergeCell ref="B608:E608"/>
    <mergeCell ref="B609:E609"/>
    <mergeCell ref="B610:E610"/>
    <mergeCell ref="B611:E611"/>
    <mergeCell ref="B612:E612"/>
    <mergeCell ref="B613:E613"/>
    <mergeCell ref="B614:E614"/>
    <mergeCell ref="B615:E615"/>
    <mergeCell ref="B616:E616"/>
    <mergeCell ref="B617:E617"/>
    <mergeCell ref="B618:E618"/>
    <mergeCell ref="B619:E619"/>
    <mergeCell ref="B620:E620"/>
    <mergeCell ref="B621:E621"/>
    <mergeCell ref="B622:E622"/>
    <mergeCell ref="B623:E623"/>
    <mergeCell ref="B624:E624"/>
    <mergeCell ref="B625:E625"/>
    <mergeCell ref="B626:E626"/>
    <mergeCell ref="B627:E627"/>
    <mergeCell ref="B628:E628"/>
    <mergeCell ref="B629:E629"/>
    <mergeCell ref="B630:E630"/>
    <mergeCell ref="B631:E631"/>
    <mergeCell ref="B632:E632"/>
    <mergeCell ref="B633:E633"/>
    <mergeCell ref="B634:E634"/>
    <mergeCell ref="B635:E635"/>
    <mergeCell ref="B636:E636"/>
    <mergeCell ref="B637:E637"/>
    <mergeCell ref="B638:E638"/>
    <mergeCell ref="B639:E639"/>
    <mergeCell ref="B640:E640"/>
    <mergeCell ref="B641:E641"/>
    <mergeCell ref="B642:E642"/>
    <mergeCell ref="B643:E643"/>
    <mergeCell ref="B644:E644"/>
    <mergeCell ref="B645:E645"/>
    <mergeCell ref="B646:E646"/>
    <mergeCell ref="B647:E647"/>
    <mergeCell ref="B648:E648"/>
    <mergeCell ref="B649:E649"/>
    <mergeCell ref="B650:E650"/>
    <mergeCell ref="B651:E651"/>
    <mergeCell ref="B652:E652"/>
    <mergeCell ref="B653:E653"/>
    <mergeCell ref="B654:E654"/>
    <mergeCell ref="B655:E655"/>
    <mergeCell ref="B656:E656"/>
    <mergeCell ref="B657:E657"/>
    <mergeCell ref="B658:E658"/>
    <mergeCell ref="B659:E659"/>
    <mergeCell ref="B660:E660"/>
    <mergeCell ref="B661:E661"/>
    <mergeCell ref="B662:E662"/>
    <mergeCell ref="B663:E663"/>
    <mergeCell ref="B664:E664"/>
    <mergeCell ref="B665:E665"/>
    <mergeCell ref="B666:E666"/>
    <mergeCell ref="B667:E667"/>
    <mergeCell ref="B668:E668"/>
    <mergeCell ref="B669:E669"/>
    <mergeCell ref="B670:E670"/>
    <mergeCell ref="B671:E671"/>
    <mergeCell ref="B672:E672"/>
    <mergeCell ref="B673:E673"/>
    <mergeCell ref="B674:E674"/>
    <mergeCell ref="B675:E675"/>
    <mergeCell ref="B676:E676"/>
    <mergeCell ref="B677:E677"/>
    <mergeCell ref="B678:E678"/>
    <mergeCell ref="B679:E679"/>
    <mergeCell ref="B680:E680"/>
    <mergeCell ref="B681:E681"/>
    <mergeCell ref="B682:E682"/>
    <mergeCell ref="B683:E683"/>
    <mergeCell ref="B684:E684"/>
    <mergeCell ref="B685:E685"/>
    <mergeCell ref="B686:E686"/>
    <mergeCell ref="B687:E687"/>
    <mergeCell ref="B688:E688"/>
    <mergeCell ref="B689:E689"/>
    <mergeCell ref="B690:E690"/>
    <mergeCell ref="B691:E691"/>
    <mergeCell ref="B692:E692"/>
    <mergeCell ref="B693:E693"/>
    <mergeCell ref="B694:E694"/>
    <mergeCell ref="B695:E695"/>
    <mergeCell ref="B696:E696"/>
    <mergeCell ref="B697:E697"/>
    <mergeCell ref="B698:E698"/>
    <mergeCell ref="B699:E699"/>
    <mergeCell ref="B700:E700"/>
    <mergeCell ref="B701:E701"/>
    <mergeCell ref="B702:E702"/>
    <mergeCell ref="B703:E703"/>
    <mergeCell ref="B704:E704"/>
    <mergeCell ref="B705:E705"/>
    <mergeCell ref="B706:E706"/>
    <mergeCell ref="B707:E707"/>
    <mergeCell ref="B708:E708"/>
    <mergeCell ref="B709:E709"/>
    <mergeCell ref="B710:E710"/>
    <mergeCell ref="B711:E711"/>
    <mergeCell ref="B712:E712"/>
    <mergeCell ref="B713:E713"/>
    <mergeCell ref="B714:E714"/>
    <mergeCell ref="B715:E715"/>
    <mergeCell ref="B716:E716"/>
    <mergeCell ref="B717:E717"/>
    <mergeCell ref="B718:E718"/>
    <mergeCell ref="B719:E719"/>
    <mergeCell ref="B720:E720"/>
    <mergeCell ref="B721:E721"/>
    <mergeCell ref="B722:E722"/>
    <mergeCell ref="B723:E723"/>
    <mergeCell ref="B724:E724"/>
    <mergeCell ref="B725:E725"/>
    <mergeCell ref="B726:E726"/>
    <mergeCell ref="B727:E727"/>
    <mergeCell ref="B728:E728"/>
    <mergeCell ref="B729:E729"/>
    <mergeCell ref="B730:E730"/>
    <mergeCell ref="B731:E731"/>
    <mergeCell ref="B732:E732"/>
    <mergeCell ref="B733:E733"/>
    <mergeCell ref="B734:E734"/>
    <mergeCell ref="B735:E735"/>
    <mergeCell ref="B736:E736"/>
    <mergeCell ref="B737:E737"/>
    <mergeCell ref="B738:E738"/>
    <mergeCell ref="B739:E739"/>
    <mergeCell ref="B740:E740"/>
    <mergeCell ref="B741:E741"/>
    <mergeCell ref="B742:E742"/>
    <mergeCell ref="B743:E743"/>
    <mergeCell ref="B744:E744"/>
    <mergeCell ref="B745:E745"/>
    <mergeCell ref="B746:E746"/>
    <mergeCell ref="B747:E747"/>
    <mergeCell ref="B748:E748"/>
    <mergeCell ref="B749:E749"/>
    <mergeCell ref="B750:E750"/>
    <mergeCell ref="B751:E751"/>
    <mergeCell ref="B752:E752"/>
    <mergeCell ref="B753:E753"/>
    <mergeCell ref="B754:E754"/>
    <mergeCell ref="B755:E755"/>
    <mergeCell ref="B756:E756"/>
    <mergeCell ref="B757:E757"/>
    <mergeCell ref="B758:E758"/>
    <mergeCell ref="B759:E759"/>
    <mergeCell ref="B760:E760"/>
    <mergeCell ref="B761:E761"/>
    <mergeCell ref="B762:E762"/>
    <mergeCell ref="B763:E763"/>
    <mergeCell ref="B764:E764"/>
    <mergeCell ref="B765:E765"/>
    <mergeCell ref="B766:E766"/>
    <mergeCell ref="B767:E767"/>
    <mergeCell ref="B768:E768"/>
    <mergeCell ref="B769:E769"/>
    <mergeCell ref="B770:E770"/>
    <mergeCell ref="B771:E771"/>
    <mergeCell ref="B772:E772"/>
    <mergeCell ref="B773:E773"/>
    <mergeCell ref="B774:E774"/>
    <mergeCell ref="B775:E775"/>
    <mergeCell ref="B776:E776"/>
    <mergeCell ref="B777:E777"/>
    <mergeCell ref="B778:E778"/>
    <mergeCell ref="B779:E779"/>
    <mergeCell ref="B780:E780"/>
    <mergeCell ref="B781:E781"/>
    <mergeCell ref="B782:E782"/>
    <mergeCell ref="B783:E783"/>
    <mergeCell ref="B784:E784"/>
    <mergeCell ref="B785:E785"/>
    <mergeCell ref="B797:E797"/>
    <mergeCell ref="B786:E786"/>
    <mergeCell ref="B787:E787"/>
    <mergeCell ref="B788:E788"/>
    <mergeCell ref="B789:E789"/>
    <mergeCell ref="B790:E790"/>
    <mergeCell ref="B791:E791"/>
    <mergeCell ref="B798:E798"/>
    <mergeCell ref="B799:E799"/>
    <mergeCell ref="B800:E800"/>
    <mergeCell ref="B801:E801"/>
    <mergeCell ref="B802:E802"/>
    <mergeCell ref="B792:E792"/>
    <mergeCell ref="B793:E793"/>
    <mergeCell ref="B794:E794"/>
    <mergeCell ref="B795:E795"/>
    <mergeCell ref="B796:E796"/>
  </mergeCells>
  <conditionalFormatting sqref="AB11">
    <cfRule type="expression" dxfId="10" priority="9">
      <formula>$AB$11&lt;0.1*(-$AA$11*100)</formula>
    </cfRule>
    <cfRule type="expression" dxfId="9" priority="10">
      <formula>$AB$11&lt;=0</formula>
    </cfRule>
    <cfRule type="expression" dxfId="8" priority="11">
      <formula>$AB$11&gt;0</formula>
    </cfRule>
  </conditionalFormatting>
  <conditionalFormatting sqref="AB19">
    <cfRule type="expression" dxfId="7" priority="6">
      <formula>$AB$19&gt;0.1*$AA$19</formula>
    </cfRule>
    <cfRule type="expression" dxfId="6" priority="7">
      <formula>$AB$19&gt;=0</formula>
    </cfRule>
    <cfRule type="expression" dxfId="5" priority="8">
      <formula>$AB$19&lt;0</formula>
    </cfRule>
  </conditionalFormatting>
  <conditionalFormatting sqref="AB20">
    <cfRule type="expression" dxfId="4" priority="3">
      <formula>$AB$20&lt;0.1*-$AA$20</formula>
    </cfRule>
    <cfRule type="expression" dxfId="3" priority="4">
      <formula>$AB$20&lt;=0</formula>
    </cfRule>
    <cfRule type="expression" dxfId="2" priority="5">
      <formula>$AB$20&gt;0</formula>
    </cfRule>
  </conditionalFormatting>
  <conditionalFormatting sqref="B4 B9 B19:C19">
    <cfRule type="expression" dxfId="1" priority="2">
      <formula>B4=0</formula>
    </cfRule>
  </conditionalFormatting>
  <conditionalFormatting sqref="D4 D9 D19:E19">
    <cfRule type="expression" dxfId="0" priority="1">
      <formula>D4=0</formula>
    </cfRule>
  </conditionalFormatting>
  <dataValidations count="1">
    <dataValidation type="list" allowBlank="1" showErrorMessage="1" sqref="A3">
      <formula1>$AD$11:$AD$786</formula1>
    </dataValidation>
  </dataValidations>
  <printOptions gridLines="1" gridLinesSet="0"/>
  <pageMargins left="0.35433070866141736" right="0.23622047244094491" top="0.86614173228346458" bottom="0.35433070866141736" header="0.35433070866141736" footer="0.19685039370078741"/>
  <pageSetup paperSize="9" scale="58" orientation="portrait" r:id="rId1"/>
  <headerFooter alignWithMargins="0">
    <oddHeader>&amp;A</oddHeader>
    <oddFooter>&amp;Ccompte de résultat 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RENNES (2)</vt:lpstr>
      <vt:lpstr>'RENNES (2)'!Zone_d_impression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Cesson29 NETPLUS</dc:creator>
  <cp:lastModifiedBy>Cesson29 NETPLUS</cp:lastModifiedBy>
  <dcterms:created xsi:type="dcterms:W3CDTF">2013-04-10T12:31:36Z</dcterms:created>
  <dcterms:modified xsi:type="dcterms:W3CDTF">2013-04-10T12:36:11Z</dcterms:modified>
</cp:coreProperties>
</file>