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60" windowHeight="5385" tabRatio="910" firstSheet="17" activeTab="22"/>
  </bookViews>
  <sheets>
    <sheet name="Alexis-Marie-Piaget" sheetId="202" r:id="rId1"/>
    <sheet name="Amphion SA" sheetId="23" r:id="rId2"/>
    <sheet name="Anglex SA" sheetId="201" r:id="rId3"/>
    <sheet name="Atec-cyl SA" sheetId="229" r:id="rId4"/>
    <sheet name="Batiloc SA" sheetId="227" r:id="rId5"/>
    <sheet name="DSMI electronics SA" sheetId="250" r:id="rId6"/>
    <sheet name="E20 Innovations SA" sheetId="252" r:id="rId7"/>
    <sheet name="Immocolor SA" sheetId="4" r:id="rId8"/>
    <sheet name="Insulae" sheetId="210" r:id="rId9"/>
    <sheet name="La Coupole SA" sheetId="245" r:id="rId10"/>
    <sheet name="Menuiserie Radicchi SA" sheetId="230" r:id="rId11"/>
    <sheet name="MGO Réalisations SA" sheetId="231" r:id="rId12"/>
    <sheet name="Montres Stifani SA en liq" sheetId="233" r:id="rId13"/>
    <sheet name="Pro Immob SA" sheetId="234" r:id="rId14"/>
    <sheet name="Radicchi Promotion" sheetId="236" r:id="rId15"/>
    <sheet name="Radicchi Raffaello" sheetId="237" r:id="rId16"/>
    <sheet name="RM Horlogerie" sheetId="255" r:id="rId17"/>
    <sheet name="RSM SA" sheetId="238" r:id="rId18"/>
    <sheet name="Sareg SA" sheetId="239" r:id="rId19"/>
    <sheet name="Schwarz-Etienne SA" sheetId="242" r:id="rId20"/>
    <sheet name="TMH SA" sheetId="241" r:id="rId21"/>
    <sheet name="Usine de la Charrière SA" sheetId="253" r:id="rId22"/>
    <sheet name="RECAPITULATION" sheetId="117" r:id="rId23"/>
  </sheets>
  <definedNames>
    <definedName name="_xlnm.Print_Area" localSheetId="22">RECAPITULATION!#REF!</definedName>
    <definedName name="_xlnm.Print_Area" localSheetId="19">'Schwarz-Etienne SA'!$A$1:$N$29</definedName>
  </definedNames>
  <calcPr calcId="152511"/>
</workbook>
</file>

<file path=xl/calcChain.xml><?xml version="1.0" encoding="utf-8"?>
<calcChain xmlns="http://schemas.openxmlformats.org/spreadsheetml/2006/main">
  <c r="T28" i="117" l="1"/>
  <c r="R28" i="117"/>
  <c r="O28" i="117"/>
  <c r="N28" i="117"/>
  <c r="M28" i="117"/>
  <c r="L28" i="117"/>
  <c r="K28" i="117"/>
  <c r="I28" i="117"/>
  <c r="H28" i="117"/>
  <c r="G28" i="117"/>
  <c r="F28" i="117"/>
  <c r="E28" i="117"/>
  <c r="D28" i="117"/>
  <c r="C28" i="117"/>
  <c r="X17" i="117"/>
  <c r="AA2" i="117"/>
  <c r="Z22" i="117" s="1"/>
  <c r="Z10" i="117" l="1"/>
  <c r="Z13" i="117"/>
  <c r="Z25" i="117"/>
  <c r="Z24" i="117" s="1"/>
  <c r="Z21" i="117"/>
  <c r="Z19" i="117"/>
  <c r="Z16" i="117"/>
  <c r="Z14" i="117"/>
  <c r="Z9" i="117"/>
  <c r="Z6" i="117"/>
  <c r="Z5" i="117" s="1"/>
  <c r="Z15" i="117"/>
  <c r="Z20" i="117"/>
  <c r="Z12" i="117" l="1"/>
  <c r="Z8" i="117"/>
  <c r="Z18" i="117"/>
  <c r="N25" i="23"/>
  <c r="C25" i="117" s="1"/>
  <c r="C24" i="117" s="1"/>
  <c r="N25" i="201"/>
  <c r="D25" i="117" s="1"/>
  <c r="D24" i="117" s="1"/>
  <c r="N25" i="229"/>
  <c r="E25" i="117" s="1"/>
  <c r="E24" i="117" s="1"/>
  <c r="N25" i="227"/>
  <c r="F25" i="117" s="1"/>
  <c r="F24" i="117" s="1"/>
  <c r="N25" i="250"/>
  <c r="G25" i="117" s="1"/>
  <c r="G24" i="117" s="1"/>
  <c r="N25" i="252"/>
  <c r="H25" i="117" s="1"/>
  <c r="H24" i="117" s="1"/>
  <c r="N25" i="4"/>
  <c r="I25" i="117" s="1"/>
  <c r="I24" i="117" s="1"/>
  <c r="N25" i="210"/>
  <c r="J25" i="117" s="1"/>
  <c r="J24" i="117" s="1"/>
  <c r="N25" i="245"/>
  <c r="K25" i="117" s="1"/>
  <c r="K24" i="117" s="1"/>
  <c r="N25" i="230"/>
  <c r="L25" i="117" s="1"/>
  <c r="L24" i="117" s="1"/>
  <c r="N25" i="231"/>
  <c r="M25" i="117" s="1"/>
  <c r="M24" i="117" s="1"/>
  <c r="N25" i="233"/>
  <c r="N25" i="117" s="1"/>
  <c r="N24" i="117" s="1"/>
  <c r="N25" i="234"/>
  <c r="O25" i="117" s="1"/>
  <c r="O24" i="117" s="1"/>
  <c r="N25" i="236"/>
  <c r="P25" i="117" s="1"/>
  <c r="N25" i="237"/>
  <c r="Q25" i="117" s="1"/>
  <c r="Q24" i="117" s="1"/>
  <c r="N25" i="255"/>
  <c r="R25" i="117" s="1"/>
  <c r="R24" i="117" s="1"/>
  <c r="N25" i="238"/>
  <c r="S25" i="117" s="1"/>
  <c r="S24" i="117" s="1"/>
  <c r="N25" i="239"/>
  <c r="T25" i="117" s="1"/>
  <c r="T24" i="117" s="1"/>
  <c r="N25" i="242"/>
  <c r="U25" i="117" s="1"/>
  <c r="U24" i="117" s="1"/>
  <c r="N25" i="241"/>
  <c r="V25" i="117" s="1"/>
  <c r="V24" i="117" s="1"/>
  <c r="N25" i="253"/>
  <c r="W25" i="117" s="1"/>
  <c r="W24" i="117" s="1"/>
  <c r="N25" i="202"/>
  <c r="B25" i="117" s="1"/>
  <c r="N22" i="23"/>
  <c r="C22" i="117" s="1"/>
  <c r="N21" i="23"/>
  <c r="C21" i="117" s="1"/>
  <c r="N20" i="23"/>
  <c r="C20" i="117" s="1"/>
  <c r="N19" i="23"/>
  <c r="C19" i="117" s="1"/>
  <c r="N22" i="201"/>
  <c r="D22" i="117" s="1"/>
  <c r="N21" i="201"/>
  <c r="D21" i="117" s="1"/>
  <c r="N20" i="201"/>
  <c r="D20" i="117" s="1"/>
  <c r="N19" i="201"/>
  <c r="D19" i="117" s="1"/>
  <c r="N22" i="229"/>
  <c r="E22" i="117" s="1"/>
  <c r="N21" i="229"/>
  <c r="E21" i="117" s="1"/>
  <c r="N20" i="229"/>
  <c r="E20" i="117" s="1"/>
  <c r="N19" i="229"/>
  <c r="E19" i="117" s="1"/>
  <c r="N22" i="227"/>
  <c r="F22" i="117" s="1"/>
  <c r="N21" i="227"/>
  <c r="F21" i="117" s="1"/>
  <c r="N20" i="227"/>
  <c r="F20" i="117" s="1"/>
  <c r="N19" i="227"/>
  <c r="F19" i="117" s="1"/>
  <c r="N22" i="250"/>
  <c r="G22" i="117" s="1"/>
  <c r="N21" i="250"/>
  <c r="G21" i="117" s="1"/>
  <c r="N20" i="250"/>
  <c r="G20" i="117" s="1"/>
  <c r="N19" i="250"/>
  <c r="G19" i="117" s="1"/>
  <c r="N22" i="252"/>
  <c r="H22" i="117" s="1"/>
  <c r="N21" i="252"/>
  <c r="H21" i="117" s="1"/>
  <c r="N20" i="252"/>
  <c r="H20" i="117" s="1"/>
  <c r="N19" i="252"/>
  <c r="H19" i="117" s="1"/>
  <c r="N22" i="4"/>
  <c r="I22" i="117" s="1"/>
  <c r="N21" i="4"/>
  <c r="I21" i="117" s="1"/>
  <c r="N20" i="4"/>
  <c r="I20" i="117" s="1"/>
  <c r="N19" i="4"/>
  <c r="I19" i="117" s="1"/>
  <c r="N22" i="210"/>
  <c r="J22" i="117" s="1"/>
  <c r="N21" i="210"/>
  <c r="J21" i="117" s="1"/>
  <c r="N20" i="210"/>
  <c r="J20" i="117" s="1"/>
  <c r="N19" i="210"/>
  <c r="J19" i="117" s="1"/>
  <c r="N22" i="245"/>
  <c r="K22" i="117" s="1"/>
  <c r="N21" i="245"/>
  <c r="K21" i="117" s="1"/>
  <c r="N20" i="245"/>
  <c r="K20" i="117" s="1"/>
  <c r="N19" i="245"/>
  <c r="K19" i="117" s="1"/>
  <c r="N22" i="230"/>
  <c r="L22" i="117" s="1"/>
  <c r="N21" i="230"/>
  <c r="L21" i="117" s="1"/>
  <c r="N20" i="230"/>
  <c r="L20" i="117" s="1"/>
  <c r="N19" i="230"/>
  <c r="L19" i="117" s="1"/>
  <c r="N22" i="231"/>
  <c r="M22" i="117" s="1"/>
  <c r="N21" i="231"/>
  <c r="M21" i="117" s="1"/>
  <c r="N20" i="231"/>
  <c r="M20" i="117" s="1"/>
  <c r="N19" i="231"/>
  <c r="M19" i="117" s="1"/>
  <c r="N22" i="233"/>
  <c r="N22" i="117" s="1"/>
  <c r="N21" i="233"/>
  <c r="N21" i="117" s="1"/>
  <c r="N20" i="233"/>
  <c r="N20" i="117" s="1"/>
  <c r="N19" i="233"/>
  <c r="N19" i="117" s="1"/>
  <c r="N22" i="234"/>
  <c r="O22" i="117" s="1"/>
  <c r="N21" i="234"/>
  <c r="O21" i="117" s="1"/>
  <c r="N20" i="234"/>
  <c r="O20" i="117" s="1"/>
  <c r="N19" i="234"/>
  <c r="O19" i="117" s="1"/>
  <c r="N22" i="236"/>
  <c r="P22" i="117" s="1"/>
  <c r="N21" i="236"/>
  <c r="P21" i="117" s="1"/>
  <c r="N20" i="236"/>
  <c r="P20" i="117" s="1"/>
  <c r="N19" i="236"/>
  <c r="P19" i="117" s="1"/>
  <c r="N22" i="237"/>
  <c r="Q22" i="117" s="1"/>
  <c r="N21" i="237"/>
  <c r="Q21" i="117" s="1"/>
  <c r="N20" i="237"/>
  <c r="Q20" i="117" s="1"/>
  <c r="N19" i="237"/>
  <c r="Q19" i="117" s="1"/>
  <c r="N22" i="255"/>
  <c r="R22" i="117" s="1"/>
  <c r="N21" i="255"/>
  <c r="R21" i="117" s="1"/>
  <c r="N20" i="255"/>
  <c r="R20" i="117" s="1"/>
  <c r="N19" i="255"/>
  <c r="R19" i="117" s="1"/>
  <c r="N22" i="238"/>
  <c r="S22" i="117" s="1"/>
  <c r="N21" i="238"/>
  <c r="S21" i="117" s="1"/>
  <c r="N20" i="238"/>
  <c r="S20" i="117" s="1"/>
  <c r="N19" i="238"/>
  <c r="S19" i="117" s="1"/>
  <c r="N22" i="239"/>
  <c r="T22" i="117" s="1"/>
  <c r="N21" i="239"/>
  <c r="T21" i="117" s="1"/>
  <c r="N20" i="239"/>
  <c r="T20" i="117" s="1"/>
  <c r="N19" i="239"/>
  <c r="T19" i="117" s="1"/>
  <c r="N22" i="242"/>
  <c r="U22" i="117" s="1"/>
  <c r="N21" i="242"/>
  <c r="U21" i="117" s="1"/>
  <c r="N20" i="242"/>
  <c r="U20" i="117" s="1"/>
  <c r="N19" i="242"/>
  <c r="U19" i="117" s="1"/>
  <c r="N22" i="241"/>
  <c r="V22" i="117" s="1"/>
  <c r="N21" i="241"/>
  <c r="V21" i="117" s="1"/>
  <c r="N20" i="241"/>
  <c r="V20" i="117" s="1"/>
  <c r="N19" i="241"/>
  <c r="V19" i="117" s="1"/>
  <c r="N22" i="253"/>
  <c r="W22" i="117" s="1"/>
  <c r="N21" i="253"/>
  <c r="W21" i="117" s="1"/>
  <c r="N20" i="253"/>
  <c r="W20" i="117" s="1"/>
  <c r="N19" i="253"/>
  <c r="W19" i="117" s="1"/>
  <c r="N22" i="202"/>
  <c r="B22" i="117" s="1"/>
  <c r="N21" i="202"/>
  <c r="B21" i="117" s="1"/>
  <c r="N20" i="202"/>
  <c r="B20" i="117" s="1"/>
  <c r="N19" i="202"/>
  <c r="B19" i="117" s="1"/>
  <c r="N16" i="23"/>
  <c r="C16" i="117" s="1"/>
  <c r="N15" i="23"/>
  <c r="C15" i="117" s="1"/>
  <c r="N14" i="23"/>
  <c r="C14" i="117" s="1"/>
  <c r="N13" i="23"/>
  <c r="C13" i="117" s="1"/>
  <c r="N10" i="23"/>
  <c r="C10" i="117" s="1"/>
  <c r="N9" i="23"/>
  <c r="C9" i="117" s="1"/>
  <c r="N16" i="201"/>
  <c r="D16" i="117" s="1"/>
  <c r="N15" i="201"/>
  <c r="D15" i="117" s="1"/>
  <c r="N14" i="201"/>
  <c r="D14" i="117" s="1"/>
  <c r="N13" i="201"/>
  <c r="D13" i="117" s="1"/>
  <c r="N10" i="201"/>
  <c r="D10" i="117" s="1"/>
  <c r="N9" i="201"/>
  <c r="D9" i="117" s="1"/>
  <c r="N16" i="229"/>
  <c r="E16" i="117" s="1"/>
  <c r="N15" i="229"/>
  <c r="E15" i="117" s="1"/>
  <c r="N14" i="229"/>
  <c r="E14" i="117" s="1"/>
  <c r="N13" i="229"/>
  <c r="E13" i="117" s="1"/>
  <c r="N10" i="229"/>
  <c r="E10" i="117" s="1"/>
  <c r="N9" i="229"/>
  <c r="E9" i="117" s="1"/>
  <c r="N16" i="227"/>
  <c r="F16" i="117" s="1"/>
  <c r="N15" i="227"/>
  <c r="F15" i="117" s="1"/>
  <c r="N14" i="227"/>
  <c r="F14" i="117" s="1"/>
  <c r="N13" i="227"/>
  <c r="F13" i="117" s="1"/>
  <c r="N10" i="227"/>
  <c r="F10" i="117" s="1"/>
  <c r="N9" i="227"/>
  <c r="F9" i="117" s="1"/>
  <c r="N16" i="250"/>
  <c r="G16" i="117" s="1"/>
  <c r="N15" i="250"/>
  <c r="G15" i="117" s="1"/>
  <c r="N14" i="250"/>
  <c r="G14" i="117" s="1"/>
  <c r="N13" i="250"/>
  <c r="G13" i="117" s="1"/>
  <c r="N10" i="250"/>
  <c r="G10" i="117" s="1"/>
  <c r="N9" i="250"/>
  <c r="G9" i="117" s="1"/>
  <c r="N16" i="252"/>
  <c r="H16" i="117" s="1"/>
  <c r="N15" i="252"/>
  <c r="H15" i="117" s="1"/>
  <c r="N14" i="252"/>
  <c r="H14" i="117" s="1"/>
  <c r="N13" i="252"/>
  <c r="H13" i="117" s="1"/>
  <c r="N10" i="252"/>
  <c r="H10" i="117" s="1"/>
  <c r="N9" i="252"/>
  <c r="H9" i="117" s="1"/>
  <c r="N16" i="4"/>
  <c r="I16" i="117" s="1"/>
  <c r="N15" i="4"/>
  <c r="I15" i="117" s="1"/>
  <c r="N14" i="4"/>
  <c r="I14" i="117" s="1"/>
  <c r="N13" i="4"/>
  <c r="I13" i="117" s="1"/>
  <c r="N10" i="4"/>
  <c r="I10" i="117" s="1"/>
  <c r="N9" i="4"/>
  <c r="I9" i="117" s="1"/>
  <c r="N16" i="210"/>
  <c r="J16" i="117" s="1"/>
  <c r="N15" i="210"/>
  <c r="J15" i="117" s="1"/>
  <c r="N14" i="210"/>
  <c r="J14" i="117" s="1"/>
  <c r="N13" i="210"/>
  <c r="J13" i="117" s="1"/>
  <c r="N10" i="210"/>
  <c r="J10" i="117" s="1"/>
  <c r="N9" i="210"/>
  <c r="J9" i="117" s="1"/>
  <c r="N16" i="245"/>
  <c r="K16" i="117" s="1"/>
  <c r="N15" i="245"/>
  <c r="K15" i="117" s="1"/>
  <c r="N14" i="245"/>
  <c r="K14" i="117" s="1"/>
  <c r="N13" i="245"/>
  <c r="K13" i="117" s="1"/>
  <c r="N10" i="245"/>
  <c r="K10" i="117" s="1"/>
  <c r="N9" i="245"/>
  <c r="K9" i="117" s="1"/>
  <c r="N16" i="230"/>
  <c r="L16" i="117" s="1"/>
  <c r="N15" i="230"/>
  <c r="L15" i="117" s="1"/>
  <c r="N14" i="230"/>
  <c r="L14" i="117" s="1"/>
  <c r="N13" i="230"/>
  <c r="L13" i="117" s="1"/>
  <c r="N10" i="230"/>
  <c r="L10" i="117" s="1"/>
  <c r="N9" i="230"/>
  <c r="L9" i="117" s="1"/>
  <c r="N16" i="231"/>
  <c r="M16" i="117" s="1"/>
  <c r="N15" i="231"/>
  <c r="M15" i="117" s="1"/>
  <c r="N14" i="231"/>
  <c r="M14" i="117" s="1"/>
  <c r="N13" i="231"/>
  <c r="M13" i="117" s="1"/>
  <c r="N10" i="231"/>
  <c r="M10" i="117" s="1"/>
  <c r="N9" i="231"/>
  <c r="M9" i="117" s="1"/>
  <c r="N16" i="233"/>
  <c r="N16" i="117" s="1"/>
  <c r="N15" i="233"/>
  <c r="N15" i="117" s="1"/>
  <c r="N14" i="233"/>
  <c r="N14" i="117" s="1"/>
  <c r="N13" i="233"/>
  <c r="N13" i="117" s="1"/>
  <c r="N10" i="233"/>
  <c r="N10" i="117" s="1"/>
  <c r="N9" i="233"/>
  <c r="N9" i="117" s="1"/>
  <c r="N16" i="234"/>
  <c r="O16" i="117" s="1"/>
  <c r="N15" i="234"/>
  <c r="O15" i="117" s="1"/>
  <c r="N14" i="234"/>
  <c r="O14" i="117" s="1"/>
  <c r="N13" i="234"/>
  <c r="O13" i="117" s="1"/>
  <c r="N10" i="234"/>
  <c r="O10" i="117" s="1"/>
  <c r="N9" i="234"/>
  <c r="O9" i="117" s="1"/>
  <c r="N16" i="236"/>
  <c r="P16" i="117" s="1"/>
  <c r="N15" i="236"/>
  <c r="P15" i="117" s="1"/>
  <c r="N14" i="236"/>
  <c r="P14" i="117" s="1"/>
  <c r="N13" i="236"/>
  <c r="P13" i="117" s="1"/>
  <c r="N10" i="236"/>
  <c r="P10" i="117" s="1"/>
  <c r="N9" i="236"/>
  <c r="P9" i="117" s="1"/>
  <c r="N16" i="237"/>
  <c r="Q16" i="117" s="1"/>
  <c r="N15" i="237"/>
  <c r="Q15" i="117" s="1"/>
  <c r="N14" i="237"/>
  <c r="Q14" i="117" s="1"/>
  <c r="N13" i="237"/>
  <c r="Q13" i="117" s="1"/>
  <c r="N10" i="237"/>
  <c r="Q10" i="117" s="1"/>
  <c r="N9" i="237"/>
  <c r="Q9" i="117" s="1"/>
  <c r="N16" i="255"/>
  <c r="R16" i="117" s="1"/>
  <c r="N15" i="255"/>
  <c r="R15" i="117" s="1"/>
  <c r="N14" i="255"/>
  <c r="R14" i="117" s="1"/>
  <c r="N13" i="255"/>
  <c r="R13" i="117" s="1"/>
  <c r="N10" i="255"/>
  <c r="R10" i="117" s="1"/>
  <c r="N9" i="255"/>
  <c r="R9" i="117" s="1"/>
  <c r="N16" i="238"/>
  <c r="S16" i="117" s="1"/>
  <c r="N15" i="238"/>
  <c r="S15" i="117" s="1"/>
  <c r="N14" i="238"/>
  <c r="S14" i="117" s="1"/>
  <c r="N13" i="238"/>
  <c r="S13" i="117" s="1"/>
  <c r="N10" i="238"/>
  <c r="S10" i="117" s="1"/>
  <c r="N9" i="238"/>
  <c r="S9" i="117" s="1"/>
  <c r="N16" i="239"/>
  <c r="T16" i="117" s="1"/>
  <c r="N15" i="239"/>
  <c r="T15" i="117" s="1"/>
  <c r="N14" i="239"/>
  <c r="T14" i="117" s="1"/>
  <c r="N13" i="239"/>
  <c r="T13" i="117" s="1"/>
  <c r="N10" i="239"/>
  <c r="T10" i="117" s="1"/>
  <c r="N9" i="239"/>
  <c r="T9" i="117" s="1"/>
  <c r="N16" i="242"/>
  <c r="U16" i="117" s="1"/>
  <c r="N15" i="242"/>
  <c r="U15" i="117" s="1"/>
  <c r="N14" i="242"/>
  <c r="U14" i="117" s="1"/>
  <c r="N13" i="242"/>
  <c r="U13" i="117" s="1"/>
  <c r="N10" i="242"/>
  <c r="U10" i="117" s="1"/>
  <c r="N9" i="242"/>
  <c r="U9" i="117" s="1"/>
  <c r="N16" i="241"/>
  <c r="V16" i="117" s="1"/>
  <c r="N15" i="241"/>
  <c r="V15" i="117" s="1"/>
  <c r="N14" i="241"/>
  <c r="V14" i="117" s="1"/>
  <c r="N13" i="241"/>
  <c r="V13" i="117" s="1"/>
  <c r="N10" i="241"/>
  <c r="V10" i="117" s="1"/>
  <c r="N9" i="241"/>
  <c r="V9" i="117" s="1"/>
  <c r="N16" i="253"/>
  <c r="W16" i="117" s="1"/>
  <c r="N15" i="253"/>
  <c r="W15" i="117" s="1"/>
  <c r="N14" i="253"/>
  <c r="W14" i="117" s="1"/>
  <c r="N13" i="253"/>
  <c r="W13" i="117" s="1"/>
  <c r="N10" i="253"/>
  <c r="W10" i="117" s="1"/>
  <c r="N9" i="253"/>
  <c r="W9" i="117" s="1"/>
  <c r="N16" i="202"/>
  <c r="B16" i="117" s="1"/>
  <c r="X16" i="117" s="1"/>
  <c r="AA16" i="117" s="1"/>
  <c r="N15" i="202"/>
  <c r="B15" i="117" s="1"/>
  <c r="N14" i="202"/>
  <c r="B14" i="117" s="1"/>
  <c r="N13" i="202"/>
  <c r="B13" i="117" s="1"/>
  <c r="N10" i="202"/>
  <c r="B10" i="117" s="1"/>
  <c r="N9" i="202"/>
  <c r="B9" i="117" s="1"/>
  <c r="N6" i="23"/>
  <c r="C6" i="117" s="1"/>
  <c r="N6" i="201"/>
  <c r="D6" i="117" s="1"/>
  <c r="N6" i="229"/>
  <c r="E6" i="117" s="1"/>
  <c r="N6" i="227"/>
  <c r="F6" i="117" s="1"/>
  <c r="N6" i="250"/>
  <c r="G6" i="117" s="1"/>
  <c r="N6" i="252"/>
  <c r="H6" i="117" s="1"/>
  <c r="N6" i="4"/>
  <c r="I6" i="117" s="1"/>
  <c r="N6" i="210"/>
  <c r="J6" i="117" s="1"/>
  <c r="N6" i="245"/>
  <c r="K6" i="117" s="1"/>
  <c r="N6" i="230"/>
  <c r="L6" i="117" s="1"/>
  <c r="N6" i="231"/>
  <c r="M6" i="117" s="1"/>
  <c r="N6" i="233"/>
  <c r="N6" i="117" s="1"/>
  <c r="N6" i="234"/>
  <c r="O6" i="117" s="1"/>
  <c r="N6" i="236"/>
  <c r="P6" i="117" s="1"/>
  <c r="N6" i="237"/>
  <c r="Q6" i="117" s="1"/>
  <c r="N6" i="255"/>
  <c r="N6" i="238"/>
  <c r="S6" i="117" s="1"/>
  <c r="N6" i="239"/>
  <c r="T6" i="117" s="1"/>
  <c r="N6" i="242"/>
  <c r="U6" i="117" s="1"/>
  <c r="N6" i="241"/>
  <c r="V6" i="117" s="1"/>
  <c r="N6" i="253"/>
  <c r="W6" i="117" s="1"/>
  <c r="N6" i="202"/>
  <c r="B6" i="117" s="1"/>
  <c r="N18" i="253"/>
  <c r="N18" i="241"/>
  <c r="N18" i="242"/>
  <c r="N18" i="239"/>
  <c r="N18" i="238"/>
  <c r="N18" i="255"/>
  <c r="N18" i="237"/>
  <c r="N18" i="236"/>
  <c r="N18" i="234"/>
  <c r="N18" i="233"/>
  <c r="N18" i="231"/>
  <c r="N18" i="230"/>
  <c r="N18" i="245"/>
  <c r="N18" i="210"/>
  <c r="N18" i="4"/>
  <c r="N18" i="252"/>
  <c r="N18" i="250"/>
  <c r="N18" i="227"/>
  <c r="N18" i="229"/>
  <c r="N18" i="201"/>
  <c r="N18" i="23"/>
  <c r="N18" i="202"/>
  <c r="B12" i="117" l="1"/>
  <c r="X15" i="117"/>
  <c r="AA15" i="117" s="1"/>
  <c r="X21" i="117"/>
  <c r="AA21" i="117" s="1"/>
  <c r="T8" i="117"/>
  <c r="T12" i="117"/>
  <c r="P8" i="117"/>
  <c r="P12" i="117"/>
  <c r="L8" i="117"/>
  <c r="L12" i="117"/>
  <c r="H8" i="117"/>
  <c r="F8" i="117"/>
  <c r="F12" i="117"/>
  <c r="E8" i="117"/>
  <c r="E12" i="117"/>
  <c r="T18" i="117"/>
  <c r="P18" i="117"/>
  <c r="L18" i="117"/>
  <c r="H18" i="117"/>
  <c r="F18" i="117"/>
  <c r="E18" i="117"/>
  <c r="W5" i="117"/>
  <c r="W8" i="117"/>
  <c r="W12" i="117"/>
  <c r="W18" i="117"/>
  <c r="V5" i="117"/>
  <c r="V8" i="117"/>
  <c r="V12" i="117"/>
  <c r="V18" i="117"/>
  <c r="U5" i="117"/>
  <c r="U8" i="117"/>
  <c r="U12" i="117"/>
  <c r="U18" i="117"/>
  <c r="S8" i="117"/>
  <c r="S12" i="117"/>
  <c r="S18" i="117"/>
  <c r="S5" i="117"/>
  <c r="T5" i="117"/>
  <c r="R6" i="117"/>
  <c r="X6" i="117" s="1"/>
  <c r="R8" i="117"/>
  <c r="R12" i="117"/>
  <c r="R18" i="117"/>
  <c r="Q5" i="117"/>
  <c r="Q8" i="117"/>
  <c r="Q12" i="117"/>
  <c r="Q18" i="117"/>
  <c r="P5" i="117"/>
  <c r="O5" i="117"/>
  <c r="X10" i="117"/>
  <c r="AA10" i="117" s="1"/>
  <c r="O8" i="117"/>
  <c r="O12" i="117"/>
  <c r="O18" i="117"/>
  <c r="N5" i="117"/>
  <c r="N8" i="117"/>
  <c r="N12" i="117"/>
  <c r="N18" i="117"/>
  <c r="M5" i="117"/>
  <c r="M8" i="117"/>
  <c r="M12" i="117"/>
  <c r="M18" i="117"/>
  <c r="L5" i="117"/>
  <c r="K8" i="117"/>
  <c r="K12" i="117"/>
  <c r="K18" i="117"/>
  <c r="K5" i="117"/>
  <c r="X14" i="117"/>
  <c r="AA14" i="117" s="1"/>
  <c r="J5" i="117"/>
  <c r="J8" i="117"/>
  <c r="J12" i="117"/>
  <c r="J18" i="117"/>
  <c r="I5" i="117"/>
  <c r="X20" i="117"/>
  <c r="AA20" i="117" s="1"/>
  <c r="I8" i="117"/>
  <c r="I12" i="117"/>
  <c r="I18" i="117"/>
  <c r="H5" i="117"/>
  <c r="H12" i="117"/>
  <c r="G5" i="117"/>
  <c r="G8" i="117"/>
  <c r="G12" i="117"/>
  <c r="G18" i="117"/>
  <c r="F5" i="117"/>
  <c r="E5" i="117"/>
  <c r="X22" i="117"/>
  <c r="AA22" i="117" s="1"/>
  <c r="D5" i="117"/>
  <c r="D8" i="117"/>
  <c r="D12" i="117"/>
  <c r="D18" i="117"/>
  <c r="C5" i="117"/>
  <c r="C8" i="117"/>
  <c r="C12" i="117"/>
  <c r="C18" i="117"/>
  <c r="B5" i="117"/>
  <c r="B8" i="117"/>
  <c r="X9" i="117"/>
  <c r="AA9" i="117" s="1"/>
  <c r="X13" i="117"/>
  <c r="AA13" i="117" s="1"/>
  <c r="X19" i="117"/>
  <c r="AA19" i="117" s="1"/>
  <c r="B18" i="117"/>
  <c r="B24" i="117"/>
  <c r="X24" i="117" s="1"/>
  <c r="X25" i="117"/>
  <c r="AA25" i="117" s="1"/>
  <c r="AA24" i="117" s="1"/>
  <c r="N27" i="242"/>
  <c r="V28" i="117" s="1"/>
  <c r="N27" i="250"/>
  <c r="N27" i="237"/>
  <c r="N27" i="201"/>
  <c r="N27" i="252"/>
  <c r="N27" i="230"/>
  <c r="N27" i="4"/>
  <c r="N27" i="238"/>
  <c r="S28" i="117" s="1"/>
  <c r="N27" i="231"/>
  <c r="N27" i="253"/>
  <c r="N27" i="241"/>
  <c r="W28" i="117" s="1"/>
  <c r="N27" i="255"/>
  <c r="N27" i="236"/>
  <c r="Q28" i="117" s="1"/>
  <c r="N27" i="234"/>
  <c r="N27" i="233"/>
  <c r="N27" i="245"/>
  <c r="N27" i="210"/>
  <c r="J28" i="117" s="1"/>
  <c r="N27" i="227"/>
  <c r="N27" i="229"/>
  <c r="N27" i="23"/>
  <c r="N27" i="202"/>
  <c r="B28" i="117" s="1"/>
  <c r="N27" i="239"/>
  <c r="U28" i="117" s="1"/>
  <c r="F27" i="117" l="1"/>
  <c r="L27" i="117"/>
  <c r="E27" i="117"/>
  <c r="B27" i="117"/>
  <c r="K27" i="117"/>
  <c r="N27" i="117"/>
  <c r="P27" i="117"/>
  <c r="Q27" i="117"/>
  <c r="O27" i="117"/>
  <c r="U27" i="117"/>
  <c r="V27" i="117"/>
  <c r="W27" i="117"/>
  <c r="T27" i="117"/>
  <c r="S27" i="117"/>
  <c r="M27" i="117"/>
  <c r="J27" i="117"/>
  <c r="I27" i="117"/>
  <c r="G27" i="117"/>
  <c r="H27" i="117"/>
  <c r="D27" i="117"/>
  <c r="C27" i="117"/>
  <c r="AA12" i="117"/>
  <c r="AA18" i="117"/>
  <c r="X28" i="117"/>
  <c r="R5" i="117"/>
  <c r="AA8" i="117"/>
  <c r="X8" i="117"/>
  <c r="X12" i="117"/>
  <c r="X18" i="117"/>
  <c r="AA6" i="117"/>
  <c r="AA5" i="117" s="1"/>
  <c r="X5" i="117" l="1"/>
  <c r="X27" i="117" s="1"/>
  <c r="R27" i="117"/>
</calcChain>
</file>

<file path=xl/sharedStrings.xml><?xml version="1.0" encoding="utf-8"?>
<sst xmlns="http://schemas.openxmlformats.org/spreadsheetml/2006/main" count="798" uniqueCount="64">
  <si>
    <t>Collaborateur</t>
  </si>
  <si>
    <t>TOTAL</t>
  </si>
  <si>
    <t>Total 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</si>
  <si>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</si>
  <si>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</si>
  <si>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</si>
  <si>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</si>
  <si>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</si>
  <si>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</si>
  <si>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</si>
  <si>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</si>
  <si>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</si>
  <si>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</si>
  <si>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</si>
  <si>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</si>
  <si>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Direction</t>
  </si>
  <si>
    <t>Secrétariat</t>
  </si>
  <si>
    <t>Comptabilité</t>
  </si>
  <si>
    <t>Informatique</t>
  </si>
  <si>
    <t>Récapitulation</t>
  </si>
  <si>
    <t>nbre d'heures à effectuer (100%)</t>
  </si>
  <si>
    <t>taux d'occupation</t>
  </si>
  <si>
    <t>heures théoriques</t>
  </si>
  <si>
    <t>Différence</t>
  </si>
  <si>
    <t>Contrôle s/ feuille mensuelle</t>
  </si>
  <si>
    <t>HEURES 2015</t>
  </si>
  <si>
    <t>V</t>
  </si>
  <si>
    <t>NG</t>
  </si>
  <si>
    <t>SM</t>
  </si>
  <si>
    <t>AM</t>
  </si>
  <si>
    <t>FD</t>
  </si>
  <si>
    <t>FP</t>
  </si>
  <si>
    <t>DF</t>
  </si>
  <si>
    <t>JB</t>
  </si>
  <si>
    <t>LS</t>
  </si>
  <si>
    <t>RG</t>
  </si>
  <si>
    <t>VG</t>
  </si>
  <si>
    <t>AE</t>
  </si>
  <si>
    <t>http://forum.excel-pratique.com/excel/code-de-recuperation-de-donnees-t66248-10.html</t>
  </si>
  <si>
    <t>Alexis-Marie-Piaget</t>
  </si>
  <si>
    <t>Amphion SA</t>
  </si>
  <si>
    <t>Anglex SA</t>
  </si>
  <si>
    <t>Atec-cyl SA</t>
  </si>
  <si>
    <t>Batiloc SA</t>
  </si>
  <si>
    <t>DSMI electronics SA</t>
  </si>
  <si>
    <t>E20 Innovations SA</t>
  </si>
  <si>
    <t>Immocolor SA</t>
  </si>
  <si>
    <t>Insulae</t>
  </si>
  <si>
    <t>La Coupole SA</t>
  </si>
  <si>
    <t>Menuiserie Radicchi SA</t>
  </si>
  <si>
    <t>MGO Réalisations SA</t>
  </si>
  <si>
    <t>Montres Stifani SA en liq</t>
  </si>
  <si>
    <t>Pro Immob SA</t>
  </si>
  <si>
    <t>Radicchi Promotion</t>
  </si>
  <si>
    <t>Radicchi Raffaello</t>
  </si>
  <si>
    <t>RM Horlogerie</t>
  </si>
  <si>
    <t>RSM SA</t>
  </si>
  <si>
    <t>Sareg SA</t>
  </si>
  <si>
    <t>Schwarz-Etienne SA</t>
  </si>
  <si>
    <t>TMH SA</t>
  </si>
  <si>
    <t>Usine de la Charrière SA</t>
  </si>
  <si>
    <t>Ressources Humaines</t>
  </si>
  <si>
    <t>LX</t>
  </si>
  <si>
    <t>Ressources humaines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</si>
</sst>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 * #,##0.00_ ;_ * \-#,##0.00_ ;_ * &quot;-&quot;??_ ;_ @_ "/>
    <numFmt numFmtId="165" formatCode="_ * #,##0_ ;_ * \-#,##0_ ;_ * &quot;-&quot;??_ ;_ @_ "/>
    <numFmt numFmtId="166" formatCode="_ [$€-2]\ * #,##0.00_ ;_ [$€-2]\ * \-#,##0.00_ ;_ [$€-2]\ * &quot;-&quot;??_ "/>
  </numFmts>
  <fonts count="9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164" fontId="3" fillId="0" borderId="3" xfId="2" applyFont="1" applyBorder="1"/>
    <xf numFmtId="164" fontId="3" fillId="0" borderId="2" xfId="0" applyNumberFormat="1" applyFont="1" applyBorder="1"/>
    <xf numFmtId="164" fontId="3" fillId="0" borderId="4" xfId="2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2" xfId="0" applyFont="1" applyBorder="1"/>
    <xf numFmtId="0" fontId="3" fillId="0" borderId="9" xfId="0" applyFont="1" applyBorder="1"/>
    <xf numFmtId="164" fontId="3" fillId="0" borderId="9" xfId="2" applyFont="1" applyBorder="1"/>
    <xf numFmtId="0" fontId="3" fillId="0" borderId="10" xfId="0" applyFont="1" applyBorder="1"/>
    <xf numFmtId="17" fontId="3" fillId="0" borderId="11" xfId="0" applyNumberFormat="1" applyFont="1" applyBorder="1" applyAlignment="1">
      <alignment horizontal="center" vertical="center" wrapText="1"/>
    </xf>
    <xf numFmtId="17" fontId="3" fillId="0" borderId="12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0" fontId="7" fillId="0" borderId="0" xfId="0" applyFont="1"/>
    <xf numFmtId="0" fontId="3" fillId="0" borderId="13" xfId="0" applyFont="1" applyBorder="1"/>
    <xf numFmtId="0" fontId="4" fillId="0" borderId="14" xfId="0" applyFont="1" applyFill="1" applyBorder="1" applyAlignment="1">
      <alignment wrapText="1"/>
    </xf>
    <xf numFmtId="165" fontId="4" fillId="0" borderId="15" xfId="2" applyNumberFormat="1" applyFont="1" applyFill="1" applyBorder="1"/>
    <xf numFmtId="165" fontId="4" fillId="0" borderId="16" xfId="2" applyNumberFormat="1" applyFont="1" applyFill="1" applyBorder="1"/>
    <xf numFmtId="165" fontId="4" fillId="0" borderId="17" xfId="2" applyNumberFormat="1" applyFont="1" applyFill="1" applyBorder="1"/>
    <xf numFmtId="0" fontId="3" fillId="0" borderId="0" xfId="0" applyFont="1" applyFill="1"/>
    <xf numFmtId="0" fontId="2" fillId="2" borderId="18" xfId="0" applyFont="1" applyFill="1" applyBorder="1"/>
    <xf numFmtId="0" fontId="3" fillId="2" borderId="18" xfId="0" applyFont="1" applyFill="1" applyBorder="1"/>
    <xf numFmtId="0" fontId="6" fillId="2" borderId="18" xfId="0" applyFont="1" applyFill="1" applyBorder="1"/>
    <xf numFmtId="0" fontId="2" fillId="2" borderId="18" xfId="0" applyFont="1" applyFill="1" applyBorder="1" applyAlignment="1">
      <alignment horizontal="right"/>
    </xf>
    <xf numFmtId="0" fontId="4" fillId="0" borderId="0" xfId="0" applyFont="1" applyFill="1" applyBorder="1" applyAlignment="1">
      <alignment wrapText="1"/>
    </xf>
    <xf numFmtId="165" fontId="4" fillId="0" borderId="0" xfId="2" applyNumberFormat="1" applyFont="1" applyFill="1" applyBorder="1"/>
    <xf numFmtId="0" fontId="3" fillId="0" borderId="0" xfId="0" applyFont="1" applyFill="1" applyBorder="1"/>
    <xf numFmtId="164" fontId="3" fillId="3" borderId="19" xfId="2" applyFont="1" applyFill="1" applyBorder="1"/>
    <xf numFmtId="0" fontId="4" fillId="4" borderId="13" xfId="0" applyFont="1" applyFill="1" applyBorder="1"/>
    <xf numFmtId="164" fontId="3" fillId="4" borderId="20" xfId="2" applyFont="1" applyFill="1" applyBorder="1"/>
    <xf numFmtId="164" fontId="3" fillId="4" borderId="21" xfId="2" applyFont="1" applyFill="1" applyBorder="1"/>
    <xf numFmtId="164" fontId="3" fillId="4" borderId="22" xfId="2" applyFont="1" applyFill="1" applyBorder="1"/>
    <xf numFmtId="164" fontId="3" fillId="0" borderId="3" xfId="2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7" fontId="4" fillId="0" borderId="23" xfId="0" applyNumberFormat="1" applyFont="1" applyFill="1" applyBorder="1" applyAlignment="1">
      <alignment horizontal="center" vertical="center" wrapText="1"/>
    </xf>
    <xf numFmtId="17" fontId="4" fillId="0" borderId="24" xfId="0" applyNumberFormat="1" applyFont="1" applyFill="1" applyBorder="1" applyAlignment="1">
      <alignment horizontal="center" vertical="center" wrapText="1"/>
    </xf>
    <xf numFmtId="17" fontId="4" fillId="0" borderId="2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Border="1"/>
    <xf numFmtId="164" fontId="4" fillId="0" borderId="2" xfId="0" applyNumberFormat="1" applyFont="1" applyBorder="1"/>
    <xf numFmtId="10" fontId="0" fillId="0" borderId="26" xfId="0" applyNumberFormat="1" applyBorder="1"/>
    <xf numFmtId="0" fontId="0" fillId="0" borderId="3" xfId="0" applyBorder="1"/>
    <xf numFmtId="0" fontId="0" fillId="0" borderId="27" xfId="0" applyBorder="1"/>
    <xf numFmtId="2" fontId="0" fillId="0" borderId="3" xfId="0" applyNumberFormat="1" applyBorder="1"/>
    <xf numFmtId="164" fontId="0" fillId="0" borderId="27" xfId="0" applyNumberFormat="1" applyBorder="1"/>
    <xf numFmtId="164" fontId="4" fillId="0" borderId="3" xfId="2" applyFont="1" applyBorder="1"/>
    <xf numFmtId="164" fontId="5" fillId="4" borderId="20" xfId="0" applyNumberFormat="1" applyFont="1" applyFill="1" applyBorder="1"/>
    <xf numFmtId="0" fontId="0" fillId="0" borderId="26" xfId="0" applyBorder="1"/>
    <xf numFmtId="164" fontId="3" fillId="0" borderId="19" xfId="2" applyFont="1" applyFill="1" applyBorder="1"/>
    <xf numFmtId="0" fontId="0" fillId="0" borderId="28" xfId="0" applyBorder="1"/>
    <xf numFmtId="0" fontId="0" fillId="0" borderId="16" xfId="0" applyBorder="1"/>
    <xf numFmtId="0" fontId="0" fillId="0" borderId="29" xfId="0" applyBorder="1"/>
    <xf numFmtId="4" fontId="5" fillId="0" borderId="3" xfId="0" applyNumberFormat="1" applyFont="1" applyBorder="1"/>
    <xf numFmtId="4" fontId="5" fillId="0" borderId="27" xfId="0" applyNumberFormat="1" applyFont="1" applyBorder="1" applyAlignment="1">
      <alignment horizontal="right"/>
    </xf>
    <xf numFmtId="164" fontId="0" fillId="0" borderId="27" xfId="0" applyNumberFormat="1" applyBorder="1" applyAlignment="1">
      <alignment horizontal="right"/>
    </xf>
    <xf numFmtId="4" fontId="0" fillId="0" borderId="3" xfId="0" applyNumberFormat="1" applyBorder="1"/>
    <xf numFmtId="1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0" fontId="0" fillId="0" borderId="0" xfId="0" applyAlignment="1"/>
    <xf numFmtId="0" fontId="8" fillId="0" borderId="0" xfId="3"/>
    <xf numFmtId="0" fontId="1" fillId="0" borderId="0" xfId="0" applyFont="1"/>
    <xf numFmtId="164" fontId="4" fillId="0" borderId="10" xfId="0" applyNumberFormat="1" applyFont="1" applyBorder="1"/>
    <xf numFmtId="164" fontId="4" fillId="0" borderId="9" xfId="2" applyFont="1" applyBorder="1"/>
    <xf numFmtId="164" fontId="3" fillId="0" borderId="9" xfId="2" applyFont="1" applyFill="1" applyBorder="1"/>
    <xf numFmtId="43" fontId="0" fillId="0" borderId="0" xfId="0" applyNumberFormat="1"/>
    <xf numFmtId="164" fontId="5" fillId="4" borderId="21" xfId="0" applyNumberFormat="1" applyFont="1" applyFill="1" applyBorder="1"/>
    <xf numFmtId="164" fontId="5" fillId="4" borderId="34" xfId="0" applyNumberFormat="1" applyFont="1" applyFill="1" applyBorder="1"/>
    <xf numFmtId="164" fontId="5" fillId="4" borderId="35" xfId="0" applyNumberFormat="1" applyFont="1" applyFill="1" applyBorder="1"/>
    <xf numFmtId="0" fontId="5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4" fontId="5" fillId="0" borderId="33" xfId="0" applyNumberFormat="1" applyFont="1" applyBorder="1" applyAlignment="1">
      <alignment horizontal="center"/>
    </xf>
    <xf numFmtId="4" fontId="5" fillId="0" borderId="17" xfId="0" applyNumberFormat="1" applyFont="1" applyBorder="1" applyAlignment="1">
      <alignment horizontal="center"/>
    </xf>
  </cellXfs>
  <cellStyles count="4">
    <cellStyle name="Euro" xfId="1"/>
    <cellStyle name="Lien hypertexte" xfId="3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1</xdr:row>
      <xdr:rowOff>71437</xdr:rowOff>
    </xdr:from>
    <xdr:to>
      <xdr:col>0</xdr:col>
      <xdr:colOff>1400174</xdr:colOff>
      <xdr:row>3</xdr:row>
      <xdr:rowOff>130968</xdr:rowOff>
    </xdr:to>
    <xdr:sp macro="[0]!MiseAjour" textlink="">
      <xdr:nvSpPr>
        <xdr:cNvPr id="2" name="ZoneTexte 1"/>
        <xdr:cNvSpPr txBox="1"/>
      </xdr:nvSpPr>
      <xdr:spPr>
        <a:xfrm>
          <a:off x="107156" y="333375"/>
          <a:ext cx="1293018" cy="39290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  <xdr:twoCellAnchor editAs="absolute">
    <xdr:from>
      <xdr:col>1</xdr:col>
      <xdr:colOff>190498</xdr:colOff>
      <xdr:row>0</xdr:row>
      <xdr:rowOff>238125</xdr:rowOff>
    </xdr:from>
    <xdr:to>
      <xdr:col>2</xdr:col>
      <xdr:colOff>369094</xdr:colOff>
      <xdr:row>3</xdr:row>
      <xdr:rowOff>35718</xdr:rowOff>
    </xdr:to>
    <xdr:sp macro="[0]!Employe" textlink="">
      <xdr:nvSpPr>
        <xdr:cNvPr id="3" name="ZoneTexte 2"/>
        <xdr:cNvSpPr txBox="1"/>
      </xdr:nvSpPr>
      <xdr:spPr>
        <a:xfrm>
          <a:off x="1690686" y="238125"/>
          <a:ext cx="1023939" cy="39290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Employé</a:t>
          </a:r>
        </a:p>
      </xdr:txBody>
    </xdr:sp>
    <xdr:clientData fPrintsWithSheet="0"/>
  </xdr:twoCellAnchor>
  <xdr:twoCellAnchor editAs="absolute">
    <xdr:from>
      <xdr:col>2</xdr:col>
      <xdr:colOff>654846</xdr:colOff>
      <xdr:row>1</xdr:row>
      <xdr:rowOff>-1</xdr:rowOff>
    </xdr:from>
    <xdr:to>
      <xdr:col>4</xdr:col>
      <xdr:colOff>154783</xdr:colOff>
      <xdr:row>3</xdr:row>
      <xdr:rowOff>59530</xdr:rowOff>
    </xdr:to>
    <xdr:sp macro="[0]!NouvelleEntreprise" textlink="">
      <xdr:nvSpPr>
        <xdr:cNvPr id="4" name="ZoneTexte 3"/>
        <xdr:cNvSpPr txBox="1"/>
      </xdr:nvSpPr>
      <xdr:spPr>
        <a:xfrm>
          <a:off x="3000377" y="261937"/>
          <a:ext cx="1023937" cy="392906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chemeClr val="accent4">
                  <a:lumMod val="75000"/>
                </a:schemeClr>
              </a:solidFill>
            </a:rPr>
            <a:t>Entreprise</a:t>
          </a:r>
          <a:endParaRPr lang="fr-FR" sz="1100">
            <a:solidFill>
              <a:schemeClr val="accent4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forum.excel-pratique.com/excel/code-de-recuperation-de-donnees-t66248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8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39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s="11" customFormat="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s="11" customFormat="1" ht="22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32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3" width="7.7109375" style="1" customWidth="1"/>
    <col min="14" max="14" width="10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40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s="11" customFormat="1" ht="24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3" orientation="landscape" r:id="rId1"/>
  <headerFooter alignWithMargins="0">
    <oddFooter>&amp;L&amp;8Distribution : RH / RR / ID&amp;R&amp;8&amp;F -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6"/>
  <dimension ref="A1:O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41</v>
      </c>
    </row>
    <row r="3" spans="1:15" ht="12" thickBot="1" x14ac:dyDescent="0.25"/>
    <row r="4" spans="1:15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5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5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</row>
    <row r="15" spans="1:15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5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5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5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5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1">
        <v>0</v>
      </c>
    </row>
    <row r="22" spans="1:15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s="11" customFormat="1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5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5" s="11" customFormat="1" ht="24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5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5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42</v>
      </c>
    </row>
    <row r="3" spans="1:16" ht="12" thickBot="1" x14ac:dyDescent="0.25"/>
    <row r="4" spans="1:1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6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6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6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</row>
    <row r="15" spans="1:16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6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</row>
    <row r="22" spans="1:16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6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6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6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6" ht="23.2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6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6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6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2" right="0.19685039370078741" top="0.41" bottom="0.31" header="0.27559055118110237" footer="0.16"/>
  <pageSetup paperSize="9" orientation="landscape" r:id="rId1"/>
  <headerFooter alignWithMargins="0">
    <oddFooter>&amp;L&amp;8Distribution : RH / RR / ID&amp;R&amp;8&amp;F -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7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43</v>
      </c>
    </row>
    <row r="3" spans="1:17" ht="12" thickBot="1" x14ac:dyDescent="0.25"/>
    <row r="4" spans="1:17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7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7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7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7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7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7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7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7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7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7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  <c r="Q14" s="1">
        <v>0</v>
      </c>
    </row>
    <row r="15" spans="1:17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7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7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7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7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7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</row>
    <row r="22" spans="1:17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7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7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7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7" ht="24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7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7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7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2" right="0.19685039370078741" top="0.41" bottom="0.31" header="0.27559055118110237" footer="0.16"/>
  <pageSetup paperSize="9" scale="95" orientation="landscape" r:id="rId1"/>
  <headerFooter alignWithMargins="0">
    <oddFooter>&amp;L&amp;8Distribution : RH / RR / ID&amp;R&amp;8&amp;F -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44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s="11" customFormat="1" ht="21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9.42578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45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s="11" customFormat="1" ht="21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2"/>
  <dimension ref="A1:T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46</v>
      </c>
    </row>
    <row r="3" spans="1:20" ht="12" thickBot="1" x14ac:dyDescent="0.25"/>
    <row r="4" spans="1:20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0" x14ac:dyDescent="0.2">
      <c r="A6" s="5" t="s">
        <v>29</v>
      </c>
      <c r="B6" s="18">
        <v>1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1</v>
      </c>
    </row>
    <row r="7" spans="1:2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0" x14ac:dyDescent="0.2">
      <c r="A9" s="5" t="s">
        <v>30</v>
      </c>
      <c r="B9" s="18">
        <v>1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1</v>
      </c>
    </row>
    <row r="10" spans="1:20" x14ac:dyDescent="0.2">
      <c r="A10" s="5" t="s">
        <v>31</v>
      </c>
      <c r="B10" s="18">
        <v>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1</v>
      </c>
    </row>
    <row r="11" spans="1:2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0" x14ac:dyDescent="0.2">
      <c r="A13" s="5" t="s">
        <v>32</v>
      </c>
      <c r="B13" s="18">
        <v>1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1</v>
      </c>
    </row>
    <row r="14" spans="1:20" s="11" customFormat="1" x14ac:dyDescent="0.2">
      <c r="A14" s="5" t="s">
        <v>33</v>
      </c>
      <c r="B14" s="18">
        <v>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x14ac:dyDescent="0.2">
      <c r="A15" s="5" t="s">
        <v>34</v>
      </c>
      <c r="B15" s="18">
        <v>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1</v>
      </c>
    </row>
    <row r="16" spans="1:20" x14ac:dyDescent="0.2">
      <c r="A16" s="5" t="s">
        <v>35</v>
      </c>
      <c r="B16" s="18">
        <v>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1</v>
      </c>
    </row>
    <row r="17" spans="1:20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0" x14ac:dyDescent="0.2">
      <c r="A19" s="5" t="s">
        <v>27</v>
      </c>
      <c r="B19" s="18">
        <v>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1</v>
      </c>
    </row>
    <row r="20" spans="1:20" s="11" customFormat="1" x14ac:dyDescent="0.2">
      <c r="A20" s="5" t="s">
        <v>28</v>
      </c>
      <c r="B20" s="18">
        <v>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1</v>
      </c>
    </row>
    <row r="21" spans="1:20" x14ac:dyDescent="0.2">
      <c r="A21" s="5" t="s">
        <v>36</v>
      </c>
      <c r="B21" s="18">
        <v>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1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x14ac:dyDescent="0.2">
      <c r="A22" s="5" t="s">
        <v>62</v>
      </c>
      <c r="B22" s="18">
        <v>1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1</v>
      </c>
    </row>
    <row r="23" spans="1:20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0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0" x14ac:dyDescent="0.2">
      <c r="A25" s="5" t="s">
        <v>37</v>
      </c>
      <c r="B25" s="18">
        <v>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1</v>
      </c>
    </row>
    <row r="26" spans="1:20" s="11" customFormat="1" ht="21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20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12</v>
      </c>
    </row>
    <row r="28" spans="1:20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0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30"/>
  <dimension ref="A1:U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47</v>
      </c>
    </row>
    <row r="3" spans="1:21" ht="12" thickBot="1" x14ac:dyDescent="0.25"/>
    <row r="4" spans="1:21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1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1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1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</row>
    <row r="15" spans="1:21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1" s="11" customFormat="1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1" s="11" customFormat="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</row>
    <row r="22" spans="1:21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1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1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1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21" s="11" customFormat="1" ht="21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4.140625" style="1" customWidth="1"/>
    <col min="2" max="9" width="7.7109375" style="1" customWidth="1"/>
    <col min="10" max="10" width="8.42578125" style="1" customWidth="1"/>
    <col min="11" max="14" width="7.7109375" style="1" customWidth="1"/>
    <col min="15" max="15" width="11.42578125" style="1"/>
  </cols>
  <sheetData>
    <row r="1" spans="1:22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48</v>
      </c>
    </row>
    <row r="3" spans="1:22" ht="13.5" thickBot="1" x14ac:dyDescent="0.25"/>
    <row r="4" spans="1:22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2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2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2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2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2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2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2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2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2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2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2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  <c r="O16" s="11"/>
    </row>
    <row r="17" spans="1:22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2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2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2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2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2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2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2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2" ht="24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2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2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2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29"/>
  <sheetViews>
    <sheetView view="pageBreakPreview" zoomScaleNormal="100" zoomScaleSheetLayoutView="100" workbookViewId="0">
      <selection activeCell="D5" sqref="D5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49</v>
      </c>
    </row>
    <row r="3" spans="1:23" ht="13.5" thickBot="1" x14ac:dyDescent="0.25"/>
    <row r="4" spans="1:2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3" x14ac:dyDescent="0.2">
      <c r="A6" s="5" t="s">
        <v>29</v>
      </c>
      <c r="B6" s="18">
        <v>1</v>
      </c>
      <c r="C6" s="8">
        <v>6.3400000000000007</v>
      </c>
      <c r="D6" s="8">
        <v>11.33</v>
      </c>
      <c r="E6" s="8">
        <v>23.960000000000004</v>
      </c>
      <c r="F6" s="8">
        <v>6.2200000000000006</v>
      </c>
      <c r="G6" s="8">
        <v>1.52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50.370000000000012</v>
      </c>
    </row>
    <row r="7" spans="1:2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3" x14ac:dyDescent="0.2">
      <c r="A9" s="5" t="s">
        <v>30</v>
      </c>
      <c r="B9" s="18">
        <v>1</v>
      </c>
      <c r="C9" s="8">
        <v>6.3400000000000007</v>
      </c>
      <c r="D9" s="8">
        <v>11.33</v>
      </c>
      <c r="E9" s="8">
        <v>23.960000000000004</v>
      </c>
      <c r="F9" s="8">
        <v>6.2200000000000006</v>
      </c>
      <c r="G9" s="8">
        <v>1.52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50.370000000000012</v>
      </c>
    </row>
    <row r="10" spans="1:23" x14ac:dyDescent="0.2">
      <c r="A10" s="5" t="s">
        <v>31</v>
      </c>
      <c r="B10" s="18">
        <v>1</v>
      </c>
      <c r="C10" s="8">
        <v>6.3400000000000007</v>
      </c>
      <c r="D10" s="8">
        <v>11.33</v>
      </c>
      <c r="E10" s="8">
        <v>23.960000000000004</v>
      </c>
      <c r="F10" s="8">
        <v>6.2200000000000006</v>
      </c>
      <c r="G10" s="8">
        <v>1.52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50.370000000000012</v>
      </c>
    </row>
    <row r="11" spans="1:2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3" x14ac:dyDescent="0.2">
      <c r="A13" s="5" t="s">
        <v>32</v>
      </c>
      <c r="B13" s="18">
        <v>1</v>
      </c>
      <c r="C13" s="8">
        <v>6.3400000000000007</v>
      </c>
      <c r="D13" s="8">
        <v>11.33</v>
      </c>
      <c r="E13" s="8">
        <v>23.960000000000004</v>
      </c>
      <c r="F13" s="8">
        <v>6.2200000000000006</v>
      </c>
      <c r="G13" s="8">
        <v>1.52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50.370000000000012</v>
      </c>
    </row>
    <row r="14" spans="1:23" x14ac:dyDescent="0.2">
      <c r="A14" s="5" t="s">
        <v>33</v>
      </c>
      <c r="B14" s="18">
        <v>1</v>
      </c>
      <c r="C14" s="8">
        <v>6.3400000000000007</v>
      </c>
      <c r="D14" s="8">
        <v>11.33</v>
      </c>
      <c r="E14" s="8">
        <v>23.960000000000004</v>
      </c>
      <c r="F14" s="8">
        <v>6.2200000000000006</v>
      </c>
      <c r="G14" s="8">
        <v>1.52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50.370000000000012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</row>
    <row r="15" spans="1:23" x14ac:dyDescent="0.2">
      <c r="A15" s="5" t="s">
        <v>34</v>
      </c>
      <c r="B15" s="18">
        <v>1</v>
      </c>
      <c r="C15" s="8">
        <v>6.3400000000000007</v>
      </c>
      <c r="D15" s="8">
        <v>11.33</v>
      </c>
      <c r="E15" s="8">
        <v>23.960000000000004</v>
      </c>
      <c r="F15" s="8">
        <v>6.2200000000000006</v>
      </c>
      <c r="G15" s="8">
        <v>1.52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50.370000000000012</v>
      </c>
    </row>
    <row r="16" spans="1:23" x14ac:dyDescent="0.2">
      <c r="A16" s="5" t="s">
        <v>35</v>
      </c>
      <c r="B16" s="18">
        <v>1</v>
      </c>
      <c r="C16" s="8">
        <v>6.3400000000000007</v>
      </c>
      <c r="D16" s="8">
        <v>11.33</v>
      </c>
      <c r="E16" s="8">
        <v>23.960000000000004</v>
      </c>
      <c r="F16" s="8">
        <v>6.2200000000000006</v>
      </c>
      <c r="G16" s="8">
        <v>1.52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50.370000000000012</v>
      </c>
      <c r="O16" s="11"/>
    </row>
    <row r="17" spans="1:2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3" x14ac:dyDescent="0.2">
      <c r="A19" s="5" t="s">
        <v>27</v>
      </c>
      <c r="B19" s="18">
        <v>1</v>
      </c>
      <c r="C19" s="8">
        <v>6.3400000000000007</v>
      </c>
      <c r="D19" s="8">
        <v>11.33</v>
      </c>
      <c r="E19" s="8">
        <v>23.960000000000004</v>
      </c>
      <c r="F19" s="8">
        <v>6.2200000000000006</v>
      </c>
      <c r="G19" s="8">
        <v>1.52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50.370000000000012</v>
      </c>
      <c r="O19" s="11"/>
    </row>
    <row r="20" spans="1:23" x14ac:dyDescent="0.2">
      <c r="A20" s="5" t="s">
        <v>28</v>
      </c>
      <c r="B20" s="18">
        <v>1</v>
      </c>
      <c r="C20" s="8">
        <v>6.3400000000000007</v>
      </c>
      <c r="D20" s="8">
        <v>11.33</v>
      </c>
      <c r="E20" s="8">
        <v>23.960000000000004</v>
      </c>
      <c r="F20" s="8">
        <v>6.2200000000000006</v>
      </c>
      <c r="G20" s="8">
        <v>1.52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50.370000000000012</v>
      </c>
    </row>
    <row r="21" spans="1:23" x14ac:dyDescent="0.2">
      <c r="A21" s="5" t="s">
        <v>36</v>
      </c>
      <c r="B21" s="18">
        <v>1</v>
      </c>
      <c r="C21" s="8">
        <v>6.3400000000000007</v>
      </c>
      <c r="D21" s="8">
        <v>11.33</v>
      </c>
      <c r="E21" s="8">
        <v>23.960000000000004</v>
      </c>
      <c r="F21" s="8">
        <v>6.2200000000000006</v>
      </c>
      <c r="G21" s="8">
        <v>1.52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50.370000000000012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</row>
    <row r="22" spans="1:23" x14ac:dyDescent="0.2">
      <c r="A22" s="5" t="s">
        <v>62</v>
      </c>
      <c r="B22" s="18">
        <v>1</v>
      </c>
      <c r="C22" s="8">
        <v>6.3400000000000007</v>
      </c>
      <c r="D22" s="8">
        <v>11.33</v>
      </c>
      <c r="E22" s="8">
        <v>23.960000000000004</v>
      </c>
      <c r="F22" s="8">
        <v>6.2200000000000006</v>
      </c>
      <c r="G22" s="8">
        <v>1.52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50.370000000000012</v>
      </c>
    </row>
    <row r="23" spans="1:23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3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3" x14ac:dyDescent="0.2">
      <c r="A25" s="5" t="s">
        <v>37</v>
      </c>
      <c r="B25" s="18">
        <v>1</v>
      </c>
      <c r="C25" s="8">
        <v>6.3400000000000007</v>
      </c>
      <c r="D25" s="8">
        <v>11.33</v>
      </c>
      <c r="E25" s="8">
        <v>23.960000000000004</v>
      </c>
      <c r="F25" s="8">
        <v>6.2200000000000006</v>
      </c>
      <c r="G25" s="8">
        <v>1.52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50.370000000000012</v>
      </c>
    </row>
    <row r="26" spans="1:23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3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604.44000000000017</v>
      </c>
    </row>
    <row r="28" spans="1:23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3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50</v>
      </c>
    </row>
    <row r="3" spans="1:24" ht="13.5" thickBot="1" x14ac:dyDescent="0.25"/>
    <row r="4" spans="1:2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4" x14ac:dyDescent="0.2">
      <c r="A6" s="5" t="s">
        <v>29</v>
      </c>
      <c r="B6" s="18">
        <v>45.809999999999995</v>
      </c>
      <c r="C6" s="8">
        <v>40.4</v>
      </c>
      <c r="D6" s="8">
        <v>57</v>
      </c>
      <c r="E6" s="8">
        <v>51</v>
      </c>
      <c r="F6" s="8">
        <v>33</v>
      </c>
      <c r="G6" s="8">
        <v>56.83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284.03999999999996</v>
      </c>
    </row>
    <row r="7" spans="1:2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4" x14ac:dyDescent="0.2">
      <c r="A9" s="5" t="s">
        <v>30</v>
      </c>
      <c r="B9" s="18">
        <v>45.809999999999995</v>
      </c>
      <c r="C9" s="8">
        <v>40.4</v>
      </c>
      <c r="D9" s="8">
        <v>57</v>
      </c>
      <c r="E9" s="8">
        <v>51</v>
      </c>
      <c r="F9" s="8">
        <v>33</v>
      </c>
      <c r="G9" s="8">
        <v>56.83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284.03999999999996</v>
      </c>
    </row>
    <row r="10" spans="1:24" x14ac:dyDescent="0.2">
      <c r="A10" s="5" t="s">
        <v>31</v>
      </c>
      <c r="B10" s="18">
        <v>45.809999999999995</v>
      </c>
      <c r="C10" s="8">
        <v>40.4</v>
      </c>
      <c r="D10" s="8">
        <v>57</v>
      </c>
      <c r="E10" s="8">
        <v>51</v>
      </c>
      <c r="F10" s="8">
        <v>33</v>
      </c>
      <c r="G10" s="8">
        <v>56.83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284.03999999999996</v>
      </c>
    </row>
    <row r="11" spans="1:2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4" x14ac:dyDescent="0.2">
      <c r="A13" s="5" t="s">
        <v>32</v>
      </c>
      <c r="B13" s="18">
        <v>45.809999999999995</v>
      </c>
      <c r="C13" s="8">
        <v>40.4</v>
      </c>
      <c r="D13" s="8">
        <v>57</v>
      </c>
      <c r="E13" s="8">
        <v>51</v>
      </c>
      <c r="F13" s="8">
        <v>33</v>
      </c>
      <c r="G13" s="8">
        <v>56.83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284.03999999999996</v>
      </c>
    </row>
    <row r="14" spans="1:24" x14ac:dyDescent="0.2">
      <c r="A14" s="5" t="s">
        <v>33</v>
      </c>
      <c r="B14" s="18">
        <v>45.809999999999995</v>
      </c>
      <c r="C14" s="8">
        <v>40.4</v>
      </c>
      <c r="D14" s="8">
        <v>57</v>
      </c>
      <c r="E14" s="8">
        <v>51</v>
      </c>
      <c r="F14" s="8">
        <v>33</v>
      </c>
      <c r="G14" s="8">
        <v>56.83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284.03999999999996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</row>
    <row r="15" spans="1:24" x14ac:dyDescent="0.2">
      <c r="A15" s="5" t="s">
        <v>34</v>
      </c>
      <c r="B15" s="18">
        <v>45.809999999999995</v>
      </c>
      <c r="C15" s="8">
        <v>40.4</v>
      </c>
      <c r="D15" s="8">
        <v>57</v>
      </c>
      <c r="E15" s="8">
        <v>51</v>
      </c>
      <c r="F15" s="8">
        <v>33</v>
      </c>
      <c r="G15" s="8">
        <v>56.83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284.03999999999996</v>
      </c>
    </row>
    <row r="16" spans="1:24" x14ac:dyDescent="0.2">
      <c r="A16" s="5" t="s">
        <v>35</v>
      </c>
      <c r="B16" s="18">
        <v>45.809999999999995</v>
      </c>
      <c r="C16" s="8">
        <v>40.4</v>
      </c>
      <c r="D16" s="8">
        <v>57</v>
      </c>
      <c r="E16" s="8">
        <v>51</v>
      </c>
      <c r="F16" s="8">
        <v>33</v>
      </c>
      <c r="G16" s="8">
        <v>56.83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284.03999999999996</v>
      </c>
      <c r="O16" s="11"/>
    </row>
    <row r="17" spans="1:2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4" x14ac:dyDescent="0.2">
      <c r="A19" s="5" t="s">
        <v>27</v>
      </c>
      <c r="B19" s="18">
        <v>45.809999999999995</v>
      </c>
      <c r="C19" s="8">
        <v>40.4</v>
      </c>
      <c r="D19" s="8">
        <v>57</v>
      </c>
      <c r="E19" s="8">
        <v>51</v>
      </c>
      <c r="F19" s="8">
        <v>33</v>
      </c>
      <c r="G19" s="8">
        <v>56.83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284.03999999999996</v>
      </c>
      <c r="O19" s="11"/>
    </row>
    <row r="20" spans="1:24" x14ac:dyDescent="0.2">
      <c r="A20" s="5" t="s">
        <v>28</v>
      </c>
      <c r="B20" s="18">
        <v>45.809999999999995</v>
      </c>
      <c r="C20" s="8">
        <v>40.4</v>
      </c>
      <c r="D20" s="8">
        <v>57</v>
      </c>
      <c r="E20" s="8">
        <v>51</v>
      </c>
      <c r="F20" s="8">
        <v>33</v>
      </c>
      <c r="G20" s="8">
        <v>56.83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284.03999999999996</v>
      </c>
    </row>
    <row r="21" spans="1:24" x14ac:dyDescent="0.2">
      <c r="A21" s="5" t="s">
        <v>36</v>
      </c>
      <c r="B21" s="18">
        <v>45.809999999999995</v>
      </c>
      <c r="C21" s="8">
        <v>40.4</v>
      </c>
      <c r="D21" s="8">
        <v>57</v>
      </c>
      <c r="E21" s="8">
        <v>51</v>
      </c>
      <c r="F21" s="8">
        <v>33</v>
      </c>
      <c r="G21" s="8">
        <v>56.83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284.03999999999996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</row>
    <row r="22" spans="1:24" x14ac:dyDescent="0.2">
      <c r="A22" s="5" t="s">
        <v>62</v>
      </c>
      <c r="B22" s="18">
        <v>45.809999999999995</v>
      </c>
      <c r="C22" s="8">
        <v>40.4</v>
      </c>
      <c r="D22" s="8">
        <v>57</v>
      </c>
      <c r="E22" s="8">
        <v>51</v>
      </c>
      <c r="F22" s="8">
        <v>33</v>
      </c>
      <c r="G22" s="8">
        <v>56.83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284.03999999999996</v>
      </c>
      <c r="R22" s="69"/>
    </row>
    <row r="23" spans="1:2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4" x14ac:dyDescent="0.2">
      <c r="A25" s="5" t="s">
        <v>37</v>
      </c>
      <c r="B25" s="18">
        <v>45.809999999999995</v>
      </c>
      <c r="C25" s="8">
        <v>40.4</v>
      </c>
      <c r="D25" s="8">
        <v>57</v>
      </c>
      <c r="E25" s="8">
        <v>51</v>
      </c>
      <c r="F25" s="8">
        <v>33</v>
      </c>
      <c r="G25" s="8">
        <v>56.83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284.03999999999996</v>
      </c>
    </row>
    <row r="26" spans="1:24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3408.4799999999996</v>
      </c>
    </row>
    <row r="28" spans="1:2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51</v>
      </c>
    </row>
    <row r="3" spans="1:25" ht="13.5" thickBot="1" x14ac:dyDescent="0.25"/>
    <row r="4" spans="1:2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5" x14ac:dyDescent="0.2">
      <c r="A6" s="5" t="s">
        <v>29</v>
      </c>
      <c r="B6" s="18"/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5" x14ac:dyDescent="0.2">
      <c r="A9" s="5" t="s">
        <v>30</v>
      </c>
      <c r="B9" s="18"/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5" x14ac:dyDescent="0.2">
      <c r="A10" s="5" t="s">
        <v>31</v>
      </c>
      <c r="B10" s="18"/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5" x14ac:dyDescent="0.2">
      <c r="A13" s="5" t="s">
        <v>32</v>
      </c>
      <c r="B13" s="18"/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5" x14ac:dyDescent="0.2">
      <c r="A14" s="5" t="s">
        <v>33</v>
      </c>
      <c r="B14" s="18"/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25" x14ac:dyDescent="0.2">
      <c r="A15" s="5" t="s">
        <v>34</v>
      </c>
      <c r="B15" s="18"/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5" x14ac:dyDescent="0.2">
      <c r="A16" s="5" t="s">
        <v>35</v>
      </c>
      <c r="B16" s="18"/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5" x14ac:dyDescent="0.2">
      <c r="A19" s="5" t="s">
        <v>27</v>
      </c>
      <c r="B19" s="18"/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5" x14ac:dyDescent="0.2">
      <c r="A20" s="5" t="s">
        <v>28</v>
      </c>
      <c r="B20" s="18"/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5" x14ac:dyDescent="0.2">
      <c r="A21" s="5" t="s">
        <v>36</v>
      </c>
      <c r="B21" s="18"/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6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">
      <c r="A22" s="5" t="s">
        <v>62</v>
      </c>
      <c r="B22" s="18"/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5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  <c r="O24" s="11"/>
    </row>
    <row r="25" spans="1:25" x14ac:dyDescent="0.2">
      <c r="A25" s="5" t="s">
        <v>37</v>
      </c>
      <c r="B25" s="18"/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5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5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5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scale="7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52</v>
      </c>
    </row>
    <row r="3" spans="1:26" ht="13.5" thickBot="1" x14ac:dyDescent="0.25"/>
    <row r="4" spans="1:2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6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6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6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4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</row>
    <row r="15" spans="1:26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6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4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</row>
    <row r="22" spans="1:26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  <c r="O22" s="11"/>
    </row>
    <row r="23" spans="1:26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6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  <c r="O24" s="11"/>
    </row>
    <row r="25" spans="1:26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6" ht="24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6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6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6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29"/>
  <sheetViews>
    <sheetView view="pageBreakPreview" zoomScaleNormal="100" zoomScaleSheetLayoutView="100" workbookViewId="0">
      <selection activeCell="A19" sqref="A19:XFD19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26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53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40.22</v>
      </c>
      <c r="C6" s="8">
        <v>25.37</v>
      </c>
      <c r="D6" s="8">
        <v>19</v>
      </c>
      <c r="E6" s="8">
        <v>22</v>
      </c>
      <c r="F6" s="8">
        <v>18.04</v>
      </c>
      <c r="G6" s="8">
        <v>27.94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152.57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40.22</v>
      </c>
      <c r="C9" s="8">
        <v>25.37</v>
      </c>
      <c r="D9" s="8">
        <v>19</v>
      </c>
      <c r="E9" s="8">
        <v>22</v>
      </c>
      <c r="F9" s="8">
        <v>18.04</v>
      </c>
      <c r="G9" s="8">
        <v>27.94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152.57</v>
      </c>
    </row>
    <row r="10" spans="1:15" x14ac:dyDescent="0.2">
      <c r="A10" s="5" t="s">
        <v>31</v>
      </c>
      <c r="B10" s="18">
        <v>40.22</v>
      </c>
      <c r="C10" s="8">
        <v>25.37</v>
      </c>
      <c r="D10" s="8">
        <v>19</v>
      </c>
      <c r="E10" s="8">
        <v>22</v>
      </c>
      <c r="F10" s="8">
        <v>18.04</v>
      </c>
      <c r="G10" s="8">
        <v>27.94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152.57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40.22</v>
      </c>
      <c r="C13" s="8">
        <v>25.37</v>
      </c>
      <c r="D13" s="8">
        <v>19</v>
      </c>
      <c r="E13" s="8">
        <v>22</v>
      </c>
      <c r="F13" s="8">
        <v>18.04</v>
      </c>
      <c r="G13" s="8">
        <v>27.94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152.57</v>
      </c>
    </row>
    <row r="14" spans="1:15" x14ac:dyDescent="0.2">
      <c r="A14" s="5" t="s">
        <v>33</v>
      </c>
      <c r="B14" s="18">
        <v>40.22</v>
      </c>
      <c r="C14" s="8">
        <v>25.37</v>
      </c>
      <c r="D14" s="8">
        <v>19</v>
      </c>
      <c r="E14" s="8">
        <v>22</v>
      </c>
      <c r="F14" s="8">
        <v>18.04</v>
      </c>
      <c r="G14" s="8">
        <v>27.94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152.57</v>
      </c>
    </row>
    <row r="15" spans="1:15" x14ac:dyDescent="0.2">
      <c r="A15" s="5" t="s">
        <v>34</v>
      </c>
      <c r="B15" s="18">
        <v>40.22</v>
      </c>
      <c r="C15" s="8">
        <v>25.37</v>
      </c>
      <c r="D15" s="8">
        <v>19</v>
      </c>
      <c r="E15" s="8">
        <v>22</v>
      </c>
      <c r="F15" s="8">
        <v>18.04</v>
      </c>
      <c r="G15" s="8">
        <v>27.94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152.57</v>
      </c>
    </row>
    <row r="16" spans="1:15" x14ac:dyDescent="0.2">
      <c r="A16" s="5" t="s">
        <v>35</v>
      </c>
      <c r="B16" s="18">
        <v>40.22</v>
      </c>
      <c r="C16" s="8">
        <v>25.37</v>
      </c>
      <c r="D16" s="8">
        <v>19</v>
      </c>
      <c r="E16" s="8">
        <v>22</v>
      </c>
      <c r="F16" s="8">
        <v>18.04</v>
      </c>
      <c r="G16" s="8">
        <v>27.94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152.57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40.22</v>
      </c>
      <c r="C19" s="8">
        <v>25.37</v>
      </c>
      <c r="D19" s="8">
        <v>19</v>
      </c>
      <c r="E19" s="8">
        <v>22</v>
      </c>
      <c r="F19" s="8">
        <v>18.04</v>
      </c>
      <c r="G19" s="8">
        <v>27.94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152.57</v>
      </c>
    </row>
    <row r="20" spans="1:15" x14ac:dyDescent="0.2">
      <c r="A20" s="5" t="s">
        <v>28</v>
      </c>
      <c r="B20" s="18">
        <v>40.22</v>
      </c>
      <c r="C20" s="8">
        <v>25.37</v>
      </c>
      <c r="D20" s="8">
        <v>19</v>
      </c>
      <c r="E20" s="8">
        <v>22</v>
      </c>
      <c r="F20" s="8">
        <v>18.04</v>
      </c>
      <c r="G20" s="8">
        <v>27.94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152.57</v>
      </c>
      <c r="O20" s="11"/>
    </row>
    <row r="21" spans="1:15" x14ac:dyDescent="0.2">
      <c r="A21" s="5" t="s">
        <v>36</v>
      </c>
      <c r="B21" s="18">
        <v>40.22</v>
      </c>
      <c r="C21" s="8">
        <v>25.37</v>
      </c>
      <c r="D21" s="8">
        <v>19</v>
      </c>
      <c r="E21" s="8">
        <v>22</v>
      </c>
      <c r="F21" s="8">
        <v>18.04</v>
      </c>
      <c r="G21" s="8">
        <v>27.94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152.57</v>
      </c>
    </row>
    <row r="22" spans="1:15" x14ac:dyDescent="0.2">
      <c r="A22" s="5" t="s">
        <v>62</v>
      </c>
      <c r="B22" s="18">
        <v>40.22</v>
      </c>
      <c r="C22" s="8">
        <v>25.37</v>
      </c>
      <c r="D22" s="8">
        <v>19</v>
      </c>
      <c r="E22" s="8">
        <v>22</v>
      </c>
      <c r="F22" s="8">
        <v>18.04</v>
      </c>
      <c r="G22" s="8">
        <v>27.94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152.57</v>
      </c>
    </row>
    <row r="23" spans="1:1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5" x14ac:dyDescent="0.2">
      <c r="A25" s="5" t="s">
        <v>37</v>
      </c>
      <c r="B25" s="18">
        <v>40.22</v>
      </c>
      <c r="C25" s="8">
        <v>25.37</v>
      </c>
      <c r="D25" s="8">
        <v>19</v>
      </c>
      <c r="E25" s="8">
        <v>22</v>
      </c>
      <c r="F25" s="8">
        <v>18.04</v>
      </c>
      <c r="G25" s="8">
        <v>27.94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152.57</v>
      </c>
    </row>
    <row r="26" spans="1:15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5" ht="25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1830.8399999999995</v>
      </c>
      <c r="O27" s="11"/>
    </row>
    <row r="28" spans="1:1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5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</sheetData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30"/>
  <sheetViews>
    <sheetView view="pageBreakPreview" zoomScaleNormal="100" zoomScaleSheetLayoutView="100" workbookViewId="0">
      <selection activeCell="F16" sqref="F1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8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54</v>
      </c>
    </row>
    <row r="3" spans="1:28" ht="13.5" thickBot="1" x14ac:dyDescent="0.25"/>
    <row r="4" spans="1:28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8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8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8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8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8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8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8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8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8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8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</row>
    <row r="15" spans="1:28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8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8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8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  <c r="O18" s="11"/>
    </row>
    <row r="19" spans="1:28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8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8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1"/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</row>
    <row r="22" spans="1:28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8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8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8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8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28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8" ht="24.75" customHeight="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  <c r="O28" s="11"/>
    </row>
    <row r="29" spans="1:28" ht="12" customHeigh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11"/>
    </row>
    <row r="30" spans="1:28" s="22" customFormat="1" x14ac:dyDescent="0.2">
      <c r="A30" s="35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7"/>
    </row>
  </sheetData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C33"/>
  <sheetViews>
    <sheetView view="pageBreakPreview" zoomScaleNormal="100" zoomScaleSheetLayoutView="100" workbookViewId="0">
      <selection activeCell="D2" sqref="D2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9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55</v>
      </c>
    </row>
    <row r="3" spans="1:29" ht="13.5" thickBot="1" x14ac:dyDescent="0.25"/>
    <row r="4" spans="1:29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9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9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9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9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9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9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9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9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9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9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R14">
        <v>2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</row>
    <row r="15" spans="1:29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9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  <c r="O16" s="11"/>
    </row>
    <row r="17" spans="1:29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9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9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9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9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R21">
        <v>2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</row>
    <row r="22" spans="1:29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9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9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9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9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9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9" s="23" customFormat="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  <c r="O28" s="30"/>
    </row>
    <row r="29" spans="1:29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29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29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29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</sheetData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D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56</v>
      </c>
    </row>
    <row r="3" spans="1:30" ht="13.5" thickBot="1" x14ac:dyDescent="0.25"/>
    <row r="4" spans="1:30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0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0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0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0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0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</row>
    <row r="15" spans="1:30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0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0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0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0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0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</row>
    <row r="22" spans="1:30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0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0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0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0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0" ht="27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30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0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</sheetData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34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57</v>
      </c>
    </row>
    <row r="3" spans="1:31" ht="13.5" thickBot="1" x14ac:dyDescent="0.25"/>
    <row r="4" spans="1:31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1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1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1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</row>
    <row r="15" spans="1:31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1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T21">
        <v>1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</row>
    <row r="22" spans="1:31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1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1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1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1" ht="25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3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1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31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1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1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O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58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5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5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5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5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5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15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5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5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5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5" ht="25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1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5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</sheetData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35"/>
  <sheetViews>
    <sheetView view="pageBreakPreview" zoomScaleNormal="100" zoomScaleSheetLayoutView="100" workbookViewId="0">
      <selection activeCell="P7" sqref="P7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59</v>
      </c>
    </row>
    <row r="3" spans="1:33" ht="13.5" thickBot="1" x14ac:dyDescent="0.25"/>
    <row r="4" spans="1:3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3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3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3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3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3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V14">
        <v>2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</row>
    <row r="15" spans="1:33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3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3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3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3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V21">
        <v>2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</row>
    <row r="22" spans="1:33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3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3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3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3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3" ht="26.2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33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3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33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3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3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s="23" customFormat="1" x14ac:dyDescent="0.2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</row>
  </sheetData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H35"/>
  <sheetViews>
    <sheetView view="pageBreakPreview" topLeftCell="A10" zoomScaleNormal="100" zoomScaleSheetLayoutView="100" workbookViewId="0">
      <selection activeCell="F23" sqref="F23"/>
    </sheetView>
  </sheetViews>
  <sheetFormatPr baseColWidth="10" defaultRowHeight="12.75" x14ac:dyDescent="0.2"/>
  <cols>
    <col min="1" max="1" width="19.285156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60</v>
      </c>
    </row>
    <row r="3" spans="1:34" ht="13.5" thickBot="1" x14ac:dyDescent="0.25"/>
    <row r="4" spans="1:3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4" x14ac:dyDescent="0.2">
      <c r="A6" s="5" t="s">
        <v>29</v>
      </c>
      <c r="B6" s="18">
        <v>25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25</v>
      </c>
    </row>
    <row r="7" spans="1:3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4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</row>
    <row r="15" spans="1:3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</row>
    <row r="22" spans="1:3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4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4" ht="26.2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25</v>
      </c>
      <c r="O27" s="11"/>
    </row>
    <row r="28" spans="1:3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4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34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4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4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s="23" customFormat="1" x14ac:dyDescent="0.2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</row>
  </sheetData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AD95"/>
  <sheetViews>
    <sheetView tabSelected="1" zoomScale="115" zoomScaleNormal="115" zoomScaleSheetLayoutView="80" workbookViewId="0">
      <pane xSplit="1" ySplit="4" topLeftCell="B5" activePane="bottomRight" state="frozen"/>
      <selection activeCell="J14" sqref="J14"/>
      <selection pane="topRight" activeCell="J14" sqref="J14"/>
      <selection pane="bottomLeft" activeCell="J14" sqref="J14"/>
      <selection pane="bottomRight" activeCell="A12" sqref="A12"/>
    </sheetView>
  </sheetViews>
  <sheetFormatPr baseColWidth="10" defaultRowHeight="12.75" x14ac:dyDescent="0.2"/>
  <cols>
    <col min="1" max="1" width="22.42578125" customWidth="1"/>
    <col min="2" max="2" width="12.7109375" customWidth="1"/>
    <col min="3" max="3" width="11.42578125" style="24" customWidth="1"/>
    <col min="4" max="18" width="11.42578125" customWidth="1"/>
    <col min="26" max="26" width="12.85546875" customWidth="1"/>
  </cols>
  <sheetData>
    <row r="1" spans="1:30" s="23" customFormat="1" ht="21" thickBot="1" x14ac:dyDescent="0.35">
      <c r="A1" s="31" t="s">
        <v>25</v>
      </c>
      <c r="B1" s="32"/>
      <c r="C1" s="32"/>
      <c r="D1" s="32"/>
      <c r="E1" s="32"/>
      <c r="F1" s="32"/>
      <c r="G1" s="32"/>
      <c r="H1" s="32"/>
      <c r="I1" s="32"/>
      <c r="J1" s="33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4" t="s">
        <v>19</v>
      </c>
      <c r="AB1"/>
      <c r="AC1"/>
      <c r="AD1"/>
    </row>
    <row r="2" spans="1:30" s="23" customFormat="1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70" t="s">
        <v>38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79" t="s">
        <v>20</v>
      </c>
      <c r="Z2" s="80"/>
      <c r="AA2" s="83">
        <f>(52-7)*41.1666</f>
        <v>1852.4970000000001</v>
      </c>
      <c r="AB2"/>
      <c r="AC2"/>
      <c r="AD2"/>
    </row>
    <row r="3" spans="1:30" s="23" customFormat="1" ht="13.5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81"/>
      <c r="Z3" s="82"/>
      <c r="AA3" s="84"/>
      <c r="AB3"/>
      <c r="AC3"/>
      <c r="AD3"/>
    </row>
    <row r="4" spans="1:30" s="23" customFormat="1" ht="33.75" x14ac:dyDescent="0.2">
      <c r="A4" s="44" t="s">
        <v>0</v>
      </c>
      <c r="B4" s="67" t="s">
        <v>39</v>
      </c>
      <c r="C4" s="68" t="s">
        <v>40</v>
      </c>
      <c r="D4" s="67" t="s">
        <v>41</v>
      </c>
      <c r="E4" s="68" t="s">
        <v>42</v>
      </c>
      <c r="F4" s="67" t="s">
        <v>43</v>
      </c>
      <c r="G4" s="67" t="s">
        <v>44</v>
      </c>
      <c r="H4" s="67" t="s">
        <v>45</v>
      </c>
      <c r="I4" s="68" t="s">
        <v>46</v>
      </c>
      <c r="J4" s="67" t="s">
        <v>47</v>
      </c>
      <c r="K4" s="68" t="s">
        <v>48</v>
      </c>
      <c r="L4" s="67" t="s">
        <v>49</v>
      </c>
      <c r="M4" s="67" t="s">
        <v>50</v>
      </c>
      <c r="N4" s="67" t="s">
        <v>51</v>
      </c>
      <c r="O4" s="67" t="s">
        <v>52</v>
      </c>
      <c r="P4" s="67" t="s">
        <v>53</v>
      </c>
      <c r="Q4" s="67" t="s">
        <v>54</v>
      </c>
      <c r="R4" s="67" t="s">
        <v>55</v>
      </c>
      <c r="S4" s="67" t="s">
        <v>56</v>
      </c>
      <c r="T4" s="67" t="s">
        <v>57</v>
      </c>
      <c r="U4" s="67" t="s">
        <v>58</v>
      </c>
      <c r="V4" s="67" t="s">
        <v>59</v>
      </c>
      <c r="W4" s="67" t="s">
        <v>60</v>
      </c>
      <c r="X4" s="45" t="s">
        <v>1</v>
      </c>
      <c r="Y4" s="46" t="s">
        <v>21</v>
      </c>
      <c r="Z4" s="47" t="s">
        <v>22</v>
      </c>
      <c r="AA4" s="48" t="s">
        <v>23</v>
      </c>
      <c r="AB4"/>
      <c r="AC4"/>
      <c r="AD4"/>
    </row>
    <row r="5" spans="1:30" s="23" customFormat="1" x14ac:dyDescent="0.2">
      <c r="A5" s="16" t="s">
        <v>15</v>
      </c>
      <c r="B5" s="72">
        <f>B6</f>
        <v>0</v>
      </c>
      <c r="C5" s="49">
        <f>C6</f>
        <v>0</v>
      </c>
      <c r="D5" s="49">
        <f t="shared" ref="D5:W5" si="0">D6</f>
        <v>0</v>
      </c>
      <c r="E5" s="49">
        <f t="shared" si="0"/>
        <v>0</v>
      </c>
      <c r="F5" s="49">
        <f t="shared" si="0"/>
        <v>0</v>
      </c>
      <c r="G5" s="49">
        <f t="shared" si="0"/>
        <v>0</v>
      </c>
      <c r="H5" s="49">
        <f t="shared" si="0"/>
        <v>0</v>
      </c>
      <c r="I5" s="49">
        <f t="shared" si="0"/>
        <v>1</v>
      </c>
      <c r="J5" s="49">
        <f t="shared" si="0"/>
        <v>0</v>
      </c>
      <c r="K5" s="49">
        <f t="shared" si="0"/>
        <v>0</v>
      </c>
      <c r="L5" s="49">
        <f t="shared" si="0"/>
        <v>50.370000000000012</v>
      </c>
      <c r="M5" s="49">
        <f t="shared" si="0"/>
        <v>284.03999999999996</v>
      </c>
      <c r="N5" s="49">
        <f t="shared" si="0"/>
        <v>0</v>
      </c>
      <c r="O5" s="49">
        <f t="shared" si="0"/>
        <v>0</v>
      </c>
      <c r="P5" s="49">
        <f t="shared" si="0"/>
        <v>152.57</v>
      </c>
      <c r="Q5" s="49">
        <f t="shared" si="0"/>
        <v>0</v>
      </c>
      <c r="R5" s="49">
        <f t="shared" si="0"/>
        <v>0</v>
      </c>
      <c r="S5" s="49">
        <f t="shared" si="0"/>
        <v>0</v>
      </c>
      <c r="T5" s="49">
        <f>'RM Horlogerie'!N6</f>
        <v>0</v>
      </c>
      <c r="U5" s="49">
        <f t="shared" si="0"/>
        <v>0</v>
      </c>
      <c r="V5" s="49">
        <f t="shared" si="0"/>
        <v>0</v>
      </c>
      <c r="W5" s="49">
        <f t="shared" si="0"/>
        <v>25</v>
      </c>
      <c r="X5" s="50">
        <f>SUM(B5:W5)</f>
        <v>512.98</v>
      </c>
      <c r="Y5" s="51"/>
      <c r="Z5" s="63">
        <f>SUM(Z6)</f>
        <v>1852.4970000000001</v>
      </c>
      <c r="AA5" s="64">
        <f>SUM(AA6)</f>
        <v>-1339.5170000000001</v>
      </c>
      <c r="AB5"/>
      <c r="AC5"/>
      <c r="AD5"/>
    </row>
    <row r="6" spans="1:30" s="23" customFormat="1" x14ac:dyDescent="0.2">
      <c r="A6" s="5" t="s">
        <v>29</v>
      </c>
      <c r="B6" s="18">
        <f>'Alexis-Marie-Piaget'!$N6</f>
        <v>0</v>
      </c>
      <c r="C6" s="8">
        <f>'Amphion SA'!$N6</f>
        <v>0</v>
      </c>
      <c r="D6" s="8">
        <f>'Anglex SA'!$N6</f>
        <v>0</v>
      </c>
      <c r="E6" s="8">
        <f>'Atec-cyl SA'!$N6</f>
        <v>0</v>
      </c>
      <c r="F6" s="8">
        <f>'Batiloc SA'!$N6</f>
        <v>0</v>
      </c>
      <c r="G6" s="8">
        <f>'DSMI electronics SA'!$N6</f>
        <v>0</v>
      </c>
      <c r="H6" s="8">
        <f>'E20 Innovations SA'!$N6</f>
        <v>0</v>
      </c>
      <c r="I6" s="8">
        <f>'Immocolor SA'!$N6</f>
        <v>1</v>
      </c>
      <c r="J6" s="8">
        <f>Insulae!$N6</f>
        <v>0</v>
      </c>
      <c r="K6" s="8">
        <f>'La Coupole SA'!$N6</f>
        <v>0</v>
      </c>
      <c r="L6" s="8">
        <f>'Menuiserie Radicchi SA'!$N6</f>
        <v>50.370000000000012</v>
      </c>
      <c r="M6" s="8">
        <f>'MGO Réalisations SA'!$N6</f>
        <v>284.03999999999996</v>
      </c>
      <c r="N6" s="8">
        <f>'Montres Stifani SA en liq'!$N6</f>
        <v>0</v>
      </c>
      <c r="O6" s="8">
        <f>'Pro Immob SA'!$N6</f>
        <v>0</v>
      </c>
      <c r="P6" s="8">
        <f>'Radicchi Promotion'!$N6</f>
        <v>152.57</v>
      </c>
      <c r="Q6" s="8">
        <f>'Radicchi Raffaello'!$N6</f>
        <v>0</v>
      </c>
      <c r="R6" s="8">
        <f>'RM Horlogerie'!$N6</f>
        <v>0</v>
      </c>
      <c r="S6" s="8">
        <f>'RSM SA'!$N6</f>
        <v>0</v>
      </c>
      <c r="T6" s="8">
        <f>'Sareg SA'!$N6</f>
        <v>0</v>
      </c>
      <c r="U6" s="8">
        <f>'Schwarz-Etienne SA'!$N6</f>
        <v>0</v>
      </c>
      <c r="V6" s="8">
        <f>'TMH SA'!$N6</f>
        <v>0</v>
      </c>
      <c r="W6" s="8">
        <f>'Usine de la Charrière SA'!$N6</f>
        <v>25</v>
      </c>
      <c r="X6" s="9">
        <f>SUM(B6:W6)</f>
        <v>512.98</v>
      </c>
      <c r="Y6" s="51">
        <v>1</v>
      </c>
      <c r="Z6" s="66">
        <f>$AA$2*Y6</f>
        <v>1852.4970000000001</v>
      </c>
      <c r="AA6" s="65">
        <f>X6-Z6</f>
        <v>-1339.5170000000001</v>
      </c>
      <c r="AB6"/>
      <c r="AC6"/>
      <c r="AD6"/>
    </row>
    <row r="7" spans="1:30" s="23" customFormat="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9"/>
      <c r="Y7" s="51"/>
      <c r="Z7" s="66"/>
      <c r="AA7" s="65"/>
      <c r="AB7"/>
      <c r="AC7"/>
      <c r="AD7"/>
    </row>
    <row r="8" spans="1:30" s="23" customFormat="1" x14ac:dyDescent="0.2">
      <c r="A8" s="16" t="s">
        <v>63</v>
      </c>
      <c r="B8" s="73">
        <f t="shared" ref="B8:W8" si="1">SUM(B9:B10)</f>
        <v>0</v>
      </c>
      <c r="C8" s="56">
        <f t="shared" si="1"/>
        <v>0</v>
      </c>
      <c r="D8" s="56">
        <f t="shared" si="1"/>
        <v>0</v>
      </c>
      <c r="E8" s="56">
        <f t="shared" si="1"/>
        <v>0</v>
      </c>
      <c r="F8" s="56">
        <f t="shared" si="1"/>
        <v>0</v>
      </c>
      <c r="G8" s="56">
        <f t="shared" si="1"/>
        <v>0</v>
      </c>
      <c r="H8" s="56">
        <f t="shared" si="1"/>
        <v>0</v>
      </c>
      <c r="I8" s="56">
        <f t="shared" si="1"/>
        <v>2</v>
      </c>
      <c r="J8" s="56">
        <f t="shared" si="1"/>
        <v>0</v>
      </c>
      <c r="K8" s="56">
        <f t="shared" si="1"/>
        <v>0</v>
      </c>
      <c r="L8" s="56">
        <f t="shared" si="1"/>
        <v>100.74000000000002</v>
      </c>
      <c r="M8" s="56">
        <f t="shared" si="1"/>
        <v>568.07999999999993</v>
      </c>
      <c r="N8" s="56">
        <f t="shared" si="1"/>
        <v>0</v>
      </c>
      <c r="O8" s="56">
        <f t="shared" si="1"/>
        <v>0</v>
      </c>
      <c r="P8" s="56">
        <f t="shared" si="1"/>
        <v>305.14</v>
      </c>
      <c r="Q8" s="56">
        <f t="shared" si="1"/>
        <v>0</v>
      </c>
      <c r="R8" s="56">
        <f t="shared" si="1"/>
        <v>0</v>
      </c>
      <c r="S8" s="56">
        <f t="shared" si="1"/>
        <v>0</v>
      </c>
      <c r="T8" s="56">
        <f t="shared" si="1"/>
        <v>0</v>
      </c>
      <c r="U8" s="56">
        <f t="shared" si="1"/>
        <v>0</v>
      </c>
      <c r="V8" s="56">
        <f t="shared" si="1"/>
        <v>0</v>
      </c>
      <c r="W8" s="56">
        <f t="shared" si="1"/>
        <v>0</v>
      </c>
      <c r="X8" s="50">
        <f>SUM(B8:W8)</f>
        <v>975.95999999999992</v>
      </c>
      <c r="Y8" s="51"/>
      <c r="Z8" s="63">
        <f>SUM(Z9:Z10)</f>
        <v>3519.7443000000003</v>
      </c>
      <c r="AA8" s="64">
        <f>SUM(AA9:AA10)</f>
        <v>-2543.7843000000003</v>
      </c>
      <c r="AB8"/>
      <c r="AC8"/>
      <c r="AD8"/>
    </row>
    <row r="9" spans="1:30" x14ac:dyDescent="0.2">
      <c r="A9" s="5" t="s">
        <v>30</v>
      </c>
      <c r="B9" s="18">
        <f>'Alexis-Marie-Piaget'!$N9</f>
        <v>0</v>
      </c>
      <c r="C9" s="8">
        <f>'Amphion SA'!$N9</f>
        <v>0</v>
      </c>
      <c r="D9" s="8">
        <f>'Anglex SA'!$N9</f>
        <v>0</v>
      </c>
      <c r="E9" s="8">
        <f>'Atec-cyl SA'!$N9</f>
        <v>0</v>
      </c>
      <c r="F9" s="8">
        <f>'Batiloc SA'!$N9</f>
        <v>0</v>
      </c>
      <c r="G9" s="8">
        <f>'DSMI electronics SA'!$N9</f>
        <v>0</v>
      </c>
      <c r="H9" s="8">
        <f>'E20 Innovations SA'!$N9</f>
        <v>0</v>
      </c>
      <c r="I9" s="8">
        <f>'Immocolor SA'!$N9</f>
        <v>1</v>
      </c>
      <c r="J9" s="8">
        <f>Insulae!$N9</f>
        <v>0</v>
      </c>
      <c r="K9" s="8">
        <f>'La Coupole SA'!$N9</f>
        <v>0</v>
      </c>
      <c r="L9" s="8">
        <f>'Menuiserie Radicchi SA'!$N9</f>
        <v>50.370000000000012</v>
      </c>
      <c r="M9" s="8">
        <f>'MGO Réalisations SA'!$N9</f>
        <v>284.03999999999996</v>
      </c>
      <c r="N9" s="8">
        <f>'Montres Stifani SA en liq'!$N9</f>
        <v>0</v>
      </c>
      <c r="O9" s="8">
        <f>'Pro Immob SA'!$N9</f>
        <v>0</v>
      </c>
      <c r="P9" s="8">
        <f>'Radicchi Promotion'!$N9</f>
        <v>152.57</v>
      </c>
      <c r="Q9" s="8">
        <f>'Radicchi Raffaello'!$N9</f>
        <v>0</v>
      </c>
      <c r="R9" s="8">
        <f>'RM Horlogerie'!$N9</f>
        <v>0</v>
      </c>
      <c r="S9" s="8">
        <f>'RSM SA'!$N9</f>
        <v>0</v>
      </c>
      <c r="T9" s="8">
        <f>'Sareg SA'!$N9</f>
        <v>0</v>
      </c>
      <c r="U9" s="8">
        <f>'Schwarz-Etienne SA'!$N9</f>
        <v>0</v>
      </c>
      <c r="V9" s="8">
        <f>'TMH SA'!$N9</f>
        <v>0</v>
      </c>
      <c r="W9" s="8">
        <f>'Usine de la Charrière SA'!$N9</f>
        <v>0</v>
      </c>
      <c r="X9" s="9">
        <f>SUM(B9:W9)</f>
        <v>487.97999999999996</v>
      </c>
      <c r="Y9" s="51">
        <v>1</v>
      </c>
      <c r="Z9" s="66">
        <f t="shared" ref="Z9:Z25" si="2">$AA$2*Y9</f>
        <v>1852.4970000000001</v>
      </c>
      <c r="AA9" s="65">
        <f t="shared" ref="AA9:AA25" si="3">X9-Z9</f>
        <v>-1364.5170000000001</v>
      </c>
    </row>
    <row r="10" spans="1:30" x14ac:dyDescent="0.2">
      <c r="A10" s="5" t="s">
        <v>31</v>
      </c>
      <c r="B10" s="18">
        <f>'Alexis-Marie-Piaget'!$N10</f>
        <v>0</v>
      </c>
      <c r="C10" s="8">
        <f>'Amphion SA'!$N10</f>
        <v>0</v>
      </c>
      <c r="D10" s="8">
        <f>'Anglex SA'!$N10</f>
        <v>0</v>
      </c>
      <c r="E10" s="8">
        <f>'Atec-cyl SA'!$N10</f>
        <v>0</v>
      </c>
      <c r="F10" s="8">
        <f>'Batiloc SA'!$N10</f>
        <v>0</v>
      </c>
      <c r="G10" s="8">
        <f>'DSMI electronics SA'!$N10</f>
        <v>0</v>
      </c>
      <c r="H10" s="8">
        <f>'E20 Innovations SA'!$N10</f>
        <v>0</v>
      </c>
      <c r="I10" s="8">
        <f>'Immocolor SA'!$N10</f>
        <v>1</v>
      </c>
      <c r="J10" s="8">
        <f>Insulae!$N10</f>
        <v>0</v>
      </c>
      <c r="K10" s="8">
        <f>'La Coupole SA'!$N10</f>
        <v>0</v>
      </c>
      <c r="L10" s="8">
        <f>'Menuiserie Radicchi SA'!$N10</f>
        <v>50.370000000000012</v>
      </c>
      <c r="M10" s="8">
        <f>'MGO Réalisations SA'!$N10</f>
        <v>284.03999999999996</v>
      </c>
      <c r="N10" s="8">
        <f>'Montres Stifani SA en liq'!$N10</f>
        <v>0</v>
      </c>
      <c r="O10" s="8">
        <f>'Pro Immob SA'!$N10</f>
        <v>0</v>
      </c>
      <c r="P10" s="8">
        <f>'Radicchi Promotion'!$N10</f>
        <v>152.57</v>
      </c>
      <c r="Q10" s="8">
        <f>'Radicchi Raffaello'!$N10</f>
        <v>0</v>
      </c>
      <c r="R10" s="8">
        <f>'RM Horlogerie'!$N10</f>
        <v>0</v>
      </c>
      <c r="S10" s="8">
        <f>'RSM SA'!$N10</f>
        <v>0</v>
      </c>
      <c r="T10" s="8">
        <f>'Sareg SA'!$N10</f>
        <v>0</v>
      </c>
      <c r="U10" s="8">
        <f>'Schwarz-Etienne SA'!$N10</f>
        <v>0</v>
      </c>
      <c r="V10" s="8">
        <f>'TMH SA'!$N10</f>
        <v>0</v>
      </c>
      <c r="W10" s="8">
        <f>'Usine de la Charrière SA'!$N10</f>
        <v>0</v>
      </c>
      <c r="X10" s="9">
        <f>SUM(B10:W10)</f>
        <v>487.97999999999996</v>
      </c>
      <c r="Y10" s="51">
        <v>0.9</v>
      </c>
      <c r="Z10" s="66">
        <f t="shared" si="2"/>
        <v>1667.2473</v>
      </c>
      <c r="AA10" s="65">
        <f t="shared" si="3"/>
        <v>-1179.2673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9"/>
      <c r="Y11" s="51"/>
      <c r="Z11" s="66"/>
      <c r="AA11" s="65"/>
    </row>
    <row r="12" spans="1:30" x14ac:dyDescent="0.2">
      <c r="A12" s="16" t="s">
        <v>17</v>
      </c>
      <c r="B12" s="73">
        <f>SUM(B13:B16)</f>
        <v>0</v>
      </c>
      <c r="C12" s="56">
        <f>SUM(C13:C16)</f>
        <v>0</v>
      </c>
      <c r="D12" s="56">
        <f t="shared" ref="D12:W12" si="4">SUM(D13:D16)</f>
        <v>0</v>
      </c>
      <c r="E12" s="56">
        <f t="shared" si="4"/>
        <v>0</v>
      </c>
      <c r="F12" s="56">
        <f t="shared" si="4"/>
        <v>0</v>
      </c>
      <c r="G12" s="56">
        <f t="shared" si="4"/>
        <v>0</v>
      </c>
      <c r="H12" s="56">
        <f t="shared" si="4"/>
        <v>0</v>
      </c>
      <c r="I12" s="56">
        <f t="shared" si="4"/>
        <v>4</v>
      </c>
      <c r="J12" s="56">
        <f t="shared" si="4"/>
        <v>0</v>
      </c>
      <c r="K12" s="56">
        <f t="shared" si="4"/>
        <v>0</v>
      </c>
      <c r="L12" s="56">
        <f t="shared" si="4"/>
        <v>201.48000000000005</v>
      </c>
      <c r="M12" s="56">
        <f t="shared" si="4"/>
        <v>1136.1599999999999</v>
      </c>
      <c r="N12" s="56">
        <f t="shared" si="4"/>
        <v>0</v>
      </c>
      <c r="O12" s="56">
        <f t="shared" si="4"/>
        <v>0</v>
      </c>
      <c r="P12" s="56">
        <f t="shared" si="4"/>
        <v>610.28</v>
      </c>
      <c r="Q12" s="56">
        <f t="shared" si="4"/>
        <v>0</v>
      </c>
      <c r="R12" s="56">
        <f t="shared" si="4"/>
        <v>0</v>
      </c>
      <c r="S12" s="56">
        <f t="shared" si="4"/>
        <v>0</v>
      </c>
      <c r="T12" s="56">
        <f t="shared" si="4"/>
        <v>0</v>
      </c>
      <c r="U12" s="56">
        <f t="shared" si="4"/>
        <v>0</v>
      </c>
      <c r="V12" s="56">
        <f t="shared" si="4"/>
        <v>0</v>
      </c>
      <c r="W12" s="56">
        <f t="shared" si="4"/>
        <v>0</v>
      </c>
      <c r="X12" s="50">
        <f t="shared" ref="X12:X22" si="5">SUM(B12:W12)</f>
        <v>1951.9199999999998</v>
      </c>
      <c r="Y12" s="51"/>
      <c r="Z12" s="63">
        <f>SUM(Z13:Z15)</f>
        <v>5186.9916000000003</v>
      </c>
      <c r="AA12" s="64">
        <f>SUM(AA13:AA15)</f>
        <v>-3723.0515999999998</v>
      </c>
    </row>
    <row r="13" spans="1:30" x14ac:dyDescent="0.2">
      <c r="A13" s="5" t="s">
        <v>32</v>
      </c>
      <c r="B13" s="18">
        <f>'Alexis-Marie-Piaget'!$N13</f>
        <v>0</v>
      </c>
      <c r="C13" s="8">
        <f>'Amphion SA'!$N13</f>
        <v>0</v>
      </c>
      <c r="D13" s="8">
        <f>'Anglex SA'!$N13</f>
        <v>0</v>
      </c>
      <c r="E13" s="8">
        <f>'Atec-cyl SA'!$N13</f>
        <v>0</v>
      </c>
      <c r="F13" s="8">
        <f>'Batiloc SA'!$N13</f>
        <v>0</v>
      </c>
      <c r="G13" s="8">
        <f>'DSMI electronics SA'!$N13</f>
        <v>0</v>
      </c>
      <c r="H13" s="8">
        <f>'E20 Innovations SA'!$N13</f>
        <v>0</v>
      </c>
      <c r="I13" s="8">
        <f>'Immocolor SA'!$N13</f>
        <v>1</v>
      </c>
      <c r="J13" s="8">
        <f>Insulae!$N13</f>
        <v>0</v>
      </c>
      <c r="K13" s="8">
        <f>'La Coupole SA'!$N13</f>
        <v>0</v>
      </c>
      <c r="L13" s="8">
        <f>'Menuiserie Radicchi SA'!$N13</f>
        <v>50.370000000000012</v>
      </c>
      <c r="M13" s="8">
        <f>'MGO Réalisations SA'!$N13</f>
        <v>284.03999999999996</v>
      </c>
      <c r="N13" s="8">
        <f>'Montres Stifani SA en liq'!$N13</f>
        <v>0</v>
      </c>
      <c r="O13" s="8">
        <f>'Pro Immob SA'!$N13</f>
        <v>0</v>
      </c>
      <c r="P13" s="8">
        <f>'Radicchi Promotion'!$N13</f>
        <v>152.57</v>
      </c>
      <c r="Q13" s="8">
        <f>'Radicchi Raffaello'!$N13</f>
        <v>0</v>
      </c>
      <c r="R13" s="8">
        <f>'RM Horlogerie'!$N13</f>
        <v>0</v>
      </c>
      <c r="S13" s="8">
        <f>'RSM SA'!$N13</f>
        <v>0</v>
      </c>
      <c r="T13" s="8">
        <f>'Sareg SA'!$N13</f>
        <v>0</v>
      </c>
      <c r="U13" s="8">
        <f>'Schwarz-Etienne SA'!$N13</f>
        <v>0</v>
      </c>
      <c r="V13" s="8">
        <f>'TMH SA'!$N13</f>
        <v>0</v>
      </c>
      <c r="W13" s="8">
        <f>'Usine de la Charrière SA'!$N13</f>
        <v>0</v>
      </c>
      <c r="X13" s="9">
        <f t="shared" si="5"/>
        <v>487.97999999999996</v>
      </c>
      <c r="Y13" s="51">
        <v>1</v>
      </c>
      <c r="Z13" s="66">
        <f t="shared" si="2"/>
        <v>1852.4970000000001</v>
      </c>
      <c r="AA13" s="65">
        <f t="shared" si="3"/>
        <v>-1364.5170000000001</v>
      </c>
    </row>
    <row r="14" spans="1:30" x14ac:dyDescent="0.2">
      <c r="A14" s="5" t="s">
        <v>33</v>
      </c>
      <c r="B14" s="18">
        <f>'Alexis-Marie-Piaget'!$N14</f>
        <v>0</v>
      </c>
      <c r="C14" s="8">
        <f>'Amphion SA'!$N14</f>
        <v>0</v>
      </c>
      <c r="D14" s="8">
        <f>'Anglex SA'!$N14</f>
        <v>0</v>
      </c>
      <c r="E14" s="8">
        <f>'Atec-cyl SA'!$N14</f>
        <v>0</v>
      </c>
      <c r="F14" s="8">
        <f>'Batiloc SA'!$N14</f>
        <v>0</v>
      </c>
      <c r="G14" s="8">
        <f>'DSMI electronics SA'!$N14</f>
        <v>0</v>
      </c>
      <c r="H14" s="8">
        <f>'E20 Innovations SA'!$N14</f>
        <v>0</v>
      </c>
      <c r="I14" s="8">
        <f>'Immocolor SA'!$N14</f>
        <v>1</v>
      </c>
      <c r="J14" s="8">
        <f>Insulae!$N14</f>
        <v>0</v>
      </c>
      <c r="K14" s="8">
        <f>'La Coupole SA'!$N14</f>
        <v>0</v>
      </c>
      <c r="L14" s="8">
        <f>'Menuiserie Radicchi SA'!$N14</f>
        <v>50.370000000000012</v>
      </c>
      <c r="M14" s="8">
        <f>'MGO Réalisations SA'!$N14</f>
        <v>284.03999999999996</v>
      </c>
      <c r="N14" s="8">
        <f>'Montres Stifani SA en liq'!$N14</f>
        <v>0</v>
      </c>
      <c r="O14" s="8">
        <f>'Pro Immob SA'!$N14</f>
        <v>0</v>
      </c>
      <c r="P14" s="8">
        <f>'Radicchi Promotion'!$N14</f>
        <v>152.57</v>
      </c>
      <c r="Q14" s="8">
        <f>'Radicchi Raffaello'!$N14</f>
        <v>0</v>
      </c>
      <c r="R14" s="8">
        <f>'RM Horlogerie'!$N14</f>
        <v>0</v>
      </c>
      <c r="S14" s="8">
        <f>'RSM SA'!$N14</f>
        <v>0</v>
      </c>
      <c r="T14" s="8">
        <f>'Sareg SA'!$N14</f>
        <v>0</v>
      </c>
      <c r="U14" s="8">
        <f>'Schwarz-Etienne SA'!$N14</f>
        <v>0</v>
      </c>
      <c r="V14" s="8">
        <f>'TMH SA'!$N14</f>
        <v>0</v>
      </c>
      <c r="W14" s="8">
        <f>'Usine de la Charrière SA'!$N14</f>
        <v>0</v>
      </c>
      <c r="X14" s="9">
        <f t="shared" si="5"/>
        <v>487.97999999999996</v>
      </c>
      <c r="Y14" s="51">
        <v>0.8</v>
      </c>
      <c r="Z14" s="66">
        <f t="shared" si="2"/>
        <v>1481.9976000000001</v>
      </c>
      <c r="AA14" s="65">
        <f t="shared" si="3"/>
        <v>-994.01760000000013</v>
      </c>
    </row>
    <row r="15" spans="1:30" x14ac:dyDescent="0.2">
      <c r="A15" s="5" t="s">
        <v>34</v>
      </c>
      <c r="B15" s="18">
        <f>'Alexis-Marie-Piaget'!$N15</f>
        <v>0</v>
      </c>
      <c r="C15" s="8">
        <f>'Amphion SA'!$N15</f>
        <v>0</v>
      </c>
      <c r="D15" s="8">
        <f>'Anglex SA'!$N15</f>
        <v>0</v>
      </c>
      <c r="E15" s="8">
        <f>'Atec-cyl SA'!$N15</f>
        <v>0</v>
      </c>
      <c r="F15" s="8">
        <f>'Batiloc SA'!$N15</f>
        <v>0</v>
      </c>
      <c r="G15" s="8">
        <f>'DSMI electronics SA'!$N15</f>
        <v>0</v>
      </c>
      <c r="H15" s="8">
        <f>'E20 Innovations SA'!$N15</f>
        <v>0</v>
      </c>
      <c r="I15" s="8">
        <f>'Immocolor SA'!$N15</f>
        <v>1</v>
      </c>
      <c r="J15" s="8">
        <f>Insulae!$N15</f>
        <v>0</v>
      </c>
      <c r="K15" s="8">
        <f>'La Coupole SA'!$N15</f>
        <v>0</v>
      </c>
      <c r="L15" s="8">
        <f>'Menuiserie Radicchi SA'!$N15</f>
        <v>50.370000000000012</v>
      </c>
      <c r="M15" s="8">
        <f>'MGO Réalisations SA'!$N15</f>
        <v>284.03999999999996</v>
      </c>
      <c r="N15" s="8">
        <f>'Montres Stifani SA en liq'!$N15</f>
        <v>0</v>
      </c>
      <c r="O15" s="8">
        <f>'Pro Immob SA'!$N15</f>
        <v>0</v>
      </c>
      <c r="P15" s="8">
        <f>'Radicchi Promotion'!$N15</f>
        <v>152.57</v>
      </c>
      <c r="Q15" s="8">
        <f>'Radicchi Raffaello'!$N15</f>
        <v>0</v>
      </c>
      <c r="R15" s="8">
        <f>'RM Horlogerie'!$N15</f>
        <v>0</v>
      </c>
      <c r="S15" s="8">
        <f>'RSM SA'!$N15</f>
        <v>0</v>
      </c>
      <c r="T15" s="8">
        <f>'Sareg SA'!$N15</f>
        <v>0</v>
      </c>
      <c r="U15" s="8">
        <f>'Schwarz-Etienne SA'!$N15</f>
        <v>0</v>
      </c>
      <c r="V15" s="8">
        <f>'TMH SA'!$N15</f>
        <v>0</v>
      </c>
      <c r="W15" s="8">
        <f>'Usine de la Charrière SA'!$N15</f>
        <v>0</v>
      </c>
      <c r="X15" s="9">
        <f t="shared" si="5"/>
        <v>487.97999999999996</v>
      </c>
      <c r="Y15" s="51">
        <v>1</v>
      </c>
      <c r="Z15" s="66">
        <f t="shared" si="2"/>
        <v>1852.4970000000001</v>
      </c>
      <c r="AA15" s="65">
        <f t="shared" si="3"/>
        <v>-1364.5170000000001</v>
      </c>
    </row>
    <row r="16" spans="1:30" x14ac:dyDescent="0.2">
      <c r="A16" s="5" t="s">
        <v>35</v>
      </c>
      <c r="B16" s="18">
        <f>'Alexis-Marie-Piaget'!$N16</f>
        <v>0</v>
      </c>
      <c r="C16" s="8">
        <f>'Amphion SA'!$N16</f>
        <v>0</v>
      </c>
      <c r="D16" s="8">
        <f>'Anglex SA'!$N16</f>
        <v>0</v>
      </c>
      <c r="E16" s="8">
        <f>'Atec-cyl SA'!$N16</f>
        <v>0</v>
      </c>
      <c r="F16" s="8">
        <f>'Batiloc SA'!$N16</f>
        <v>0</v>
      </c>
      <c r="G16" s="8">
        <f>'DSMI electronics SA'!$N16</f>
        <v>0</v>
      </c>
      <c r="H16" s="8">
        <f>'E20 Innovations SA'!$N16</f>
        <v>0</v>
      </c>
      <c r="I16" s="8">
        <f>'Immocolor SA'!$N16</f>
        <v>1</v>
      </c>
      <c r="J16" s="8">
        <f>Insulae!$N16</f>
        <v>0</v>
      </c>
      <c r="K16" s="8">
        <f>'La Coupole SA'!$N16</f>
        <v>0</v>
      </c>
      <c r="L16" s="8">
        <f>'Menuiserie Radicchi SA'!$N16</f>
        <v>50.370000000000012</v>
      </c>
      <c r="M16" s="8">
        <f>'MGO Réalisations SA'!$N16</f>
        <v>284.03999999999996</v>
      </c>
      <c r="N16" s="8">
        <f>'Montres Stifani SA en liq'!$N16</f>
        <v>0</v>
      </c>
      <c r="O16" s="8">
        <f>'Pro Immob SA'!$N16</f>
        <v>0</v>
      </c>
      <c r="P16" s="8">
        <f>'Radicchi Promotion'!$N16</f>
        <v>152.57</v>
      </c>
      <c r="Q16" s="8">
        <f>'Radicchi Raffaello'!$N16</f>
        <v>0</v>
      </c>
      <c r="R16" s="8">
        <f>'RM Horlogerie'!$N16</f>
        <v>0</v>
      </c>
      <c r="S16" s="8">
        <f>'RSM SA'!$N16</f>
        <v>0</v>
      </c>
      <c r="T16" s="8">
        <f>'Sareg SA'!$N16</f>
        <v>0</v>
      </c>
      <c r="U16" s="8">
        <f>'Schwarz-Etienne SA'!$N16</f>
        <v>0</v>
      </c>
      <c r="V16" s="8">
        <f>'TMH SA'!$N16</f>
        <v>0</v>
      </c>
      <c r="W16" s="8">
        <f>'Usine de la Charrière SA'!$N16</f>
        <v>0</v>
      </c>
      <c r="X16" s="9">
        <f t="shared" si="5"/>
        <v>487.97999999999996</v>
      </c>
      <c r="Y16" s="51">
        <v>1</v>
      </c>
      <c r="Z16" s="66">
        <f>$AA$2*Y16</f>
        <v>1852.4970000000001</v>
      </c>
      <c r="AA16" s="65">
        <f>X16-Z16</f>
        <v>-1364.5170000000001</v>
      </c>
    </row>
    <row r="17" spans="1:2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9">
        <f t="shared" si="5"/>
        <v>0</v>
      </c>
      <c r="Y17" s="51"/>
      <c r="Z17" s="66"/>
      <c r="AA17" s="65"/>
    </row>
    <row r="18" spans="1:27" x14ac:dyDescent="0.2">
      <c r="A18" s="16" t="s">
        <v>16</v>
      </c>
      <c r="B18" s="73">
        <f t="shared" ref="B18:W18" si="6">SUM(B19:B22)</f>
        <v>0</v>
      </c>
      <c r="C18" s="56">
        <f t="shared" si="6"/>
        <v>0</v>
      </c>
      <c r="D18" s="56">
        <f t="shared" si="6"/>
        <v>0</v>
      </c>
      <c r="E18" s="56">
        <f t="shared" si="6"/>
        <v>0</v>
      </c>
      <c r="F18" s="56">
        <f t="shared" si="6"/>
        <v>0</v>
      </c>
      <c r="G18" s="56">
        <f t="shared" si="6"/>
        <v>0</v>
      </c>
      <c r="H18" s="56">
        <f t="shared" si="6"/>
        <v>0</v>
      </c>
      <c r="I18" s="56">
        <f t="shared" si="6"/>
        <v>4</v>
      </c>
      <c r="J18" s="56">
        <f t="shared" si="6"/>
        <v>0</v>
      </c>
      <c r="K18" s="56">
        <f t="shared" si="6"/>
        <v>0</v>
      </c>
      <c r="L18" s="56">
        <f t="shared" si="6"/>
        <v>201.48000000000005</v>
      </c>
      <c r="M18" s="56">
        <f t="shared" si="6"/>
        <v>1136.1599999999999</v>
      </c>
      <c r="N18" s="56">
        <f t="shared" si="6"/>
        <v>0</v>
      </c>
      <c r="O18" s="56">
        <f t="shared" si="6"/>
        <v>0</v>
      </c>
      <c r="P18" s="56">
        <f t="shared" si="6"/>
        <v>610.28</v>
      </c>
      <c r="Q18" s="56">
        <f t="shared" si="6"/>
        <v>0</v>
      </c>
      <c r="R18" s="56">
        <f t="shared" si="6"/>
        <v>0</v>
      </c>
      <c r="S18" s="56">
        <f t="shared" si="6"/>
        <v>0</v>
      </c>
      <c r="T18" s="56">
        <f t="shared" si="6"/>
        <v>0</v>
      </c>
      <c r="U18" s="56">
        <f t="shared" si="6"/>
        <v>0</v>
      </c>
      <c r="V18" s="56">
        <f t="shared" si="6"/>
        <v>0</v>
      </c>
      <c r="W18" s="56">
        <f t="shared" si="6"/>
        <v>0</v>
      </c>
      <c r="X18" s="9">
        <f t="shared" si="5"/>
        <v>1951.9199999999998</v>
      </c>
      <c r="Y18" s="51"/>
      <c r="Z18" s="63">
        <f>SUM(Z19:Z22)</f>
        <v>6668.9892</v>
      </c>
      <c r="AA18" s="64">
        <f>SUM(AA19:AA22)</f>
        <v>-4717.0691999999999</v>
      </c>
    </row>
    <row r="19" spans="1:27" x14ac:dyDescent="0.2">
      <c r="A19" s="5" t="s">
        <v>27</v>
      </c>
      <c r="B19" s="18">
        <f>'Alexis-Marie-Piaget'!$N19</f>
        <v>0</v>
      </c>
      <c r="C19" s="8">
        <f>'Amphion SA'!$N19</f>
        <v>0</v>
      </c>
      <c r="D19" s="8">
        <f>'Anglex SA'!$N19</f>
        <v>0</v>
      </c>
      <c r="E19" s="8">
        <f>'Atec-cyl SA'!$N19</f>
        <v>0</v>
      </c>
      <c r="F19" s="8">
        <f>'Batiloc SA'!$N19</f>
        <v>0</v>
      </c>
      <c r="G19" s="8">
        <f>'DSMI electronics SA'!$N19</f>
        <v>0</v>
      </c>
      <c r="H19" s="8">
        <f>'E20 Innovations SA'!$N19</f>
        <v>0</v>
      </c>
      <c r="I19" s="8">
        <f>'Immocolor SA'!$N19</f>
        <v>1</v>
      </c>
      <c r="J19" s="8">
        <f>Insulae!$N19</f>
        <v>0</v>
      </c>
      <c r="K19" s="8">
        <f>'La Coupole SA'!$N19</f>
        <v>0</v>
      </c>
      <c r="L19" s="8">
        <f>'Menuiserie Radicchi SA'!$N19</f>
        <v>50.370000000000012</v>
      </c>
      <c r="M19" s="8">
        <f>'MGO Réalisations SA'!$N19</f>
        <v>284.03999999999996</v>
      </c>
      <c r="N19" s="8">
        <f>'Montres Stifani SA en liq'!$N19</f>
        <v>0</v>
      </c>
      <c r="O19" s="8">
        <f>'Pro Immob SA'!$N19</f>
        <v>0</v>
      </c>
      <c r="P19" s="8">
        <f>'Radicchi Promotion'!$N19</f>
        <v>152.57</v>
      </c>
      <c r="Q19" s="8">
        <f>'Radicchi Raffaello'!$N19</f>
        <v>0</v>
      </c>
      <c r="R19" s="8">
        <f>'RM Horlogerie'!$N19</f>
        <v>0</v>
      </c>
      <c r="S19" s="8">
        <f>'RSM SA'!$N19</f>
        <v>0</v>
      </c>
      <c r="T19" s="8">
        <f>'Sareg SA'!$N19</f>
        <v>0</v>
      </c>
      <c r="U19" s="8">
        <f>'Schwarz-Etienne SA'!$N19</f>
        <v>0</v>
      </c>
      <c r="V19" s="8">
        <f>'TMH SA'!$N19</f>
        <v>0</v>
      </c>
      <c r="W19" s="8">
        <f>'Usine de la Charrière SA'!$N19</f>
        <v>0</v>
      </c>
      <c r="X19" s="9">
        <f t="shared" si="5"/>
        <v>487.97999999999996</v>
      </c>
      <c r="Y19" s="51">
        <v>1</v>
      </c>
      <c r="Z19" s="66">
        <f t="shared" si="2"/>
        <v>1852.4970000000001</v>
      </c>
      <c r="AA19" s="65">
        <f t="shared" si="3"/>
        <v>-1364.5170000000001</v>
      </c>
    </row>
    <row r="20" spans="1:27" x14ac:dyDescent="0.2">
      <c r="A20" s="5" t="s">
        <v>28</v>
      </c>
      <c r="B20" s="18">
        <f>'Alexis-Marie-Piaget'!$N20</f>
        <v>0</v>
      </c>
      <c r="C20" s="8">
        <f>'Amphion SA'!$N20</f>
        <v>0</v>
      </c>
      <c r="D20" s="8">
        <f>'Anglex SA'!$N20</f>
        <v>0</v>
      </c>
      <c r="E20" s="8">
        <f>'Atec-cyl SA'!$N20</f>
        <v>0</v>
      </c>
      <c r="F20" s="8">
        <f>'Batiloc SA'!$N20</f>
        <v>0</v>
      </c>
      <c r="G20" s="8">
        <f>'DSMI electronics SA'!$N20</f>
        <v>0</v>
      </c>
      <c r="H20" s="8">
        <f>'E20 Innovations SA'!$N20</f>
        <v>0</v>
      </c>
      <c r="I20" s="8">
        <f>'Immocolor SA'!$N20</f>
        <v>1</v>
      </c>
      <c r="J20" s="8">
        <f>Insulae!$N20</f>
        <v>0</v>
      </c>
      <c r="K20" s="8">
        <f>'La Coupole SA'!$N20</f>
        <v>0</v>
      </c>
      <c r="L20" s="8">
        <f>'Menuiserie Radicchi SA'!$N20</f>
        <v>50.370000000000012</v>
      </c>
      <c r="M20" s="8">
        <f>'MGO Réalisations SA'!$N20</f>
        <v>284.03999999999996</v>
      </c>
      <c r="N20" s="8">
        <f>'Montres Stifani SA en liq'!$N20</f>
        <v>0</v>
      </c>
      <c r="O20" s="8">
        <f>'Pro Immob SA'!$N20</f>
        <v>0</v>
      </c>
      <c r="P20" s="8">
        <f>'Radicchi Promotion'!$N20</f>
        <v>152.57</v>
      </c>
      <c r="Q20" s="8">
        <f>'Radicchi Raffaello'!$N20</f>
        <v>0</v>
      </c>
      <c r="R20" s="8">
        <f>'RM Horlogerie'!$N20</f>
        <v>0</v>
      </c>
      <c r="S20" s="8">
        <f>'RSM SA'!$N20</f>
        <v>0</v>
      </c>
      <c r="T20" s="8">
        <f>'Sareg SA'!$N20</f>
        <v>0</v>
      </c>
      <c r="U20" s="8">
        <f>'Schwarz-Etienne SA'!$N20</f>
        <v>0</v>
      </c>
      <c r="V20" s="8">
        <f>'TMH SA'!$N20</f>
        <v>0</v>
      </c>
      <c r="W20" s="8">
        <f>'Usine de la Charrière SA'!$N20</f>
        <v>0</v>
      </c>
      <c r="X20" s="9">
        <f t="shared" si="5"/>
        <v>487.97999999999996</v>
      </c>
      <c r="Y20" s="51">
        <v>1</v>
      </c>
      <c r="Z20" s="66">
        <f t="shared" si="2"/>
        <v>1852.4970000000001</v>
      </c>
      <c r="AA20" s="65">
        <f t="shared" si="3"/>
        <v>-1364.5170000000001</v>
      </c>
    </row>
    <row r="21" spans="1:27" x14ac:dyDescent="0.2">
      <c r="A21" s="5" t="s">
        <v>36</v>
      </c>
      <c r="B21" s="18">
        <f>'Alexis-Marie-Piaget'!$N21</f>
        <v>0</v>
      </c>
      <c r="C21" s="8">
        <f>'Amphion SA'!$N21</f>
        <v>0</v>
      </c>
      <c r="D21" s="8">
        <f>'Anglex SA'!$N21</f>
        <v>0</v>
      </c>
      <c r="E21" s="8">
        <f>'Atec-cyl SA'!$N21</f>
        <v>0</v>
      </c>
      <c r="F21" s="8">
        <f>'Batiloc SA'!$N21</f>
        <v>0</v>
      </c>
      <c r="G21" s="8">
        <f>'DSMI electronics SA'!$N21</f>
        <v>0</v>
      </c>
      <c r="H21" s="8">
        <f>'E20 Innovations SA'!$N21</f>
        <v>0</v>
      </c>
      <c r="I21" s="8">
        <f>'Immocolor SA'!$N21</f>
        <v>1</v>
      </c>
      <c r="J21" s="8">
        <f>Insulae!$N21</f>
        <v>0</v>
      </c>
      <c r="K21" s="8">
        <f>'La Coupole SA'!$N21</f>
        <v>0</v>
      </c>
      <c r="L21" s="8">
        <f>'Menuiserie Radicchi SA'!$N21</f>
        <v>50.370000000000012</v>
      </c>
      <c r="M21" s="8">
        <f>'MGO Réalisations SA'!$N21</f>
        <v>284.03999999999996</v>
      </c>
      <c r="N21" s="8">
        <f>'Montres Stifani SA en liq'!$N21</f>
        <v>0</v>
      </c>
      <c r="O21" s="8">
        <f>'Pro Immob SA'!$N21</f>
        <v>0</v>
      </c>
      <c r="P21" s="8">
        <f>'Radicchi Promotion'!$N21</f>
        <v>152.57</v>
      </c>
      <c r="Q21" s="8">
        <f>'Radicchi Raffaello'!$N21</f>
        <v>0</v>
      </c>
      <c r="R21" s="8">
        <f>'RM Horlogerie'!$N21</f>
        <v>0</v>
      </c>
      <c r="S21" s="8">
        <f>'RSM SA'!$N21</f>
        <v>0</v>
      </c>
      <c r="T21" s="8">
        <f>'Sareg SA'!$N21</f>
        <v>0</v>
      </c>
      <c r="U21" s="8">
        <f>'Schwarz-Etienne SA'!$N21</f>
        <v>0</v>
      </c>
      <c r="V21" s="8">
        <f>'TMH SA'!$N21</f>
        <v>0</v>
      </c>
      <c r="W21" s="8">
        <f>'Usine de la Charrière SA'!$N21</f>
        <v>0</v>
      </c>
      <c r="X21" s="9">
        <f t="shared" si="5"/>
        <v>487.97999999999996</v>
      </c>
      <c r="Y21" s="51">
        <v>0.9</v>
      </c>
      <c r="Z21" s="66">
        <f t="shared" si="2"/>
        <v>1667.2473</v>
      </c>
      <c r="AA21" s="65">
        <f t="shared" si="3"/>
        <v>-1179.2673</v>
      </c>
    </row>
    <row r="22" spans="1:27" x14ac:dyDescent="0.2">
      <c r="A22" s="5" t="s">
        <v>62</v>
      </c>
      <c r="B22" s="18">
        <f>'Alexis-Marie-Piaget'!$N22</f>
        <v>0</v>
      </c>
      <c r="C22" s="8">
        <f>'Amphion SA'!$N22</f>
        <v>0</v>
      </c>
      <c r="D22" s="8">
        <f>'Anglex SA'!$N22</f>
        <v>0</v>
      </c>
      <c r="E22" s="8">
        <f>'Atec-cyl SA'!$N22</f>
        <v>0</v>
      </c>
      <c r="F22" s="8">
        <f>'Batiloc SA'!$N22</f>
        <v>0</v>
      </c>
      <c r="G22" s="8">
        <f>'DSMI electronics SA'!$N22</f>
        <v>0</v>
      </c>
      <c r="H22" s="8">
        <f>'E20 Innovations SA'!$N22</f>
        <v>0</v>
      </c>
      <c r="I22" s="8">
        <f>'Immocolor SA'!$N22</f>
        <v>1</v>
      </c>
      <c r="J22" s="8">
        <f>Insulae!$N22</f>
        <v>0</v>
      </c>
      <c r="K22" s="8">
        <f>'La Coupole SA'!$N22</f>
        <v>0</v>
      </c>
      <c r="L22" s="8">
        <f>'Menuiserie Radicchi SA'!$N22</f>
        <v>50.370000000000012</v>
      </c>
      <c r="M22" s="8">
        <f>'MGO Réalisations SA'!$N22</f>
        <v>284.03999999999996</v>
      </c>
      <c r="N22" s="8">
        <f>'Montres Stifani SA en liq'!$N22</f>
        <v>0</v>
      </c>
      <c r="O22" s="8">
        <f>'Pro Immob SA'!$N22</f>
        <v>0</v>
      </c>
      <c r="P22" s="8">
        <f>'Radicchi Promotion'!$N22</f>
        <v>152.57</v>
      </c>
      <c r="Q22" s="8">
        <f>'Radicchi Raffaello'!$N22</f>
        <v>0</v>
      </c>
      <c r="R22" s="8">
        <f>'RM Horlogerie'!$N22</f>
        <v>0</v>
      </c>
      <c r="S22" s="8">
        <f>'RSM SA'!$N22</f>
        <v>0</v>
      </c>
      <c r="T22" s="8">
        <f>'Sareg SA'!$N22</f>
        <v>0</v>
      </c>
      <c r="U22" s="8">
        <f>'Schwarz-Etienne SA'!$N22</f>
        <v>0</v>
      </c>
      <c r="V22" s="8">
        <f>'TMH SA'!$N22</f>
        <v>0</v>
      </c>
      <c r="W22" s="8">
        <f>'Usine de la Charrière SA'!$N22</f>
        <v>0</v>
      </c>
      <c r="X22" s="9">
        <f t="shared" si="5"/>
        <v>487.97999999999996</v>
      </c>
      <c r="Y22" s="51">
        <v>0.7</v>
      </c>
      <c r="Z22" s="66">
        <f t="shared" si="2"/>
        <v>1296.7479000000001</v>
      </c>
      <c r="AA22" s="65">
        <f t="shared" si="3"/>
        <v>-808.76790000000005</v>
      </c>
    </row>
    <row r="23" spans="1:27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9"/>
      <c r="Y23" s="51"/>
      <c r="Z23" s="66"/>
      <c r="AA23" s="65"/>
    </row>
    <row r="24" spans="1:27" x14ac:dyDescent="0.2">
      <c r="A24" s="16" t="s">
        <v>18</v>
      </c>
      <c r="B24" s="73">
        <f>SUM(B25)</f>
        <v>0</v>
      </c>
      <c r="C24" s="56">
        <f t="shared" ref="C24:W24" si="7">SUM(C25)</f>
        <v>0</v>
      </c>
      <c r="D24" s="56">
        <f t="shared" si="7"/>
        <v>0</v>
      </c>
      <c r="E24" s="56">
        <f t="shared" si="7"/>
        <v>0</v>
      </c>
      <c r="F24" s="56">
        <f t="shared" si="7"/>
        <v>0</v>
      </c>
      <c r="G24" s="56">
        <f t="shared" si="7"/>
        <v>0</v>
      </c>
      <c r="H24" s="56">
        <f t="shared" si="7"/>
        <v>0</v>
      </c>
      <c r="I24" s="56">
        <f t="shared" si="7"/>
        <v>1</v>
      </c>
      <c r="J24" s="56">
        <f t="shared" si="7"/>
        <v>0</v>
      </c>
      <c r="K24" s="56">
        <f t="shared" si="7"/>
        <v>0</v>
      </c>
      <c r="L24" s="56">
        <f t="shared" si="7"/>
        <v>50.370000000000012</v>
      </c>
      <c r="M24" s="56">
        <f t="shared" si="7"/>
        <v>284.03999999999996</v>
      </c>
      <c r="N24" s="56">
        <f t="shared" si="7"/>
        <v>0</v>
      </c>
      <c r="O24" s="56">
        <f t="shared" si="7"/>
        <v>0</v>
      </c>
      <c r="P24" s="56"/>
      <c r="Q24" s="56">
        <f t="shared" si="7"/>
        <v>0</v>
      </c>
      <c r="R24" s="56">
        <f t="shared" si="7"/>
        <v>0</v>
      </c>
      <c r="S24" s="56">
        <f t="shared" si="7"/>
        <v>0</v>
      </c>
      <c r="T24" s="56">
        <f t="shared" si="7"/>
        <v>0</v>
      </c>
      <c r="U24" s="56">
        <f t="shared" si="7"/>
        <v>0</v>
      </c>
      <c r="V24" s="56">
        <f t="shared" si="7"/>
        <v>0</v>
      </c>
      <c r="W24" s="56">
        <f t="shared" si="7"/>
        <v>0</v>
      </c>
      <c r="X24" s="50">
        <f>SUM(B24:W24)</f>
        <v>335.40999999999997</v>
      </c>
      <c r="Y24" s="51"/>
      <c r="Z24" s="63">
        <f>SUM(Z25)</f>
        <v>1759.8721499999999</v>
      </c>
      <c r="AA24" s="64">
        <f>SUM(AA25)</f>
        <v>-1271.8921499999999</v>
      </c>
    </row>
    <row r="25" spans="1:27" x14ac:dyDescent="0.2">
      <c r="A25" s="5" t="s">
        <v>37</v>
      </c>
      <c r="B25" s="18">
        <f>'Alexis-Marie-Piaget'!$N25</f>
        <v>0</v>
      </c>
      <c r="C25" s="8">
        <f>'Amphion SA'!$N25</f>
        <v>0</v>
      </c>
      <c r="D25" s="8">
        <f>'Anglex SA'!$N25</f>
        <v>0</v>
      </c>
      <c r="E25" s="8">
        <f>'Atec-cyl SA'!$N25</f>
        <v>0</v>
      </c>
      <c r="F25" s="8">
        <f>'Batiloc SA'!$N25</f>
        <v>0</v>
      </c>
      <c r="G25" s="8">
        <f>'DSMI electronics SA'!$N25</f>
        <v>0</v>
      </c>
      <c r="H25" s="8">
        <f>'E20 Innovations SA'!$N25</f>
        <v>0</v>
      </c>
      <c r="I25" s="8">
        <f>'Immocolor SA'!$N25</f>
        <v>1</v>
      </c>
      <c r="J25" s="8">
        <f>Insulae!$N25</f>
        <v>0</v>
      </c>
      <c r="K25" s="8">
        <f>'La Coupole SA'!$N25</f>
        <v>0</v>
      </c>
      <c r="L25" s="8">
        <f>'Menuiserie Radicchi SA'!$N25</f>
        <v>50.370000000000012</v>
      </c>
      <c r="M25" s="8">
        <f>'MGO Réalisations SA'!$N25</f>
        <v>284.03999999999996</v>
      </c>
      <c r="N25" s="8">
        <f>'Montres Stifani SA en liq'!$N25</f>
        <v>0</v>
      </c>
      <c r="O25" s="8">
        <f>'Pro Immob SA'!$N25</f>
        <v>0</v>
      </c>
      <c r="P25" s="8">
        <f>'Radicchi Promotion'!$N25</f>
        <v>152.57</v>
      </c>
      <c r="Q25" s="8">
        <f>'Radicchi Raffaello'!$N25</f>
        <v>0</v>
      </c>
      <c r="R25" s="8">
        <f>'RM Horlogerie'!$N25</f>
        <v>0</v>
      </c>
      <c r="S25" s="8">
        <f>'RSM SA'!$N25</f>
        <v>0</v>
      </c>
      <c r="T25" s="8">
        <f>'Sareg SA'!$N25</f>
        <v>0</v>
      </c>
      <c r="U25" s="8">
        <f>'Schwarz-Etienne SA'!$N25</f>
        <v>0</v>
      </c>
      <c r="V25" s="8">
        <f>'TMH SA'!$N25</f>
        <v>0</v>
      </c>
      <c r="W25" s="8">
        <f>'Usine de la Charrière SA'!$N25</f>
        <v>0</v>
      </c>
      <c r="X25" s="9">
        <f>SUM(B25:W25)</f>
        <v>487.97999999999996</v>
      </c>
      <c r="Y25" s="51">
        <v>0.95</v>
      </c>
      <c r="Z25" s="66">
        <f t="shared" si="2"/>
        <v>1759.8721499999999</v>
      </c>
      <c r="AA25" s="65">
        <f t="shared" si="3"/>
        <v>-1271.8921499999999</v>
      </c>
    </row>
    <row r="26" spans="1:27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9"/>
      <c r="Y26" s="51"/>
      <c r="Z26" s="54"/>
      <c r="AA26" s="55"/>
    </row>
    <row r="27" spans="1:27" x14ac:dyDescent="0.2">
      <c r="A27" s="39" t="s">
        <v>2</v>
      </c>
      <c r="B27" s="57">
        <f t="shared" ref="B27:X27" si="8">SUM(B5:B26)/2</f>
        <v>0</v>
      </c>
      <c r="C27" s="57">
        <f t="shared" si="8"/>
        <v>0</v>
      </c>
      <c r="D27" s="78">
        <f t="shared" si="8"/>
        <v>0</v>
      </c>
      <c r="E27" s="76">
        <f t="shared" si="8"/>
        <v>0</v>
      </c>
      <c r="F27" s="76">
        <f t="shared" si="8"/>
        <v>0</v>
      </c>
      <c r="G27" s="76">
        <f t="shared" si="8"/>
        <v>0</v>
      </c>
      <c r="H27" s="76">
        <f t="shared" si="8"/>
        <v>0</v>
      </c>
      <c r="I27" s="76">
        <f t="shared" si="8"/>
        <v>12</v>
      </c>
      <c r="J27" s="76">
        <f t="shared" si="8"/>
        <v>0</v>
      </c>
      <c r="K27" s="76">
        <f t="shared" si="8"/>
        <v>0</v>
      </c>
      <c r="L27" s="76">
        <f t="shared" si="8"/>
        <v>604.44000000000028</v>
      </c>
      <c r="M27" s="76">
        <f t="shared" si="8"/>
        <v>3408.4799999999996</v>
      </c>
      <c r="N27" s="76">
        <f t="shared" si="8"/>
        <v>0</v>
      </c>
      <c r="O27" s="76">
        <f t="shared" si="8"/>
        <v>0</v>
      </c>
      <c r="P27" s="76">
        <f t="shared" si="8"/>
        <v>1754.5550000000001</v>
      </c>
      <c r="Q27" s="76">
        <f t="shared" si="8"/>
        <v>0</v>
      </c>
      <c r="R27" s="76">
        <f t="shared" si="8"/>
        <v>0</v>
      </c>
      <c r="S27" s="76">
        <f t="shared" si="8"/>
        <v>0</v>
      </c>
      <c r="T27" s="76">
        <f t="shared" si="8"/>
        <v>0</v>
      </c>
      <c r="U27" s="76">
        <f t="shared" si="8"/>
        <v>0</v>
      </c>
      <c r="V27" s="76">
        <f t="shared" si="8"/>
        <v>0</v>
      </c>
      <c r="W27" s="77">
        <f t="shared" si="8"/>
        <v>25</v>
      </c>
      <c r="X27" s="57">
        <f t="shared" si="8"/>
        <v>5804.4749999999976</v>
      </c>
      <c r="Y27" s="58"/>
      <c r="Z27" s="54"/>
      <c r="AA27" s="53"/>
    </row>
    <row r="28" spans="1:27" x14ac:dyDescent="0.2">
      <c r="A28" s="5" t="s">
        <v>24</v>
      </c>
      <c r="B28" s="74">
        <f>'Alexis-Marie-Piaget'!N27</f>
        <v>0</v>
      </c>
      <c r="C28" s="43">
        <f>'Amphion SA'!N26</f>
        <v>0</v>
      </c>
      <c r="D28" s="43">
        <f>'Anglex SA'!N26</f>
        <v>0</v>
      </c>
      <c r="E28" s="43">
        <f>'Atec-cyl SA'!N26</f>
        <v>0</v>
      </c>
      <c r="F28" s="43">
        <f>'Batiloc SA'!N26</f>
        <v>0</v>
      </c>
      <c r="G28" s="43">
        <f>'Batiloc SA'!O26</f>
        <v>0</v>
      </c>
      <c r="H28" s="43">
        <f>'Batiloc SA'!P26</f>
        <v>0</v>
      </c>
      <c r="I28" s="43">
        <f>'Immocolor SA'!N26</f>
        <v>0</v>
      </c>
      <c r="J28" s="43">
        <f>Insulae!N27</f>
        <v>0</v>
      </c>
      <c r="K28" s="43">
        <f>'La Coupole SA'!N26</f>
        <v>0</v>
      </c>
      <c r="L28" s="43">
        <f>'Menuiserie Radicchi SA'!N26</f>
        <v>0</v>
      </c>
      <c r="M28" s="43">
        <f>'MGO Réalisations SA'!N26</f>
        <v>0</v>
      </c>
      <c r="N28" s="43">
        <f>'Montres Stifani SA en liq'!N26</f>
        <v>0</v>
      </c>
      <c r="O28" s="43">
        <f>'Pro Immob SA'!N26</f>
        <v>0</v>
      </c>
      <c r="P28" s="43"/>
      <c r="Q28" s="43">
        <f>'Radicchi Promotion'!N27</f>
        <v>1830.8399999999995</v>
      </c>
      <c r="R28" s="43">
        <f>'Radicchi Raffaello'!N28</f>
        <v>0</v>
      </c>
      <c r="S28" s="43">
        <f>'RSM SA'!N27</f>
        <v>0</v>
      </c>
      <c r="T28" s="43">
        <f>'RSM SA'!O27</f>
        <v>0</v>
      </c>
      <c r="U28" s="43">
        <f>'Sareg SA'!N27</f>
        <v>0</v>
      </c>
      <c r="V28" s="43">
        <f>'Schwarz-Etienne SA'!N27</f>
        <v>0</v>
      </c>
      <c r="W28" s="43">
        <f>'TMH SA'!N27</f>
        <v>0</v>
      </c>
      <c r="X28" s="59">
        <f>SUM(B28:W28)</f>
        <v>1830.8399999999995</v>
      </c>
      <c r="Y28" s="58"/>
      <c r="Z28" s="52"/>
      <c r="AA28" s="53"/>
    </row>
    <row r="29" spans="1:27" ht="13.5" thickBot="1" x14ac:dyDescent="0.25">
      <c r="A29" s="26"/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9"/>
      <c r="Y29" s="60"/>
      <c r="Z29" s="61"/>
      <c r="AA29" s="62"/>
    </row>
    <row r="30" spans="1:27" x14ac:dyDescent="0.2">
      <c r="C30" s="71"/>
    </row>
    <row r="31" spans="1:27" x14ac:dyDescent="0.2">
      <c r="C31" s="71"/>
      <c r="W31" s="75"/>
    </row>
    <row r="32" spans="1:27" x14ac:dyDescent="0.2">
      <c r="C32" s="71"/>
    </row>
    <row r="33" spans="3:3" x14ac:dyDescent="0.2">
      <c r="C33" s="71"/>
    </row>
    <row r="34" spans="3:3" x14ac:dyDescent="0.2">
      <c r="C34" s="71"/>
    </row>
    <row r="35" spans="3:3" x14ac:dyDescent="0.2">
      <c r="C35" s="71"/>
    </row>
    <row r="36" spans="3:3" x14ac:dyDescent="0.2">
      <c r="C36" s="71"/>
    </row>
    <row r="37" spans="3:3" x14ac:dyDescent="0.2">
      <c r="C37" s="71"/>
    </row>
    <row r="38" spans="3:3" x14ac:dyDescent="0.2">
      <c r="C38" s="71"/>
    </row>
    <row r="39" spans="3:3" x14ac:dyDescent="0.2">
      <c r="C39" s="71"/>
    </row>
    <row r="40" spans="3:3" x14ac:dyDescent="0.2">
      <c r="C40" s="71"/>
    </row>
    <row r="41" spans="3:3" x14ac:dyDescent="0.2">
      <c r="C41" s="71"/>
    </row>
    <row r="42" spans="3:3" x14ac:dyDescent="0.2">
      <c r="C42" s="71"/>
    </row>
    <row r="43" spans="3:3" x14ac:dyDescent="0.2">
      <c r="C43" s="71"/>
    </row>
    <row r="44" spans="3:3" x14ac:dyDescent="0.2">
      <c r="C44" s="71"/>
    </row>
    <row r="45" spans="3:3" x14ac:dyDescent="0.2">
      <c r="C45" s="71"/>
    </row>
    <row r="46" spans="3:3" x14ac:dyDescent="0.2">
      <c r="C46" s="71"/>
    </row>
    <row r="47" spans="3:3" x14ac:dyDescent="0.2">
      <c r="C47" s="71"/>
    </row>
    <row r="48" spans="3:3" x14ac:dyDescent="0.2">
      <c r="C48" s="71"/>
    </row>
    <row r="49" spans="3:3" x14ac:dyDescent="0.2">
      <c r="C49" s="71"/>
    </row>
    <row r="50" spans="3:3" x14ac:dyDescent="0.2">
      <c r="C50" s="71"/>
    </row>
    <row r="51" spans="3:3" x14ac:dyDescent="0.2">
      <c r="C51" s="71"/>
    </row>
    <row r="52" spans="3:3" x14ac:dyDescent="0.2">
      <c r="C52" s="71"/>
    </row>
    <row r="53" spans="3:3" x14ac:dyDescent="0.2">
      <c r="C53" s="71"/>
    </row>
    <row r="54" spans="3:3" x14ac:dyDescent="0.2">
      <c r="C54" s="71"/>
    </row>
    <row r="55" spans="3:3" x14ac:dyDescent="0.2">
      <c r="C55" s="71"/>
    </row>
    <row r="56" spans="3:3" x14ac:dyDescent="0.2">
      <c r="C56" s="71"/>
    </row>
    <row r="57" spans="3:3" x14ac:dyDescent="0.2">
      <c r="C57" s="71"/>
    </row>
    <row r="58" spans="3:3" x14ac:dyDescent="0.2">
      <c r="C58" s="71"/>
    </row>
    <row r="59" spans="3:3" x14ac:dyDescent="0.2">
      <c r="C59" s="71"/>
    </row>
    <row r="60" spans="3:3" x14ac:dyDescent="0.2">
      <c r="C60" s="71"/>
    </row>
    <row r="61" spans="3:3" x14ac:dyDescent="0.2">
      <c r="C61" s="71"/>
    </row>
    <row r="62" spans="3:3" x14ac:dyDescent="0.2">
      <c r="C62" s="71"/>
    </row>
    <row r="63" spans="3:3" x14ac:dyDescent="0.2">
      <c r="C63" s="71"/>
    </row>
    <row r="64" spans="3:3" x14ac:dyDescent="0.2">
      <c r="C64" s="71"/>
    </row>
    <row r="65" spans="3:3" x14ac:dyDescent="0.2">
      <c r="C65" s="71"/>
    </row>
    <row r="66" spans="3:3" x14ac:dyDescent="0.2">
      <c r="C66" s="71"/>
    </row>
    <row r="67" spans="3:3" x14ac:dyDescent="0.2">
      <c r="C67" s="71"/>
    </row>
    <row r="68" spans="3:3" x14ac:dyDescent="0.2">
      <c r="C68" s="71"/>
    </row>
    <row r="69" spans="3:3" x14ac:dyDescent="0.2">
      <c r="C69" s="71"/>
    </row>
    <row r="70" spans="3:3" x14ac:dyDescent="0.2">
      <c r="C70" s="71"/>
    </row>
    <row r="71" spans="3:3" x14ac:dyDescent="0.2">
      <c r="C71" s="71"/>
    </row>
    <row r="72" spans="3:3" x14ac:dyDescent="0.2">
      <c r="C72" s="71"/>
    </row>
    <row r="73" spans="3:3" x14ac:dyDescent="0.2">
      <c r="C73" s="71"/>
    </row>
    <row r="74" spans="3:3" x14ac:dyDescent="0.2">
      <c r="C74" s="71"/>
    </row>
    <row r="75" spans="3:3" x14ac:dyDescent="0.2">
      <c r="C75" s="71"/>
    </row>
    <row r="76" spans="3:3" x14ac:dyDescent="0.2">
      <c r="C76" s="71"/>
    </row>
    <row r="77" spans="3:3" x14ac:dyDescent="0.2">
      <c r="C77" s="71"/>
    </row>
    <row r="78" spans="3:3" x14ac:dyDescent="0.2">
      <c r="C78" s="71"/>
    </row>
    <row r="79" spans="3:3" x14ac:dyDescent="0.2">
      <c r="C79" s="71"/>
    </row>
    <row r="80" spans="3:3" x14ac:dyDescent="0.2">
      <c r="C80" s="71"/>
    </row>
    <row r="81" spans="3:3" x14ac:dyDescent="0.2">
      <c r="C81" s="71"/>
    </row>
    <row r="82" spans="3:3" x14ac:dyDescent="0.2">
      <c r="C82" s="71"/>
    </row>
    <row r="83" spans="3:3" x14ac:dyDescent="0.2">
      <c r="C83" s="71"/>
    </row>
    <row r="84" spans="3:3" x14ac:dyDescent="0.2">
      <c r="C84" s="71"/>
    </row>
    <row r="85" spans="3:3" x14ac:dyDescent="0.2">
      <c r="C85" s="71"/>
    </row>
    <row r="86" spans="3:3" x14ac:dyDescent="0.2">
      <c r="C86" s="71"/>
    </row>
    <row r="87" spans="3:3" x14ac:dyDescent="0.2">
      <c r="C87" s="71"/>
    </row>
    <row r="88" spans="3:3" x14ac:dyDescent="0.2">
      <c r="C88" s="71"/>
    </row>
    <row r="89" spans="3:3" x14ac:dyDescent="0.2">
      <c r="C89" s="71"/>
    </row>
    <row r="90" spans="3:3" x14ac:dyDescent="0.2">
      <c r="C90" s="71"/>
    </row>
    <row r="91" spans="3:3" x14ac:dyDescent="0.2">
      <c r="C91" s="71"/>
    </row>
    <row r="92" spans="3:3" x14ac:dyDescent="0.2">
      <c r="C92" s="71"/>
    </row>
    <row r="93" spans="3:3" x14ac:dyDescent="0.2">
      <c r="C93" s="71"/>
    </row>
    <row r="94" spans="3:3" x14ac:dyDescent="0.2">
      <c r="C94" s="71"/>
    </row>
    <row r="95" spans="3:3" x14ac:dyDescent="0.2">
      <c r="C95" s="71"/>
    </row>
  </sheetData>
  <sortState ref="AC5:AC28">
    <sortCondition ref="AC5"/>
  </sortState>
  <mergeCells count="2">
    <mergeCell ref="Y2:Z3"/>
    <mergeCell ref="AA2:AA3"/>
  </mergeCells>
  <phoneticPr fontId="0" type="noConversion"/>
  <hyperlinks>
    <hyperlink ref="J2" r:id="rId1"/>
  </hyperlinks>
  <printOptions horizontalCentered="1"/>
  <pageMargins left="0.19685039370078741" right="0.19685039370078741" top="0.39370078740157483" bottom="0.31496062992125984" header="0.27559055118110237" footer="0.15748031496062992"/>
  <pageSetup paperSize="9" scale="38" fitToHeight="0" orientation="landscape" r:id="rId2"/>
  <headerFooter alignWithMargins="0">
    <oddFooter>&amp;L&amp;8Distribution : RH / RR / ID&amp;R&amp;8&amp;F - &amp;D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1</vt:i4>
      </vt:variant>
    </vt:vector>
  </HeadingPairs>
  <TitlesOfParts>
    <vt:vector size="24" baseType="lpstr">
      <vt:lpstr>Alexis-Marie-Piaget</vt:lpstr>
      <vt:lpstr>Amphion SA</vt:lpstr>
      <vt:lpstr>Anglex SA</vt:lpstr>
      <vt:lpstr>Atec-cyl SA</vt:lpstr>
      <vt:lpstr>Batiloc SA</vt:lpstr>
      <vt:lpstr>DSMI electronics SA</vt:lpstr>
      <vt:lpstr>E20 Innovations SA</vt:lpstr>
      <vt:lpstr>Immocolor SA</vt:lpstr>
      <vt:lpstr>Insulae</vt:lpstr>
      <vt:lpstr>La Coupole SA</vt:lpstr>
      <vt:lpstr>Menuiserie Radicchi SA</vt:lpstr>
      <vt:lpstr>MGO Réalisations SA</vt:lpstr>
      <vt:lpstr>Montres Stifani SA en liq</vt:lpstr>
      <vt:lpstr>Pro Immob SA</vt:lpstr>
      <vt:lpstr>Radicchi Promotion</vt:lpstr>
      <vt:lpstr>Radicchi Raffaello</vt:lpstr>
      <vt:lpstr>RM Horlogerie</vt:lpstr>
      <vt:lpstr>RSM SA</vt:lpstr>
      <vt:lpstr>Sareg SA</vt:lpstr>
      <vt:lpstr>Schwarz-Etienne SA</vt:lpstr>
      <vt:lpstr>TMH SA</vt:lpstr>
      <vt:lpstr>Usine de la Charrière SA</vt:lpstr>
      <vt:lpstr>RECAPITULATION</vt:lpstr>
      <vt:lpstr>'Schwarz-Etienne SA'!Zone_d_impression</vt:lpstr>
    </vt:vector>
  </TitlesOfParts>
  <Company>Proimmob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Radicchi</dc:creator>
  <cp:lastModifiedBy>gmb</cp:lastModifiedBy>
  <cp:lastPrinted>2015-07-10T05:05:03Z</cp:lastPrinted>
  <dcterms:created xsi:type="dcterms:W3CDTF">2003-11-21T07:24:51Z</dcterms:created>
  <dcterms:modified xsi:type="dcterms:W3CDTF">2015-07-17T06:53:20Z</dcterms:modified>
</cp:coreProperties>
</file>