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8565"/>
  </bookViews>
  <sheets>
    <sheet name="Service" sheetId="1" r:id="rId1"/>
    <sheet name="Entrees" sheetId="3" state="hidden" r:id="rId2"/>
    <sheet name="Services" sheetId="5" state="hidden" r:id="rId3"/>
    <sheet name="Feuil1" sheetId="6" r:id="rId4"/>
  </sheets>
  <functionGroups builtInGroupCount="18"/>
  <definedNames>
    <definedName name="CHAMBRE">#REF!</definedName>
    <definedName name="CHAMBRES">Tableau13[Chambre]</definedName>
    <definedName name="Change">Tableau13[Changement de Chambre]</definedName>
    <definedName name="CHBR">#REF!</definedName>
    <definedName name="CHBRES">#REF!</definedName>
    <definedName name="ETIQUETTE">#REF!</definedName>
    <definedName name="Inputs">Service!$A$12:$G$17</definedName>
    <definedName name="MUTATION">#REF!</definedName>
    <definedName name="Outputs">Service!$A$20:$G$25</definedName>
    <definedName name="Patient">Tableau13[[Nom]:[Réservation
 Fin]]</definedName>
    <definedName name="RESERVATION">#REF!</definedName>
    <definedName name="Rooms">Tableau1</definedName>
    <definedName name="Services">Services!$A$1:$A$8</definedName>
    <definedName name="SEXE">#REF!</definedName>
    <definedName name="Tableau1">Tableau13[]</definedName>
  </definedNames>
  <calcPr calcId="162913"/>
</workbook>
</file>

<file path=xl/calcChain.xml><?xml version="1.0" encoding="utf-8"?>
<calcChain xmlns="http://schemas.openxmlformats.org/spreadsheetml/2006/main">
  <c r="D21" i="1" l="1"/>
  <c r="B21" i="1" l="1"/>
  <c r="C21" i="1"/>
  <c r="B22" i="1"/>
  <c r="C22" i="1"/>
  <c r="D22" i="1"/>
  <c r="B23" i="1"/>
  <c r="C23" i="1"/>
  <c r="D23" i="1"/>
  <c r="B24" i="1"/>
  <c r="C24" i="1"/>
  <c r="D24" i="1"/>
  <c r="B25" i="1"/>
  <c r="C25" i="1"/>
  <c r="D25" i="1"/>
  <c r="C20" i="1"/>
  <c r="D20" i="1"/>
  <c r="B20" i="1"/>
  <c r="B3" i="1" l="1"/>
  <c r="E7" i="1"/>
  <c r="E8" i="1"/>
  <c r="B7" i="1"/>
  <c r="Q34" i="1"/>
  <c r="R34" i="1" s="1"/>
  <c r="O34" i="1"/>
  <c r="P34" i="1" s="1"/>
  <c r="Q39" i="1"/>
  <c r="R39" i="1" s="1"/>
  <c r="O39" i="1"/>
  <c r="P39" i="1" s="1"/>
  <c r="Q30" i="1"/>
  <c r="R30" i="1" s="1"/>
  <c r="O30" i="1"/>
  <c r="P30" i="1" s="1"/>
  <c r="Q32" i="1" l="1"/>
  <c r="R32" i="1" s="1"/>
  <c r="O32" i="1"/>
  <c r="P32" i="1" s="1"/>
  <c r="Q31" i="1"/>
  <c r="R31" i="1" s="1"/>
  <c r="O31" i="1"/>
  <c r="P31" i="1" s="1"/>
  <c r="Q29" i="1"/>
  <c r="R29" i="1" s="1"/>
  <c r="Q33" i="1"/>
  <c r="R33" i="1" s="1"/>
  <c r="Q35" i="1"/>
  <c r="R35" i="1" s="1"/>
  <c r="Q36" i="1"/>
  <c r="R36" i="1" s="1"/>
  <c r="Q37" i="1"/>
  <c r="R37" i="1" s="1"/>
  <c r="Q38" i="1"/>
  <c r="R38" i="1" s="1"/>
  <c r="Q40" i="1"/>
  <c r="R40" i="1" s="1"/>
  <c r="Q41" i="1"/>
  <c r="R41" i="1" s="1"/>
  <c r="P42" i="1"/>
  <c r="Q42" i="1" s="1"/>
  <c r="P43" i="1"/>
  <c r="Q43" i="1" s="1"/>
  <c r="P44" i="1"/>
  <c r="Q44" i="1" s="1"/>
  <c r="P45" i="1"/>
  <c r="Q45" i="1" s="1"/>
  <c r="P46" i="1"/>
  <c r="Q46" i="1" s="1"/>
  <c r="Q47" i="1"/>
  <c r="R47" i="1" s="1"/>
  <c r="O40" i="1"/>
  <c r="P40" i="1" s="1"/>
  <c r="O41" i="1"/>
  <c r="P41" i="1" s="1"/>
  <c r="O42" i="1"/>
  <c r="O43" i="1"/>
  <c r="O44" i="1"/>
  <c r="O45" i="1"/>
  <c r="O46" i="1"/>
  <c r="O47" i="1"/>
  <c r="P47" i="1" s="1"/>
  <c r="O29" i="1"/>
  <c r="P29" i="1" s="1"/>
  <c r="O33" i="1"/>
  <c r="P33" i="1" s="1"/>
  <c r="O35" i="1"/>
  <c r="P35" i="1" s="1"/>
  <c r="O36" i="1"/>
  <c r="P36" i="1" s="1"/>
  <c r="O37" i="1"/>
  <c r="P37" i="1" s="1"/>
  <c r="O38" i="1"/>
  <c r="P38" i="1" s="1"/>
  <c r="B8" i="1"/>
  <c r="O28" i="1"/>
  <c r="P28" i="1" s="1"/>
  <c r="Q28" i="1"/>
  <c r="R28" i="1" s="1"/>
  <c r="C8" i="1" l="1"/>
  <c r="C7" i="1"/>
  <c r="D8" i="1"/>
  <c r="D7" i="1"/>
  <c r="F7" i="1"/>
  <c r="F8" i="1"/>
  <c r="B9" i="1"/>
  <c r="E9" i="1"/>
  <c r="C9" i="1" l="1"/>
  <c r="D9" i="1"/>
  <c r="G7" i="1"/>
  <c r="H7" i="1" s="1"/>
  <c r="F9" i="1"/>
  <c r="G8" i="1"/>
  <c r="G9" i="1" l="1"/>
  <c r="I9" i="1" s="1"/>
  <c r="I7" i="1"/>
  <c r="I8" i="1"/>
  <c r="H8" i="1"/>
  <c r="H9" i="1" l="1"/>
</calcChain>
</file>

<file path=xl/sharedStrings.xml><?xml version="1.0" encoding="utf-8"?>
<sst xmlns="http://schemas.openxmlformats.org/spreadsheetml/2006/main" count="313" uniqueCount="176">
  <si>
    <t>J-1</t>
  </si>
  <si>
    <t>Réservat°</t>
  </si>
  <si>
    <t>Mouvements</t>
  </si>
  <si>
    <t>Total du Jour</t>
  </si>
  <si>
    <t>E</t>
  </si>
  <si>
    <t>S</t>
  </si>
  <si>
    <t>Nombres hommes</t>
  </si>
  <si>
    <t>Nombres Femmes</t>
  </si>
  <si>
    <t>TOTAL</t>
  </si>
  <si>
    <t>DATE</t>
  </si>
  <si>
    <t>Chambre</t>
  </si>
  <si>
    <t>Nom</t>
  </si>
  <si>
    <t>Prénom</t>
  </si>
  <si>
    <t>Sexe</t>
  </si>
  <si>
    <t>HOMME</t>
  </si>
  <si>
    <t xml:space="preserve">Mutation </t>
  </si>
  <si>
    <t>SORTIES</t>
  </si>
  <si>
    <t>ENTREES</t>
  </si>
  <si>
    <t>Nom Etab</t>
  </si>
  <si>
    <t>524 P</t>
  </si>
  <si>
    <t>524 F</t>
  </si>
  <si>
    <t>525 P</t>
  </si>
  <si>
    <t>525 F</t>
  </si>
  <si>
    <t>526 P</t>
  </si>
  <si>
    <t>535 P</t>
  </si>
  <si>
    <t>535 F</t>
  </si>
  <si>
    <t>qsd</t>
  </si>
  <si>
    <t>qsdqs</t>
  </si>
  <si>
    <t>Mecheta</t>
  </si>
  <si>
    <t>Habib</t>
  </si>
  <si>
    <t>FEMME</t>
  </si>
  <si>
    <t>croquet</t>
  </si>
  <si>
    <t>cyrille</t>
  </si>
  <si>
    <t>cuquemelle</t>
  </si>
  <si>
    <t>jean-françois</t>
  </si>
  <si>
    <t>nicole</t>
  </si>
  <si>
    <t>Longelin</t>
  </si>
  <si>
    <t>Antoine</t>
  </si>
  <si>
    <t xml:space="preserve">Date </t>
  </si>
  <si>
    <t>CUQUEMELLE</t>
  </si>
  <si>
    <t>Colas</t>
  </si>
  <si>
    <t>Dupeux</t>
  </si>
  <si>
    <t>Emilie</t>
  </si>
  <si>
    <t>winocq</t>
  </si>
  <si>
    <t>Arnaud</t>
  </si>
  <si>
    <t>Winocq</t>
  </si>
  <si>
    <t>Aloise</t>
  </si>
  <si>
    <t>Nicolas</t>
  </si>
  <si>
    <t>Sarkozy</t>
  </si>
  <si>
    <t>Parouty</t>
  </si>
  <si>
    <t>H</t>
  </si>
  <si>
    <t>F</t>
  </si>
  <si>
    <t>Moris</t>
  </si>
  <si>
    <t>Philippe</t>
  </si>
  <si>
    <t>DAVID</t>
  </si>
  <si>
    <t>Severine</t>
  </si>
  <si>
    <t>Dominique</t>
  </si>
  <si>
    <t>David</t>
  </si>
  <si>
    <t>NAT</t>
  </si>
  <si>
    <t>ANTOINE</t>
  </si>
  <si>
    <t>f</t>
  </si>
  <si>
    <t>robert</t>
  </si>
  <si>
    <t>Robert</t>
  </si>
  <si>
    <t>Nicole</t>
  </si>
  <si>
    <t>LABORDE</t>
  </si>
  <si>
    <t>PHILIPPE</t>
  </si>
  <si>
    <t>peynot</t>
  </si>
  <si>
    <t>celine</t>
  </si>
  <si>
    <t>dupecher</t>
  </si>
  <si>
    <t>françoise</t>
  </si>
  <si>
    <t>arnaud</t>
  </si>
  <si>
    <t>h</t>
  </si>
  <si>
    <t>m</t>
  </si>
  <si>
    <t>M</t>
  </si>
  <si>
    <t>Polnareff</t>
  </si>
  <si>
    <t>Michel</t>
  </si>
  <si>
    <t>Total du  Jour + Réservat°</t>
  </si>
  <si>
    <t>Vacances</t>
  </si>
  <si>
    <t>SSC</t>
  </si>
  <si>
    <t>SST</t>
  </si>
  <si>
    <t>MED</t>
  </si>
  <si>
    <t>USLD</t>
  </si>
  <si>
    <t>VD</t>
  </si>
  <si>
    <t>EB1</t>
  </si>
  <si>
    <t>EB2</t>
  </si>
  <si>
    <t>JAR</t>
  </si>
  <si>
    <t>Entrée le</t>
  </si>
  <si>
    <t>Sortie le</t>
  </si>
  <si>
    <t>Croquet</t>
  </si>
  <si>
    <t>Cyrille</t>
  </si>
  <si>
    <t xml:space="preserve">Robert </t>
  </si>
  <si>
    <t>Colonne4</t>
  </si>
  <si>
    <t>VAC</t>
  </si>
  <si>
    <t>Colonne2</t>
  </si>
  <si>
    <t>Resa</t>
  </si>
  <si>
    <t>Vacances début</t>
  </si>
  <si>
    <t>OBSERVATIONS</t>
  </si>
  <si>
    <t>Demande Etiquettes</t>
  </si>
  <si>
    <t>Date d'entrée</t>
  </si>
  <si>
    <t>Nom Etablissement</t>
  </si>
  <si>
    <t>Mutation</t>
  </si>
  <si>
    <t>524P</t>
  </si>
  <si>
    <t>524F</t>
  </si>
  <si>
    <t>525P</t>
  </si>
  <si>
    <t>525F</t>
  </si>
  <si>
    <t>526P</t>
  </si>
  <si>
    <t>526F</t>
  </si>
  <si>
    <t>535F</t>
  </si>
  <si>
    <t>525p</t>
  </si>
  <si>
    <t>Siegerth</t>
  </si>
  <si>
    <t>dd</t>
  </si>
  <si>
    <t>Moreau</t>
  </si>
  <si>
    <t>Sevreline</t>
  </si>
  <si>
    <t>En cas de difficulté pour remplir le document composez le 5021 ou le 5213</t>
  </si>
  <si>
    <t>Total du Jour + Res + Vac</t>
  </si>
  <si>
    <t>Jean-françois</t>
  </si>
  <si>
    <t>Grange</t>
  </si>
  <si>
    <t>Lalemode</t>
  </si>
  <si>
    <t>Aude</t>
  </si>
  <si>
    <t>Desvillettes</t>
  </si>
  <si>
    <t>Daniel</t>
  </si>
  <si>
    <t>Laberthe</t>
  </si>
  <si>
    <t>Patrick</t>
  </si>
  <si>
    <t>Nilas</t>
  </si>
  <si>
    <t>Armelle</t>
  </si>
  <si>
    <t>truc</t>
  </si>
  <si>
    <t>bidul</t>
  </si>
  <si>
    <t>rrr</t>
  </si>
  <si>
    <t>tttt</t>
  </si>
  <si>
    <t>Laborde</t>
  </si>
  <si>
    <t>MOREAU</t>
  </si>
  <si>
    <t>SEVERINE</t>
  </si>
  <si>
    <t>Toto</t>
  </si>
  <si>
    <t>Antoinr</t>
  </si>
  <si>
    <t>jean</t>
  </si>
  <si>
    <t>perichon</t>
  </si>
  <si>
    <t>printille</t>
  </si>
  <si>
    <t>vergnolle</t>
  </si>
  <si>
    <t>marie-solange</t>
  </si>
  <si>
    <t>YOUO</t>
  </si>
  <si>
    <t>MOUP</t>
  </si>
  <si>
    <t>parouty</t>
  </si>
  <si>
    <t>antoine</t>
  </si>
  <si>
    <t>Binette</t>
  </si>
  <si>
    <t>Jean-Bernard</t>
  </si>
  <si>
    <t>LEFRAS</t>
  </si>
  <si>
    <t>GALATAUD</t>
  </si>
  <si>
    <t>Valerie</t>
  </si>
  <si>
    <t>JF</t>
  </si>
  <si>
    <t>SIEGERTH</t>
  </si>
  <si>
    <t>304 P</t>
  </si>
  <si>
    <t>304 F</t>
  </si>
  <si>
    <t>IRENE</t>
  </si>
  <si>
    <t xml:space="preserve"> HELENE</t>
  </si>
  <si>
    <t xml:space="preserve"> COLETTE</t>
  </si>
  <si>
    <t xml:space="preserve"> JEAN</t>
  </si>
  <si>
    <t xml:space="preserve"> DENISE</t>
  </si>
  <si>
    <t>GEORGETTE</t>
  </si>
  <si>
    <t xml:space="preserve"> VALENTINE</t>
  </si>
  <si>
    <t>jean-francois</t>
  </si>
  <si>
    <t>Vacances
 Fin</t>
  </si>
  <si>
    <t>Réservation
Début</t>
  </si>
  <si>
    <t>Réservation
 Fin</t>
  </si>
  <si>
    <t>UCC</t>
  </si>
  <si>
    <t>Jean-Francois</t>
  </si>
  <si>
    <t>cuq</t>
  </si>
  <si>
    <t>jeff</t>
  </si>
  <si>
    <t>MARCELLE</t>
  </si>
  <si>
    <t>Changement de Chambre</t>
  </si>
  <si>
    <t>Dupond</t>
  </si>
  <si>
    <t>Segolene</t>
  </si>
  <si>
    <t>Donald</t>
  </si>
  <si>
    <t>Giscard</t>
  </si>
  <si>
    <t>Renaudin</t>
  </si>
  <si>
    <t>abc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</si>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</sst>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4"/>
      <name val="Cambria"/>
      <family val="1"/>
      <scheme val="maj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20"/>
      <color rgb="FF000000"/>
      <name val="Calibri"/>
      <family val="2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Protection="1">
      <protection hidden="1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 hidden="1"/>
    </xf>
    <xf numFmtId="0" fontId="8" fillId="7" borderId="2" xfId="0" applyNumberFormat="1" applyFont="1" applyFill="1" applyBorder="1" applyAlignment="1" applyProtection="1">
      <alignment horizontal="center" vertical="center"/>
      <protection hidden="1"/>
    </xf>
    <xf numFmtId="0" fontId="8" fillId="7" borderId="2" xfId="0" applyFont="1" applyFill="1" applyBorder="1" applyAlignment="1" applyProtection="1">
      <alignment horizontal="center" vertical="center"/>
      <protection hidden="1"/>
    </xf>
    <xf numFmtId="14" fontId="8" fillId="7" borderId="2" xfId="0" applyNumberFormat="1" applyFont="1" applyFill="1" applyBorder="1" applyAlignment="1" applyProtection="1">
      <alignment horizontal="center" vertical="center"/>
      <protection hidden="1"/>
    </xf>
    <xf numFmtId="0" fontId="7" fillId="7" borderId="2" xfId="0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14" fontId="7" fillId="7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0" fillId="0" borderId="0" xfId="0" applyFill="1" applyProtection="1">
      <protection locked="0" hidden="1"/>
    </xf>
    <xf numFmtId="0" fontId="2" fillId="0" borderId="1" xfId="0" applyFont="1" applyBorder="1" applyAlignment="1">
      <alignment horizontal="center" wrapText="1"/>
    </xf>
    <xf numFmtId="0" fontId="2" fillId="0" borderId="0" xfId="0" applyFont="1" applyBorder="1" applyAlignment="1" applyProtection="1">
      <alignment horizontal="center" wrapText="1"/>
    </xf>
    <xf numFmtId="14" fontId="2" fillId="4" borderId="0" xfId="0" applyNumberFormat="1" applyFont="1" applyFill="1" applyBorder="1" applyAlignment="1" applyProtection="1">
      <alignment horizontal="center" wrapText="1"/>
    </xf>
    <xf numFmtId="0" fontId="2" fillId="4" borderId="0" xfId="0" applyFont="1" applyFill="1" applyBorder="1" applyAlignment="1" applyProtection="1">
      <alignment horizontal="center" wrapText="1"/>
    </xf>
    <xf numFmtId="0" fontId="0" fillId="0" borderId="0" xfId="0" applyProtection="1"/>
    <xf numFmtId="0" fontId="4" fillId="0" borderId="2" xfId="0" applyFont="1" applyBorder="1" applyAlignment="1" applyProtection="1">
      <alignment horizontal="right"/>
    </xf>
    <xf numFmtId="14" fontId="5" fillId="0" borderId="2" xfId="0" applyNumberFormat="1" applyFont="1" applyBorder="1" applyProtection="1"/>
    <xf numFmtId="0" fontId="1" fillId="0" borderId="0" xfId="0" applyFont="1" applyProtection="1"/>
    <xf numFmtId="0" fontId="1" fillId="0" borderId="0" xfId="0" applyFont="1" applyBorder="1" applyProtection="1"/>
    <xf numFmtId="0" fontId="1" fillId="5" borderId="5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22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 vertical="center"/>
    </xf>
    <xf numFmtId="0" fontId="1" fillId="5" borderId="13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0" fontId="1" fillId="5" borderId="23" xfId="0" applyFont="1" applyFill="1" applyBorder="1" applyAlignment="1" applyProtection="1">
      <alignment horizontal="center" vertical="center"/>
    </xf>
    <xf numFmtId="0" fontId="1" fillId="5" borderId="14" xfId="0" applyFont="1" applyFill="1" applyBorder="1" applyProtection="1"/>
    <xf numFmtId="0" fontId="1" fillId="6" borderId="7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1" fillId="6" borderId="4" xfId="0" applyFont="1" applyFill="1" applyBorder="1" applyAlignment="1" applyProtection="1">
      <alignment horizontal="center"/>
    </xf>
    <xf numFmtId="0" fontId="1" fillId="6" borderId="8" xfId="0" applyFont="1" applyFill="1" applyBorder="1" applyAlignment="1" applyProtection="1">
      <alignment horizontal="center"/>
    </xf>
    <xf numFmtId="0" fontId="0" fillId="6" borderId="26" xfId="0" applyFill="1" applyBorder="1" applyProtection="1"/>
    <xf numFmtId="0" fontId="0" fillId="6" borderId="2" xfId="0" applyFill="1" applyBorder="1" applyProtection="1"/>
    <xf numFmtId="0" fontId="1" fillId="5" borderId="7" xfId="0" applyFont="1" applyFill="1" applyBorder="1" applyProtection="1"/>
    <xf numFmtId="0" fontId="1" fillId="5" borderId="19" xfId="0" applyFont="1" applyFill="1" applyBorder="1" applyProtection="1"/>
    <xf numFmtId="0" fontId="1" fillId="6" borderId="19" xfId="0" applyFont="1" applyFill="1" applyBorder="1" applyAlignment="1" applyProtection="1">
      <alignment horizontal="center"/>
    </xf>
    <xf numFmtId="0" fontId="1" fillId="6" borderId="20" xfId="0" applyFont="1" applyFill="1" applyBorder="1" applyAlignment="1" applyProtection="1">
      <alignment horizontal="center"/>
    </xf>
    <xf numFmtId="0" fontId="1" fillId="6" borderId="21" xfId="0" applyFont="1" applyFill="1" applyBorder="1" applyAlignment="1" applyProtection="1">
      <alignment horizontal="center"/>
    </xf>
    <xf numFmtId="0" fontId="1" fillId="6" borderId="27" xfId="0" applyFont="1" applyFill="1" applyBorder="1" applyAlignment="1" applyProtection="1">
      <alignment horizontal="center"/>
    </xf>
    <xf numFmtId="0" fontId="2" fillId="2" borderId="25" xfId="0" applyFont="1" applyFill="1" applyBorder="1" applyAlignment="1" applyProtection="1"/>
    <xf numFmtId="0" fontId="2" fillId="0" borderId="0" xfId="0" applyFont="1" applyAlignment="1" applyProtection="1"/>
    <xf numFmtId="0" fontId="1" fillId="4" borderId="12" xfId="0" applyFont="1" applyFill="1" applyBorder="1" applyProtection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 applyProtection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1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1" fillId="4" borderId="28" xfId="0" applyFont="1" applyFill="1" applyBorder="1" applyAlignment="1" applyProtection="1">
      <alignment horizontal="center"/>
    </xf>
    <xf numFmtId="0" fontId="1" fillId="4" borderId="29" xfId="0" applyFont="1" applyFill="1" applyBorder="1" applyAlignment="1" applyProtection="1">
      <alignment horizontal="center"/>
    </xf>
    <xf numFmtId="0" fontId="1" fillId="4" borderId="30" xfId="0" applyFont="1" applyFill="1" applyBorder="1" applyAlignment="1" applyProtection="1">
      <alignment horizontal="center"/>
    </xf>
    <xf numFmtId="0" fontId="7" fillId="6" borderId="2" xfId="0" applyFont="1" applyFill="1" applyBorder="1" applyAlignment="1" applyProtection="1">
      <alignment horizontal="center" vertical="center"/>
    </xf>
    <xf numFmtId="0" fontId="1" fillId="8" borderId="2" xfId="0" applyFont="1" applyFill="1" applyBorder="1" applyAlignment="1" applyProtection="1">
      <alignment horizontal="center"/>
    </xf>
    <xf numFmtId="0" fontId="6" fillId="7" borderId="3" xfId="0" applyFont="1" applyFill="1" applyBorder="1" applyAlignment="1" applyProtection="1">
      <alignment horizontal="center" vertical="center"/>
      <protection locked="0"/>
    </xf>
    <xf numFmtId="14" fontId="0" fillId="3" borderId="32" xfId="0" applyNumberFormat="1" applyFill="1" applyBorder="1" applyProtection="1"/>
    <xf numFmtId="0" fontId="1" fillId="8" borderId="3" xfId="0" applyFont="1" applyFill="1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  <protection locked="0"/>
    </xf>
    <xf numFmtId="0" fontId="7" fillId="6" borderId="33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vertical="center"/>
    </xf>
    <xf numFmtId="164" fontId="7" fillId="0" borderId="4" xfId="0" applyNumberFormat="1" applyFont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18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 vertical="center"/>
    </xf>
    <xf numFmtId="164" fontId="7" fillId="7" borderId="4" xfId="0" applyNumberFormat="1" applyFont="1" applyFill="1" applyBorder="1" applyAlignment="1" applyProtection="1">
      <alignment horizontal="center" vertical="center"/>
      <protection locked="0"/>
    </xf>
    <xf numFmtId="0" fontId="1" fillId="4" borderId="35" xfId="0" applyFont="1" applyFill="1" applyBorder="1" applyAlignment="1" applyProtection="1">
      <alignment horizontal="center"/>
    </xf>
    <xf numFmtId="0" fontId="7" fillId="7" borderId="18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7" fillId="7" borderId="36" xfId="0" applyFont="1" applyFill="1" applyBorder="1" applyAlignment="1" applyProtection="1">
      <alignment horizontal="center" vertical="center"/>
      <protection locked="0"/>
    </xf>
    <xf numFmtId="0" fontId="7" fillId="7" borderId="33" xfId="0" applyFont="1" applyFill="1" applyBorder="1" applyAlignment="1" applyProtection="1">
      <alignment horizontal="center" vertical="center"/>
      <protection locked="0"/>
    </xf>
    <xf numFmtId="164" fontId="7" fillId="0" borderId="34" xfId="0" applyNumberFormat="1" applyFont="1" applyBorder="1" applyAlignment="1" applyProtection="1">
      <alignment horizontal="center" vertical="center"/>
      <protection locked="0"/>
    </xf>
    <xf numFmtId="0" fontId="7" fillId="6" borderId="18" xfId="0" applyFont="1" applyFill="1" applyBorder="1" applyAlignment="1" applyProtection="1">
      <alignment horizontal="center" vertical="center"/>
    </xf>
    <xf numFmtId="0" fontId="7" fillId="6" borderId="37" xfId="0" applyFont="1" applyFill="1" applyBorder="1" applyAlignment="1" applyProtection="1">
      <alignment horizontal="center" vertical="center"/>
    </xf>
    <xf numFmtId="0" fontId="1" fillId="8" borderId="38" xfId="0" applyFont="1" applyFill="1" applyBorder="1" applyAlignment="1" applyProtection="1">
      <alignment horizontal="center"/>
    </xf>
    <xf numFmtId="14" fontId="1" fillId="8" borderId="21" xfId="0" applyNumberFormat="1" applyFont="1" applyFill="1" applyBorder="1" applyProtection="1"/>
    <xf numFmtId="164" fontId="7" fillId="7" borderId="41" xfId="0" applyNumberFormat="1" applyFont="1" applyFill="1" applyBorder="1" applyAlignment="1" applyProtection="1">
      <alignment horizontal="center" vertical="center"/>
      <protection locked="0"/>
    </xf>
    <xf numFmtId="0" fontId="0" fillId="7" borderId="31" xfId="0" applyFill="1" applyBorder="1" applyProtection="1">
      <protection locked="0"/>
    </xf>
    <xf numFmtId="164" fontId="7" fillId="7" borderId="34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Font="1" applyFill="1" applyBorder="1" applyAlignment="1" applyProtection="1">
      <alignment vertical="center"/>
      <protection locked="0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7" borderId="18" xfId="0" applyFont="1" applyFill="1" applyBorder="1" applyAlignment="1" applyProtection="1">
      <alignment horizontal="center" vertical="center"/>
      <protection locked="0"/>
    </xf>
    <xf numFmtId="0" fontId="7" fillId="7" borderId="39" xfId="0" applyFont="1" applyFill="1" applyBorder="1" applyAlignment="1" applyProtection="1">
      <alignment horizontal="center" vertical="center"/>
      <protection locked="0"/>
    </xf>
    <xf numFmtId="0" fontId="7" fillId="7" borderId="40" xfId="0" applyFont="1" applyFill="1" applyBorder="1" applyAlignment="1" applyProtection="1">
      <alignment horizontal="center" vertical="center"/>
      <protection locked="0"/>
    </xf>
    <xf numFmtId="0" fontId="7" fillId="7" borderId="4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left" vertical="center"/>
    </xf>
    <xf numFmtId="0" fontId="10" fillId="0" borderId="2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center"/>
    </xf>
    <xf numFmtId="0" fontId="2" fillId="2" borderId="15" xfId="0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2" fillId="2" borderId="17" xfId="0" applyFont="1" applyFill="1" applyBorder="1" applyAlignment="1" applyProtection="1">
      <alignment horizontal="center"/>
    </xf>
    <xf numFmtId="0" fontId="2" fillId="3" borderId="31" xfId="0" applyFont="1" applyFill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</xf>
    <xf numFmtId="0" fontId="1" fillId="5" borderId="9" xfId="0" applyFont="1" applyFill="1" applyBorder="1" applyAlignment="1" applyProtection="1">
      <alignment horizontal="center"/>
    </xf>
    <xf numFmtId="0" fontId="1" fillId="5" borderId="10" xfId="0" applyFont="1" applyFill="1" applyBorder="1" applyAlignment="1" applyProtection="1">
      <alignment horizontal="center"/>
    </xf>
    <xf numFmtId="15" fontId="0" fillId="6" borderId="11" xfId="0" applyNumberFormat="1" applyFill="1" applyBorder="1" applyAlignment="1" applyProtection="1">
      <alignment horizontal="center"/>
    </xf>
    <xf numFmtId="15" fontId="0" fillId="6" borderId="13" xfId="0" applyNumberFormat="1" applyFill="1" applyBorder="1" applyAlignment="1" applyProtection="1">
      <alignment horizontal="center"/>
    </xf>
    <xf numFmtId="0" fontId="1" fillId="5" borderId="5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 vertical="center"/>
    </xf>
    <xf numFmtId="14" fontId="9" fillId="0" borderId="24" xfId="0" applyNumberFormat="1" applyFont="1" applyBorder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5" fontId="0" fillId="6" borderId="14" xfId="0" applyNumberFormat="1" applyFill="1" applyBorder="1" applyAlignment="1" applyProtection="1">
      <alignment horizontal="center"/>
    </xf>
    <xf numFmtId="15" fontId="0" fillId="6" borderId="19" xfId="0" applyNumberFormat="1" applyFill="1" applyBorder="1" applyAlignment="1" applyProtection="1">
      <alignment horizontal="center"/>
    </xf>
  </cellXfs>
  <cellStyles count="1">
    <cellStyle name="Normal" xfId="0" builtinId="0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strike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65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alignment horizontal="center" vertical="bottom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70C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838200</xdr:colOff>
          <xdr:row>0</xdr:row>
          <xdr:rowOff>247650</xdr:rowOff>
        </xdr:from>
        <xdr:to>
          <xdr:col>13</xdr:col>
          <xdr:colOff>609600</xdr:colOff>
          <xdr:row>8</xdr:row>
          <xdr:rowOff>247650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les Entrées et Sorties</a:t>
              </a:r>
            </a:p>
            <a:p>
              <a:pPr algn="ctr" rtl="0">
                <a:defRPr sz="1000"/>
              </a:pPr>
              <a:endParaRPr lang="fr-FR" sz="20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14</xdr:row>
          <xdr:rowOff>0</xdr:rowOff>
        </xdr:from>
        <xdr:to>
          <xdr:col>13</xdr:col>
          <xdr:colOff>542925</xdr:colOff>
          <xdr:row>20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les changements de chambre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27:R41" totalsRowShown="0" headerRowDxfId="22" dataDxfId="20" headerRowBorderDxfId="21" tableBorderDxfId="19" totalsRowBorderDxfId="18">
  <autoFilter ref="A27:R41"/>
  <sortState ref="A28:I45">
    <sortCondition ref="A27:A45"/>
  </sortState>
  <tableColumns count="18">
    <tableColumn id="1" name="Chambre" dataDxfId="13"/>
    <tableColumn id="2" name="Nom" dataDxfId="12"/>
    <tableColumn id="3" name="Prénom" dataDxfId="11"/>
    <tableColumn id="4" name="Sexe" dataDxfId="10"/>
    <tableColumn id="5" name="Mutation" dataDxfId="9"/>
    <tableColumn id="11" name="Nom Etablissement" dataDxfId="8"/>
    <tableColumn id="12" name="Date d'entrée" dataDxfId="7"/>
    <tableColumn id="6" name="Demande Etiquettes" dataDxfId="6"/>
    <tableColumn id="7" name="Changement de Chambre" dataDxfId="5"/>
    <tableColumn id="8" name="OBSERVATIONS" dataDxfId="4"/>
    <tableColumn id="14" name="Vacances début" dataDxfId="3"/>
    <tableColumn id="9" name="Vacances_x000a_ Fin" dataDxfId="2"/>
    <tableColumn id="10" name="Réservation_x000a_Début" dataDxfId="1"/>
    <tableColumn id="13" name="Réservation_x000a_ Fin" dataDxfId="0"/>
    <tableColumn id="15" name="Resa" dataDxfId="17">
      <calculatedColumnFormula>NOT(ISBLANK($M28))</calculatedColumnFormula>
    </tableColumn>
    <tableColumn id="16" name="Colonne2" dataDxfId="16">
      <calculatedColumnFormula>IF(COUNTIF(O28,"VRAI"),1,"0")</calculatedColumnFormula>
    </tableColumn>
    <tableColumn id="17" name="VAC" dataDxfId="15">
      <calculatedColumnFormula>NOT(ISBLANK($K28))</calculatedColumnFormula>
    </tableColumn>
    <tableColumn id="18" name="Colonne4" dataDxfId="14">
      <calculatedColumnFormula>IF(COUNTIF(Q28,"VRAI"),1,"0")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48"/>
  <sheetViews>
    <sheetView tabSelected="1" topLeftCell="A15" zoomScale="60" zoomScaleNormal="60" workbookViewId="0">
      <selection activeCell="B22" sqref="B22"/>
    </sheetView>
  </sheetViews>
  <sheetFormatPr baseColWidth="10" defaultRowHeight="15" x14ac:dyDescent="0.25"/>
  <cols>
    <col min="1" max="1" width="24.7109375" customWidth="1"/>
    <col min="2" max="2" width="29.140625" bestFit="1" customWidth="1"/>
    <col min="3" max="3" width="17.140625" bestFit="1" customWidth="1"/>
    <col min="4" max="4" width="30.85546875" customWidth="1"/>
    <col min="5" max="5" width="13.140625" customWidth="1"/>
    <col min="6" max="6" width="35.28515625" customWidth="1"/>
    <col min="7" max="7" width="19.140625" customWidth="1"/>
    <col min="8" max="8" width="31.140625" customWidth="1"/>
    <col min="9" max="9" width="30.85546875" customWidth="1"/>
    <col min="11" max="11" width="17.7109375" customWidth="1"/>
    <col min="12" max="12" width="17.7109375" bestFit="1" customWidth="1"/>
    <col min="13" max="13" width="17.85546875" customWidth="1"/>
    <col min="14" max="14" width="21.85546875" customWidth="1"/>
    <col min="15" max="17" width="11.42578125" hidden="1" customWidth="1"/>
    <col min="18" max="18" width="18.28515625" hidden="1" customWidth="1"/>
  </cols>
  <sheetData>
    <row r="1" spans="1:11" ht="28.5" x14ac:dyDescent="0.45">
      <c r="A1" s="112" t="s">
        <v>163</v>
      </c>
      <c r="B1" s="112"/>
      <c r="C1" s="112"/>
      <c r="D1" s="112"/>
      <c r="E1" s="112"/>
      <c r="F1" s="112"/>
      <c r="G1" s="112"/>
      <c r="H1" s="112"/>
      <c r="I1" s="112"/>
    </row>
    <row r="2" spans="1:11" x14ac:dyDescent="0.25">
      <c r="A2" s="17"/>
      <c r="B2" s="17"/>
      <c r="C2" s="17"/>
      <c r="D2" s="17"/>
      <c r="E2" s="17"/>
      <c r="F2" s="17"/>
      <c r="G2" s="17"/>
      <c r="H2" s="17"/>
      <c r="I2" s="17"/>
    </row>
    <row r="3" spans="1:11" ht="20.25" x14ac:dyDescent="0.3">
      <c r="A3" s="18" t="s">
        <v>9</v>
      </c>
      <c r="B3" s="19">
        <f ca="1">TODAY()</f>
        <v>43227</v>
      </c>
      <c r="C3" s="124" t="s">
        <v>113</v>
      </c>
      <c r="D3" s="125"/>
      <c r="E3" s="125"/>
      <c r="F3" s="125"/>
      <c r="G3" s="125"/>
      <c r="H3" s="17"/>
      <c r="I3" s="17"/>
    </row>
    <row r="4" spans="1:11" ht="18.75" thickBot="1" x14ac:dyDescent="0.3">
      <c r="A4" s="20"/>
      <c r="B4" s="20"/>
      <c r="C4" s="20"/>
      <c r="D4" s="20"/>
      <c r="E4" s="20"/>
      <c r="F4" s="20"/>
      <c r="G4" s="17"/>
      <c r="H4" s="17"/>
      <c r="I4" s="17"/>
    </row>
    <row r="5" spans="1:11" ht="18" x14ac:dyDescent="0.25">
      <c r="A5" s="21"/>
      <c r="B5" s="22" t="s">
        <v>0</v>
      </c>
      <c r="C5" s="122" t="s">
        <v>77</v>
      </c>
      <c r="D5" s="23" t="s">
        <v>1</v>
      </c>
      <c r="E5" s="118" t="s">
        <v>2</v>
      </c>
      <c r="F5" s="119"/>
      <c r="G5" s="24" t="s">
        <v>3</v>
      </c>
      <c r="H5" s="120" t="s">
        <v>76</v>
      </c>
      <c r="I5" s="126" t="s">
        <v>114</v>
      </c>
    </row>
    <row r="6" spans="1:11" ht="18.75" thickBot="1" x14ac:dyDescent="0.3">
      <c r="A6" s="21"/>
      <c r="B6" s="25"/>
      <c r="C6" s="123"/>
      <c r="D6" s="26"/>
      <c r="E6" s="27" t="s">
        <v>4</v>
      </c>
      <c r="F6" s="28" t="s">
        <v>5</v>
      </c>
      <c r="G6" s="29"/>
      <c r="H6" s="121"/>
      <c r="I6" s="127"/>
    </row>
    <row r="7" spans="1:11" s="4" customFormat="1" ht="17.25" customHeight="1" x14ac:dyDescent="0.25">
      <c r="A7" s="30" t="s">
        <v>6</v>
      </c>
      <c r="B7" s="31">
        <f>COUNTIF(Tableau13[Sexe],"M")</f>
        <v>1</v>
      </c>
      <c r="C7" s="31">
        <f>SUMPRODUCT((Tableau13[Sexe]="M")*(Tableau13[Colonne4]))</f>
        <v>0</v>
      </c>
      <c r="D7" s="31">
        <f>SUMPRODUCT((Tableau13[Sexe]="M")*(Tableau13[Colonne2]))</f>
        <v>0</v>
      </c>
      <c r="E7" s="32">
        <f>COUNTIF(D11:D16,"M")</f>
        <v>0</v>
      </c>
      <c r="F7" s="33">
        <f>COUNTIF(D19:D24,"M")</f>
        <v>0</v>
      </c>
      <c r="G7" s="34">
        <f t="shared" ref="G7:G9" si="0">B7-D7+E7-F7-C7</f>
        <v>1</v>
      </c>
      <c r="H7" s="35">
        <f>SUM(G7+D7)</f>
        <v>1</v>
      </c>
      <c r="I7" s="36">
        <f t="shared" ref="I7:I9" si="1">SUM(C7+D7+G7)</f>
        <v>1</v>
      </c>
    </row>
    <row r="8" spans="1:11" s="4" customFormat="1" ht="18" x14ac:dyDescent="0.25">
      <c r="A8" s="37" t="s">
        <v>7</v>
      </c>
      <c r="B8" s="31">
        <f>COUNTIF(Tableau13[Sexe],"F")</f>
        <v>7</v>
      </c>
      <c r="C8" s="31">
        <f>SUMPRODUCT((Tableau13[Sexe]="F")*(Tableau13[Colonne4]))</f>
        <v>0</v>
      </c>
      <c r="D8" s="31">
        <f>SUMPRODUCT((Tableau13[Sexe]="F")*(Tableau13[Colonne2]))</f>
        <v>0</v>
      </c>
      <c r="E8" s="32">
        <f>COUNTIF(D12:D17,"F")</f>
        <v>0</v>
      </c>
      <c r="F8" s="33">
        <f>COUNTIF(D20:D25,"F")</f>
        <v>0</v>
      </c>
      <c r="G8" s="34">
        <f t="shared" si="0"/>
        <v>7</v>
      </c>
      <c r="H8" s="35">
        <f>SUM(G8+D8)</f>
        <v>7</v>
      </c>
      <c r="I8" s="36">
        <f t="shared" si="1"/>
        <v>7</v>
      </c>
      <c r="K8" s="12"/>
    </row>
    <row r="9" spans="1:11" s="4" customFormat="1" ht="18.75" thickBot="1" x14ac:dyDescent="0.3">
      <c r="A9" s="38" t="s">
        <v>8</v>
      </c>
      <c r="B9" s="39">
        <f>SUM(B7:B8)</f>
        <v>8</v>
      </c>
      <c r="C9" s="39">
        <f>SUM(C7:C8)</f>
        <v>0</v>
      </c>
      <c r="D9" s="39">
        <f>SUM(D7:D8)</f>
        <v>0</v>
      </c>
      <c r="E9" s="40">
        <f>SUM(E7:E8)</f>
        <v>0</v>
      </c>
      <c r="F9" s="41">
        <f>SUM(F7:F8)</f>
        <v>0</v>
      </c>
      <c r="G9" s="42">
        <f t="shared" si="0"/>
        <v>8</v>
      </c>
      <c r="H9" s="35">
        <f>SUM(G9+D9)</f>
        <v>8</v>
      </c>
      <c r="I9" s="36">
        <f t="shared" si="1"/>
        <v>8</v>
      </c>
    </row>
    <row r="10" spans="1:11" s="1" customFormat="1" ht="18.75" thickBot="1" x14ac:dyDescent="0.3">
      <c r="A10" s="113" t="s">
        <v>17</v>
      </c>
      <c r="B10" s="114"/>
      <c r="C10" s="114"/>
      <c r="D10" s="114"/>
      <c r="E10" s="114"/>
      <c r="F10" s="115"/>
      <c r="G10" s="43"/>
      <c r="H10" s="44"/>
      <c r="I10" s="20"/>
    </row>
    <row r="11" spans="1:11" s="1" customFormat="1" ht="35.25" customHeight="1" x14ac:dyDescent="0.25">
      <c r="A11" s="70" t="s">
        <v>10</v>
      </c>
      <c r="B11" s="71" t="s">
        <v>11</v>
      </c>
      <c r="C11" s="71" t="s">
        <v>12</v>
      </c>
      <c r="D11" s="88" t="s">
        <v>13</v>
      </c>
      <c r="E11" s="70" t="s">
        <v>15</v>
      </c>
      <c r="F11" s="72" t="s">
        <v>18</v>
      </c>
      <c r="G11" s="45" t="s">
        <v>86</v>
      </c>
      <c r="H11" s="21"/>
      <c r="I11" s="20"/>
    </row>
    <row r="12" spans="1:11" s="2" customFormat="1" ht="20.100000000000001" customHeight="1" x14ac:dyDescent="0.25">
      <c r="A12" s="102"/>
      <c r="B12" s="103"/>
      <c r="C12" s="103"/>
      <c r="D12" s="104"/>
      <c r="E12" s="90"/>
      <c r="F12" s="64"/>
      <c r="G12" s="81"/>
      <c r="H12" s="60"/>
    </row>
    <row r="13" spans="1:11" s="2" customFormat="1" ht="20.100000000000001" customHeight="1" x14ac:dyDescent="0.25">
      <c r="A13" s="75"/>
      <c r="B13" s="59"/>
      <c r="C13" s="59"/>
      <c r="D13" s="89"/>
      <c r="E13" s="91"/>
      <c r="F13" s="59"/>
      <c r="G13" s="81"/>
      <c r="H13" s="66"/>
      <c r="I13" s="67"/>
    </row>
    <row r="14" spans="1:11" s="2" customFormat="1" ht="20.100000000000001" customHeight="1" x14ac:dyDescent="0.25">
      <c r="A14" s="75"/>
      <c r="B14" s="59"/>
      <c r="C14" s="59"/>
      <c r="D14" s="89"/>
      <c r="E14" s="91"/>
      <c r="F14" s="59"/>
      <c r="G14" s="81"/>
      <c r="H14" s="68"/>
      <c r="I14" s="67"/>
    </row>
    <row r="15" spans="1:11" s="2" customFormat="1" ht="20.100000000000001" customHeight="1" x14ac:dyDescent="0.25">
      <c r="A15" s="75"/>
      <c r="B15" s="59"/>
      <c r="C15" s="59"/>
      <c r="D15" s="89"/>
      <c r="E15" s="91"/>
      <c r="F15" s="59"/>
      <c r="G15" s="81"/>
      <c r="H15" s="68"/>
      <c r="I15" s="67"/>
    </row>
    <row r="16" spans="1:11" s="2" customFormat="1" ht="20.100000000000001" customHeight="1" x14ac:dyDescent="0.25">
      <c r="A16" s="75"/>
      <c r="B16" s="59"/>
      <c r="C16" s="59"/>
      <c r="D16" s="89"/>
      <c r="E16" s="91"/>
      <c r="F16" s="59"/>
      <c r="G16" s="81"/>
      <c r="H16" s="68"/>
      <c r="I16" s="67"/>
    </row>
    <row r="17" spans="1:18" s="2" customFormat="1" ht="20.100000000000001" customHeight="1" thickBot="1" x14ac:dyDescent="0.3">
      <c r="A17" s="75"/>
      <c r="B17" s="59"/>
      <c r="C17" s="59"/>
      <c r="D17" s="89"/>
      <c r="E17" s="92"/>
      <c r="F17" s="93"/>
      <c r="G17" s="94"/>
      <c r="H17" s="68"/>
      <c r="I17" s="67"/>
    </row>
    <row r="18" spans="1:18" s="3" customFormat="1" ht="18" x14ac:dyDescent="0.25">
      <c r="A18" s="116" t="s">
        <v>16</v>
      </c>
      <c r="B18" s="117"/>
      <c r="C18" s="117"/>
      <c r="D18" s="117"/>
      <c r="E18" s="117"/>
      <c r="F18" s="117"/>
      <c r="G18" s="76"/>
      <c r="H18" s="68"/>
      <c r="I18" s="69"/>
    </row>
    <row r="19" spans="1:18" s="3" customFormat="1" ht="18.75" thickBot="1" x14ac:dyDescent="0.3">
      <c r="A19" s="77" t="s">
        <v>10</v>
      </c>
      <c r="B19" s="74" t="s">
        <v>11</v>
      </c>
      <c r="C19" s="74" t="s">
        <v>12</v>
      </c>
      <c r="D19" s="74" t="s">
        <v>13</v>
      </c>
      <c r="E19" s="97" t="s">
        <v>15</v>
      </c>
      <c r="F19" s="97" t="s">
        <v>18</v>
      </c>
      <c r="G19" s="98" t="s">
        <v>87</v>
      </c>
      <c r="H19" s="68"/>
      <c r="I19" s="69"/>
    </row>
    <row r="20" spans="1:18" s="2" customFormat="1" ht="20.100000000000001" customHeight="1" x14ac:dyDescent="0.25">
      <c r="A20" s="78"/>
      <c r="B20" s="73" t="str">
        <f t="shared" ref="B20:D25" si="2">IF(ISERROR(VLOOKUP($A20,Rooms,COLUMN(B20),FALSE)),"",(VLOOKUP($A20,Rooms,COLUMN(B20),FALSE)))</f>
        <v/>
      </c>
      <c r="C20" s="73" t="str">
        <f t="shared" si="2"/>
        <v/>
      </c>
      <c r="D20" s="95" t="str">
        <f t="shared" si="2"/>
        <v/>
      </c>
      <c r="E20" s="105"/>
      <c r="F20" s="106"/>
      <c r="G20" s="99"/>
      <c r="H20" s="67"/>
      <c r="I20" s="67"/>
    </row>
    <row r="21" spans="1:18" s="2" customFormat="1" ht="20.100000000000001" customHeight="1" x14ac:dyDescent="0.25">
      <c r="A21" s="78"/>
      <c r="B21" s="73" t="str">
        <f t="shared" si="2"/>
        <v/>
      </c>
      <c r="C21" s="73" t="str">
        <f t="shared" si="2"/>
        <v/>
      </c>
      <c r="D21" s="95" t="str">
        <f t="shared" si="2"/>
        <v/>
      </c>
      <c r="E21" s="100"/>
      <c r="F21" s="59"/>
      <c r="G21" s="87"/>
    </row>
    <row r="22" spans="1:18" s="2" customFormat="1" ht="20.100000000000001" customHeight="1" x14ac:dyDescent="0.25">
      <c r="A22" s="78"/>
      <c r="B22" s="73" t="str">
        <f t="shared" si="2"/>
        <v/>
      </c>
      <c r="C22" s="73" t="str">
        <f t="shared" si="2"/>
        <v/>
      </c>
      <c r="D22" s="95" t="str">
        <f t="shared" si="2"/>
        <v/>
      </c>
      <c r="E22" s="91"/>
      <c r="F22" s="59"/>
      <c r="G22" s="87"/>
    </row>
    <row r="23" spans="1:18" s="2" customFormat="1" ht="20.100000000000001" customHeight="1" x14ac:dyDescent="0.25">
      <c r="A23" s="78"/>
      <c r="B23" s="73" t="str">
        <f t="shared" si="2"/>
        <v/>
      </c>
      <c r="C23" s="73" t="str">
        <f t="shared" si="2"/>
        <v/>
      </c>
      <c r="D23" s="95" t="str">
        <f t="shared" si="2"/>
        <v/>
      </c>
      <c r="E23" s="91"/>
      <c r="F23" s="59"/>
      <c r="G23" s="87"/>
    </row>
    <row r="24" spans="1:18" s="2" customFormat="1" ht="20.100000000000001" customHeight="1" x14ac:dyDescent="0.25">
      <c r="A24" s="78"/>
      <c r="B24" s="73" t="str">
        <f t="shared" si="2"/>
        <v/>
      </c>
      <c r="C24" s="73" t="str">
        <f t="shared" si="2"/>
        <v/>
      </c>
      <c r="D24" s="95" t="str">
        <f t="shared" si="2"/>
        <v/>
      </c>
      <c r="E24" s="91"/>
      <c r="F24" s="59"/>
      <c r="G24" s="107"/>
    </row>
    <row r="25" spans="1:18" s="2" customFormat="1" ht="20.100000000000001" customHeight="1" thickBot="1" x14ac:dyDescent="0.3">
      <c r="A25" s="78"/>
      <c r="B25" s="79" t="str">
        <f t="shared" si="2"/>
        <v/>
      </c>
      <c r="C25" s="79" t="str">
        <f t="shared" si="2"/>
        <v/>
      </c>
      <c r="D25" s="96" t="str">
        <f t="shared" si="2"/>
        <v/>
      </c>
      <c r="E25" s="92"/>
      <c r="F25" s="93"/>
      <c r="G25" s="101"/>
    </row>
    <row r="26" spans="1:18" ht="20.100000000000001" customHeight="1" x14ac:dyDescent="0.25"/>
    <row r="27" spans="1:18" s="11" customFormat="1" ht="36" x14ac:dyDescent="0.25">
      <c r="A27" s="14" t="s">
        <v>10</v>
      </c>
      <c r="B27" s="14" t="s">
        <v>11</v>
      </c>
      <c r="C27" s="14" t="s">
        <v>12</v>
      </c>
      <c r="D27" s="14" t="s">
        <v>13</v>
      </c>
      <c r="E27" s="14" t="s">
        <v>100</v>
      </c>
      <c r="F27" s="14" t="s">
        <v>99</v>
      </c>
      <c r="G27" s="14" t="s">
        <v>98</v>
      </c>
      <c r="H27" s="14" t="s">
        <v>97</v>
      </c>
      <c r="I27" s="14" t="s">
        <v>168</v>
      </c>
      <c r="J27" s="14" t="s">
        <v>96</v>
      </c>
      <c r="K27" s="14" t="s">
        <v>95</v>
      </c>
      <c r="L27" s="15" t="s">
        <v>160</v>
      </c>
      <c r="M27" s="16" t="s">
        <v>161</v>
      </c>
      <c r="N27" s="14" t="s">
        <v>162</v>
      </c>
      <c r="O27" s="11" t="s">
        <v>94</v>
      </c>
      <c r="P27" s="13" t="s">
        <v>93</v>
      </c>
      <c r="Q27" s="13" t="s">
        <v>92</v>
      </c>
      <c r="R27" s="13" t="s">
        <v>91</v>
      </c>
    </row>
    <row r="28" spans="1:18" s="54" customFormat="1" ht="23.25" x14ac:dyDescent="0.25">
      <c r="A28" s="85">
        <v>303</v>
      </c>
      <c r="B28" s="80"/>
      <c r="C28" s="108"/>
      <c r="D28" s="108"/>
      <c r="E28" s="108"/>
      <c r="F28" s="108" t="s">
        <v>174</v>
      </c>
      <c r="G28" s="62">
        <v>43200</v>
      </c>
      <c r="H28" s="61"/>
      <c r="I28" s="61"/>
      <c r="J28" s="63"/>
      <c r="K28" s="82"/>
      <c r="L28" s="83"/>
      <c r="M28" s="83"/>
      <c r="N28" s="82">
        <v>43210</v>
      </c>
      <c r="O28" s="50" t="b">
        <f>NOT(ISBLANK($M28))</f>
        <v>0</v>
      </c>
      <c r="P28" s="51" t="str">
        <f>IF(COUNTIF(O28,"VRAI"),1,"0")</f>
        <v>0</v>
      </c>
      <c r="Q28" s="52" t="b">
        <f>NOT(ISBLANK($K28))</f>
        <v>0</v>
      </c>
      <c r="R28" s="53" t="str">
        <f>IF(COUNTIF(Q28,"VRAI"),1,"0")</f>
        <v>0</v>
      </c>
    </row>
    <row r="29" spans="1:18" s="54" customFormat="1" ht="23.25" x14ac:dyDescent="0.25">
      <c r="A29" s="86" t="s">
        <v>150</v>
      </c>
      <c r="B29" s="80"/>
      <c r="C29" s="108"/>
      <c r="D29" s="108"/>
      <c r="E29" s="108"/>
      <c r="F29" s="108"/>
      <c r="G29" s="62"/>
      <c r="H29" s="61"/>
      <c r="I29" s="61"/>
      <c r="J29" s="63"/>
      <c r="K29" s="82"/>
      <c r="L29" s="83"/>
      <c r="M29" s="83"/>
      <c r="N29" s="82"/>
      <c r="O29" s="50" t="b">
        <f t="shared" ref="O29:O47" si="3">NOT(ISBLANK($M29))</f>
        <v>0</v>
      </c>
      <c r="P29" s="51" t="str">
        <f t="shared" ref="O29:P47" si="4">IF(COUNTIF(O29,"VRAI"),1,"0")</f>
        <v>0</v>
      </c>
      <c r="Q29" s="52" t="b">
        <f t="shared" ref="Q29:Q47" si="5">NOT(ISBLANK($K29))</f>
        <v>0</v>
      </c>
      <c r="R29" s="53" t="str">
        <f t="shared" ref="Q29:R47" si="6">IF(COUNTIF(Q29,"VRAI"),1,"0")</f>
        <v>0</v>
      </c>
    </row>
    <row r="30" spans="1:18" s="55" customFormat="1" ht="23.25" x14ac:dyDescent="0.25">
      <c r="A30" s="86" t="s">
        <v>151</v>
      </c>
      <c r="B30" s="109" t="s">
        <v>44</v>
      </c>
      <c r="C30" s="108" t="s">
        <v>152</v>
      </c>
      <c r="D30" s="108" t="s">
        <v>51</v>
      </c>
      <c r="E30" s="108"/>
      <c r="F30" s="108" t="s">
        <v>175</v>
      </c>
      <c r="G30" s="62">
        <v>43211</v>
      </c>
      <c r="H30" s="61"/>
      <c r="I30" s="61">
        <v>303</v>
      </c>
      <c r="J30" s="61"/>
      <c r="K30" s="83"/>
      <c r="L30" s="83"/>
      <c r="M30" s="83"/>
      <c r="N30" s="83"/>
      <c r="O30" s="50" t="b">
        <f t="shared" si="3"/>
        <v>0</v>
      </c>
      <c r="P30" s="51" t="str">
        <f t="shared" si="4"/>
        <v>0</v>
      </c>
      <c r="Q30" s="52" t="b">
        <f t="shared" si="5"/>
        <v>0</v>
      </c>
      <c r="R30" s="53" t="str">
        <f t="shared" si="6"/>
        <v>0</v>
      </c>
    </row>
    <row r="31" spans="1:18" s="55" customFormat="1" ht="23.25" x14ac:dyDescent="0.25">
      <c r="A31" s="86">
        <v>305</v>
      </c>
      <c r="B31" s="109"/>
      <c r="C31" s="110"/>
      <c r="D31" s="110"/>
      <c r="E31" s="110"/>
      <c r="F31" s="110"/>
      <c r="G31" s="62"/>
      <c r="H31" s="65"/>
      <c r="I31" s="65"/>
      <c r="J31" s="65"/>
      <c r="K31" s="84"/>
      <c r="L31" s="84"/>
      <c r="M31" s="84"/>
      <c r="N31" s="84"/>
      <c r="O31" s="50" t="b">
        <f t="shared" si="3"/>
        <v>0</v>
      </c>
      <c r="P31" s="51" t="str">
        <f t="shared" si="4"/>
        <v>0</v>
      </c>
      <c r="Q31" s="52" t="b">
        <f t="shared" si="5"/>
        <v>0</v>
      </c>
      <c r="R31" s="53" t="str">
        <f t="shared" si="6"/>
        <v>0</v>
      </c>
    </row>
    <row r="32" spans="1:18" s="55" customFormat="1" ht="23.25" x14ac:dyDescent="0.25">
      <c r="A32" s="86">
        <v>306</v>
      </c>
      <c r="B32" s="111" t="s">
        <v>169</v>
      </c>
      <c r="C32" s="108" t="s">
        <v>153</v>
      </c>
      <c r="D32" s="108" t="s">
        <v>51</v>
      </c>
      <c r="E32" s="108"/>
      <c r="F32" s="108"/>
      <c r="G32" s="62">
        <v>43200</v>
      </c>
      <c r="H32" s="61"/>
      <c r="I32" s="61"/>
      <c r="J32" s="61"/>
      <c r="K32" s="83"/>
      <c r="L32" s="83"/>
      <c r="M32" s="83"/>
      <c r="N32" s="83"/>
      <c r="O32" s="50" t="b">
        <f t="shared" si="3"/>
        <v>0</v>
      </c>
      <c r="P32" s="51" t="str">
        <f t="shared" si="4"/>
        <v>0</v>
      </c>
      <c r="Q32" s="52" t="b">
        <f t="shared" si="5"/>
        <v>0</v>
      </c>
      <c r="R32" s="53" t="str">
        <f t="shared" si="6"/>
        <v>0</v>
      </c>
    </row>
    <row r="33" spans="1:18" s="55" customFormat="1" ht="23.25" x14ac:dyDescent="0.25">
      <c r="A33" s="86">
        <v>307</v>
      </c>
      <c r="B33" s="80"/>
      <c r="C33" s="108"/>
      <c r="D33" s="108"/>
      <c r="E33" s="108"/>
      <c r="F33" s="108"/>
      <c r="G33" s="62"/>
      <c r="H33" s="61"/>
      <c r="I33" s="61"/>
      <c r="J33" s="61"/>
      <c r="K33" s="83"/>
      <c r="L33" s="83"/>
      <c r="M33" s="83"/>
      <c r="N33" s="83"/>
      <c r="O33" s="50" t="b">
        <f t="shared" si="3"/>
        <v>0</v>
      </c>
      <c r="P33" s="51" t="str">
        <f t="shared" si="4"/>
        <v>0</v>
      </c>
      <c r="Q33" s="52" t="b">
        <f t="shared" si="5"/>
        <v>0</v>
      </c>
      <c r="R33" s="53" t="str">
        <f t="shared" si="6"/>
        <v>0</v>
      </c>
    </row>
    <row r="34" spans="1:18" s="55" customFormat="1" ht="23.25" x14ac:dyDescent="0.25">
      <c r="A34" s="85">
        <v>308</v>
      </c>
      <c r="B34" s="80"/>
      <c r="C34" s="108"/>
      <c r="D34" s="108"/>
      <c r="E34" s="108"/>
      <c r="F34" s="108"/>
      <c r="G34" s="62"/>
      <c r="H34" s="61"/>
      <c r="I34" s="61"/>
      <c r="J34" s="61"/>
      <c r="K34" s="83"/>
      <c r="L34" s="83"/>
      <c r="M34" s="83"/>
      <c r="N34" s="83"/>
      <c r="O34" s="50" t="b">
        <f t="shared" si="3"/>
        <v>0</v>
      </c>
      <c r="P34" s="51" t="str">
        <f t="shared" si="4"/>
        <v>0</v>
      </c>
      <c r="Q34" s="52" t="b">
        <f t="shared" si="5"/>
        <v>0</v>
      </c>
      <c r="R34" s="53" t="str">
        <f t="shared" si="6"/>
        <v>0</v>
      </c>
    </row>
    <row r="35" spans="1:18" s="55" customFormat="1" ht="23.25" x14ac:dyDescent="0.25">
      <c r="A35" s="86">
        <v>309</v>
      </c>
      <c r="B35" s="111" t="s">
        <v>120</v>
      </c>
      <c r="C35" s="108" t="s">
        <v>154</v>
      </c>
      <c r="D35" s="108" t="s">
        <v>51</v>
      </c>
      <c r="E35" s="108"/>
      <c r="F35" s="108"/>
      <c r="G35" s="62">
        <v>43166</v>
      </c>
      <c r="H35" s="61"/>
      <c r="I35" s="61"/>
      <c r="J35" s="61"/>
      <c r="K35" s="83"/>
      <c r="L35" s="83"/>
      <c r="M35" s="83"/>
      <c r="N35" s="83"/>
      <c r="O35" s="50" t="b">
        <f t="shared" si="3"/>
        <v>0</v>
      </c>
      <c r="P35" s="51" t="str">
        <f t="shared" si="4"/>
        <v>0</v>
      </c>
      <c r="Q35" s="52" t="b">
        <f t="shared" si="5"/>
        <v>0</v>
      </c>
      <c r="R35" s="53" t="str">
        <f t="shared" si="6"/>
        <v>0</v>
      </c>
    </row>
    <row r="36" spans="1:18" s="55" customFormat="1" ht="23.25" x14ac:dyDescent="0.25">
      <c r="A36" s="86">
        <v>310</v>
      </c>
      <c r="B36" s="80" t="s">
        <v>57</v>
      </c>
      <c r="C36" s="108" t="s">
        <v>155</v>
      </c>
      <c r="D36" s="108" t="s">
        <v>73</v>
      </c>
      <c r="E36" s="108"/>
      <c r="F36" s="108"/>
      <c r="G36" s="62">
        <v>43188</v>
      </c>
      <c r="H36" s="61"/>
      <c r="I36" s="61"/>
      <c r="J36" s="61"/>
      <c r="K36" s="83"/>
      <c r="L36" s="83"/>
      <c r="M36" s="83"/>
      <c r="N36" s="83"/>
      <c r="O36" s="50" t="b">
        <f t="shared" si="3"/>
        <v>0</v>
      </c>
      <c r="P36" s="51" t="str">
        <f t="shared" si="4"/>
        <v>0</v>
      </c>
      <c r="Q36" s="52" t="b">
        <f t="shared" si="5"/>
        <v>0</v>
      </c>
      <c r="R36" s="53" t="str">
        <f t="shared" si="6"/>
        <v>0</v>
      </c>
    </row>
    <row r="37" spans="1:18" s="55" customFormat="1" ht="23.25" x14ac:dyDescent="0.25">
      <c r="A37" s="86">
        <v>311</v>
      </c>
      <c r="B37" s="109" t="s">
        <v>170</v>
      </c>
      <c r="C37" s="108" t="s">
        <v>156</v>
      </c>
      <c r="D37" s="108" t="s">
        <v>51</v>
      </c>
      <c r="E37" s="108"/>
      <c r="F37" s="108"/>
      <c r="G37" s="62">
        <v>43199</v>
      </c>
      <c r="H37" s="61"/>
      <c r="I37" s="61"/>
      <c r="J37" s="61"/>
      <c r="K37" s="83"/>
      <c r="L37" s="83"/>
      <c r="M37" s="83"/>
      <c r="N37" s="83"/>
      <c r="O37" s="50" t="b">
        <f t="shared" si="3"/>
        <v>0</v>
      </c>
      <c r="P37" s="51" t="str">
        <f t="shared" si="4"/>
        <v>0</v>
      </c>
      <c r="Q37" s="52" t="b">
        <f t="shared" si="5"/>
        <v>0</v>
      </c>
      <c r="R37" s="53" t="str">
        <f t="shared" si="6"/>
        <v>0</v>
      </c>
    </row>
    <row r="38" spans="1:18" s="55" customFormat="1" ht="23.25" x14ac:dyDescent="0.25">
      <c r="A38" s="86">
        <v>312</v>
      </c>
      <c r="B38" s="80" t="s">
        <v>171</v>
      </c>
      <c r="C38" s="108" t="s">
        <v>167</v>
      </c>
      <c r="D38" s="108" t="s">
        <v>51</v>
      </c>
      <c r="E38" s="108"/>
      <c r="F38" s="108"/>
      <c r="G38" s="62">
        <v>43221</v>
      </c>
      <c r="H38" s="61"/>
      <c r="I38" s="61"/>
      <c r="J38" s="61"/>
      <c r="K38" s="83"/>
      <c r="L38" s="83"/>
      <c r="M38" s="83"/>
      <c r="N38" s="83"/>
      <c r="O38" s="50" t="b">
        <f t="shared" si="3"/>
        <v>0</v>
      </c>
      <c r="P38" s="51" t="str">
        <f t="shared" si="4"/>
        <v>0</v>
      </c>
      <c r="Q38" s="52" t="b">
        <f t="shared" si="5"/>
        <v>0</v>
      </c>
      <c r="R38" s="53" t="str">
        <f t="shared" si="6"/>
        <v>0</v>
      </c>
    </row>
    <row r="39" spans="1:18" s="55" customFormat="1" ht="23.25" x14ac:dyDescent="0.25">
      <c r="A39" s="86">
        <v>313</v>
      </c>
      <c r="B39" s="109" t="s">
        <v>172</v>
      </c>
      <c r="C39" s="108" t="s">
        <v>157</v>
      </c>
      <c r="D39" s="108" t="s">
        <v>51</v>
      </c>
      <c r="E39" s="108"/>
      <c r="F39" s="108"/>
      <c r="G39" s="62">
        <v>43210</v>
      </c>
      <c r="H39" s="61"/>
      <c r="I39" s="61"/>
      <c r="J39" s="61"/>
      <c r="K39" s="83"/>
      <c r="L39" s="83"/>
      <c r="M39" s="83"/>
      <c r="N39" s="83"/>
      <c r="O39" s="50" t="b">
        <f t="shared" si="3"/>
        <v>0</v>
      </c>
      <c r="P39" s="51" t="str">
        <f t="shared" si="4"/>
        <v>0</v>
      </c>
      <c r="Q39" s="52" t="b">
        <f t="shared" si="5"/>
        <v>0</v>
      </c>
      <c r="R39" s="53" t="str">
        <f t="shared" si="6"/>
        <v>0</v>
      </c>
    </row>
    <row r="40" spans="1:18" s="55" customFormat="1" ht="23.25" x14ac:dyDescent="0.25">
      <c r="A40" s="86">
        <v>314</v>
      </c>
      <c r="B40" s="109"/>
      <c r="C40" s="108"/>
      <c r="D40" s="108"/>
      <c r="E40" s="108"/>
      <c r="F40" s="108"/>
      <c r="G40" s="62"/>
      <c r="H40" s="61"/>
      <c r="I40" s="61"/>
      <c r="J40" s="61"/>
      <c r="K40" s="83"/>
      <c r="L40" s="83"/>
      <c r="M40" s="83"/>
      <c r="N40" s="83"/>
      <c r="O40" s="50" t="b">
        <f>NOT(ISBLANK($M40))</f>
        <v>0</v>
      </c>
      <c r="P40" s="51" t="str">
        <f t="shared" si="4"/>
        <v>0</v>
      </c>
      <c r="Q40" s="52" t="b">
        <f t="shared" si="5"/>
        <v>0</v>
      </c>
      <c r="R40" s="53" t="str">
        <f t="shared" si="6"/>
        <v>0</v>
      </c>
    </row>
    <row r="41" spans="1:18" s="55" customFormat="1" ht="23.25" x14ac:dyDescent="0.25">
      <c r="A41" s="86">
        <v>315</v>
      </c>
      <c r="B41" s="80" t="s">
        <v>173</v>
      </c>
      <c r="C41" s="108" t="s">
        <v>158</v>
      </c>
      <c r="D41" s="108" t="s">
        <v>51</v>
      </c>
      <c r="E41" s="108"/>
      <c r="F41" s="108"/>
      <c r="G41" s="62">
        <v>43203</v>
      </c>
      <c r="H41" s="61"/>
      <c r="I41" s="64"/>
      <c r="J41" s="61"/>
      <c r="K41" s="83"/>
      <c r="L41" s="83"/>
      <c r="M41" s="83"/>
      <c r="N41" s="83"/>
      <c r="O41" s="50" t="b">
        <f t="shared" si="3"/>
        <v>0</v>
      </c>
      <c r="P41" s="51" t="str">
        <f t="shared" si="4"/>
        <v>0</v>
      </c>
      <c r="Q41" s="52" t="b">
        <f t="shared" si="5"/>
        <v>0</v>
      </c>
      <c r="R41" s="53" t="str">
        <f t="shared" si="6"/>
        <v>0</v>
      </c>
    </row>
    <row r="42" spans="1:18" s="55" customFormat="1" ht="18.75" x14ac:dyDescent="0.25">
      <c r="A42" s="46"/>
      <c r="B42" s="46"/>
      <c r="C42" s="46"/>
      <c r="D42" s="47"/>
      <c r="E42" s="46"/>
      <c r="F42" s="48"/>
      <c r="G42" s="47"/>
      <c r="H42" s="47"/>
      <c r="I42" s="47"/>
      <c r="J42" s="49"/>
      <c r="K42" s="49"/>
      <c r="L42" s="49"/>
      <c r="M42" s="49"/>
      <c r="N42" s="50"/>
      <c r="O42" s="51" t="str">
        <f t="shared" si="4"/>
        <v>0</v>
      </c>
      <c r="P42" s="52" t="b">
        <f>NOT(ISBLANK($J42))</f>
        <v>0</v>
      </c>
      <c r="Q42" s="53" t="str">
        <f t="shared" si="6"/>
        <v>0</v>
      </c>
    </row>
    <row r="43" spans="1:18" s="55" customFormat="1" ht="18.75" x14ac:dyDescent="0.25">
      <c r="A43" s="46"/>
      <c r="B43" s="46"/>
      <c r="C43" s="46"/>
      <c r="D43" s="47"/>
      <c r="E43" s="46"/>
      <c r="F43" s="48"/>
      <c r="G43" s="47"/>
      <c r="H43" s="47"/>
      <c r="I43" s="47"/>
      <c r="J43" s="49"/>
      <c r="K43" s="49"/>
      <c r="L43" s="49"/>
      <c r="M43" s="49"/>
      <c r="N43" s="50"/>
      <c r="O43" s="51" t="str">
        <f t="shared" si="4"/>
        <v>0</v>
      </c>
      <c r="P43" s="52" t="b">
        <f>NOT(ISBLANK($J43))</f>
        <v>0</v>
      </c>
      <c r="Q43" s="53" t="str">
        <f t="shared" si="6"/>
        <v>0</v>
      </c>
    </row>
    <row r="44" spans="1:18" s="55" customFormat="1" ht="18.75" x14ac:dyDescent="0.25">
      <c r="A44" s="46"/>
      <c r="B44" s="46"/>
      <c r="C44" s="46"/>
      <c r="D44" s="47"/>
      <c r="E44" s="46"/>
      <c r="F44" s="48"/>
      <c r="G44" s="47"/>
      <c r="H44" s="47"/>
      <c r="I44" s="47"/>
      <c r="J44" s="49"/>
      <c r="K44" s="49"/>
      <c r="L44" s="49"/>
      <c r="M44" s="49"/>
      <c r="N44" s="50"/>
      <c r="O44" s="51" t="str">
        <f t="shared" si="4"/>
        <v>0</v>
      </c>
      <c r="P44" s="52" t="b">
        <f>NOT(ISBLANK($J44))</f>
        <v>0</v>
      </c>
      <c r="Q44" s="53" t="str">
        <f t="shared" si="6"/>
        <v>0</v>
      </c>
    </row>
    <row r="45" spans="1:18" s="55" customFormat="1" ht="18.75" x14ac:dyDescent="0.25">
      <c r="A45" s="46"/>
      <c r="B45" s="46"/>
      <c r="C45" s="46"/>
      <c r="D45" s="47"/>
      <c r="E45" s="46"/>
      <c r="F45" s="48"/>
      <c r="G45" s="47"/>
      <c r="H45" s="47"/>
      <c r="I45" s="47"/>
      <c r="J45" s="49"/>
      <c r="K45" s="49"/>
      <c r="L45" s="49"/>
      <c r="M45" s="49"/>
      <c r="N45" s="50"/>
      <c r="O45" s="51" t="str">
        <f t="shared" si="4"/>
        <v>0</v>
      </c>
      <c r="P45" s="52" t="b">
        <f>NOT(ISBLANK($J45))</f>
        <v>0</v>
      </c>
      <c r="Q45" s="53" t="str">
        <f t="shared" si="6"/>
        <v>0</v>
      </c>
    </row>
    <row r="46" spans="1:18" s="55" customFormat="1" ht="18.75" x14ac:dyDescent="0.25">
      <c r="A46" s="46"/>
      <c r="B46" s="46"/>
      <c r="C46" s="46"/>
      <c r="D46" s="47"/>
      <c r="E46" s="46"/>
      <c r="F46" s="48"/>
      <c r="G46" s="47"/>
      <c r="H46" s="47"/>
      <c r="I46" s="47"/>
      <c r="J46" s="49"/>
      <c r="K46" s="49"/>
      <c r="L46" s="49"/>
      <c r="M46" s="49"/>
      <c r="N46" s="50"/>
      <c r="O46" s="51" t="str">
        <f t="shared" si="4"/>
        <v>0</v>
      </c>
      <c r="P46" s="52" t="b">
        <f>NOT(ISBLANK($J46))</f>
        <v>0</v>
      </c>
      <c r="Q46" s="53" t="str">
        <f t="shared" si="6"/>
        <v>0</v>
      </c>
    </row>
    <row r="47" spans="1:18" s="55" customFormat="1" ht="18.75" x14ac:dyDescent="0.25">
      <c r="A47" s="46"/>
      <c r="B47" s="46"/>
      <c r="C47" s="46"/>
      <c r="D47" s="46"/>
      <c r="E47" s="47"/>
      <c r="F47" s="46"/>
      <c r="G47" s="48"/>
      <c r="H47" s="47"/>
      <c r="I47" s="47"/>
      <c r="J47" s="49"/>
      <c r="K47" s="49"/>
      <c r="L47" s="49"/>
      <c r="M47" s="49"/>
      <c r="N47" s="49"/>
      <c r="O47" s="50" t="b">
        <f t="shared" si="3"/>
        <v>0</v>
      </c>
      <c r="P47" s="51" t="str">
        <f t="shared" si="4"/>
        <v>0</v>
      </c>
      <c r="Q47" s="52" t="b">
        <f t="shared" si="5"/>
        <v>0</v>
      </c>
      <c r="R47" s="53" t="str">
        <f t="shared" si="6"/>
        <v>0</v>
      </c>
    </row>
    <row r="48" spans="1:18" s="55" customFormat="1" ht="18.75" x14ac:dyDescent="0.25">
      <c r="A48" s="46"/>
      <c r="B48" s="56"/>
      <c r="C48" s="56"/>
      <c r="D48" s="56"/>
      <c r="E48" s="57"/>
      <c r="F48" s="56"/>
      <c r="G48" s="58"/>
      <c r="H48" s="57"/>
      <c r="I48" s="57"/>
      <c r="J48" s="57"/>
      <c r="K48" s="57"/>
      <c r="L48" s="57"/>
      <c r="M48" s="57"/>
      <c r="N48" s="57"/>
      <c r="O48" s="56"/>
      <c r="P48" s="56"/>
      <c r="Q48" s="56"/>
      <c r="R48" s="56"/>
    </row>
  </sheetData>
  <protectedRanges>
    <protectedRange sqref="B37 B33:B35 B28:B31" name="Plage1_1"/>
  </protectedRanges>
  <dataConsolidate/>
  <mergeCells count="8">
    <mergeCell ref="A1:I1"/>
    <mergeCell ref="A10:F10"/>
    <mergeCell ref="A18:F18"/>
    <mergeCell ref="E5:F5"/>
    <mergeCell ref="H5:H6"/>
    <mergeCell ref="C5:C6"/>
    <mergeCell ref="C3:G3"/>
    <mergeCell ref="I5:I6"/>
  </mergeCells>
  <conditionalFormatting sqref="D13:D17">
    <cfRule type="containsText" dxfId="29" priority="9" operator="containsText" text="m">
      <formula>NOT(ISERROR(SEARCH("m",D13)))</formula>
    </cfRule>
    <cfRule type="containsText" dxfId="28" priority="11" operator="containsText" text="H">
      <formula>NOT(ISERROR(SEARCH("H",D13)))</formula>
    </cfRule>
    <cfRule type="containsText" dxfId="27" priority="14" operator="containsText" text="H">
      <formula>NOT(ISERROR(SEARCH("H",D13)))</formula>
    </cfRule>
    <cfRule type="containsText" dxfId="26" priority="15" operator="containsText" text="F">
      <formula>NOT(ISERROR(SEARCH("F",D13)))</formula>
    </cfRule>
  </conditionalFormatting>
  <conditionalFormatting sqref="D26">
    <cfRule type="containsText" dxfId="25" priority="10" operator="containsText" text="H">
      <formula>NOT(ISERROR(SEARCH("H",D26)))</formula>
    </cfRule>
    <cfRule type="containsText" dxfId="24" priority="12" operator="containsText" text="F">
      <formula>NOT(ISERROR(SEARCH("F",D26)))</formula>
    </cfRule>
    <cfRule type="containsText" dxfId="23" priority="13" operator="containsText" text="H">
      <formula>NOT(ISERROR(SEARCH("H",D26)))</formula>
    </cfRule>
  </conditionalFormatting>
  <dataValidations count="9">
    <dataValidation type="date" allowBlank="1" showInputMessage="1" showErrorMessage="1" sqref="G21:G23 G25">
      <formula1>43101</formula1>
      <formula2>58441</formula2>
    </dataValidation>
    <dataValidation type="custom" allowBlank="1" showInputMessage="1" showErrorMessage="1" sqref="F12:F17">
      <formula1>EXACT(G12:H17,UPPER(G12:H17))</formula1>
    </dataValidation>
    <dataValidation type="list" allowBlank="1" showInputMessage="1" showErrorMessage="1" sqref="H47 G42:G46 H28:H30 H32:H41">
      <formula1>"CODE BARRES, SANS CODE BARRES"</formula1>
    </dataValidation>
    <dataValidation type="list" allowBlank="1" showInputMessage="1" showErrorMessage="1" sqref="A12:A17 I47 A20:A25 H42:H46 I32:I41 I28:I30">
      <formula1>$A$28:$A$41</formula1>
    </dataValidation>
    <dataValidation type="list" allowBlank="1" showInputMessage="1" showErrorMessage="1" sqref="H14:H19">
      <formula1>$A$28:$A$47</formula1>
    </dataValidation>
    <dataValidation type="list" allowBlank="1" showInputMessage="1" showErrorMessage="1" error="M ou F" sqref="D12:D17">
      <formula1>"M,F"</formula1>
    </dataValidation>
    <dataValidation type="date" errorStyle="warning" allowBlank="1" showInputMessage="1" showErrorMessage="1" errorTitle="Date non valide" error="Attention la date que vous avez saisie est antérieur à la date du jour" sqref="G12:G17">
      <formula1>B3</formula1>
      <formula2>58441</formula2>
    </dataValidation>
    <dataValidation type="date" errorStyle="warning" allowBlank="1" showInputMessage="1" showErrorMessage="1" errorTitle="Date Invalide" error="Attention la date que vous avez saisie est antérieur à la date du jour" sqref="G20">
      <formula1>B3</formula1>
      <formula2>58441</formula2>
    </dataValidation>
    <dataValidation type="custom" allowBlank="1" showInputMessage="1" showErrorMessage="1" sqref="B12:C17">
      <formula1>EXACT(C12:G17,UPPER(C12:G17))</formula1>
    </dataValidation>
  </dataValidations>
  <pageMargins left="0.70866141732283472" right="0.70866141732283472" top="0.74803149606299213" bottom="0.74803149606299213" header="0.31496062992125984" footer="0.31496062992125984"/>
  <pageSetup paperSize="9" scale="4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ThisWorkbook.BoutonAdmissions">
                <anchor moveWithCells="1" sizeWithCells="1">
                  <from>
                    <xdr:col>9</xdr:col>
                    <xdr:colOff>838200</xdr:colOff>
                    <xdr:row>0</xdr:row>
                    <xdr:rowOff>247650</xdr:rowOff>
                  </from>
                  <to>
                    <xdr:col>13</xdr:col>
                    <xdr:colOff>609600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5" name="Button 14">
              <controlPr defaultSize="0" print="0" autoFill="0" autoPict="0" macro="[0]!ThisWorkbook.RempChambre">
                <anchor moveWithCells="1" sizeWithCells="1">
                  <from>
                    <xdr:col>10</xdr:col>
                    <xdr:colOff>304800</xdr:colOff>
                    <xdr:row>14</xdr:row>
                    <xdr:rowOff>0</xdr:rowOff>
                  </from>
                  <to>
                    <xdr:col>13</xdr:col>
                    <xdr:colOff>542925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4"/>
  <sheetViews>
    <sheetView topLeftCell="A21" zoomScale="80" zoomScaleNormal="80" workbookViewId="0">
      <selection activeCell="A64" sqref="A64:G69"/>
    </sheetView>
  </sheetViews>
  <sheetFormatPr baseColWidth="10" defaultRowHeight="15" x14ac:dyDescent="0.25"/>
  <cols>
    <col min="1" max="1" width="10.7109375" style="9" customWidth="1"/>
    <col min="2" max="2" width="18.85546875" style="9" customWidth="1"/>
    <col min="3" max="3" width="26" style="9" customWidth="1"/>
    <col min="4" max="4" width="10.42578125" style="9" customWidth="1"/>
    <col min="5" max="5" width="28.85546875" style="9" customWidth="1"/>
    <col min="6" max="6" width="29.5703125" style="9" customWidth="1"/>
    <col min="7" max="7" width="25.7109375" style="10" customWidth="1"/>
  </cols>
  <sheetData>
    <row r="1" spans="1:7" ht="18" x14ac:dyDescent="0.25">
      <c r="A1" s="5" t="s">
        <v>10</v>
      </c>
      <c r="B1" s="6" t="s">
        <v>11</v>
      </c>
      <c r="C1" s="6" t="s">
        <v>12</v>
      </c>
      <c r="D1" s="6" t="s">
        <v>13</v>
      </c>
      <c r="E1" s="6" t="s">
        <v>15</v>
      </c>
      <c r="F1" s="6" t="s">
        <v>18</v>
      </c>
      <c r="G1" s="7" t="s">
        <v>38</v>
      </c>
    </row>
    <row r="2" spans="1:7" x14ac:dyDescent="0.25">
      <c r="A2" s="8">
        <v>530</v>
      </c>
      <c r="B2" s="9" t="s">
        <v>27</v>
      </c>
      <c r="C2" s="9" t="s">
        <v>26</v>
      </c>
      <c r="D2" s="9" t="s">
        <v>14</v>
      </c>
      <c r="E2" s="9">
        <v>0</v>
      </c>
      <c r="F2" s="8"/>
    </row>
    <row r="3" spans="1:7" x14ac:dyDescent="0.25">
      <c r="A3" s="8" t="s">
        <v>22</v>
      </c>
      <c r="B3" s="9" t="s">
        <v>28</v>
      </c>
      <c r="C3" s="9" t="s">
        <v>29</v>
      </c>
      <c r="D3" s="9" t="s">
        <v>14</v>
      </c>
      <c r="E3" s="9">
        <v>0</v>
      </c>
      <c r="F3" s="8">
        <v>0</v>
      </c>
    </row>
    <row r="4" spans="1:7" x14ac:dyDescent="0.25">
      <c r="A4" s="8">
        <v>536</v>
      </c>
      <c r="B4" s="9" t="s">
        <v>36</v>
      </c>
      <c r="C4" s="9" t="s">
        <v>37</v>
      </c>
      <c r="D4" s="9" t="s">
        <v>14</v>
      </c>
      <c r="F4" s="8"/>
    </row>
    <row r="5" spans="1:7" x14ac:dyDescent="0.25">
      <c r="A5" s="8" t="s">
        <v>20</v>
      </c>
      <c r="B5" s="9" t="s">
        <v>40</v>
      </c>
      <c r="C5" s="9" t="s">
        <v>37</v>
      </c>
      <c r="D5" s="9" t="s">
        <v>14</v>
      </c>
      <c r="F5" s="8"/>
    </row>
    <row r="6" spans="1:7" x14ac:dyDescent="0.25">
      <c r="A6" s="8">
        <v>523</v>
      </c>
      <c r="B6" s="9" t="s">
        <v>33</v>
      </c>
      <c r="C6" s="9" t="s">
        <v>34</v>
      </c>
      <c r="D6" s="9" t="s">
        <v>14</v>
      </c>
      <c r="E6" s="9">
        <v>0</v>
      </c>
      <c r="F6" s="8">
        <v>0</v>
      </c>
    </row>
    <row r="7" spans="1:7" x14ac:dyDescent="0.25">
      <c r="A7" s="9">
        <v>523</v>
      </c>
      <c r="B7" s="9" t="s">
        <v>41</v>
      </c>
      <c r="C7" s="9" t="s">
        <v>42</v>
      </c>
      <c r="D7" s="9" t="s">
        <v>30</v>
      </c>
    </row>
    <row r="8" spans="1:7" x14ac:dyDescent="0.25">
      <c r="A8" s="9" t="s">
        <v>23</v>
      </c>
      <c r="B8" s="9" t="s">
        <v>43</v>
      </c>
      <c r="C8" s="9" t="s">
        <v>44</v>
      </c>
      <c r="D8" s="9" t="s">
        <v>14</v>
      </c>
      <c r="G8" s="10">
        <v>42221</v>
      </c>
    </row>
    <row r="9" spans="1:7" x14ac:dyDescent="0.25">
      <c r="A9" s="9" t="s">
        <v>24</v>
      </c>
      <c r="B9" s="9" t="s">
        <v>45</v>
      </c>
      <c r="C9" s="9" t="s">
        <v>46</v>
      </c>
      <c r="D9" s="9" t="s">
        <v>30</v>
      </c>
      <c r="G9" s="10">
        <v>42221</v>
      </c>
    </row>
    <row r="10" spans="1:7" x14ac:dyDescent="0.25">
      <c r="A10" s="9" t="s">
        <v>22</v>
      </c>
      <c r="B10" s="9" t="s">
        <v>48</v>
      </c>
      <c r="C10" s="9" t="s">
        <v>47</v>
      </c>
      <c r="D10" s="9" t="s">
        <v>14</v>
      </c>
      <c r="G10" s="10">
        <v>42221</v>
      </c>
    </row>
    <row r="11" spans="1:7" x14ac:dyDescent="0.25">
      <c r="A11" s="9">
        <v>527</v>
      </c>
      <c r="B11" s="9" t="s">
        <v>49</v>
      </c>
      <c r="C11" s="9" t="s">
        <v>37</v>
      </c>
      <c r="D11" s="9" t="s">
        <v>14</v>
      </c>
      <c r="G11" s="10">
        <v>42221</v>
      </c>
    </row>
    <row r="12" spans="1:7" x14ac:dyDescent="0.25">
      <c r="A12" s="9">
        <v>537</v>
      </c>
      <c r="B12" s="9" t="s">
        <v>52</v>
      </c>
      <c r="C12" s="9" t="s">
        <v>53</v>
      </c>
      <c r="D12" s="9" t="s">
        <v>50</v>
      </c>
      <c r="G12" s="10">
        <v>42221</v>
      </c>
    </row>
    <row r="13" spans="1:7" x14ac:dyDescent="0.25">
      <c r="A13" s="9" t="s">
        <v>25</v>
      </c>
      <c r="B13" s="9" t="s">
        <v>54</v>
      </c>
      <c r="C13" s="9" t="s">
        <v>55</v>
      </c>
      <c r="D13" s="9" t="s">
        <v>51</v>
      </c>
      <c r="G13" s="10">
        <v>42221</v>
      </c>
    </row>
    <row r="14" spans="1:7" x14ac:dyDescent="0.25">
      <c r="A14" s="9">
        <v>530</v>
      </c>
      <c r="B14" s="9" t="s">
        <v>56</v>
      </c>
      <c r="C14" s="9" t="s">
        <v>57</v>
      </c>
      <c r="D14" s="9" t="s">
        <v>50</v>
      </c>
      <c r="G14" s="10">
        <v>42221</v>
      </c>
    </row>
    <row r="15" spans="1:7" x14ac:dyDescent="0.25">
      <c r="A15" s="9">
        <v>523</v>
      </c>
      <c r="B15" s="9" t="s">
        <v>59</v>
      </c>
      <c r="C15" s="9" t="s">
        <v>58</v>
      </c>
      <c r="D15" s="9" t="s">
        <v>50</v>
      </c>
      <c r="G15" s="10">
        <v>42221</v>
      </c>
    </row>
    <row r="16" spans="1:7" x14ac:dyDescent="0.25">
      <c r="A16" s="9">
        <v>523</v>
      </c>
      <c r="B16" s="9" t="s">
        <v>59</v>
      </c>
      <c r="C16" s="9" t="s">
        <v>58</v>
      </c>
      <c r="D16" s="9" t="s">
        <v>50</v>
      </c>
      <c r="G16" s="10">
        <v>42221</v>
      </c>
    </row>
    <row r="17" spans="1:7" x14ac:dyDescent="0.25">
      <c r="A17" s="9" t="s">
        <v>19</v>
      </c>
      <c r="B17" s="9" t="s">
        <v>35</v>
      </c>
      <c r="C17" s="9" t="s">
        <v>61</v>
      </c>
      <c r="D17" s="9" t="s">
        <v>60</v>
      </c>
      <c r="G17" s="10">
        <v>42221</v>
      </c>
    </row>
    <row r="18" spans="1:7" x14ac:dyDescent="0.25">
      <c r="A18" s="9">
        <v>523</v>
      </c>
      <c r="B18" s="9" t="s">
        <v>62</v>
      </c>
      <c r="C18" s="9" t="s">
        <v>63</v>
      </c>
      <c r="D18" s="9" t="s">
        <v>60</v>
      </c>
      <c r="G18" s="10">
        <v>42221</v>
      </c>
    </row>
    <row r="19" spans="1:7" x14ac:dyDescent="0.25">
      <c r="A19" s="9" t="s">
        <v>21</v>
      </c>
      <c r="B19" s="9" t="s">
        <v>64</v>
      </c>
      <c r="C19" s="9" t="s">
        <v>65</v>
      </c>
      <c r="D19" s="9" t="s">
        <v>50</v>
      </c>
      <c r="G19" s="10">
        <v>42221</v>
      </c>
    </row>
    <row r="20" spans="1:7" x14ac:dyDescent="0.25">
      <c r="A20" s="9" t="s">
        <v>21</v>
      </c>
      <c r="B20" s="9" t="s">
        <v>64</v>
      </c>
      <c r="C20" s="9" t="s">
        <v>65</v>
      </c>
      <c r="D20" s="9" t="s">
        <v>50</v>
      </c>
      <c r="G20" s="10">
        <v>42221</v>
      </c>
    </row>
    <row r="21" spans="1:7" x14ac:dyDescent="0.25">
      <c r="A21" s="9">
        <v>523</v>
      </c>
      <c r="B21" s="9" t="s">
        <v>66</v>
      </c>
      <c r="C21" s="9" t="s">
        <v>67</v>
      </c>
      <c r="D21" s="9" t="s">
        <v>60</v>
      </c>
      <c r="G21" s="10">
        <v>42221</v>
      </c>
    </row>
    <row r="22" spans="1:7" x14ac:dyDescent="0.25">
      <c r="A22" s="9" t="s">
        <v>22</v>
      </c>
      <c r="B22" s="9" t="s">
        <v>68</v>
      </c>
      <c r="C22" s="9" t="s">
        <v>69</v>
      </c>
      <c r="D22" s="9" t="s">
        <v>60</v>
      </c>
      <c r="G22" s="10">
        <v>42221</v>
      </c>
    </row>
    <row r="23" spans="1:7" x14ac:dyDescent="0.25">
      <c r="A23" s="9">
        <v>528</v>
      </c>
      <c r="B23" s="9" t="s">
        <v>43</v>
      </c>
      <c r="C23" s="9" t="s">
        <v>70</v>
      </c>
      <c r="D23" s="9" t="s">
        <v>71</v>
      </c>
      <c r="G23" s="10">
        <v>42221</v>
      </c>
    </row>
    <row r="24" spans="1:7" x14ac:dyDescent="0.25">
      <c r="A24" s="9" t="s">
        <v>21</v>
      </c>
      <c r="B24" s="9" t="s">
        <v>74</v>
      </c>
      <c r="C24" s="9" t="s">
        <v>75</v>
      </c>
      <c r="D24" s="9" t="s">
        <v>72</v>
      </c>
      <c r="G24" s="10">
        <v>42221</v>
      </c>
    </row>
    <row r="25" spans="1:7" x14ac:dyDescent="0.25">
      <c r="A25" s="9">
        <v>533</v>
      </c>
      <c r="B25" s="9" t="s">
        <v>88</v>
      </c>
      <c r="C25" s="9" t="s">
        <v>89</v>
      </c>
      <c r="D25" s="9" t="s">
        <v>72</v>
      </c>
      <c r="G25" s="10">
        <v>42222</v>
      </c>
    </row>
    <row r="26" spans="1:7" x14ac:dyDescent="0.25">
      <c r="A26" s="9" t="s">
        <v>19</v>
      </c>
      <c r="B26" s="9" t="s">
        <v>90</v>
      </c>
      <c r="C26" s="9" t="s">
        <v>63</v>
      </c>
      <c r="D26" s="9" t="s">
        <v>60</v>
      </c>
      <c r="G26" s="10">
        <v>42222</v>
      </c>
    </row>
    <row r="27" spans="1:7" x14ac:dyDescent="0.25">
      <c r="A27" s="9" t="s">
        <v>23</v>
      </c>
      <c r="B27" s="9" t="s">
        <v>45</v>
      </c>
      <c r="C27" s="9" t="s">
        <v>44</v>
      </c>
      <c r="D27" s="9" t="s">
        <v>72</v>
      </c>
      <c r="G27" s="10">
        <v>42222</v>
      </c>
    </row>
    <row r="28" spans="1:7" x14ac:dyDescent="0.25">
      <c r="A28" s="9" t="s">
        <v>108</v>
      </c>
      <c r="B28" s="9" t="s">
        <v>109</v>
      </c>
      <c r="C28" s="9" t="s">
        <v>63</v>
      </c>
      <c r="D28" s="9" t="s">
        <v>60</v>
      </c>
      <c r="G28" s="10">
        <v>42222</v>
      </c>
    </row>
    <row r="29" spans="1:7" x14ac:dyDescent="0.25">
      <c r="A29" s="9" t="s">
        <v>101</v>
      </c>
      <c r="B29" s="9" t="s">
        <v>110</v>
      </c>
      <c r="C29" s="9" t="s">
        <v>110</v>
      </c>
      <c r="D29" s="9" t="s">
        <v>60</v>
      </c>
      <c r="G29" s="10">
        <v>42222</v>
      </c>
    </row>
    <row r="30" spans="1:7" x14ac:dyDescent="0.25">
      <c r="A30" s="9" t="s">
        <v>102</v>
      </c>
      <c r="B30" s="9" t="s">
        <v>75</v>
      </c>
      <c r="C30" s="9" t="s">
        <v>44</v>
      </c>
      <c r="D30" s="9" t="s">
        <v>72</v>
      </c>
      <c r="G30" s="10">
        <v>42261</v>
      </c>
    </row>
    <row r="31" spans="1:7" x14ac:dyDescent="0.25">
      <c r="A31" s="9" t="s">
        <v>104</v>
      </c>
      <c r="B31" s="9" t="s">
        <v>111</v>
      </c>
      <c r="C31" s="9" t="s">
        <v>112</v>
      </c>
      <c r="D31" s="9" t="s">
        <v>51</v>
      </c>
      <c r="G31" s="10">
        <v>42262</v>
      </c>
    </row>
    <row r="32" spans="1:7" x14ac:dyDescent="0.25">
      <c r="A32" s="9" t="s">
        <v>104</v>
      </c>
      <c r="B32" s="9" t="s">
        <v>111</v>
      </c>
      <c r="C32" s="9" t="s">
        <v>112</v>
      </c>
      <c r="D32" s="9" t="s">
        <v>51</v>
      </c>
      <c r="G32" s="10">
        <v>42262</v>
      </c>
    </row>
    <row r="33" spans="1:7" x14ac:dyDescent="0.25">
      <c r="A33" s="9">
        <v>527</v>
      </c>
      <c r="B33" s="9" t="s">
        <v>31</v>
      </c>
      <c r="C33" s="9" t="s">
        <v>32</v>
      </c>
      <c r="D33" s="9" t="s">
        <v>73</v>
      </c>
      <c r="G33" s="10">
        <v>42262</v>
      </c>
    </row>
    <row r="34" spans="1:7" x14ac:dyDescent="0.25">
      <c r="A34" s="9">
        <v>523</v>
      </c>
      <c r="B34" s="9" t="s">
        <v>33</v>
      </c>
      <c r="C34" s="9" t="s">
        <v>115</v>
      </c>
      <c r="D34" s="9" t="s">
        <v>73</v>
      </c>
      <c r="G34" s="10">
        <v>42262</v>
      </c>
    </row>
    <row r="35" spans="1:7" x14ac:dyDescent="0.25">
      <c r="A35" s="9" t="s">
        <v>101</v>
      </c>
      <c r="B35" s="9" t="s">
        <v>116</v>
      </c>
      <c r="C35" s="9" t="s">
        <v>47</v>
      </c>
      <c r="D35" s="9" t="s">
        <v>73</v>
      </c>
      <c r="G35" s="10">
        <v>42263</v>
      </c>
    </row>
    <row r="36" spans="1:7" x14ac:dyDescent="0.25">
      <c r="A36" s="9" t="s">
        <v>105</v>
      </c>
      <c r="B36" s="9" t="s">
        <v>117</v>
      </c>
      <c r="C36" s="9" t="s">
        <v>118</v>
      </c>
      <c r="D36" s="9" t="s">
        <v>51</v>
      </c>
      <c r="G36" s="10">
        <v>42263</v>
      </c>
    </row>
    <row r="37" spans="1:7" x14ac:dyDescent="0.25">
      <c r="A37" s="9">
        <v>527</v>
      </c>
      <c r="B37" s="9" t="s">
        <v>119</v>
      </c>
      <c r="C37" s="9" t="s">
        <v>120</v>
      </c>
      <c r="D37" s="9" t="s">
        <v>73</v>
      </c>
      <c r="G37" s="10">
        <v>42263</v>
      </c>
    </row>
    <row r="38" spans="1:7" x14ac:dyDescent="0.25">
      <c r="A38" s="9">
        <v>531</v>
      </c>
      <c r="B38" s="9" t="s">
        <v>121</v>
      </c>
      <c r="C38" s="9" t="s">
        <v>122</v>
      </c>
      <c r="D38" s="9" t="s">
        <v>73</v>
      </c>
      <c r="G38" s="10">
        <v>42263</v>
      </c>
    </row>
    <row r="39" spans="1:7" x14ac:dyDescent="0.25">
      <c r="A39" s="9" t="s">
        <v>107</v>
      </c>
      <c r="B39" s="9" t="s">
        <v>123</v>
      </c>
      <c r="C39" s="9" t="s">
        <v>124</v>
      </c>
      <c r="D39" s="9" t="s">
        <v>51</v>
      </c>
      <c r="G39" s="10">
        <v>42263</v>
      </c>
    </row>
    <row r="40" spans="1:7" x14ac:dyDescent="0.25">
      <c r="A40" s="9" t="s">
        <v>104</v>
      </c>
      <c r="B40" s="9" t="s">
        <v>125</v>
      </c>
      <c r="C40" s="9" t="s">
        <v>126</v>
      </c>
      <c r="D40" s="9" t="s">
        <v>51</v>
      </c>
      <c r="G40" s="10">
        <v>42263</v>
      </c>
    </row>
    <row r="41" spans="1:7" x14ac:dyDescent="0.25">
      <c r="A41" s="9">
        <v>529</v>
      </c>
      <c r="B41" s="9" t="s">
        <v>57</v>
      </c>
      <c r="C41" s="9" t="s">
        <v>55</v>
      </c>
      <c r="D41" s="9" t="s">
        <v>51</v>
      </c>
      <c r="G41" s="10">
        <v>42263</v>
      </c>
    </row>
    <row r="42" spans="1:7" x14ac:dyDescent="0.25">
      <c r="A42" s="9" t="s">
        <v>103</v>
      </c>
      <c r="B42" s="9" t="s">
        <v>127</v>
      </c>
      <c r="C42" s="9" t="s">
        <v>128</v>
      </c>
      <c r="D42" s="9" t="s">
        <v>51</v>
      </c>
      <c r="G42" s="10">
        <v>42263</v>
      </c>
    </row>
    <row r="43" spans="1:7" x14ac:dyDescent="0.25">
      <c r="A43" s="9" t="s">
        <v>106</v>
      </c>
      <c r="B43" s="9" t="s">
        <v>37</v>
      </c>
      <c r="C43" s="9" t="s">
        <v>36</v>
      </c>
      <c r="D43" s="9" t="s">
        <v>73</v>
      </c>
      <c r="G43" s="10">
        <v>42264</v>
      </c>
    </row>
    <row r="44" spans="1:7" x14ac:dyDescent="0.25">
      <c r="A44" s="9" t="s">
        <v>101</v>
      </c>
      <c r="B44" s="9" t="s">
        <v>129</v>
      </c>
      <c r="C44" s="9" t="s">
        <v>53</v>
      </c>
      <c r="D44" s="9" t="s">
        <v>73</v>
      </c>
      <c r="G44" s="10">
        <v>42265</v>
      </c>
    </row>
    <row r="45" spans="1:7" x14ac:dyDescent="0.25">
      <c r="A45" s="9">
        <v>523</v>
      </c>
      <c r="B45" s="9" t="s">
        <v>130</v>
      </c>
      <c r="C45" s="9" t="s">
        <v>131</v>
      </c>
      <c r="D45" s="9" t="s">
        <v>51</v>
      </c>
      <c r="G45" s="10">
        <v>42277</v>
      </c>
    </row>
    <row r="46" spans="1:7" x14ac:dyDescent="0.25">
      <c r="A46" s="9" t="s">
        <v>102</v>
      </c>
      <c r="B46" s="9" t="s">
        <v>132</v>
      </c>
      <c r="C46" s="9" t="s">
        <v>133</v>
      </c>
      <c r="D46" s="9" t="s">
        <v>73</v>
      </c>
      <c r="G46" s="10">
        <v>42285</v>
      </c>
    </row>
    <row r="47" spans="1:7" x14ac:dyDescent="0.25">
      <c r="A47" s="9">
        <v>523</v>
      </c>
      <c r="B47" s="9" t="s">
        <v>33</v>
      </c>
      <c r="C47" s="9" t="s">
        <v>134</v>
      </c>
      <c r="D47" s="9" t="s">
        <v>73</v>
      </c>
      <c r="G47" s="10">
        <v>42285</v>
      </c>
    </row>
    <row r="48" spans="1:7" x14ac:dyDescent="0.25">
      <c r="A48" s="9">
        <v>523</v>
      </c>
      <c r="B48" s="9" t="s">
        <v>135</v>
      </c>
      <c r="C48" s="9" t="s">
        <v>44</v>
      </c>
      <c r="D48" s="9" t="s">
        <v>73</v>
      </c>
    </row>
    <row r="49" spans="1:7" x14ac:dyDescent="0.25">
      <c r="A49" s="9">
        <v>523</v>
      </c>
      <c r="B49" s="9" t="s">
        <v>33</v>
      </c>
      <c r="C49" s="9" t="s">
        <v>136</v>
      </c>
      <c r="D49" s="9" t="s">
        <v>51</v>
      </c>
      <c r="G49" s="10">
        <v>42289</v>
      </c>
    </row>
    <row r="50" spans="1:7" x14ac:dyDescent="0.25">
      <c r="A50" s="9">
        <v>530</v>
      </c>
      <c r="B50" s="9" t="s">
        <v>137</v>
      </c>
      <c r="C50" s="9" t="s">
        <v>138</v>
      </c>
      <c r="D50" s="9" t="s">
        <v>51</v>
      </c>
      <c r="G50" s="10">
        <v>42289</v>
      </c>
    </row>
    <row r="51" spans="1:7" x14ac:dyDescent="0.25">
      <c r="A51" s="9">
        <v>523</v>
      </c>
      <c r="B51" s="9" t="s">
        <v>139</v>
      </c>
      <c r="C51" s="9" t="s">
        <v>140</v>
      </c>
      <c r="D51" s="9" t="s">
        <v>73</v>
      </c>
      <c r="G51" s="10">
        <v>42290</v>
      </c>
    </row>
    <row r="52" spans="1:7" x14ac:dyDescent="0.25">
      <c r="A52" s="9">
        <v>523</v>
      </c>
      <c r="B52" s="9" t="s">
        <v>141</v>
      </c>
      <c r="C52" s="9" t="s">
        <v>142</v>
      </c>
      <c r="D52" s="9" t="s">
        <v>73</v>
      </c>
      <c r="G52" s="10">
        <v>42293</v>
      </c>
    </row>
    <row r="53" spans="1:7" x14ac:dyDescent="0.25">
      <c r="A53" s="9" t="s">
        <v>102</v>
      </c>
      <c r="B53" s="9" t="s">
        <v>143</v>
      </c>
      <c r="C53" s="9" t="s">
        <v>144</v>
      </c>
      <c r="D53" s="9" t="s">
        <v>73</v>
      </c>
      <c r="G53" s="10">
        <v>43159</v>
      </c>
    </row>
    <row r="54" spans="1:7" x14ac:dyDescent="0.25">
      <c r="A54" s="9">
        <v>523</v>
      </c>
      <c r="B54" s="9" t="s">
        <v>130</v>
      </c>
      <c r="C54" s="9" t="s">
        <v>55</v>
      </c>
      <c r="D54" s="9" t="s">
        <v>51</v>
      </c>
      <c r="G54" s="10">
        <v>43159</v>
      </c>
    </row>
    <row r="55" spans="1:7" x14ac:dyDescent="0.25">
      <c r="A55" s="9" t="s">
        <v>101</v>
      </c>
      <c r="B55" s="9" t="s">
        <v>145</v>
      </c>
      <c r="C55" s="9" t="s">
        <v>55</v>
      </c>
      <c r="D55" s="9" t="s">
        <v>51</v>
      </c>
      <c r="G55" s="10">
        <v>43159</v>
      </c>
    </row>
    <row r="56" spans="1:7" x14ac:dyDescent="0.25">
      <c r="A56" s="9" t="s">
        <v>105</v>
      </c>
      <c r="B56" s="9" t="s">
        <v>54</v>
      </c>
      <c r="C56" s="9" t="s">
        <v>55</v>
      </c>
      <c r="D56" s="9" t="s">
        <v>51</v>
      </c>
      <c r="G56" s="10">
        <v>43159</v>
      </c>
    </row>
    <row r="57" spans="1:7" x14ac:dyDescent="0.25">
      <c r="A57" s="9" t="s">
        <v>102</v>
      </c>
      <c r="B57" s="9" t="s">
        <v>146</v>
      </c>
      <c r="C57" s="9" t="s">
        <v>147</v>
      </c>
      <c r="D57" s="9" t="s">
        <v>51</v>
      </c>
      <c r="G57" s="10">
        <v>43160</v>
      </c>
    </row>
    <row r="58" spans="1:7" x14ac:dyDescent="0.25">
      <c r="A58" s="9">
        <v>529</v>
      </c>
      <c r="B58" s="9" t="s">
        <v>39</v>
      </c>
      <c r="C58" s="9" t="s">
        <v>148</v>
      </c>
      <c r="D58" s="9" t="s">
        <v>73</v>
      </c>
      <c r="G58" s="10">
        <v>43160</v>
      </c>
    </row>
    <row r="59" spans="1:7" x14ac:dyDescent="0.25">
      <c r="A59" s="9">
        <v>530</v>
      </c>
      <c r="B59" s="9" t="s">
        <v>149</v>
      </c>
      <c r="C59" s="9" t="s">
        <v>63</v>
      </c>
      <c r="D59" s="9" t="s">
        <v>51</v>
      </c>
      <c r="G59" s="10">
        <v>43160</v>
      </c>
    </row>
    <row r="60" spans="1:7" x14ac:dyDescent="0.25">
      <c r="A60" s="9">
        <v>303</v>
      </c>
      <c r="B60" s="9" t="s">
        <v>33</v>
      </c>
      <c r="C60" s="9" t="s">
        <v>159</v>
      </c>
      <c r="D60" s="9" t="s">
        <v>73</v>
      </c>
      <c r="G60" s="10">
        <v>43220</v>
      </c>
    </row>
    <row r="61" spans="1:7" x14ac:dyDescent="0.25">
      <c r="A61" s="9" t="s">
        <v>150</v>
      </c>
      <c r="B61" s="9" t="s">
        <v>39</v>
      </c>
      <c r="C61" s="9" t="s">
        <v>164</v>
      </c>
      <c r="D61" s="9" t="s">
        <v>73</v>
      </c>
      <c r="G61" s="10">
        <v>43220</v>
      </c>
    </row>
    <row r="62" spans="1:7" x14ac:dyDescent="0.25">
      <c r="A62" s="9" t="s">
        <v>150</v>
      </c>
      <c r="B62" s="9" t="s">
        <v>39</v>
      </c>
      <c r="C62" s="9" t="s">
        <v>164</v>
      </c>
      <c r="D62" s="9" t="s">
        <v>73</v>
      </c>
      <c r="G62" s="10">
        <v>43220</v>
      </c>
    </row>
    <row r="63" spans="1:7" x14ac:dyDescent="0.25">
      <c r="A63" s="9">
        <v>303</v>
      </c>
      <c r="B63" s="9" t="s">
        <v>165</v>
      </c>
      <c r="C63" s="9" t="s">
        <v>166</v>
      </c>
      <c r="D63" s="9" t="s">
        <v>73</v>
      </c>
      <c r="G63" s="10">
        <v>43220</v>
      </c>
    </row>
    <row r="64" spans="1:7" x14ac:dyDescent="0.25">
      <c r="A64" s="9">
        <v>303</v>
      </c>
      <c r="B64" s="9" t="s">
        <v>165</v>
      </c>
      <c r="C64" s="9" t="s">
        <v>166</v>
      </c>
      <c r="D64" s="9" t="s">
        <v>73</v>
      </c>
      <c r="G64" s="10">
        <v>43220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"/>
  <sheetViews>
    <sheetView workbookViewId="0">
      <selection activeCell="B26" sqref="B26"/>
    </sheetView>
  </sheetViews>
  <sheetFormatPr baseColWidth="10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</sheetData>
  <dataValidations count="1">
    <dataValidation type="list" allowBlank="1" showInputMessage="1" showErrorMessage="1" sqref="A16">
      <formula1>Services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Service</vt:lpstr>
      <vt:lpstr>Entrees</vt:lpstr>
      <vt:lpstr>Services</vt:lpstr>
      <vt:lpstr>Feuil1</vt:lpstr>
      <vt:lpstr>CHAMBRES</vt:lpstr>
      <vt:lpstr>Change</vt:lpstr>
      <vt:lpstr>Inputs</vt:lpstr>
      <vt:lpstr>Outputs</vt:lpstr>
      <vt:lpstr>Patient</vt:lpstr>
      <vt:lpstr>Services</vt:lpstr>
      <vt:lpstr>Tableau1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</dc:creator>
  <cp:lastModifiedBy>Guy Blancher</cp:lastModifiedBy>
  <cp:lastPrinted>2018-05-02T12:08:01Z</cp:lastPrinted>
  <dcterms:created xsi:type="dcterms:W3CDTF">2013-10-12T08:01:33Z</dcterms:created>
  <dcterms:modified xsi:type="dcterms:W3CDTF">2018-05-07T15:48:14Z</dcterms:modified>
</cp:coreProperties>
</file>