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30" windowHeight="9525" tabRatio="717" activeTab="1"/>
  </bookViews>
  <sheets>
    <sheet name="Acceuil" sheetId="8" r:id="rId1"/>
    <sheet name="ANISPLUS" sheetId="2" r:id="rId2"/>
    <sheet name="FAWRI" sheetId="1" r:id="rId3"/>
    <sheet name="TELEPHONE" sheetId="4" r:id="rId4"/>
    <sheet name="demande TLP" sheetId="6" r:id="rId5"/>
    <sheet name="4g LTE" sheetId="7" r:id="rId6"/>
    <sheet name="Feuil1" sheetId="3" r:id="rId7"/>
  </sheets>
  <definedNames>
    <definedName name="_xlcn.WorksheetConnection_recharge2017vide.xlsxTableau141" hidden="1">Tableau14</definedName>
    <definedName name="_xlcn.WorksheetConnection_recharge2017vide.xlsxTableau691" hidden="1">Tableau69</definedName>
    <definedName name="listeproduit">Feuil1!$C$4:$D$18</definedName>
    <definedName name="listeproduit11">Tableau63[[PRODUIT ]]</definedName>
    <definedName name="Mttc">Tableau42[Montant TTC]</definedName>
    <definedName name="nombredemois">nbrmoiis[[#All],[Nombre de mois]]</definedName>
    <definedName name="_xlnm.Print_Area" localSheetId="1">ANISPLUS!$A$1:$J$15</definedName>
    <definedName name="_xlnm.Print_Area" localSheetId="2">FAWRI!$A$1:$J$12</definedName>
    <definedName name="_xlnm.Print_Area" localSheetId="3">TELEPHONE!$A$1:$J$12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69" name="Tableau69" connection="WorksheetConnection_recharge  2017 vide.xlsx!Tableau69"/>
          <x15:modelTable id="Tableau14" name="Tableau14" connection="WorksheetConnection_recharge  2017 vide.xlsx!Tableau14"/>
        </x15:modelTables>
      </x15:dataModel>
    </ext>
  </extLst>
</workbook>
</file>

<file path=xl/calcChain.xml><?xml version="1.0" encoding="utf-8"?>
<calcChain xmlns="http://schemas.openxmlformats.org/spreadsheetml/2006/main">
  <c r="E12" i="2" l="1"/>
  <c r="E14" i="2" l="1"/>
  <c r="G14" i="2" s="1"/>
  <c r="G12" i="2"/>
  <c r="H12" i="2" s="1"/>
  <c r="E13" i="2"/>
  <c r="G13" i="2" s="1"/>
  <c r="H14" i="2" l="1"/>
  <c r="I14" i="2" s="1"/>
  <c r="I12" i="2"/>
  <c r="H13" i="2"/>
  <c r="I13" i="2" s="1"/>
  <c r="E13" i="4"/>
  <c r="F13" i="4" s="1"/>
  <c r="G13" i="4" l="1"/>
  <c r="H13" i="4" s="1"/>
  <c r="E15" i="2"/>
  <c r="G15" i="2" s="1"/>
  <c r="I13" i="4" l="1"/>
  <c r="H15" i="2"/>
  <c r="H16" i="2" s="1"/>
  <c r="I15" i="2" l="1"/>
  <c r="I16" i="2" s="1"/>
  <c r="F12" i="4"/>
  <c r="G12" i="4" s="1"/>
  <c r="H12" i="4" l="1"/>
  <c r="I12" i="4"/>
  <c r="E12" i="1"/>
  <c r="G12" i="1" s="1"/>
  <c r="H12" i="1" l="1"/>
  <c r="G13" i="1" l="1"/>
  <c r="I12" i="1"/>
  <c r="I13" i="1" s="1"/>
  <c r="H13" i="1"/>
  <c r="G16" i="2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echarge  2017 vide.xlsx!Tableau14" type="102" refreshedVersion="6" minRefreshableVersion="5">
    <extLst>
      <ext xmlns:x15="http://schemas.microsoft.com/office/spreadsheetml/2010/11/main" uri="{DE250136-89BD-433C-8126-D09CA5730AF9}">
        <x15:connection id="Tableau14">
          <x15:rangePr sourceName="_xlcn.WorksheetConnection_recharge2017vide.xlsxTableau141"/>
        </x15:connection>
      </ext>
    </extLst>
  </connection>
  <connection id="3" name="WorksheetConnection_recharge  2017 vide.xlsx!Tableau69" type="102" refreshedVersion="6" minRefreshableVersion="5">
    <extLst>
      <ext xmlns:x15="http://schemas.microsoft.com/office/spreadsheetml/2010/11/main" uri="{DE250136-89BD-433C-8126-D09CA5730AF9}">
        <x15:connection id="Tableau69">
          <x15:rangePr sourceName="_xlcn.WorksheetConnection_recharge2017vide.xlsxTableau691"/>
        </x15:connection>
      </ext>
    </extLst>
  </connection>
</connections>
</file>

<file path=xl/sharedStrings.xml><?xml version="1.0" encoding="utf-8"?>
<sst xmlns="http://schemas.openxmlformats.org/spreadsheetml/2006/main" count="60" uniqueCount="44">
  <si>
    <t>N°</t>
  </si>
  <si>
    <t xml:space="preserve">Produit </t>
  </si>
  <si>
    <t>Durée</t>
  </si>
  <si>
    <t>Idoom jusqu'à 2M</t>
  </si>
  <si>
    <t>Idoom jusqu'à 1M</t>
  </si>
  <si>
    <t xml:space="preserve">PRODUIT </t>
  </si>
  <si>
    <t>Montant TTC</t>
  </si>
  <si>
    <t>Idoom 33% jusqu'à 2M</t>
  </si>
  <si>
    <t>Idoom jusqu'à 4M</t>
  </si>
  <si>
    <t>Idoom Pro jusqu'à 2M</t>
  </si>
  <si>
    <t>Idoom 18% jusqu'à 1M</t>
  </si>
  <si>
    <t>Idoom 50% jusqu'à 1M</t>
  </si>
  <si>
    <t>IdoomRSD 10% jusqu'à 2M</t>
  </si>
  <si>
    <t>IdoomRSD 30% jusqu'à 2M</t>
  </si>
  <si>
    <t>Idoom 34% jusqu'à 4M</t>
  </si>
  <si>
    <t>Idoom jusqu'à 8M</t>
  </si>
  <si>
    <t>Idoom jusqu'à 20 M</t>
  </si>
  <si>
    <t>Idoom 50% jusqu'à 2M</t>
  </si>
  <si>
    <t>Idoom 50% jusqu'à 4M</t>
  </si>
  <si>
    <t>Idoom 50% jusqu'à 8M</t>
  </si>
  <si>
    <t>Nombre de mois</t>
  </si>
  <si>
    <t>TVA 19%</t>
  </si>
  <si>
    <t xml:space="preserve">TOTAL </t>
  </si>
  <si>
    <t>MONTANT 
TTC +DT</t>
  </si>
  <si>
    <t>Droit de 
timbre</t>
  </si>
  <si>
    <t>MONTANT 
TTC</t>
  </si>
  <si>
    <t>Montant 
PU</t>
  </si>
  <si>
    <t>MONTANT
TTC + Dt</t>
  </si>
  <si>
    <t>Droit 
de timbre</t>
  </si>
  <si>
    <t>Numéro 
de  Client</t>
  </si>
  <si>
    <t>Numéro 
de Téléphone</t>
  </si>
  <si>
    <t>Montant 
TTC (chéque)</t>
  </si>
  <si>
    <t>Droit 
de Timbre</t>
  </si>
  <si>
    <t>Montant 
HT</t>
  </si>
  <si>
    <t>Numéro de 
Téléphone</t>
  </si>
  <si>
    <t>Montant
En Numéraire</t>
  </si>
  <si>
    <t>Nom</t>
  </si>
  <si>
    <t>Prénom</t>
  </si>
  <si>
    <t>Numéro  Client</t>
  </si>
  <si>
    <t>Numéro  Demande</t>
  </si>
  <si>
    <t>N°TLP</t>
  </si>
  <si>
    <t>Date De Dépôt</t>
  </si>
  <si>
    <t xml:space="preserve">Adresse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</si>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</sst>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[$DZD]"/>
    <numFmt numFmtId="165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sz val="12"/>
      <color theme="0"/>
      <name val="Times New Roman"/>
      <family val="1"/>
    </font>
    <font>
      <sz val="36"/>
      <color theme="0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4" xfId="0" applyNumberFormat="1" applyFont="1" applyFill="1" applyBorder="1" applyAlignment="1">
      <alignment horizontal="center" vertical="top"/>
    </xf>
    <xf numFmtId="2" fontId="2" fillId="0" borderId="4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2" fontId="2" fillId="0" borderId="14" xfId="0" applyNumberFormat="1" applyFont="1" applyBorder="1" applyAlignment="1">
      <alignment horizontal="center" vertical="top"/>
    </xf>
    <xf numFmtId="0" fontId="2" fillId="0" borderId="15" xfId="0" applyFont="1" applyBorder="1" applyAlignment="1">
      <alignment horizontal="center"/>
    </xf>
    <xf numFmtId="2" fontId="2" fillId="0" borderId="16" xfId="1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165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0" fontId="4" fillId="3" borderId="0" xfId="0" applyFont="1" applyFill="1"/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49" fontId="4" fillId="6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5" borderId="0" xfId="0" applyFont="1" applyFill="1"/>
    <xf numFmtId="164" fontId="5" fillId="0" borderId="26" xfId="0" applyNumberFormat="1" applyFont="1" applyBorder="1" applyAlignment="1">
      <alignment horizontal="center" vertical="center"/>
    </xf>
    <xf numFmtId="164" fontId="5" fillId="0" borderId="24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left"/>
    </xf>
    <xf numFmtId="0" fontId="7" fillId="7" borderId="20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center" vertical="center"/>
    </xf>
    <xf numFmtId="164" fontId="7" fillId="7" borderId="18" xfId="0" applyNumberFormat="1" applyFont="1" applyFill="1" applyBorder="1" applyAlignment="1">
      <alignment horizontal="center" vertical="center" wrapText="1"/>
    </xf>
    <xf numFmtId="0" fontId="4" fillId="7" borderId="0" xfId="0" applyFont="1" applyFill="1"/>
    <xf numFmtId="0" fontId="4" fillId="7" borderId="0" xfId="0" applyFont="1" applyFill="1" applyAlignment="1">
      <alignment horizontal="left" vertical="center"/>
    </xf>
    <xf numFmtId="0" fontId="4" fillId="7" borderId="0" xfId="0" applyFont="1" applyFill="1" applyAlignment="1">
      <alignment horizontal="center"/>
    </xf>
    <xf numFmtId="164" fontId="4" fillId="7" borderId="0" xfId="0" applyNumberFormat="1" applyFont="1" applyFill="1" applyAlignment="1">
      <alignment horizontal="center"/>
    </xf>
    <xf numFmtId="0" fontId="4" fillId="7" borderId="0" xfId="0" applyNumberFormat="1" applyFont="1" applyFill="1" applyAlignment="1">
      <alignment horizontal="center"/>
    </xf>
    <xf numFmtId="0" fontId="8" fillId="5" borderId="0" xfId="0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4" fillId="5" borderId="0" xfId="0" applyNumberFormat="1" applyFont="1" applyFill="1" applyAlignment="1">
      <alignment horizontal="center"/>
    </xf>
    <xf numFmtId="49" fontId="4" fillId="5" borderId="0" xfId="0" applyNumberFormat="1" applyFont="1" applyFill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64" fontId="6" fillId="0" borderId="18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top"/>
    </xf>
    <xf numFmtId="164" fontId="0" fillId="0" borderId="26" xfId="0" applyNumberFormat="1" applyFont="1" applyBorder="1" applyAlignment="1">
      <alignment horizontal="center" vertical="center"/>
    </xf>
    <xf numFmtId="164" fontId="0" fillId="0" borderId="24" xfId="0" applyNumberFormat="1" applyFont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165" fontId="8" fillId="5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65" fontId="8" fillId="0" borderId="0" xfId="0" applyNumberFormat="1" applyFont="1" applyFill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0" fontId="0" fillId="0" borderId="0" xfId="0" applyFill="1"/>
    <xf numFmtId="164" fontId="6" fillId="8" borderId="22" xfId="0" applyNumberFormat="1" applyFont="1" applyFill="1" applyBorder="1" applyAlignment="1">
      <alignment horizontal="center"/>
    </xf>
    <xf numFmtId="164" fontId="6" fillId="8" borderId="23" xfId="0" applyNumberFormat="1" applyFont="1" applyFill="1" applyBorder="1" applyAlignment="1">
      <alignment horizontal="center"/>
    </xf>
    <xf numFmtId="0" fontId="6" fillId="5" borderId="0" xfId="0" applyFont="1" applyFill="1"/>
    <xf numFmtId="0" fontId="6" fillId="0" borderId="0" xfId="0" applyFont="1"/>
    <xf numFmtId="0" fontId="6" fillId="0" borderId="0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165" fontId="10" fillId="0" borderId="0" xfId="0" applyNumberFormat="1" applyFont="1" applyBorder="1" applyAlignment="1">
      <alignment horizontal="center"/>
    </xf>
    <xf numFmtId="0" fontId="4" fillId="4" borderId="27" xfId="0" applyFont="1" applyFill="1" applyBorder="1" applyAlignment="1">
      <alignment horizontal="center" vertical="center" wrapText="1"/>
    </xf>
    <xf numFmtId="164" fontId="6" fillId="8" borderId="27" xfId="0" applyNumberFormat="1" applyFont="1" applyFill="1" applyBorder="1" applyAlignment="1">
      <alignment horizontal="center"/>
    </xf>
    <xf numFmtId="0" fontId="11" fillId="0" borderId="21" xfId="0" applyNumberFormat="1" applyFont="1" applyFill="1" applyBorder="1" applyAlignment="1">
      <alignment horizontal="center"/>
    </xf>
    <xf numFmtId="165" fontId="11" fillId="0" borderId="2" xfId="0" applyNumberFormat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/>
    </xf>
    <xf numFmtId="0" fontId="11" fillId="0" borderId="2" xfId="0" applyNumberFormat="1" applyFont="1" applyFill="1" applyBorder="1" applyAlignment="1">
      <alignment horizontal="center"/>
    </xf>
    <xf numFmtId="164" fontId="11" fillId="0" borderId="19" xfId="0" applyNumberFormat="1" applyFont="1" applyFill="1" applyBorder="1" applyAlignment="1">
      <alignment horizontal="center"/>
    </xf>
    <xf numFmtId="164" fontId="9" fillId="4" borderId="25" xfId="0" applyNumberFormat="1" applyFont="1" applyFill="1" applyBorder="1" applyAlignment="1">
      <alignment horizontal="center"/>
    </xf>
    <xf numFmtId="164" fontId="9" fillId="4" borderId="26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2"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.00\ [$DZD]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11E9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ANISPLUS!A1"/><Relationship Id="rId2" Type="http://schemas.openxmlformats.org/officeDocument/2006/relationships/hyperlink" Target="#'4g LTE'!A1"/><Relationship Id="rId1" Type="http://schemas.openxmlformats.org/officeDocument/2006/relationships/hyperlink" Target="#'demande TLP'!A1"/><Relationship Id="rId5" Type="http://schemas.openxmlformats.org/officeDocument/2006/relationships/hyperlink" Target="#TELEPHONE!A1"/><Relationship Id="rId4" Type="http://schemas.openxmlformats.org/officeDocument/2006/relationships/hyperlink" Target="#FAWRI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638175</xdr:colOff>
      <xdr:row>7</xdr:row>
      <xdr:rowOff>123825</xdr:rowOff>
    </xdr:from>
    <xdr:to>
      <xdr:col>15</xdr:col>
      <xdr:colOff>872175</xdr:colOff>
      <xdr:row>13</xdr:row>
      <xdr:rowOff>60825</xdr:rowOff>
    </xdr:to>
    <xdr:sp macro="" textlink="">
      <xdr:nvSpPr>
        <xdr:cNvPr id="8" name="Plaque 7">
          <a:hlinkClick xmlns:r="http://schemas.openxmlformats.org/officeDocument/2006/relationships" r:id="rId1"/>
        </xdr:cNvPr>
        <xdr:cNvSpPr/>
      </xdr:nvSpPr>
      <xdr:spPr>
        <a:xfrm>
          <a:off x="9782175" y="1457325"/>
          <a:ext cx="2520000" cy="1080000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de ligne      TLP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647700</xdr:colOff>
      <xdr:row>14</xdr:row>
      <xdr:rowOff>47625</xdr:rowOff>
    </xdr:from>
    <xdr:to>
      <xdr:col>15</xdr:col>
      <xdr:colOff>881700</xdr:colOff>
      <xdr:row>19</xdr:row>
      <xdr:rowOff>175125</xdr:rowOff>
    </xdr:to>
    <xdr:sp macro="" textlink="">
      <xdr:nvSpPr>
        <xdr:cNvPr id="9" name="Plaque 8">
          <a:hlinkClick xmlns:r="http://schemas.openxmlformats.org/officeDocument/2006/relationships" r:id="rId2"/>
        </xdr:cNvPr>
        <xdr:cNvSpPr/>
      </xdr:nvSpPr>
      <xdr:spPr>
        <a:xfrm>
          <a:off x="9791700" y="2714625"/>
          <a:ext cx="2520000" cy="1080000"/>
        </a:xfrm>
        <a:prstGeom prst="bevel">
          <a:avLst/>
        </a:prstGeom>
        <a:solidFill>
          <a:srgbClr val="7030A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demande</a:t>
          </a:r>
          <a:r>
            <a:rPr lang="fr-FR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D'un Modem 4Glte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247650</xdr:colOff>
      <xdr:row>10</xdr:row>
      <xdr:rowOff>57149</xdr:rowOff>
    </xdr:from>
    <xdr:to>
      <xdr:col>12</xdr:col>
      <xdr:colOff>481650</xdr:colOff>
      <xdr:row>15</xdr:row>
      <xdr:rowOff>184649</xdr:rowOff>
    </xdr:to>
    <xdr:sp macro="" textlink="">
      <xdr:nvSpPr>
        <xdr:cNvPr id="10" name="Plaque 9">
          <a:hlinkClick xmlns:r="http://schemas.openxmlformats.org/officeDocument/2006/relationships" r:id="rId3"/>
        </xdr:cNvPr>
        <xdr:cNvSpPr/>
      </xdr:nvSpPr>
      <xdr:spPr>
        <a:xfrm>
          <a:off x="7105650" y="1962149"/>
          <a:ext cx="2520000" cy="1080000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Times New Roman" panose="02020603050405020304" pitchFamily="18" charset="0"/>
              <a:cs typeface="Times New Roman" panose="02020603050405020304" pitchFamily="18" charset="0"/>
            </a:rPr>
            <a:t>anisplus</a:t>
          </a:r>
        </a:p>
      </xdr:txBody>
    </xdr:sp>
    <xdr:clientData/>
  </xdr:twoCellAnchor>
  <xdr:twoCellAnchor>
    <xdr:from>
      <xdr:col>9</xdr:col>
      <xdr:colOff>238125</xdr:colOff>
      <xdr:row>3</xdr:row>
      <xdr:rowOff>190498</xdr:rowOff>
    </xdr:from>
    <xdr:to>
      <xdr:col>12</xdr:col>
      <xdr:colOff>472125</xdr:colOff>
      <xdr:row>9</xdr:row>
      <xdr:rowOff>127498</xdr:rowOff>
    </xdr:to>
    <xdr:sp macro="" textlink="">
      <xdr:nvSpPr>
        <xdr:cNvPr id="11" name="Plaque 10">
          <a:hlinkClick xmlns:r="http://schemas.openxmlformats.org/officeDocument/2006/relationships" r:id="rId4"/>
        </xdr:cNvPr>
        <xdr:cNvSpPr/>
      </xdr:nvSpPr>
      <xdr:spPr>
        <a:xfrm>
          <a:off x="7096125" y="761998"/>
          <a:ext cx="2520000" cy="1080000"/>
        </a:xfrm>
        <a:prstGeom prst="bevel">
          <a:avLst/>
        </a:prstGeom>
        <a:solidFill>
          <a:srgbClr val="FFFF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fawri</a:t>
          </a:r>
        </a:p>
      </xdr:txBody>
    </xdr:sp>
    <xdr:clientData/>
  </xdr:twoCellAnchor>
  <xdr:twoCellAnchor>
    <xdr:from>
      <xdr:col>12</xdr:col>
      <xdr:colOff>609600</xdr:colOff>
      <xdr:row>1</xdr:row>
      <xdr:rowOff>57149</xdr:rowOff>
    </xdr:from>
    <xdr:to>
      <xdr:col>15</xdr:col>
      <xdr:colOff>843600</xdr:colOff>
      <xdr:row>6</xdr:row>
      <xdr:rowOff>184649</xdr:rowOff>
    </xdr:to>
    <xdr:sp macro="" textlink="">
      <xdr:nvSpPr>
        <xdr:cNvPr id="13" name="Plaque 12">
          <a:hlinkClick xmlns:r="http://schemas.openxmlformats.org/officeDocument/2006/relationships" r:id="rId5"/>
        </xdr:cNvPr>
        <xdr:cNvSpPr/>
      </xdr:nvSpPr>
      <xdr:spPr>
        <a:xfrm>
          <a:off x="9753600" y="247649"/>
          <a:ext cx="2520000" cy="1080000"/>
        </a:xfrm>
        <a:prstGeom prst="bevel">
          <a:avLst/>
        </a:prstGeom>
        <a:solidFill>
          <a:schemeClr val="accent2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Times New Roman" panose="02020603050405020304" pitchFamily="18" charset="0"/>
              <a:cs typeface="Times New Roman" panose="02020603050405020304" pitchFamily="18" charset="0"/>
            </a:rPr>
            <a:t>telephone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361951</xdr:colOff>
      <xdr:row>1</xdr:row>
      <xdr:rowOff>104774</xdr:rowOff>
    </xdr:from>
    <xdr:to>
      <xdr:col>8</xdr:col>
      <xdr:colOff>1679865</xdr:colOff>
      <xdr:row>3</xdr:row>
      <xdr:rowOff>133349</xdr:rowOff>
    </xdr:to>
    <xdr:sp macro="[0]!Applicationanis.afficheajout" textlink="">
      <xdr:nvSpPr>
        <xdr:cNvPr id="3" name="Rectangle à coins arrondis 2"/>
        <xdr:cNvSpPr/>
      </xdr:nvSpPr>
      <xdr:spPr>
        <a:xfrm>
          <a:off x="10420351" y="304799"/>
          <a:ext cx="1317914" cy="428625"/>
        </a:xfrm>
        <a:prstGeom prst="roundRect">
          <a:avLst/>
        </a:prstGeom>
        <a:solidFill>
          <a:srgbClr val="FFFF0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 u="none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r>
            <a:rPr lang="fr-FR" sz="1800" b="1" i="1" u="none">
              <a:solidFill>
                <a:sysClr val="windowText" lastClr="000000"/>
              </a:solidFill>
            </a:rPr>
            <a:t> </a:t>
          </a:r>
          <a:endParaRPr lang="fr-FR" sz="800" b="1" i="1" u="none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1</xdr:row>
      <xdr:rowOff>200024</xdr:rowOff>
    </xdr:from>
    <xdr:to>
      <xdr:col>2</xdr:col>
      <xdr:colOff>866775</xdr:colOff>
      <xdr:row>5</xdr:row>
      <xdr:rowOff>57149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514350" y="400049"/>
          <a:ext cx="1524000" cy="657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44162</xdr:colOff>
      <xdr:row>4</xdr:row>
      <xdr:rowOff>53687</xdr:rowOff>
    </xdr:from>
    <xdr:to>
      <xdr:col>8</xdr:col>
      <xdr:colOff>1443718</xdr:colOff>
      <xdr:row>5</xdr:row>
      <xdr:rowOff>184658</xdr:rowOff>
    </xdr:to>
    <xdr:sp macro="[0]!applicationfawri.afficheajout" textlink="">
      <xdr:nvSpPr>
        <xdr:cNvPr id="2" name="Rectangle à coins arrondis 1"/>
        <xdr:cNvSpPr/>
      </xdr:nvSpPr>
      <xdr:spPr>
        <a:xfrm>
          <a:off x="8694594" y="850323"/>
          <a:ext cx="1399556" cy="33013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809625</xdr:colOff>
      <xdr:row>4</xdr:row>
      <xdr:rowOff>190500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514350" y="400050"/>
          <a:ext cx="1524000" cy="590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129021</xdr:colOff>
      <xdr:row>4</xdr:row>
      <xdr:rowOff>8877</xdr:rowOff>
    </xdr:from>
    <xdr:to>
      <xdr:col>8</xdr:col>
      <xdr:colOff>1588727</xdr:colOff>
      <xdr:row>5</xdr:row>
      <xdr:rowOff>163658</xdr:rowOff>
    </xdr:to>
    <xdr:sp macro="[0]!applicationTLP.afficheajout" textlink="">
      <xdr:nvSpPr>
        <xdr:cNvPr id="2" name="Rectangle à coins arrondis 1"/>
        <xdr:cNvSpPr/>
      </xdr:nvSpPr>
      <xdr:spPr>
        <a:xfrm>
          <a:off x="9039226" y="805513"/>
          <a:ext cx="1459706" cy="353940"/>
        </a:xfrm>
        <a:prstGeom prst="roundRect">
          <a:avLst/>
        </a:prstGeom>
        <a:solidFill>
          <a:schemeClr val="accent1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AJOUTER </a:t>
          </a:r>
          <a:endParaRPr lang="fr-FR" sz="900"/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1047750</xdr:colOff>
      <xdr:row>5</xdr:row>
      <xdr:rowOff>66675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504825" y="400050"/>
          <a:ext cx="1524000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3</xdr:col>
      <xdr:colOff>0</xdr:colOff>
      <xdr:row>3</xdr:row>
      <xdr:rowOff>1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1076325" y="190501"/>
          <a:ext cx="1524000" cy="381000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3</xdr:row>
      <xdr:rowOff>0</xdr:rowOff>
    </xdr:from>
    <xdr:to>
      <xdr:col>11</xdr:col>
      <xdr:colOff>295275</xdr:colOff>
      <xdr:row>6</xdr:row>
      <xdr:rowOff>0</xdr:rowOff>
    </xdr:to>
    <xdr:sp macro="" textlink="">
      <xdr:nvSpPr>
        <xdr:cNvPr id="3" name="Plaque 2"/>
        <xdr:cNvSpPr/>
      </xdr:nvSpPr>
      <xdr:spPr>
        <a:xfrm>
          <a:off x="9144000" y="571500"/>
          <a:ext cx="1819275" cy="6572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333375</xdr:colOff>
      <xdr:row>3</xdr:row>
      <xdr:rowOff>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02" r="2019" b="18740"/>
        <a:stretch/>
      </xdr:blipFill>
      <xdr:spPr>
        <a:xfrm>
          <a:off x="1076325" y="190500"/>
          <a:ext cx="1524000" cy="381000"/>
        </a:xfrm>
        <a:prstGeom prst="rect">
          <a:avLst/>
        </a:prstGeom>
      </xdr:spPr>
    </xdr:pic>
    <xdr:clientData/>
  </xdr:twoCellAnchor>
  <xdr:twoCellAnchor>
    <xdr:from>
      <xdr:col>8</xdr:col>
      <xdr:colOff>714375</xdr:colOff>
      <xdr:row>2</xdr:row>
      <xdr:rowOff>104775</xdr:rowOff>
    </xdr:from>
    <xdr:to>
      <xdr:col>11</xdr:col>
      <xdr:colOff>247650</xdr:colOff>
      <xdr:row>6</xdr:row>
      <xdr:rowOff>0</xdr:rowOff>
    </xdr:to>
    <xdr:sp macro="" textlink="">
      <xdr:nvSpPr>
        <xdr:cNvPr id="4" name="Plaque 3"/>
        <xdr:cNvSpPr/>
      </xdr:nvSpPr>
      <xdr:spPr>
        <a:xfrm>
          <a:off x="8315325" y="485775"/>
          <a:ext cx="1819275" cy="6572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Times New Roman" panose="02020603050405020304" pitchFamily="18" charset="0"/>
              <a:cs typeface="Times New Roman" panose="02020603050405020304" pitchFamily="18" charset="0"/>
            </a:rPr>
            <a:t>Ajouter</a:t>
          </a:r>
          <a:endParaRPr lang="fr-FR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148" displayName="Tableau148" ref="B11:I15" totalsRowShown="0" headerRowDxfId="61" dataDxfId="59" headerRowBorderDxfId="60" tableBorderDxfId="58" totalsRowBorderDxfId="57">
  <autoFilter ref="B11:I15"/>
  <tableColumns count="8">
    <tableColumn id="8" name="N°" dataDxfId="56"/>
    <tableColumn id="2" name="Numéro de _x000a_Téléphone" dataDxfId="55"/>
    <tableColumn id="4" name="Produit " dataDxfId="54"/>
    <tableColumn id="5" name="Montant _x000a_PU" dataDxfId="53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52"/>
    <tableColumn id="11" name="MONTANT _x000a_TTC" dataDxfId="51">
      <calculatedColumnFormula>Tableau148[[#This Row],[Montant 
PU]]*Tableau148[[#This Row],[Durée]]</calculatedColumnFormula>
    </tableColumn>
    <tableColumn id="6" name="Droit de _x000a_timbre" dataDxfId="50">
      <calculatedColumnFormula>ROUNDUP(Tableau148[[#This Row],[MONTANT 
TTC]]*0.01,0)</calculatedColumnFormula>
    </tableColumn>
    <tableColumn id="7" name="MONTANT _x000a_TTC +DT" dataDxfId="49">
      <calculatedColumnFormula>Tableau148[[#This Row],[MONTANT 
TTC]]+Tableau148[[#This Row],[Droit de 
timbre]]</calculatedColumnFormula>
    </tableColumn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id="4" name="Tableau1485" displayName="Tableau1485" ref="B11:I12" totalsRowShown="0" headerRowDxfId="48" dataDxfId="46" headerRowBorderDxfId="47" tableBorderDxfId="45" totalsRowBorderDxfId="44">
  <autoFilter ref="B11:I12"/>
  <tableColumns count="8">
    <tableColumn id="8" name="N°" dataDxfId="43"/>
    <tableColumn id="2" name="Numéro _x000a_de Téléphone" dataDxfId="42"/>
    <tableColumn id="4" name="Produit " dataDxfId="41"/>
    <tableColumn id="5" name="Montant _x000a_PU" dataDxfId="40">
      <calculatedColumnFormula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calculatedColumnFormula>
    </tableColumn>
    <tableColumn id="10" name="Durée" dataDxfId="39"/>
    <tableColumn id="11" name="MONTANT _x000a_TTC" dataDxfId="38">
      <calculatedColumnFormula>Tableau1485[[#This Row],[Montant 
PU]]*Tableau1485[[#This Row],[Durée]]</calculatedColumnFormula>
    </tableColumn>
    <tableColumn id="6" name="Droit _x000a_de timbre" dataDxfId="37">
      <calculatedColumnFormula>Tableau1485[[#This Row],[MONTANT 
TTC]]*0.01</calculatedColumnFormula>
    </tableColumn>
    <tableColumn id="7" name="MONTANT_x000a_TTC + Dt" dataDxfId="36">
      <calculatedColumnFormula>Tableau1485[[#This Row],[MONTANT 
TTC]]+Tableau1485[[#This Row],[Droit 
de timbre]]</calculatedColumnFormula>
    </tableColumn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I13" totalsRowShown="0" headerRowDxfId="35" dataDxfId="33" headerRowBorderDxfId="34" tableBorderDxfId="32" totalsRowBorderDxfId="31">
  <autoFilter ref="B11:I13"/>
  <tableColumns count="8">
    <tableColumn id="1" name="N°" dataDxfId="30"/>
    <tableColumn id="2" name="Numéro _x000a_de  Client" dataDxfId="29"/>
    <tableColumn id="3" name="Numéro _x000a_de Téléphone" dataDxfId="28"/>
    <tableColumn id="4" name="Montant _x000a_HT" dataDxfId="27"/>
    <tableColumn id="5" name="TVA 19%" dataDxfId="26">
      <calculatedColumnFormula>E12*0.19</calculatedColumnFormula>
    </tableColumn>
    <tableColumn id="8" name="Montant _x000a_TTC (chéque)" dataDxfId="25">
      <calculatedColumnFormula>E12+F12</calculatedColumnFormula>
    </tableColumn>
    <tableColumn id="6" name="Droit _x000a_de Timbre" dataDxfId="24">
      <calculatedColumnFormula>G12*0.01</calculatedColumnFormula>
    </tableColumn>
    <tableColumn id="7" name="Montant_x000a_En Numéraire" dataDxfId="23">
      <calculatedColumnFormula>G12+H12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9" name="Tableau810" displayName="Tableau810" ref="A5:G6" totalsRowShown="0">
  <autoFilter ref="A5:G6"/>
  <tableColumns count="7">
    <tableColumn id="1" name="Date De Dépôt" dataDxfId="22"/>
    <tableColumn id="2" name="Nom" dataDxfId="21"/>
    <tableColumn id="3" name="Prénom" dataDxfId="20"/>
    <tableColumn id="4" name="Numéro  Client" dataDxfId="19"/>
    <tableColumn id="5" name="Numéro  Demande" dataDxfId="18"/>
    <tableColumn id="7" name="Adresse " dataDxfId="17"/>
    <tableColumn id="6" name="N°TLP" dataDxfId="16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5:G6" totalsRowShown="0">
  <autoFilter ref="A5:G6"/>
  <tableColumns count="7">
    <tableColumn id="1" name="Date De Dépôt" dataDxfId="15"/>
    <tableColumn id="2" name="Nom" dataDxfId="14"/>
    <tableColumn id="3" name="Prénom" dataDxfId="13"/>
    <tableColumn id="4" name="Numéro  Client" dataDxfId="12"/>
    <tableColumn id="5" name="Numéro  Demande" dataDxfId="11"/>
    <tableColumn id="7" name="Adresse " dataDxfId="10"/>
    <tableColumn id="6" name="N°TLP" dataDxfId="9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1" name="Tableau42" displayName="Tableau42" ref="D3:D18" totalsRowShown="0" headerRowDxfId="8" dataDxfId="7">
  <autoFilter ref="D3:D18"/>
  <tableColumns count="1">
    <tableColumn id="1" name="Montant TTC" dataDxfId="6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2" name="Tableau63" displayName="Tableau63" ref="C3:C18" totalsRowShown="0" headerRowDxfId="5" dataDxfId="3" headerRowBorderDxfId="4" tableBorderDxfId="2" totalsRowBorderDxfId="1">
  <tableColumns count="1">
    <tableColumn id="1" name="PRODUIT " dataDxfId="0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5" name="nbrmoiis" displayName="nbrmoiis" ref="F3:F27" totalsRowShown="0">
  <autoFilter ref="F3:F27"/>
  <tableColumns count="1">
    <tableColumn id="1" name="Nombre de mo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9"/>
  <sheetViews>
    <sheetView showGridLines="0" zoomScaleNormal="100" workbookViewId="0"/>
  </sheetViews>
  <sheetFormatPr baseColWidth="10" defaultColWidth="0" defaultRowHeight="15" zeroHeight="1" x14ac:dyDescent="0.25"/>
  <cols>
    <col min="1" max="15" width="11.42578125" style="90" customWidth="1"/>
    <col min="16" max="16" width="15.5703125" style="90" customWidth="1"/>
    <col min="17" max="17" width="11.42578125" style="90" hidden="1" customWidth="1"/>
    <col min="18" max="18" width="16.85546875" style="90" hidden="1" customWidth="1"/>
    <col min="19" max="16384" width="11.42578125" style="90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C160"/>
  <sheetViews>
    <sheetView showGridLines="0" tabSelected="1" zoomScaleNormal="100" zoomScalePageLayoutView="60" workbookViewId="0">
      <selection activeCell="B11" sqref="B11"/>
    </sheetView>
  </sheetViews>
  <sheetFormatPr baseColWidth="10" defaultColWidth="0" defaultRowHeight="15.75" zeroHeight="1" x14ac:dyDescent="0.25"/>
  <cols>
    <col min="1" max="1" width="7.7109375" style="71" customWidth="1"/>
    <col min="2" max="2" width="9.85546875" style="72" customWidth="1"/>
    <col min="3" max="3" width="22.7109375" style="82" customWidth="1"/>
    <col min="4" max="4" width="26.7109375" style="72" customWidth="1"/>
    <col min="5" max="5" width="24.7109375" style="73" customWidth="1"/>
    <col min="6" max="6" width="13.7109375" style="74" customWidth="1"/>
    <col min="7" max="7" width="25.7109375" style="73" customWidth="1"/>
    <col min="8" max="8" width="19.7109375" style="73" customWidth="1"/>
    <col min="9" max="9" width="26.7109375" style="73" customWidth="1"/>
    <col min="10" max="10" width="7.7109375" style="71" customWidth="1"/>
    <col min="11" max="11" width="2.28515625" style="71" hidden="1" customWidth="1"/>
    <col min="12" max="12" width="24.5703125" style="71" hidden="1" customWidth="1"/>
    <col min="13" max="13" width="21.28515625" style="75" hidden="1" customWidth="1"/>
    <col min="14" max="16383" width="11.42578125" style="71" hidden="1"/>
    <col min="16384" max="16384" width="0" style="71" hidden="1" customWidth="1"/>
  </cols>
  <sheetData>
    <row r="1" spans="1:13" s="22" customFormat="1" x14ac:dyDescent="0.25">
      <c r="A1" s="57"/>
      <c r="B1" s="59"/>
      <c r="C1" s="79"/>
      <c r="D1" s="59"/>
      <c r="E1" s="60"/>
      <c r="F1" s="61"/>
      <c r="G1" s="60"/>
      <c r="H1" s="60"/>
      <c r="I1" s="60"/>
      <c r="J1" s="57"/>
      <c r="M1" s="30"/>
    </row>
    <row r="2" spans="1:13" s="22" customFormat="1" x14ac:dyDescent="0.25">
      <c r="A2" s="57"/>
      <c r="B2" s="23"/>
      <c r="C2" s="80"/>
      <c r="D2" s="23"/>
      <c r="E2" s="25"/>
      <c r="F2" s="26"/>
      <c r="G2" s="25"/>
      <c r="H2" s="25"/>
      <c r="I2" s="25"/>
      <c r="J2" s="57"/>
      <c r="M2" s="30"/>
    </row>
    <row r="3" spans="1:13" s="22" customFormat="1" x14ac:dyDescent="0.25">
      <c r="A3" s="57"/>
      <c r="B3" s="23"/>
      <c r="C3" s="80"/>
      <c r="D3" s="23"/>
      <c r="E3" s="25"/>
      <c r="F3" s="26"/>
      <c r="G3" s="25"/>
      <c r="H3" s="25"/>
      <c r="I3" s="25"/>
      <c r="J3" s="57"/>
      <c r="M3" s="30"/>
    </row>
    <row r="4" spans="1:13" s="22" customFormat="1" x14ac:dyDescent="0.25">
      <c r="A4" s="57"/>
      <c r="B4" s="23"/>
      <c r="C4" s="80"/>
      <c r="D4" s="23"/>
      <c r="E4" s="25"/>
      <c r="F4" s="26"/>
      <c r="G4" s="25"/>
      <c r="H4" s="25"/>
      <c r="I4" s="25"/>
      <c r="J4" s="57"/>
      <c r="M4" s="30"/>
    </row>
    <row r="5" spans="1:13" s="22" customFormat="1" ht="15.75" customHeight="1" x14ac:dyDescent="0.25">
      <c r="A5" s="57"/>
      <c r="B5" s="23"/>
      <c r="C5" s="80"/>
      <c r="D5" s="23"/>
      <c r="E5" s="25"/>
      <c r="F5" s="26"/>
      <c r="G5" s="25"/>
      <c r="H5" s="25"/>
      <c r="I5" s="25"/>
      <c r="J5" s="57"/>
      <c r="M5" s="30"/>
    </row>
    <row r="6" spans="1:13" s="22" customFormat="1" x14ac:dyDescent="0.25">
      <c r="A6" s="57"/>
      <c r="B6" s="23"/>
      <c r="C6" s="80"/>
      <c r="D6" s="23"/>
      <c r="E6" s="25"/>
      <c r="F6" s="26"/>
      <c r="G6" s="25"/>
      <c r="H6" s="25"/>
      <c r="I6" s="25"/>
      <c r="J6" s="57"/>
      <c r="M6" s="30"/>
    </row>
    <row r="7" spans="1:13" s="22" customFormat="1" x14ac:dyDescent="0.25">
      <c r="A7" s="57"/>
      <c r="B7" s="23"/>
      <c r="C7" s="80"/>
      <c r="D7" s="23"/>
      <c r="E7" s="25"/>
      <c r="F7" s="26"/>
      <c r="G7" s="25"/>
      <c r="H7" s="25"/>
      <c r="I7" s="25"/>
      <c r="J7" s="57"/>
      <c r="M7" s="30"/>
    </row>
    <row r="8" spans="1:13" s="22" customFormat="1" x14ac:dyDescent="0.25">
      <c r="A8" s="57"/>
      <c r="B8" s="23"/>
      <c r="C8" s="80"/>
      <c r="D8" s="23"/>
      <c r="E8" s="25"/>
      <c r="F8" s="26"/>
      <c r="G8" s="25"/>
      <c r="H8" s="25"/>
      <c r="I8" s="25"/>
      <c r="J8" s="57"/>
      <c r="M8" s="30"/>
    </row>
    <row r="9" spans="1:13" s="22" customFormat="1" x14ac:dyDescent="0.25">
      <c r="A9" s="57"/>
      <c r="B9" s="23"/>
      <c r="C9" s="80"/>
      <c r="D9" s="23"/>
      <c r="E9" s="25"/>
      <c r="F9" s="26"/>
      <c r="G9" s="25"/>
      <c r="H9" s="25"/>
      <c r="I9" s="25"/>
      <c r="J9" s="57"/>
      <c r="M9" s="30"/>
    </row>
    <row r="10" spans="1:13" s="22" customFormat="1" x14ac:dyDescent="0.25">
      <c r="A10" s="57"/>
      <c r="B10" s="23"/>
      <c r="C10" s="80"/>
      <c r="D10" s="23"/>
      <c r="F10" s="26"/>
      <c r="G10" s="25"/>
      <c r="H10" s="25"/>
      <c r="I10" s="25"/>
      <c r="J10" s="57"/>
    </row>
    <row r="11" spans="1:13" s="33" customFormat="1" ht="37.5" x14ac:dyDescent="0.25">
      <c r="A11" s="58"/>
      <c r="B11" s="66" t="s">
        <v>0</v>
      </c>
      <c r="C11" s="78" t="s">
        <v>34</v>
      </c>
      <c r="D11" s="67" t="s">
        <v>1</v>
      </c>
      <c r="E11" s="68" t="s">
        <v>26</v>
      </c>
      <c r="F11" s="69" t="s">
        <v>2</v>
      </c>
      <c r="G11" s="68" t="s">
        <v>25</v>
      </c>
      <c r="H11" s="68" t="s">
        <v>24</v>
      </c>
      <c r="I11" s="70" t="s">
        <v>23</v>
      </c>
      <c r="J11" s="58"/>
    </row>
    <row r="12" spans="1:13" s="33" customFormat="1" ht="18.75" x14ac:dyDescent="0.3">
      <c r="A12" s="58"/>
      <c r="B12" s="103">
        <v>20</v>
      </c>
      <c r="C12" s="104">
        <v>654</v>
      </c>
      <c r="D12" s="105" t="s">
        <v>10</v>
      </c>
      <c r="E12" s="106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1312</v>
      </c>
      <c r="F12" s="107">
        <v>3</v>
      </c>
      <c r="G12" s="106">
        <f>Tableau148[[#This Row],[Montant 
PU]]*Tableau148[[#This Row],[Durée]]</f>
        <v>3936</v>
      </c>
      <c r="H12" s="106">
        <f>ROUNDUP(Tableau148[[#This Row],[MONTANT 
TTC]]*0.01,0)</f>
        <v>40</v>
      </c>
      <c r="I12" s="108">
        <f>Tableau148[[#This Row],[MONTANT 
TTC]]+Tableau148[[#This Row],[Droit de 
timbre]]</f>
        <v>3976</v>
      </c>
      <c r="J12" s="58"/>
    </row>
    <row r="13" spans="1:13" s="33" customFormat="1" ht="18.75" x14ac:dyDescent="0.3">
      <c r="A13" s="58"/>
      <c r="B13" s="103"/>
      <c r="C13" s="104"/>
      <c r="D13" s="105"/>
      <c r="E13" s="106">
        <f>IF(D13=Feuil1!$C$4,Feuil1!$D$4,IF(D13=Feuil1!$C$5,Feuil1!$D$5,IF(D13=Feuil1!$C$6,Feuil1!$D$6,IF(D13=Feuil1!$C$7,Feuil1!$D$7,IF(D13=Feuil1!$C$8,Feuil1!$D$8,IF(D13=Feuil1!$C$9,Feuil1!$D$9,IF(D13=Feuil1!$C$10,Feuil1!$D$10,IF(D13=Feuil1!$C$11,Feuil1!$D$11,IF(D13=Feuil1!$C$12,Feuil1!$D$12,IF(D13=Feuil1!$C$15,Feuil1!$D$15,IF(D13=Feuil1!$C$16,Feuil1!$D$16,IF(D13=Feuil1!$C$17,Feuil1!$D$17,IF(D13=Feuil1!$C$18,Feuil1!$D$18,)))))))))))))</f>
        <v>0</v>
      </c>
      <c r="F13" s="107"/>
      <c r="G13" s="106">
        <f>Tableau148[[#This Row],[Montant 
PU]]*Tableau148[[#This Row],[Durée]]</f>
        <v>0</v>
      </c>
      <c r="H13" s="106">
        <f>ROUNDUP(Tableau148[[#This Row],[MONTANT 
TTC]]*0.01,0)</f>
        <v>0</v>
      </c>
      <c r="I13" s="108">
        <f>Tableau148[[#This Row],[MONTANT 
TTC]]+Tableau148[[#This Row],[Droit de 
timbre]]</f>
        <v>0</v>
      </c>
      <c r="J13" s="58"/>
    </row>
    <row r="14" spans="1:13" s="33" customFormat="1" ht="18.75" x14ac:dyDescent="0.3">
      <c r="A14" s="58"/>
      <c r="B14" s="103"/>
      <c r="C14" s="104"/>
      <c r="D14" s="105"/>
      <c r="E14" s="106">
        <f>IF(D14=Feuil1!$C$4,Feuil1!$D$4,IF(D14=Feuil1!$C$5,Feuil1!$D$5,IF(D14=Feuil1!$C$6,Feuil1!$D$6,IF(D14=Feuil1!$C$7,Feuil1!$D$7,IF(D14=Feuil1!$C$8,Feuil1!$D$8,IF(D14=Feuil1!$C$9,Feuil1!$D$9,IF(D14=Feuil1!$C$10,Feuil1!$D$10,IF(D14=Feuil1!$C$11,Feuil1!$D$11,IF(D14=Feuil1!$C$12,Feuil1!$D$12,IF(D14=Feuil1!$C$15,Feuil1!$D$15,IF(D14=Feuil1!$C$16,Feuil1!$D$16,IF(D14=Feuil1!$C$17,Feuil1!$D$17,IF(D14=Feuil1!$C$18,Feuil1!$D$18,)))))))))))))</f>
        <v>0</v>
      </c>
      <c r="F14" s="107"/>
      <c r="G14" s="106">
        <f>Tableau148[[#This Row],[Montant 
PU]]*Tableau148[[#This Row],[Durée]]</f>
        <v>0</v>
      </c>
      <c r="H14" s="106">
        <f>ROUNDUP(Tableau148[[#This Row],[MONTANT 
TTC]]*0.01,0)</f>
        <v>0</v>
      </c>
      <c r="I14" s="108">
        <f>Tableau148[[#This Row],[MONTANT 
TTC]]+Tableau148[[#This Row],[Droit de 
timbre]]</f>
        <v>0</v>
      </c>
      <c r="J14" s="58"/>
    </row>
    <row r="15" spans="1:13" s="33" customFormat="1" ht="19.5" thickBot="1" x14ac:dyDescent="0.3">
      <c r="A15" s="58"/>
      <c r="B15" s="66"/>
      <c r="C15" s="78"/>
      <c r="D15" s="67"/>
      <c r="E15" s="68">
        <f>IF(D15=Feuil1!$C$4,Feuil1!$D$4,IF(D15=Feuil1!$C$5,Feuil1!$D$5,IF(D15=Feuil1!$C$6,Feuil1!$D$6,IF(D15=Feuil1!$C$7,Feuil1!$D$7,IF(D15=Feuil1!$C$8,Feuil1!$D$8,IF(D15=Feuil1!$C$9,Feuil1!$D$9,IF(D15=Feuil1!$C$10,Feuil1!$D$10,IF(D15=Feuil1!$C$11,Feuil1!$D$11,IF(D15=Feuil1!$C$12,Feuil1!$D$12,IF(D15=Feuil1!$C$15,Feuil1!$D$15,IF(D15=Feuil1!$C$16,Feuil1!$D$16,IF(D15=Feuil1!$C$17,Feuil1!$D$17,IF(D15=Feuil1!$C$18,Feuil1!$D$18,)))))))))))))</f>
        <v>0</v>
      </c>
      <c r="F15" s="69"/>
      <c r="G15" s="68">
        <f>Tableau148[[#This Row],[Montant 
PU]]*Tableau148[[#This Row],[Durée]]</f>
        <v>0</v>
      </c>
      <c r="H15" s="68">
        <f>ROUNDUP(Tableau148[[#This Row],[MONTANT 
TTC]]*0.01,0)</f>
        <v>0</v>
      </c>
      <c r="I15" s="70">
        <f>Tableau148[[#This Row],[MONTANT 
TTC]]+Tableau148[[#This Row],[Droit de 
timbre]]</f>
        <v>0</v>
      </c>
      <c r="J15" s="58"/>
    </row>
    <row r="16" spans="1:13" ht="40.5" customHeight="1" thickTop="1" thickBot="1" x14ac:dyDescent="0.7">
      <c r="B16" s="62"/>
      <c r="C16" s="81"/>
      <c r="D16" s="62"/>
      <c r="E16" s="109" t="s">
        <v>22</v>
      </c>
      <c r="F16" s="110"/>
      <c r="G16" s="49">
        <f>SUM(Tableau148[MONTANT 
TTC])</f>
        <v>3936</v>
      </c>
      <c r="H16" s="76">
        <f>SUM(H12:H15)</f>
        <v>40</v>
      </c>
      <c r="I16" s="77">
        <f>SUM(I12:I15)</f>
        <v>3976</v>
      </c>
    </row>
    <row r="17" spans="2:9" ht="18.75" customHeight="1" thickTop="1" x14ac:dyDescent="0.65">
      <c r="B17" s="83"/>
      <c r="C17" s="84"/>
      <c r="D17" s="83"/>
      <c r="E17" s="85"/>
      <c r="F17" s="85"/>
      <c r="G17" s="86"/>
      <c r="H17" s="87"/>
      <c r="I17" s="87"/>
    </row>
    <row r="18" spans="2:9" ht="18.75" customHeight="1" x14ac:dyDescent="0.65">
      <c r="B18" s="83"/>
      <c r="C18" s="84"/>
      <c r="D18" s="83"/>
      <c r="E18" s="85"/>
      <c r="F18" s="85"/>
      <c r="G18" s="86"/>
      <c r="H18" s="87"/>
      <c r="I18" s="87"/>
    </row>
    <row r="19" spans="2:9" ht="18.75" customHeight="1" x14ac:dyDescent="0.65">
      <c r="B19" s="83"/>
      <c r="C19" s="84"/>
      <c r="D19" s="83"/>
      <c r="E19" s="85"/>
      <c r="F19" s="85"/>
      <c r="G19" s="86"/>
      <c r="H19" s="87"/>
      <c r="I19" s="87"/>
    </row>
    <row r="20" spans="2:9" ht="18.75" customHeight="1" x14ac:dyDescent="0.65">
      <c r="B20" s="83"/>
      <c r="C20" s="84"/>
      <c r="D20" s="83"/>
      <c r="E20" s="85"/>
      <c r="F20" s="85"/>
      <c r="G20" s="86"/>
      <c r="H20" s="87"/>
      <c r="I20" s="87"/>
    </row>
    <row r="21" spans="2:9" ht="18.75" customHeight="1" x14ac:dyDescent="0.65">
      <c r="B21" s="83"/>
      <c r="C21" s="84"/>
      <c r="D21" s="83"/>
      <c r="E21" s="85"/>
      <c r="F21" s="85"/>
      <c r="G21" s="86"/>
      <c r="H21" s="87"/>
      <c r="I21" s="87"/>
    </row>
    <row r="22" spans="2:9" ht="18.75" customHeight="1" x14ac:dyDescent="0.65">
      <c r="B22" s="83"/>
      <c r="C22" s="84"/>
      <c r="D22" s="83"/>
      <c r="E22" s="85"/>
      <c r="F22" s="85"/>
      <c r="G22" s="86"/>
      <c r="H22" s="87"/>
      <c r="I22" s="87"/>
    </row>
    <row r="23" spans="2:9" ht="18.75" customHeight="1" x14ac:dyDescent="0.65">
      <c r="B23" s="83"/>
      <c r="C23" s="84"/>
      <c r="D23" s="83"/>
      <c r="E23" s="85"/>
      <c r="F23" s="85"/>
      <c r="G23" s="86"/>
      <c r="H23" s="87"/>
      <c r="I23" s="87"/>
    </row>
    <row r="24" spans="2:9" ht="18.75" customHeight="1" x14ac:dyDescent="0.65">
      <c r="B24" s="83"/>
      <c r="C24" s="84"/>
      <c r="D24" s="83"/>
      <c r="E24" s="85"/>
      <c r="F24" s="85"/>
      <c r="G24" s="86"/>
      <c r="H24" s="87"/>
      <c r="I24" s="87"/>
    </row>
    <row r="25" spans="2:9" ht="18.75" customHeight="1" x14ac:dyDescent="0.65">
      <c r="B25" s="83"/>
      <c r="C25" s="84"/>
      <c r="D25" s="83"/>
      <c r="E25" s="85"/>
      <c r="F25" s="85"/>
      <c r="G25" s="86"/>
      <c r="H25" s="87"/>
      <c r="I25" s="87"/>
    </row>
    <row r="26" spans="2:9" ht="18.75" customHeight="1" x14ac:dyDescent="0.65">
      <c r="B26" s="83"/>
      <c r="C26" s="84"/>
      <c r="D26" s="83"/>
      <c r="E26" s="85"/>
      <c r="F26" s="85"/>
      <c r="G26" s="86"/>
      <c r="H26" s="87"/>
      <c r="I26" s="87"/>
    </row>
    <row r="27" spans="2:9" ht="18.75" customHeight="1" x14ac:dyDescent="0.65">
      <c r="B27" s="83"/>
      <c r="C27" s="84"/>
      <c r="D27" s="83"/>
      <c r="E27" s="85"/>
      <c r="F27" s="85"/>
      <c r="G27" s="86"/>
      <c r="H27" s="87"/>
      <c r="I27" s="87"/>
    </row>
    <row r="28" spans="2:9" ht="18.75" customHeight="1" x14ac:dyDescent="0.65">
      <c r="B28" s="83"/>
      <c r="C28" s="84"/>
      <c r="D28" s="83"/>
      <c r="E28" s="85"/>
      <c r="F28" s="85"/>
      <c r="G28" s="86"/>
      <c r="H28" s="87"/>
      <c r="I28" s="87"/>
    </row>
    <row r="29" spans="2:9" ht="18.75" customHeight="1" x14ac:dyDescent="0.65">
      <c r="B29" s="83"/>
      <c r="C29" s="84"/>
      <c r="D29" s="83"/>
      <c r="E29" s="85"/>
      <c r="F29" s="85"/>
      <c r="G29" s="86"/>
      <c r="H29" s="87"/>
      <c r="I29" s="87"/>
    </row>
    <row r="30" spans="2:9" ht="18.75" customHeight="1" x14ac:dyDescent="0.65">
      <c r="B30" s="83"/>
      <c r="C30" s="84"/>
      <c r="D30" s="83"/>
      <c r="E30" s="85"/>
      <c r="F30" s="85"/>
      <c r="G30" s="86"/>
      <c r="H30" s="87"/>
      <c r="I30" s="87"/>
    </row>
    <row r="31" spans="2:9" ht="18.75" customHeight="1" x14ac:dyDescent="0.65">
      <c r="B31" s="83"/>
      <c r="C31" s="84"/>
      <c r="D31" s="83"/>
      <c r="E31" s="85"/>
      <c r="F31" s="85"/>
      <c r="G31" s="86"/>
      <c r="H31" s="87"/>
      <c r="I31" s="87"/>
    </row>
    <row r="32" spans="2:9" ht="18.75" customHeight="1" x14ac:dyDescent="0.65">
      <c r="B32" s="83"/>
      <c r="C32" s="84"/>
      <c r="D32" s="83"/>
      <c r="E32" s="85"/>
      <c r="F32" s="85"/>
      <c r="G32" s="86"/>
      <c r="H32" s="87"/>
      <c r="I32" s="87"/>
    </row>
    <row r="33" spans="2:9" ht="18.75" customHeight="1" x14ac:dyDescent="0.65">
      <c r="B33" s="83"/>
      <c r="C33" s="84"/>
      <c r="D33" s="83"/>
      <c r="E33" s="85"/>
      <c r="F33" s="85"/>
      <c r="G33" s="86"/>
      <c r="H33" s="87"/>
      <c r="I33" s="87"/>
    </row>
    <row r="34" spans="2:9" ht="18.75" customHeight="1" x14ac:dyDescent="0.65">
      <c r="B34" s="83"/>
      <c r="C34" s="84"/>
      <c r="D34" s="83"/>
      <c r="E34" s="85"/>
      <c r="F34" s="85"/>
      <c r="G34" s="86"/>
      <c r="H34" s="87"/>
      <c r="I34" s="87"/>
    </row>
    <row r="35" spans="2:9" ht="18.75" customHeight="1" x14ac:dyDescent="0.65">
      <c r="B35" s="83"/>
      <c r="C35" s="84"/>
      <c r="D35" s="83"/>
      <c r="E35" s="85"/>
      <c r="F35" s="85"/>
      <c r="G35" s="86"/>
      <c r="H35" s="87"/>
      <c r="I35" s="87"/>
    </row>
    <row r="36" spans="2:9" ht="18.75" customHeight="1" x14ac:dyDescent="0.65">
      <c r="B36" s="83"/>
      <c r="C36" s="84"/>
      <c r="D36" s="83"/>
      <c r="E36" s="85"/>
      <c r="F36" s="85"/>
      <c r="G36" s="86"/>
      <c r="H36" s="87"/>
      <c r="I36" s="87"/>
    </row>
    <row r="37" spans="2:9" ht="18.75" customHeight="1" x14ac:dyDescent="0.65">
      <c r="B37" s="83"/>
      <c r="C37" s="84"/>
      <c r="D37" s="83"/>
      <c r="E37" s="85"/>
      <c r="F37" s="85"/>
      <c r="G37" s="86"/>
      <c r="H37" s="87"/>
      <c r="I37" s="87"/>
    </row>
    <row r="38" spans="2:9" ht="18.75" customHeight="1" x14ac:dyDescent="0.65">
      <c r="B38" s="83"/>
      <c r="C38" s="84"/>
      <c r="D38" s="83"/>
      <c r="E38" s="85"/>
      <c r="F38" s="85"/>
      <c r="G38" s="86"/>
      <c r="H38" s="87"/>
      <c r="I38" s="87"/>
    </row>
    <row r="39" spans="2:9" ht="18.75" customHeight="1" x14ac:dyDescent="0.65">
      <c r="B39" s="83"/>
      <c r="C39" s="84"/>
      <c r="D39" s="83"/>
      <c r="E39" s="85"/>
      <c r="F39" s="85"/>
      <c r="G39" s="86"/>
      <c r="H39" s="87"/>
      <c r="I39" s="87"/>
    </row>
    <row r="40" spans="2:9" ht="18.75" customHeight="1" x14ac:dyDescent="0.65">
      <c r="B40" s="83"/>
      <c r="C40" s="84"/>
      <c r="D40" s="83"/>
      <c r="E40" s="85"/>
      <c r="F40" s="85"/>
      <c r="G40" s="86"/>
      <c r="H40" s="87"/>
      <c r="I40" s="87"/>
    </row>
    <row r="41" spans="2:9" ht="18.75" customHeight="1" x14ac:dyDescent="0.65">
      <c r="B41" s="83"/>
      <c r="C41" s="84"/>
      <c r="D41" s="83"/>
      <c r="E41" s="85"/>
      <c r="F41" s="85"/>
      <c r="G41" s="86"/>
      <c r="H41" s="87"/>
      <c r="I41" s="87"/>
    </row>
    <row r="42" spans="2:9" ht="18.75" customHeight="1" x14ac:dyDescent="0.65">
      <c r="B42" s="83"/>
      <c r="C42" s="84"/>
      <c r="D42" s="83"/>
      <c r="E42" s="85"/>
      <c r="F42" s="85"/>
      <c r="G42" s="86"/>
      <c r="H42" s="87"/>
      <c r="I42" s="87"/>
    </row>
    <row r="43" spans="2:9" ht="18.75" customHeight="1" x14ac:dyDescent="0.65">
      <c r="B43" s="83"/>
      <c r="C43" s="84"/>
      <c r="D43" s="83"/>
      <c r="E43" s="85"/>
      <c r="F43" s="85"/>
      <c r="G43" s="86"/>
      <c r="H43" s="87"/>
      <c r="I43" s="87"/>
    </row>
    <row r="44" spans="2:9" ht="18.75" customHeight="1" x14ac:dyDescent="0.65">
      <c r="B44" s="83"/>
      <c r="C44" s="84"/>
      <c r="D44" s="83"/>
      <c r="E44" s="85"/>
      <c r="F44" s="85"/>
      <c r="G44" s="86"/>
      <c r="H44" s="87"/>
      <c r="I44" s="87"/>
    </row>
    <row r="45" spans="2:9" ht="18.75" customHeight="1" x14ac:dyDescent="0.65">
      <c r="B45" s="83"/>
      <c r="C45" s="84"/>
      <c r="D45" s="83"/>
      <c r="E45" s="85"/>
      <c r="F45" s="85"/>
      <c r="G45" s="86"/>
      <c r="H45" s="87"/>
      <c r="I45" s="87"/>
    </row>
    <row r="46" spans="2:9" ht="18.75" customHeight="1" x14ac:dyDescent="0.65">
      <c r="B46" s="83"/>
      <c r="C46" s="84"/>
      <c r="D46" s="83"/>
      <c r="E46" s="85"/>
      <c r="F46" s="85"/>
      <c r="G46" s="86"/>
      <c r="H46" s="87"/>
      <c r="I46" s="87"/>
    </row>
    <row r="47" spans="2:9" ht="18.75" customHeight="1" x14ac:dyDescent="0.65">
      <c r="B47" s="83"/>
      <c r="C47" s="84"/>
      <c r="D47" s="83"/>
      <c r="E47" s="85"/>
      <c r="F47" s="85"/>
      <c r="G47" s="86"/>
      <c r="H47" s="87"/>
      <c r="I47" s="87"/>
    </row>
    <row r="48" spans="2:9" ht="18.75" customHeight="1" x14ac:dyDescent="0.65">
      <c r="B48" s="83"/>
      <c r="C48" s="84"/>
      <c r="D48" s="83"/>
      <c r="E48" s="85"/>
      <c r="F48" s="85"/>
      <c r="G48" s="86"/>
      <c r="H48" s="87"/>
      <c r="I48" s="87"/>
    </row>
    <row r="49" spans="2:9" ht="45.75" x14ac:dyDescent="0.65">
      <c r="B49" s="83"/>
      <c r="C49" s="84"/>
      <c r="D49" s="83"/>
      <c r="E49" s="85"/>
      <c r="F49" s="85"/>
      <c r="G49" s="86"/>
      <c r="H49" s="87"/>
      <c r="I49" s="87"/>
    </row>
    <row r="50" spans="2:9" x14ac:dyDescent="0.25"/>
    <row r="51" spans="2:9" x14ac:dyDescent="0.25"/>
    <row r="52" spans="2:9" x14ac:dyDescent="0.25"/>
    <row r="53" spans="2:9" x14ac:dyDescent="0.25"/>
    <row r="54" spans="2:9" x14ac:dyDescent="0.25"/>
    <row r="55" spans="2:9" x14ac:dyDescent="0.25"/>
    <row r="56" spans="2:9" x14ac:dyDescent="0.25"/>
    <row r="57" spans="2:9" x14ac:dyDescent="0.25"/>
    <row r="58" spans="2:9" x14ac:dyDescent="0.25"/>
    <row r="59" spans="2:9" x14ac:dyDescent="0.25"/>
    <row r="60" spans="2:9" x14ac:dyDescent="0.25"/>
    <row r="61" spans="2:9" x14ac:dyDescent="0.25"/>
    <row r="62" spans="2:9" x14ac:dyDescent="0.25"/>
    <row r="63" spans="2:9" x14ac:dyDescent="0.25"/>
    <row r="64" spans="2:9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hidden="1" x14ac:dyDescent="0.25"/>
    <row r="158" x14ac:dyDescent="0.25"/>
    <row r="159" x14ac:dyDescent="0.25"/>
    <row r="160" x14ac:dyDescent="0.25"/>
  </sheetData>
  <sheetProtection formatCells="0" formatColumns="0" formatRows="0" insertColumns="0" insertRows="0" insertHyperlinks="0" deleteColumns="0"/>
  <mergeCells count="1">
    <mergeCell ref="E16:F16"/>
  </mergeCells>
  <dataValidations count="1">
    <dataValidation type="list" allowBlank="1" showInputMessage="1" showErrorMessage="1" sqref="D12:D15">
      <formula1>listeproduit11</formula1>
    </dataValidation>
  </dataValidations>
  <pageMargins left="0.70866141732283461" right="0.70866141732283461" top="0.74803149606299213" bottom="0.74803149606299213" header="0.31496062992125984" footer="0.31496062992125984"/>
  <pageSetup paperSize="9" scale="47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Feuil1!$F$4:$F$27</xm:f>
          </x14:formula1>
          <xm:sqref>F12:F15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FC112"/>
  <sheetViews>
    <sheetView showGridLines="0" zoomScaleNormal="100" zoomScaleSheetLayoutView="50" workbookViewId="0"/>
  </sheetViews>
  <sheetFormatPr baseColWidth="10" defaultColWidth="2.42578125" defaultRowHeight="15.75" zeroHeight="1" x14ac:dyDescent="0.25"/>
  <cols>
    <col min="1" max="1" width="7.7109375" style="37" customWidth="1"/>
    <col min="2" max="2" width="10.7109375" style="23" customWidth="1"/>
    <col min="3" max="3" width="22.7109375" style="24" customWidth="1"/>
    <col min="4" max="4" width="26.7109375" style="23" customWidth="1"/>
    <col min="5" max="5" width="24.7109375" style="25" customWidth="1"/>
    <col min="6" max="6" width="13.7109375" style="26" customWidth="1"/>
    <col min="7" max="7" width="25.7109375" style="25" customWidth="1"/>
    <col min="8" max="8" width="19.7109375" style="25" customWidth="1"/>
    <col min="9" max="9" width="26.7109375" style="25" customWidth="1"/>
    <col min="10" max="10" width="7.7109375" style="37" customWidth="1"/>
    <col min="11" max="11" width="3" style="22" hidden="1" customWidth="1"/>
    <col min="12" max="12" width="24.5703125" style="22" hidden="1" customWidth="1"/>
    <col min="13" max="13" width="21.28515625" style="30" hidden="1" customWidth="1"/>
    <col min="14" max="16383" width="0" style="22" hidden="1" customWidth="1"/>
    <col min="16384" max="16384" width="0.28515625" style="22" hidden="1" customWidth="1"/>
  </cols>
  <sheetData>
    <row r="1" spans="1:13" x14ac:dyDescent="0.25">
      <c r="A1" s="42"/>
      <c r="B1" s="43"/>
      <c r="C1" s="44"/>
      <c r="D1" s="43"/>
      <c r="E1" s="45"/>
      <c r="F1" s="46"/>
      <c r="G1" s="45"/>
      <c r="H1" s="45"/>
      <c r="I1" s="45"/>
      <c r="J1" s="42"/>
    </row>
    <row r="2" spans="1:13" x14ac:dyDescent="0.25">
      <c r="A2" s="42"/>
      <c r="J2" s="42"/>
    </row>
    <row r="3" spans="1:13" x14ac:dyDescent="0.25">
      <c r="A3" s="42"/>
      <c r="J3" s="42"/>
      <c r="M3" s="22"/>
    </row>
    <row r="4" spans="1:13" x14ac:dyDescent="0.25">
      <c r="A4" s="42"/>
      <c r="J4" s="42"/>
      <c r="M4" s="22"/>
    </row>
    <row r="5" spans="1:13" x14ac:dyDescent="0.25">
      <c r="A5" s="42"/>
      <c r="J5" s="42"/>
      <c r="M5" s="22"/>
    </row>
    <row r="6" spans="1:13" x14ac:dyDescent="0.25">
      <c r="A6" s="42"/>
      <c r="J6" s="42"/>
      <c r="M6" s="22"/>
    </row>
    <row r="7" spans="1:13" s="23" customFormat="1" x14ac:dyDescent="0.25">
      <c r="A7" s="42"/>
      <c r="C7" s="24"/>
      <c r="E7" s="25"/>
      <c r="F7" s="26"/>
      <c r="G7" s="25"/>
      <c r="H7" s="25"/>
      <c r="I7" s="25"/>
      <c r="J7" s="43"/>
    </row>
    <row r="8" spans="1:13" x14ac:dyDescent="0.25">
      <c r="A8" s="42"/>
      <c r="J8" s="42"/>
      <c r="M8" s="22"/>
    </row>
    <row r="9" spans="1:13" x14ac:dyDescent="0.25">
      <c r="A9" s="42"/>
      <c r="J9" s="42"/>
      <c r="M9" s="22"/>
    </row>
    <row r="10" spans="1:13" x14ac:dyDescent="0.25">
      <c r="A10" s="42"/>
      <c r="E10" s="22"/>
      <c r="J10" s="42"/>
      <c r="M10" s="22"/>
    </row>
    <row r="11" spans="1:13" s="23" customFormat="1" ht="37.5" x14ac:dyDescent="0.25">
      <c r="A11" s="43"/>
      <c r="B11" s="51" t="s">
        <v>0</v>
      </c>
      <c r="C11" s="52" t="s">
        <v>30</v>
      </c>
      <c r="D11" s="53" t="s">
        <v>1</v>
      </c>
      <c r="E11" s="54" t="s">
        <v>26</v>
      </c>
      <c r="F11" s="55" t="s">
        <v>2</v>
      </c>
      <c r="G11" s="54" t="s">
        <v>25</v>
      </c>
      <c r="H11" s="54" t="s">
        <v>28</v>
      </c>
      <c r="I11" s="56" t="s">
        <v>27</v>
      </c>
      <c r="J11" s="43"/>
    </row>
    <row r="12" spans="1:13" ht="16.5" thickBot="1" x14ac:dyDescent="0.3">
      <c r="A12" s="42"/>
      <c r="B12" s="34">
        <v>1</v>
      </c>
      <c r="C12" s="32"/>
      <c r="D12" s="28"/>
      <c r="E12" s="27">
        <f>IF(D12=Feuil1!$C$4,Feuil1!$D$4,IF(D12=Feuil1!$C$5,Feuil1!$D$5,IF(D12=Feuil1!$C$6,Feuil1!$D$6,IF(D12=Feuil1!$C$7,Feuil1!$D$7,IF(D12=Feuil1!$C$8,Feuil1!$D$8,IF(D12=Feuil1!$C$9,Feuil1!$D$9,IF(D12=Feuil1!$C$10,Feuil1!$D$10,IF(D12=Feuil1!$C$11,Feuil1!$D$11,IF(D12=Feuil1!$C$12,Feuil1!$D$12,IF(D12=Feuil1!$C$15,Feuil1!$D$15,IF(D12=Feuil1!$C$16,Feuil1!$D$16,IF(D12=Feuil1!$C$17,Feuil1!$D$17,IF(D12=Feuil1!$C$18,Feuil1!$D$18,)))))))))))))</f>
        <v>0</v>
      </c>
      <c r="F12" s="29"/>
      <c r="G12" s="27">
        <f>Tableau1485[[#This Row],[Montant 
PU]]*Tableau1485[[#This Row],[Durée]]</f>
        <v>0</v>
      </c>
      <c r="H12" s="27">
        <f>Tableau1485[[#This Row],[MONTANT 
TTC]]*0.01</f>
        <v>0</v>
      </c>
      <c r="I12" s="36">
        <f>Tableau1485[[#This Row],[MONTANT 
TTC]]+Tableau1485[[#This Row],[Droit 
de timbre]]</f>
        <v>0</v>
      </c>
      <c r="J12" s="42"/>
      <c r="M12" s="22"/>
    </row>
    <row r="13" spans="1:13" ht="47.25" thickTop="1" thickBot="1" x14ac:dyDescent="0.7">
      <c r="A13" s="47"/>
      <c r="B13" s="41"/>
      <c r="C13" s="65"/>
      <c r="D13" s="41"/>
      <c r="E13" s="109" t="s">
        <v>22</v>
      </c>
      <c r="F13" s="110"/>
      <c r="G13" s="49">
        <f>SUM(Tableau148[MONTANT 
TTC])</f>
        <v>3936</v>
      </c>
      <c r="H13" s="48">
        <f>SUM(H12:H12)</f>
        <v>0</v>
      </c>
      <c r="I13" s="49">
        <f>SUM(I12:I12)</f>
        <v>0</v>
      </c>
      <c r="J13" s="47"/>
    </row>
    <row r="14" spans="1:13" ht="16.5" thickTop="1" x14ac:dyDescent="0.25">
      <c r="A14" s="47"/>
      <c r="B14" s="41"/>
      <c r="C14" s="65"/>
      <c r="D14" s="41"/>
      <c r="E14" s="63"/>
      <c r="F14" s="64"/>
      <c r="G14" s="63"/>
      <c r="H14" s="63"/>
      <c r="I14" s="63"/>
      <c r="J14" s="47"/>
    </row>
    <row r="15" spans="1:13" x14ac:dyDescent="0.25"/>
    <row r="16" spans="1:13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</sheetData>
  <mergeCells count="1">
    <mergeCell ref="E13:F13"/>
  </mergeCells>
  <dataValidations count="2">
    <dataValidation type="list" allowBlank="1" showInputMessage="1" showErrorMessage="1" sqref="D12">
      <formula1>listeproduit11</formula1>
    </dataValidation>
    <dataValidation type="list" allowBlank="1" showInputMessage="1" showErrorMessage="1" sqref="F12">
      <formula1>$B$12:$B$12</formula1>
    </dataValidation>
  </dataValidations>
  <pageMargins left="0.25" right="0.25" top="0.55000000000000004" bottom="0.3" header="0.16" footer="0.3"/>
  <pageSetup paperSize="9" scale="91" fitToHeight="0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42"/>
  <sheetViews>
    <sheetView showGridLines="0" zoomScaleNormal="100" workbookViewId="0">
      <selection activeCell="B12" sqref="B12:I13"/>
    </sheetView>
  </sheetViews>
  <sheetFormatPr baseColWidth="10" defaultColWidth="0" defaultRowHeight="15.75" zeroHeight="1" x14ac:dyDescent="0.25"/>
  <cols>
    <col min="1" max="1" width="7.5703125" style="47" customWidth="1"/>
    <col min="2" max="2" width="7.140625" style="23" customWidth="1"/>
    <col min="3" max="3" width="17.42578125" style="23" customWidth="1"/>
    <col min="4" max="4" width="21.7109375" style="23" customWidth="1"/>
    <col min="5" max="5" width="19.28515625" style="23" customWidth="1"/>
    <col min="6" max="6" width="18" style="23" customWidth="1"/>
    <col min="7" max="7" width="27.5703125" style="23" customWidth="1"/>
    <col min="8" max="8" width="18.7109375" style="23" customWidth="1"/>
    <col min="9" max="9" width="24.7109375" style="23" customWidth="1"/>
    <col min="10" max="10" width="5.42578125" style="47" customWidth="1"/>
    <col min="11" max="11" width="2.5703125" style="22" hidden="1" customWidth="1"/>
    <col min="12" max="12" width="2.42578125" style="22" hidden="1" customWidth="1"/>
    <col min="13" max="13" width="2" style="22" hidden="1" customWidth="1"/>
    <col min="14" max="16384" width="1" style="22" hidden="1"/>
  </cols>
  <sheetData>
    <row r="1" spans="1:10" x14ac:dyDescent="0.25">
      <c r="B1" s="41"/>
      <c r="C1" s="41"/>
      <c r="D1" s="41"/>
      <c r="E1" s="41"/>
      <c r="F1" s="41"/>
      <c r="G1" s="41"/>
      <c r="H1" s="41"/>
      <c r="I1" s="41"/>
    </row>
    <row r="2" spans="1:10" x14ac:dyDescent="0.25"/>
    <row r="3" spans="1:10" x14ac:dyDescent="0.25"/>
    <row r="4" spans="1:10" x14ac:dyDescent="0.25"/>
    <row r="5" spans="1:10" x14ac:dyDescent="0.25"/>
    <row r="6" spans="1:10" x14ac:dyDescent="0.25"/>
    <row r="7" spans="1:10" x14ac:dyDescent="0.25"/>
    <row r="8" spans="1:10" x14ac:dyDescent="0.25"/>
    <row r="9" spans="1:10" x14ac:dyDescent="0.25"/>
    <row r="10" spans="1:10" x14ac:dyDescent="0.25"/>
    <row r="11" spans="1:10" s="31" customFormat="1" ht="31.5" x14ac:dyDescent="0.25">
      <c r="A11" s="50"/>
      <c r="B11" s="98" t="s">
        <v>0</v>
      </c>
      <c r="C11" s="99" t="s">
        <v>29</v>
      </c>
      <c r="D11" s="99" t="s">
        <v>30</v>
      </c>
      <c r="E11" s="101" t="s">
        <v>33</v>
      </c>
      <c r="F11" s="39" t="s">
        <v>21</v>
      </c>
      <c r="G11" s="38" t="s">
        <v>31</v>
      </c>
      <c r="H11" s="38" t="s">
        <v>32</v>
      </c>
      <c r="I11" s="40" t="s">
        <v>35</v>
      </c>
      <c r="J11" s="50"/>
    </row>
    <row r="12" spans="1:10" x14ac:dyDescent="0.25">
      <c r="B12" s="28">
        <v>1</v>
      </c>
      <c r="C12" s="35"/>
      <c r="D12" s="32"/>
      <c r="E12" s="27"/>
      <c r="F12" s="27">
        <f t="shared" ref="F12" si="0">E12*0.19</f>
        <v>0</v>
      </c>
      <c r="G12" s="27">
        <f t="shared" ref="G12" si="1">E12+F12</f>
        <v>0</v>
      </c>
      <c r="H12" s="27">
        <f t="shared" ref="H12" si="2">G12*0.01</f>
        <v>0</v>
      </c>
      <c r="I12" s="36">
        <f t="shared" ref="I12" si="3">G12+H12</f>
        <v>0</v>
      </c>
    </row>
    <row r="13" spans="1:10" s="94" customFormat="1" ht="18.75" x14ac:dyDescent="0.3">
      <c r="A13" s="93"/>
      <c r="B13" s="95"/>
      <c r="C13" s="96"/>
      <c r="D13" s="100" t="s">
        <v>43</v>
      </c>
      <c r="E13" s="102">
        <f>SUBTOTAL(109,E12:E12)</f>
        <v>0</v>
      </c>
      <c r="F13" s="91">
        <f>E13*0.19</f>
        <v>0</v>
      </c>
      <c r="G13" s="91">
        <f>E13+F13</f>
        <v>0</v>
      </c>
      <c r="H13" s="91">
        <f>G13*0.01</f>
        <v>0</v>
      </c>
      <c r="I13" s="92">
        <f>G13+H13</f>
        <v>0</v>
      </c>
      <c r="J13" s="93"/>
    </row>
    <row r="14" spans="1:10" x14ac:dyDescent="0.25">
      <c r="B14" s="97"/>
      <c r="C14" s="97"/>
      <c r="D14" s="97"/>
    </row>
    <row r="15" spans="1:10" x14ac:dyDescent="0.25">
      <c r="B15" s="97"/>
      <c r="C15" s="97"/>
      <c r="D15" s="97"/>
    </row>
    <row r="16" spans="1:10" x14ac:dyDescent="0.25"/>
    <row r="17" spans="2:9" x14ac:dyDescent="0.25">
      <c r="B17" s="41"/>
      <c r="C17" s="41"/>
      <c r="D17" s="41"/>
      <c r="E17" s="41"/>
      <c r="F17" s="41"/>
      <c r="G17" s="41"/>
      <c r="H17" s="41"/>
      <c r="I17" s="41"/>
    </row>
    <row r="18" spans="2:9" x14ac:dyDescent="0.25"/>
    <row r="19" spans="2:9" x14ac:dyDescent="0.25"/>
    <row r="20" spans="2:9" x14ac:dyDescent="0.25"/>
    <row r="21" spans="2:9" x14ac:dyDescent="0.25"/>
    <row r="22" spans="2:9" x14ac:dyDescent="0.25"/>
    <row r="23" spans="2:9" x14ac:dyDescent="0.25"/>
    <row r="24" spans="2:9" x14ac:dyDescent="0.25"/>
    <row r="25" spans="2:9" x14ac:dyDescent="0.25"/>
    <row r="26" spans="2:9" x14ac:dyDescent="0.25"/>
    <row r="27" spans="2:9" x14ac:dyDescent="0.25"/>
    <row r="28" spans="2:9" x14ac:dyDescent="0.25"/>
    <row r="29" spans="2:9" x14ac:dyDescent="0.25"/>
    <row r="30" spans="2:9" x14ac:dyDescent="0.25"/>
    <row r="31" spans="2:9" x14ac:dyDescent="0.25"/>
    <row r="32" spans="2:9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</sheetData>
  <pageMargins left="0.25" right="0.25" top="0.75" bottom="0.75" header="0.3" footer="0.3"/>
  <pageSetup paperSize="9" scale="87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G6"/>
  <sheetViews>
    <sheetView showGridLines="0" workbookViewId="0"/>
  </sheetViews>
  <sheetFormatPr baseColWidth="10" defaultRowHeight="15" x14ac:dyDescent="0.25"/>
  <cols>
    <col min="1" max="1" width="16.140625" bestFit="1" customWidth="1"/>
    <col min="4" max="4" width="16.7109375" bestFit="1" customWidth="1"/>
    <col min="5" max="5" width="20.140625" bestFit="1" customWidth="1"/>
    <col min="6" max="6" width="27" customWidth="1"/>
  </cols>
  <sheetData>
    <row r="5" spans="1:7" x14ac:dyDescent="0.25">
      <c r="A5" t="s">
        <v>41</v>
      </c>
      <c r="B5" t="s">
        <v>36</v>
      </c>
      <c r="C5" t="s">
        <v>37</v>
      </c>
      <c r="D5" t="s">
        <v>38</v>
      </c>
      <c r="E5" t="s">
        <v>39</v>
      </c>
      <c r="F5" t="s">
        <v>42</v>
      </c>
      <c r="G5" t="s">
        <v>40</v>
      </c>
    </row>
    <row r="6" spans="1:7" x14ac:dyDescent="0.25">
      <c r="A6" s="88"/>
      <c r="B6" s="88"/>
      <c r="C6" s="88"/>
      <c r="D6" s="88"/>
      <c r="E6" s="88"/>
      <c r="F6" s="88"/>
      <c r="G6" s="89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G6"/>
  <sheetViews>
    <sheetView showGridLines="0" workbookViewId="0"/>
  </sheetViews>
  <sheetFormatPr baseColWidth="10" defaultRowHeight="15" x14ac:dyDescent="0.25"/>
  <cols>
    <col min="1" max="1" width="16.140625" bestFit="1" customWidth="1"/>
    <col min="2" max="2" width="7.5703125" bestFit="1" customWidth="1"/>
    <col min="3" max="3" width="10.28515625" bestFit="1" customWidth="1"/>
    <col min="4" max="4" width="16.7109375" bestFit="1" customWidth="1"/>
    <col min="5" max="5" width="20.140625" bestFit="1" customWidth="1"/>
    <col min="6" max="6" width="20.140625" customWidth="1"/>
    <col min="7" max="7" width="11.5703125" customWidth="1"/>
  </cols>
  <sheetData>
    <row r="5" spans="1:7" x14ac:dyDescent="0.25">
      <c r="A5" t="s">
        <v>41</v>
      </c>
      <c r="B5" t="s">
        <v>36</v>
      </c>
      <c r="C5" t="s">
        <v>37</v>
      </c>
      <c r="D5" t="s">
        <v>38</v>
      </c>
      <c r="E5" t="s">
        <v>39</v>
      </c>
      <c r="F5" t="s">
        <v>42</v>
      </c>
      <c r="G5" t="s">
        <v>40</v>
      </c>
    </row>
    <row r="6" spans="1:7" x14ac:dyDescent="0.25">
      <c r="A6" s="88"/>
      <c r="B6" s="88"/>
      <c r="C6" s="88"/>
      <c r="D6" s="88"/>
      <c r="E6" s="88"/>
      <c r="F6" s="88"/>
      <c r="G6" s="89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27"/>
  <sheetViews>
    <sheetView zoomScale="80" zoomScaleNormal="80" workbookViewId="0">
      <selection activeCell="F4" sqref="F4:F27"/>
    </sheetView>
  </sheetViews>
  <sheetFormatPr baseColWidth="10" defaultRowHeight="15" x14ac:dyDescent="0.25"/>
  <cols>
    <col min="3" max="3" width="40.7109375" style="21" customWidth="1"/>
    <col min="4" max="4" width="29.42578125" style="21" customWidth="1"/>
    <col min="6" max="6" width="19.28515625" customWidth="1"/>
    <col min="7" max="7" width="11.42578125" customWidth="1"/>
  </cols>
  <sheetData>
    <row r="2" spans="3:6" ht="15.75" thickBot="1" x14ac:dyDescent="0.3"/>
    <row r="3" spans="3:6" ht="20.25" x14ac:dyDescent="0.3">
      <c r="C3" s="1" t="s">
        <v>5</v>
      </c>
      <c r="D3" s="2" t="s">
        <v>6</v>
      </c>
      <c r="F3" t="s">
        <v>20</v>
      </c>
    </row>
    <row r="4" spans="3:6" ht="20.25" x14ac:dyDescent="0.3">
      <c r="C4" s="3" t="s">
        <v>4</v>
      </c>
      <c r="D4" s="4">
        <v>1600</v>
      </c>
      <c r="F4">
        <v>1</v>
      </c>
    </row>
    <row r="5" spans="3:6" ht="20.25" x14ac:dyDescent="0.3">
      <c r="C5" s="3" t="s">
        <v>3</v>
      </c>
      <c r="D5" s="4">
        <v>2100</v>
      </c>
      <c r="F5">
        <v>2</v>
      </c>
    </row>
    <row r="6" spans="3:6" ht="20.25" x14ac:dyDescent="0.3">
      <c r="C6" s="3" t="s">
        <v>8</v>
      </c>
      <c r="D6" s="5">
        <v>3200</v>
      </c>
      <c r="F6">
        <v>3</v>
      </c>
    </row>
    <row r="7" spans="3:6" ht="20.25" x14ac:dyDescent="0.3">
      <c r="C7" s="6" t="s">
        <v>15</v>
      </c>
      <c r="D7" s="7">
        <v>5000</v>
      </c>
      <c r="F7">
        <v>4</v>
      </c>
    </row>
    <row r="8" spans="3:6" ht="21" thickBot="1" x14ac:dyDescent="0.35">
      <c r="C8" s="8" t="s">
        <v>16</v>
      </c>
      <c r="D8" s="9">
        <v>7999</v>
      </c>
      <c r="F8">
        <v>5</v>
      </c>
    </row>
    <row r="9" spans="3:6" ht="20.25" x14ac:dyDescent="0.3">
      <c r="C9" s="10" t="s">
        <v>10</v>
      </c>
      <c r="D9" s="11">
        <v>1312</v>
      </c>
      <c r="F9">
        <v>6</v>
      </c>
    </row>
    <row r="10" spans="3:6" ht="20.25" x14ac:dyDescent="0.3">
      <c r="C10" s="12" t="s">
        <v>7</v>
      </c>
      <c r="D10" s="13">
        <v>1407</v>
      </c>
      <c r="F10">
        <v>7</v>
      </c>
    </row>
    <row r="11" spans="3:6" ht="21" thickBot="1" x14ac:dyDescent="0.35">
      <c r="C11" s="14" t="s">
        <v>14</v>
      </c>
      <c r="D11" s="15">
        <v>2112</v>
      </c>
      <c r="F11">
        <v>8</v>
      </c>
    </row>
    <row r="12" spans="3:6" ht="21" thickBot="1" x14ac:dyDescent="0.35">
      <c r="C12" s="16" t="s">
        <v>9</v>
      </c>
      <c r="D12" s="17">
        <v>10000</v>
      </c>
      <c r="F12">
        <v>9</v>
      </c>
    </row>
    <row r="13" spans="3:6" ht="20.25" x14ac:dyDescent="0.3">
      <c r="C13" s="10" t="s">
        <v>12</v>
      </c>
      <c r="D13" s="11">
        <v>1817</v>
      </c>
      <c r="F13">
        <v>10</v>
      </c>
    </row>
    <row r="14" spans="3:6" ht="21" thickBot="1" x14ac:dyDescent="0.35">
      <c r="C14" s="14" t="s">
        <v>13</v>
      </c>
      <c r="D14" s="15">
        <v>1414</v>
      </c>
      <c r="F14">
        <v>11</v>
      </c>
    </row>
    <row r="15" spans="3:6" ht="20.25" x14ac:dyDescent="0.3">
      <c r="C15" s="10" t="s">
        <v>11</v>
      </c>
      <c r="D15" s="18">
        <v>800</v>
      </c>
      <c r="F15">
        <v>12</v>
      </c>
    </row>
    <row r="16" spans="3:6" ht="20.25" x14ac:dyDescent="0.3">
      <c r="C16" s="12" t="s">
        <v>17</v>
      </c>
      <c r="D16" s="19">
        <v>1050</v>
      </c>
      <c r="F16">
        <v>13</v>
      </c>
    </row>
    <row r="17" spans="3:6" ht="20.25" x14ac:dyDescent="0.3">
      <c r="C17" s="16" t="s">
        <v>18</v>
      </c>
      <c r="D17" s="19">
        <v>1600</v>
      </c>
      <c r="F17">
        <v>14</v>
      </c>
    </row>
    <row r="18" spans="3:6" ht="21" thickBot="1" x14ac:dyDescent="0.35">
      <c r="C18" s="16" t="s">
        <v>19</v>
      </c>
      <c r="D18" s="20">
        <v>2500</v>
      </c>
      <c r="F18">
        <v>15</v>
      </c>
    </row>
    <row r="19" spans="3:6" x14ac:dyDescent="0.25">
      <c r="F19">
        <v>16</v>
      </c>
    </row>
    <row r="20" spans="3:6" x14ac:dyDescent="0.25">
      <c r="F20">
        <v>17</v>
      </c>
    </row>
    <row r="21" spans="3:6" x14ac:dyDescent="0.25">
      <c r="F21">
        <v>18</v>
      </c>
    </row>
    <row r="22" spans="3:6" x14ac:dyDescent="0.25">
      <c r="F22">
        <v>19</v>
      </c>
    </row>
    <row r="23" spans="3:6" x14ac:dyDescent="0.25">
      <c r="F23">
        <v>20</v>
      </c>
    </row>
    <row r="24" spans="3:6" x14ac:dyDescent="0.25">
      <c r="F24">
        <v>21</v>
      </c>
    </row>
    <row r="25" spans="3:6" x14ac:dyDescent="0.25">
      <c r="F25">
        <v>22</v>
      </c>
    </row>
    <row r="26" spans="3:6" x14ac:dyDescent="0.25">
      <c r="F26">
        <v>23</v>
      </c>
    </row>
    <row r="27" spans="3:6" x14ac:dyDescent="0.25">
      <c r="F27">
        <v>24</v>
      </c>
    </row>
  </sheetData>
  <conditionalFormatting sqref="D4:D5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4:D1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ANISPLUS</vt:lpstr>
      <vt:lpstr>FAWRI</vt:lpstr>
      <vt:lpstr>TELEPHONE</vt:lpstr>
      <vt:lpstr>demande TLP</vt:lpstr>
      <vt:lpstr>4g LTE</vt:lpstr>
      <vt:lpstr>Feuil1</vt:lpstr>
      <vt:lpstr>listeproduit</vt:lpstr>
      <vt:lpstr>listeproduit11</vt:lpstr>
      <vt:lpstr>Mttc</vt:lpstr>
      <vt:lpstr>nombredemois</vt:lpstr>
      <vt:lpstr>ANISPLUS!Zone_d_impression</vt:lpstr>
      <vt:lpstr>FAWRI!Zone_d_impression</vt:lpstr>
      <vt:lpstr>TELEPHONE!Zone_d_impression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benslim kamel</dc:creator>
  <cp:lastModifiedBy>gmb</cp:lastModifiedBy>
  <cp:lastPrinted>2017-02-10T18:58:23Z</cp:lastPrinted>
  <dcterms:created xsi:type="dcterms:W3CDTF">2016-10-08T07:27:18Z</dcterms:created>
  <dcterms:modified xsi:type="dcterms:W3CDTF">2017-03-01T23:14:50Z</dcterms:modified>
</cp:coreProperties>
</file>