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45" windowHeight="8580" tabRatio="644" firstSheet="10" activeTab="10"/>
  </bookViews>
  <sheets>
    <sheet name="Tableau a remplir" sheetId="14" r:id="rId1"/>
    <sheet name="Bon de Cisaillage" sheetId="8" r:id="rId2"/>
    <sheet name="Bon de Pliage1" sheetId="11" r:id="rId3"/>
    <sheet name="Bon de Pliage2" sheetId="18" r:id="rId4"/>
    <sheet name="Bon de Pliage3" sheetId="19" r:id="rId5"/>
    <sheet name="Bon de Pliage4" sheetId="20" r:id="rId6"/>
    <sheet name="Image" sheetId="6" r:id="rId7"/>
    <sheet name="Calcul" sheetId="15" r:id="rId8"/>
    <sheet name="Perte au pli" sheetId="12" r:id="rId9"/>
    <sheet name="Mise en fabrication rapide recu" sheetId="21" r:id="rId10"/>
    <sheet name="ACT" sheetId="17" r:id="rId11"/>
    <sheet name="ACT Point" sheetId="22" r:id="rId12"/>
    <sheet name="ACT Virgule" sheetId="23" r:id="rId13"/>
  </sheets>
  <definedNames>
    <definedName name="Liste">Image!$B$7:$B$10</definedName>
    <definedName name="Profil1" localSheetId="2">OFFSET(Image!$C$1,MATCH(Calcul!$E$4,Image!$B$1:$B$9,0)-1,)</definedName>
    <definedName name="Profil10" localSheetId="4">OFFSET(Image!$C$1,MATCH(Calcul!$E$13,Image!$B$1:$B$9,0)-1,)</definedName>
    <definedName name="Profil11" localSheetId="4">OFFSET(Image!$C$1,MATCH(Calcul!$E$14,Image!$B$1:$B$9,0)-1,)</definedName>
    <definedName name="Profil12" localSheetId="4">OFFSET(Image!$C$1,MATCH(Calcul!$E$15,Image!$B$1:$B$9,0)-1,)</definedName>
    <definedName name="Profil13" localSheetId="5">OFFSET(Image!$C$1,MATCH(Calcul!$E$16,Image!$B$1:$B$9,0)-1,)</definedName>
    <definedName name="Profil14" localSheetId="5">OFFSET(Image!$C$1,MATCH(Calcul!$E$17,Image!$B$1:$B$9,0)-1,)</definedName>
    <definedName name="Profil15" localSheetId="5">OFFSET(Image!$C$1,MATCH(Calcul!$E$18,Image!$B$1:$B$9,0)-1,)</definedName>
    <definedName name="Profil16" localSheetId="5">OFFSET(Image!$C$1,MATCH(Calcul!$E$19,Image!$B$1:$B$9,0)-1,)</definedName>
    <definedName name="Profil2" localSheetId="2">OFFSET(Image!$C$1,MATCH(Calcul!$E$5,Image!$B$1:$B$9,0)-1,)</definedName>
    <definedName name="Profil3" localSheetId="2">OFFSET(Image!$C$1,MATCH(Calcul!$E$6,Image!$B$1:$B$9,0)-1,)</definedName>
    <definedName name="Profil4" localSheetId="2">OFFSET(Image!$C$1,MATCH(Calcul!$E$7,Image!$B$1:$B$9,0)-1,)</definedName>
    <definedName name="Profil5" localSheetId="3">OFFSET(Image!$C$1,MATCH(Calcul!$E$8,Image!$B$1:$B$9,0)-1,)</definedName>
    <definedName name="Profil6" localSheetId="3">OFFSET(Image!$C$1,MATCH(Calcul!$E$9,Image!$B$1:$B$9,0)-1,)</definedName>
    <definedName name="Profil7" localSheetId="3">OFFSET(Image!$C$1,MATCH(Calcul!$E$10,Image!$B$1:$B$9,0)-1,)</definedName>
    <definedName name="Profil8" localSheetId="3">OFFSET(Image!$C$1,MATCH(Calcul!$E$11,Image!$B$1:$B$9,0)-1,)</definedName>
    <definedName name="Profil9" localSheetId="4">OFFSET(Image!$C$1,MATCH(Calcul!$E$12,Image!$B$1:$B$9,0)-1,)</definedName>
    <definedName name="_xlnm.Print_Area" localSheetId="2">'Bon de Pliage1'!$A$1:$H$20</definedName>
    <definedName name="_xlnm.Print_Area" localSheetId="3">'Bon de Pliage2'!$A$1:$H$20</definedName>
    <definedName name="_xlnm.Print_Area" localSheetId="4">'Bon de Pliage3'!$A$1:$H$20</definedName>
    <definedName name="_xlnm.Print_Area" localSheetId="5">'Bon de Pliage4'!$A$1:$H$20</definedName>
  </definedNames>
  <calcPr calcId="152511"/>
</workbook>
</file>

<file path=xl/calcChain.xml><?xml version="1.0" encoding="utf-8"?>
<calcChain xmlns="http://schemas.openxmlformats.org/spreadsheetml/2006/main">
  <c r="F2" i="17" l="1"/>
  <c r="F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" i="17"/>
  <c r="I2" i="17"/>
  <c r="I3" i="17"/>
  <c r="I4" i="17"/>
  <c r="I5" i="17"/>
  <c r="I6" i="17"/>
  <c r="I7" i="17"/>
  <c r="I8" i="17"/>
  <c r="I9" i="17"/>
  <c r="I10" i="17"/>
  <c r="I11" i="17"/>
  <c r="I12" i="17"/>
  <c r="I13" i="17"/>
  <c r="I14" i="17"/>
  <c r="I15" i="17"/>
  <c r="I16" i="17"/>
  <c r="I1" i="17"/>
  <c r="D6" i="17"/>
  <c r="D8" i="17"/>
  <c r="D10" i="17"/>
  <c r="D12" i="17"/>
  <c r="D14" i="17"/>
  <c r="D16" i="17"/>
  <c r="A2" i="17"/>
  <c r="A3" i="17"/>
  <c r="A4" i="17"/>
  <c r="A5" i="17"/>
  <c r="A6" i="17"/>
  <c r="A7" i="17"/>
  <c r="A8" i="17"/>
  <c r="A9" i="17"/>
  <c r="A10" i="17"/>
  <c r="A11" i="17"/>
  <c r="A12" i="17"/>
  <c r="A13" i="17"/>
  <c r="A14" i="17"/>
  <c r="A15" i="17"/>
  <c r="A16" i="17"/>
  <c r="A1" i="17"/>
  <c r="Y8" i="14"/>
  <c r="Y9" i="14"/>
  <c r="Y10" i="14"/>
  <c r="Y11" i="14"/>
  <c r="Y12" i="14"/>
  <c r="Y13" i="14"/>
  <c r="Y14" i="14"/>
  <c r="Y15" i="14"/>
  <c r="Y16" i="14"/>
  <c r="Y17" i="14"/>
  <c r="Y18" i="14"/>
  <c r="Y19" i="14"/>
  <c r="Y20" i="14"/>
  <c r="Y21" i="14"/>
  <c r="Y22" i="14"/>
  <c r="Y23" i="14"/>
  <c r="H18" i="20"/>
  <c r="G18" i="20"/>
  <c r="F18" i="20"/>
  <c r="E18" i="20"/>
  <c r="D18" i="20"/>
  <c r="C18" i="20"/>
  <c r="B20" i="20"/>
  <c r="B18" i="20"/>
  <c r="H14" i="20"/>
  <c r="G14" i="20"/>
  <c r="F14" i="20"/>
  <c r="E14" i="20"/>
  <c r="D14" i="20"/>
  <c r="C14" i="20"/>
  <c r="B16" i="20"/>
  <c r="B14" i="20"/>
  <c r="H10" i="20"/>
  <c r="G10" i="20"/>
  <c r="F10" i="20"/>
  <c r="E10" i="20"/>
  <c r="D10" i="20"/>
  <c r="C10" i="20"/>
  <c r="B12" i="20"/>
  <c r="B10" i="20"/>
  <c r="H6" i="20"/>
  <c r="G6" i="20"/>
  <c r="F6" i="20"/>
  <c r="E6" i="20"/>
  <c r="D6" i="20"/>
  <c r="C6" i="20"/>
  <c r="B8" i="20"/>
  <c r="B6" i="20"/>
  <c r="D18" i="19"/>
  <c r="H18" i="19"/>
  <c r="G18" i="19"/>
  <c r="F18" i="19"/>
  <c r="E18" i="19"/>
  <c r="C18" i="19"/>
  <c r="B20" i="19"/>
  <c r="B18" i="19"/>
  <c r="H14" i="19"/>
  <c r="G14" i="19"/>
  <c r="F14" i="19"/>
  <c r="E14" i="19"/>
  <c r="D14" i="19"/>
  <c r="C14" i="19"/>
  <c r="B16" i="19"/>
  <c r="B14" i="19"/>
  <c r="H10" i="19"/>
  <c r="G10" i="19"/>
  <c r="F10" i="19"/>
  <c r="E10" i="19"/>
  <c r="D10" i="19"/>
  <c r="C10" i="19"/>
  <c r="B12" i="19"/>
  <c r="B10" i="19"/>
  <c r="B6" i="19"/>
  <c r="H6" i="19"/>
  <c r="G6" i="19"/>
  <c r="F6" i="19"/>
  <c r="E6" i="19"/>
  <c r="D6" i="19"/>
  <c r="C6" i="19"/>
  <c r="B8" i="19"/>
  <c r="H18" i="18"/>
  <c r="G18" i="18"/>
  <c r="F18" i="18"/>
  <c r="E18" i="18"/>
  <c r="D18" i="18"/>
  <c r="C18" i="18"/>
  <c r="B20" i="18"/>
  <c r="B18" i="18"/>
  <c r="H14" i="18"/>
  <c r="G14" i="18"/>
  <c r="F14" i="18"/>
  <c r="E14" i="18"/>
  <c r="D14" i="18"/>
  <c r="C14" i="18"/>
  <c r="B16" i="18"/>
  <c r="B14" i="18"/>
  <c r="B12" i="18"/>
  <c r="H10" i="18"/>
  <c r="G10" i="18"/>
  <c r="F10" i="18"/>
  <c r="E10" i="18"/>
  <c r="D10" i="18"/>
  <c r="C10" i="18"/>
  <c r="B10" i="18"/>
  <c r="B8" i="18"/>
  <c r="H6" i="18"/>
  <c r="G6" i="18"/>
  <c r="F6" i="18"/>
  <c r="E6" i="18"/>
  <c r="D6" i="18"/>
  <c r="C6" i="18"/>
  <c r="B6" i="18"/>
  <c r="H18" i="11"/>
  <c r="G18" i="11"/>
  <c r="F18" i="11"/>
  <c r="E18" i="11"/>
  <c r="D18" i="11"/>
  <c r="C18" i="11"/>
  <c r="B18" i="11"/>
  <c r="H14" i="11"/>
  <c r="G14" i="11"/>
  <c r="F14" i="11"/>
  <c r="E14" i="11"/>
  <c r="D14" i="11"/>
  <c r="C14" i="11"/>
  <c r="B14" i="11"/>
  <c r="H10" i="11"/>
  <c r="G10" i="11"/>
  <c r="F10" i="11"/>
  <c r="E10" i="11"/>
  <c r="D10" i="11"/>
  <c r="C10" i="11"/>
  <c r="B10" i="11"/>
  <c r="H6" i="11"/>
  <c r="G6" i="11"/>
  <c r="F6" i="11"/>
  <c r="E6" i="11"/>
  <c r="D6" i="11"/>
  <c r="C6" i="11"/>
  <c r="B6" i="11"/>
  <c r="P1" i="21"/>
  <c r="O1" i="21"/>
  <c r="N1" i="21"/>
  <c r="M1" i="21"/>
  <c r="L1" i="21"/>
  <c r="K1" i="21"/>
  <c r="J1" i="21"/>
  <c r="I1" i="21"/>
  <c r="H1" i="21"/>
  <c r="G1" i="21"/>
  <c r="F1" i="21"/>
  <c r="E1" i="21"/>
  <c r="D1" i="21"/>
  <c r="C1" i="21"/>
  <c r="B1" i="21"/>
  <c r="A1" i="21"/>
  <c r="F1" i="20"/>
  <c r="C1" i="20"/>
  <c r="F1" i="19"/>
  <c r="C1" i="19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25" i="15"/>
  <c r="F1" i="18"/>
  <c r="C1" i="18"/>
  <c r="P12" i="14"/>
  <c r="E3" i="21" s="1"/>
  <c r="P13" i="14"/>
  <c r="F3" i="21" s="1"/>
  <c r="P15" i="14"/>
  <c r="H3" i="21" s="1"/>
  <c r="P17" i="14"/>
  <c r="J3" i="21" s="1"/>
  <c r="P18" i="14"/>
  <c r="K3" i="21" s="1"/>
  <c r="P19" i="14"/>
  <c r="L3" i="21" s="1"/>
  <c r="P20" i="14"/>
  <c r="M3" i="21" s="1"/>
  <c r="P21" i="14"/>
  <c r="N3" i="21" s="1"/>
  <c r="P22" i="14"/>
  <c r="O3" i="21" s="1"/>
  <c r="P23" i="14"/>
  <c r="P3" i="21" s="1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C26" i="15"/>
  <c r="C2" i="17" s="1"/>
  <c r="C27" i="15"/>
  <c r="C3" i="17" s="1"/>
  <c r="C28" i="15"/>
  <c r="C4" i="17" s="1"/>
  <c r="C29" i="15"/>
  <c r="C5" i="17" s="1"/>
  <c r="C30" i="15"/>
  <c r="C6" i="17" s="1"/>
  <c r="C31" i="15"/>
  <c r="C7" i="17" s="1"/>
  <c r="C32" i="15"/>
  <c r="C8" i="17" s="1"/>
  <c r="C33" i="15"/>
  <c r="C9" i="17" s="1"/>
  <c r="C34" i="15"/>
  <c r="C10" i="17" s="1"/>
  <c r="C35" i="15"/>
  <c r="C11" i="17" s="1"/>
  <c r="C36" i="15"/>
  <c r="C12" i="17" s="1"/>
  <c r="C37" i="15"/>
  <c r="C13" i="17" s="1"/>
  <c r="C38" i="15"/>
  <c r="C14" i="17" s="1"/>
  <c r="C39" i="15"/>
  <c r="C15" i="17" s="1"/>
  <c r="C40" i="15"/>
  <c r="C16" i="17" s="1"/>
  <c r="C25" i="15"/>
  <c r="C1" i="17" s="1"/>
  <c r="W12" i="14"/>
  <c r="N29" i="15" s="1"/>
  <c r="W13" i="14"/>
  <c r="N30" i="15" s="1"/>
  <c r="W14" i="14"/>
  <c r="N31" i="15" s="1"/>
  <c r="W15" i="14"/>
  <c r="N32" i="15" s="1"/>
  <c r="W16" i="14"/>
  <c r="N33" i="15" s="1"/>
  <c r="W17" i="14"/>
  <c r="N34" i="15" s="1"/>
  <c r="W18" i="14"/>
  <c r="N35" i="15" s="1"/>
  <c r="W19" i="14"/>
  <c r="N36" i="15" s="1"/>
  <c r="W20" i="14"/>
  <c r="N37" i="15" s="1"/>
  <c r="W21" i="14"/>
  <c r="N38" i="15" s="1"/>
  <c r="W22" i="14"/>
  <c r="N39" i="15" s="1"/>
  <c r="W23" i="14"/>
  <c r="N40" i="15" s="1"/>
  <c r="V12" i="14"/>
  <c r="I29" i="15" s="1"/>
  <c r="V13" i="14"/>
  <c r="I30" i="15" s="1"/>
  <c r="V14" i="14"/>
  <c r="I31" i="15" s="1"/>
  <c r="V15" i="14"/>
  <c r="I32" i="15" s="1"/>
  <c r="V16" i="14"/>
  <c r="I33" i="15" s="1"/>
  <c r="V17" i="14"/>
  <c r="I34" i="15" s="1"/>
  <c r="V18" i="14"/>
  <c r="I35" i="15" s="1"/>
  <c r="V19" i="14"/>
  <c r="I36" i="15" s="1"/>
  <c r="V20" i="14"/>
  <c r="I37" i="15" s="1"/>
  <c r="V21" i="14"/>
  <c r="I38" i="15" s="1"/>
  <c r="V22" i="14"/>
  <c r="I39" i="15" s="1"/>
  <c r="V23" i="14"/>
  <c r="I40" i="15" s="1"/>
  <c r="U12" i="14"/>
  <c r="D29" i="15" s="1"/>
  <c r="U13" i="14"/>
  <c r="D30" i="15" s="1"/>
  <c r="U14" i="14"/>
  <c r="D31" i="15" s="1"/>
  <c r="U15" i="14"/>
  <c r="D32" i="15" s="1"/>
  <c r="U16" i="14"/>
  <c r="D33" i="15" s="1"/>
  <c r="U17" i="14"/>
  <c r="D34" i="15" s="1"/>
  <c r="U18" i="14"/>
  <c r="D35" i="15" s="1"/>
  <c r="U19" i="14"/>
  <c r="D36" i="15" s="1"/>
  <c r="U20" i="14"/>
  <c r="D37" i="15" s="1"/>
  <c r="U21" i="14"/>
  <c r="D38" i="15" s="1"/>
  <c r="U22" i="14"/>
  <c r="D39" i="15" s="1"/>
  <c r="U23" i="14"/>
  <c r="D40" i="15" s="1"/>
  <c r="B52" i="15"/>
  <c r="B53" i="15"/>
  <c r="B54" i="15"/>
  <c r="B55" i="15"/>
  <c r="B56" i="15"/>
  <c r="B57" i="15"/>
  <c r="B58" i="15"/>
  <c r="B59" i="15"/>
  <c r="B60" i="15"/>
  <c r="B61" i="15"/>
  <c r="B62" i="15"/>
  <c r="B63" i="15"/>
  <c r="Q12" i="14"/>
  <c r="E2" i="21" s="1"/>
  <c r="Q13" i="14"/>
  <c r="F2" i="21" s="1"/>
  <c r="Q14" i="14"/>
  <c r="B12" i="8" s="1"/>
  <c r="E12" i="8" s="1"/>
  <c r="Q15" i="14"/>
  <c r="B13" i="8" s="1"/>
  <c r="E13" i="8" s="1"/>
  <c r="Q16" i="14"/>
  <c r="B14" i="8" s="1"/>
  <c r="E14" i="8" s="1"/>
  <c r="Q17" i="14"/>
  <c r="J2" i="21" s="1"/>
  <c r="Q18" i="14"/>
  <c r="B16" i="8" s="1"/>
  <c r="E16" i="8" s="1"/>
  <c r="Q19" i="14"/>
  <c r="B17" i="8" s="1"/>
  <c r="E17" i="8" s="1"/>
  <c r="Q20" i="14"/>
  <c r="M2" i="21" s="1"/>
  <c r="Q21" i="14"/>
  <c r="N2" i="21" s="1"/>
  <c r="Q22" i="14"/>
  <c r="B20" i="8" s="1"/>
  <c r="E20" i="8" s="1"/>
  <c r="Q23" i="14"/>
  <c r="P2" i="21" s="1"/>
  <c r="B10" i="8"/>
  <c r="E10" i="8" s="1"/>
  <c r="B11" i="8"/>
  <c r="E11" i="8" s="1"/>
  <c r="D6" i="8"/>
  <c r="D4" i="8"/>
  <c r="F4" i="8"/>
  <c r="F3" i="8"/>
  <c r="F1" i="11"/>
  <c r="C1" i="11"/>
  <c r="B51" i="15"/>
  <c r="B50" i="15"/>
  <c r="B49" i="15"/>
  <c r="B48" i="15"/>
  <c r="W11" i="14"/>
  <c r="N28" i="15" s="1"/>
  <c r="W10" i="14"/>
  <c r="N27" i="15" s="1"/>
  <c r="W9" i="14"/>
  <c r="N26" i="15" s="1"/>
  <c r="V11" i="14"/>
  <c r="I28" i="15" s="1"/>
  <c r="V10" i="14"/>
  <c r="I27" i="15" s="1"/>
  <c r="V9" i="14"/>
  <c r="I26" i="15" s="1"/>
  <c r="U11" i="14"/>
  <c r="D28" i="15" s="1"/>
  <c r="U10" i="14"/>
  <c r="D27" i="15" s="1"/>
  <c r="U9" i="14"/>
  <c r="D26" i="15" s="1"/>
  <c r="Q11" i="14"/>
  <c r="B9" i="8" s="1"/>
  <c r="E9" i="8" s="1"/>
  <c r="Q10" i="14"/>
  <c r="B8" i="8" s="1"/>
  <c r="E8" i="8" s="1"/>
  <c r="Q9" i="14"/>
  <c r="B2" i="21" s="1"/>
  <c r="Q8" i="14"/>
  <c r="B6" i="8" s="1"/>
  <c r="W8" i="14"/>
  <c r="N25" i="15" s="1"/>
  <c r="V8" i="14"/>
  <c r="I25" i="15" s="1"/>
  <c r="U8" i="14"/>
  <c r="D25" i="15" s="1"/>
  <c r="B8" i="17" l="1"/>
  <c r="D15" i="17"/>
  <c r="D13" i="17"/>
  <c r="D11" i="17"/>
  <c r="B11" i="17" s="1"/>
  <c r="D9" i="17"/>
  <c r="D7" i="17"/>
  <c r="D5" i="17"/>
  <c r="B9" i="17"/>
  <c r="B5" i="17"/>
  <c r="B13" i="17"/>
  <c r="B14" i="17"/>
  <c r="B10" i="17"/>
  <c r="B6" i="17"/>
  <c r="B15" i="17"/>
  <c r="B7" i="17"/>
  <c r="B16" i="17"/>
  <c r="B12" i="17"/>
  <c r="D2" i="17"/>
  <c r="B2" i="17" s="1"/>
  <c r="E14" i="17"/>
  <c r="E10" i="17"/>
  <c r="E6" i="17"/>
  <c r="D3" i="17"/>
  <c r="B3" i="17" s="1"/>
  <c r="E15" i="17"/>
  <c r="E11" i="17"/>
  <c r="D4" i="17"/>
  <c r="B4" i="17" s="1"/>
  <c r="E16" i="17"/>
  <c r="E12" i="17"/>
  <c r="E8" i="17"/>
  <c r="D1" i="17"/>
  <c r="B1" i="17" s="1"/>
  <c r="E13" i="17"/>
  <c r="E5" i="17"/>
  <c r="B20" i="11"/>
  <c r="B16" i="11"/>
  <c r="B12" i="11"/>
  <c r="B8" i="11"/>
  <c r="B18" i="8"/>
  <c r="E18" i="8" s="1"/>
  <c r="B15" i="8"/>
  <c r="E15" i="8" s="1"/>
  <c r="B19" i="8"/>
  <c r="E19" i="8" s="1"/>
  <c r="O2" i="21"/>
  <c r="K2" i="21"/>
  <c r="G2" i="21"/>
  <c r="A2" i="21"/>
  <c r="I2" i="21"/>
  <c r="B21" i="8"/>
  <c r="E21" i="8" s="1"/>
  <c r="D2" i="21"/>
  <c r="H2" i="21"/>
  <c r="L2" i="21"/>
  <c r="C2" i="21"/>
  <c r="E6" i="8"/>
  <c r="G9" i="8"/>
  <c r="G8" i="8"/>
  <c r="G10" i="8"/>
  <c r="A11" i="8"/>
  <c r="G14" i="8"/>
  <c r="G20" i="8"/>
  <c r="G16" i="8"/>
  <c r="G12" i="8"/>
  <c r="G17" i="8"/>
  <c r="G38" i="15"/>
  <c r="O38" i="15"/>
  <c r="F38" i="15"/>
  <c r="H38" i="15" s="1"/>
  <c r="R21" i="14" s="1"/>
  <c r="C61" i="15" s="1"/>
  <c r="P38" i="15"/>
  <c r="R38" i="15" s="1"/>
  <c r="T21" i="14" s="1"/>
  <c r="J38" i="15"/>
  <c r="L38" i="15"/>
  <c r="K38" i="15"/>
  <c r="M38" i="15" s="1"/>
  <c r="S21" i="14" s="1"/>
  <c r="E38" i="15"/>
  <c r="Q38" i="15"/>
  <c r="G26" i="15"/>
  <c r="O26" i="15"/>
  <c r="P26" i="15"/>
  <c r="J26" i="15"/>
  <c r="Q26" i="15"/>
  <c r="L26" i="15"/>
  <c r="K26" i="15"/>
  <c r="E26" i="15"/>
  <c r="F26" i="15"/>
  <c r="L36" i="15"/>
  <c r="K36" i="15"/>
  <c r="M36" i="15" s="1"/>
  <c r="S19" i="14" s="1"/>
  <c r="E36" i="15"/>
  <c r="Q36" i="15"/>
  <c r="F36" i="15"/>
  <c r="H36" i="15" s="1"/>
  <c r="R19" i="14" s="1"/>
  <c r="C59" i="15" s="1"/>
  <c r="P36" i="15"/>
  <c r="R36" i="15" s="1"/>
  <c r="T19" i="14" s="1"/>
  <c r="J36" i="15"/>
  <c r="G36" i="15"/>
  <c r="O36" i="15"/>
  <c r="L32" i="15"/>
  <c r="K32" i="15"/>
  <c r="M32" i="15" s="1"/>
  <c r="S15" i="14" s="1"/>
  <c r="E32" i="15"/>
  <c r="J32" i="15"/>
  <c r="Q32" i="15"/>
  <c r="F32" i="15"/>
  <c r="H32" i="15" s="1"/>
  <c r="R15" i="14" s="1"/>
  <c r="C55" i="15" s="1"/>
  <c r="G32" i="15"/>
  <c r="O32" i="15"/>
  <c r="P32" i="15"/>
  <c r="Q37" i="15"/>
  <c r="F37" i="15"/>
  <c r="H37" i="15" s="1"/>
  <c r="R20" i="14" s="1"/>
  <c r="K37" i="15"/>
  <c r="M37" i="15" s="1"/>
  <c r="S20" i="14" s="1"/>
  <c r="G37" i="15"/>
  <c r="O37" i="15"/>
  <c r="P37" i="15"/>
  <c r="R37" i="15" s="1"/>
  <c r="T20" i="14" s="1"/>
  <c r="J37" i="15"/>
  <c r="L37" i="15"/>
  <c r="E37" i="15"/>
  <c r="Q33" i="15"/>
  <c r="F33" i="15"/>
  <c r="H33" i="15" s="1"/>
  <c r="R16" i="14" s="1"/>
  <c r="G33" i="15"/>
  <c r="O33" i="15"/>
  <c r="L33" i="15"/>
  <c r="E33" i="15"/>
  <c r="P33" i="15"/>
  <c r="R33" i="15" s="1"/>
  <c r="T16" i="14" s="1"/>
  <c r="J33" i="15"/>
  <c r="K33" i="15"/>
  <c r="M33" i="15" s="1"/>
  <c r="S16" i="14" s="1"/>
  <c r="Q29" i="15"/>
  <c r="F29" i="15"/>
  <c r="H29" i="15" s="1"/>
  <c r="R12" i="14" s="1"/>
  <c r="E29" i="15"/>
  <c r="G29" i="15"/>
  <c r="O29" i="15"/>
  <c r="K29" i="15"/>
  <c r="M29" i="15" s="1"/>
  <c r="S12" i="14" s="1"/>
  <c r="P29" i="15"/>
  <c r="R29" i="15" s="1"/>
  <c r="T12" i="14" s="1"/>
  <c r="J29" i="15"/>
  <c r="L29" i="15"/>
  <c r="G34" i="15"/>
  <c r="O34" i="15"/>
  <c r="P34" i="15"/>
  <c r="R34" i="15" s="1"/>
  <c r="T17" i="14" s="1"/>
  <c r="J34" i="15"/>
  <c r="Q34" i="15"/>
  <c r="L34" i="15"/>
  <c r="K34" i="15"/>
  <c r="M34" i="15" s="1"/>
  <c r="S17" i="14" s="1"/>
  <c r="E34" i="15"/>
  <c r="F34" i="15"/>
  <c r="H34" i="15" s="1"/>
  <c r="R17" i="14" s="1"/>
  <c r="P39" i="15"/>
  <c r="R39" i="15" s="1"/>
  <c r="T22" i="14" s="1"/>
  <c r="J39" i="15"/>
  <c r="L39" i="15"/>
  <c r="K39" i="15"/>
  <c r="M39" i="15" s="1"/>
  <c r="S22" i="14" s="1"/>
  <c r="E39" i="15"/>
  <c r="G39" i="15"/>
  <c r="O39" i="15"/>
  <c r="Q39" i="15"/>
  <c r="F39" i="15"/>
  <c r="H39" i="15" s="1"/>
  <c r="R22" i="14" s="1"/>
  <c r="P35" i="15"/>
  <c r="R35" i="15" s="1"/>
  <c r="T18" i="14" s="1"/>
  <c r="J35" i="15"/>
  <c r="G35" i="15"/>
  <c r="O35" i="15"/>
  <c r="L35" i="15"/>
  <c r="K35" i="15"/>
  <c r="M35" i="15" s="1"/>
  <c r="S18" i="14" s="1"/>
  <c r="E35" i="15"/>
  <c r="Q35" i="15"/>
  <c r="F35" i="15"/>
  <c r="H35" i="15" s="1"/>
  <c r="R18" i="14" s="1"/>
  <c r="P31" i="15"/>
  <c r="R31" i="15" s="1"/>
  <c r="T14" i="14" s="1"/>
  <c r="J31" i="15"/>
  <c r="L31" i="15"/>
  <c r="K31" i="15"/>
  <c r="M31" i="15" s="1"/>
  <c r="S14" i="14" s="1"/>
  <c r="E31" i="15"/>
  <c r="Q31" i="15"/>
  <c r="F31" i="15"/>
  <c r="H31" i="15" s="1"/>
  <c r="R14" i="14" s="1"/>
  <c r="G31" i="15"/>
  <c r="O31" i="15"/>
  <c r="P27" i="15"/>
  <c r="J27" i="15"/>
  <c r="L27" i="15"/>
  <c r="K27" i="15"/>
  <c r="E27" i="15"/>
  <c r="G27" i="15"/>
  <c r="O27" i="15"/>
  <c r="Q27" i="15"/>
  <c r="F27" i="15"/>
  <c r="G30" i="15"/>
  <c r="O30" i="15"/>
  <c r="P30" i="15"/>
  <c r="R30" i="15" s="1"/>
  <c r="T13" i="14" s="1"/>
  <c r="J30" i="15"/>
  <c r="F30" i="15"/>
  <c r="H30" i="15" s="1"/>
  <c r="R13" i="14" s="1"/>
  <c r="C53" i="15" s="1"/>
  <c r="L30" i="15"/>
  <c r="K30" i="15"/>
  <c r="M30" i="15" s="1"/>
  <c r="S13" i="14" s="1"/>
  <c r="E30" i="15"/>
  <c r="Q30" i="15"/>
  <c r="L40" i="15"/>
  <c r="K40" i="15"/>
  <c r="M40" i="15" s="1"/>
  <c r="S23" i="14" s="1"/>
  <c r="E40" i="15"/>
  <c r="Q40" i="15"/>
  <c r="F40" i="15"/>
  <c r="H40" i="15" s="1"/>
  <c r="R23" i="14" s="1"/>
  <c r="C63" i="15" s="1"/>
  <c r="G40" i="15"/>
  <c r="O40" i="15"/>
  <c r="P40" i="15"/>
  <c r="R40" i="15" s="1"/>
  <c r="T23" i="14" s="1"/>
  <c r="J40" i="15"/>
  <c r="L28" i="15"/>
  <c r="K28" i="15"/>
  <c r="M28" i="15" s="1"/>
  <c r="S11" i="14" s="1"/>
  <c r="E28" i="15"/>
  <c r="Q28" i="15"/>
  <c r="F28" i="15"/>
  <c r="H28" i="15" s="1"/>
  <c r="R11" i="14" s="1"/>
  <c r="G28" i="15"/>
  <c r="O28" i="15"/>
  <c r="P28" i="15"/>
  <c r="R28" i="15" s="1"/>
  <c r="T11" i="14" s="1"/>
  <c r="J28" i="15"/>
  <c r="L25" i="15"/>
  <c r="G25" i="15"/>
  <c r="K25" i="15"/>
  <c r="F25" i="15"/>
  <c r="O25" i="15"/>
  <c r="J25" i="15"/>
  <c r="Q25" i="15"/>
  <c r="P25" i="15"/>
  <c r="E25" i="15"/>
  <c r="H20" i="19"/>
  <c r="E16" i="19"/>
  <c r="G12" i="19"/>
  <c r="E16" i="20"/>
  <c r="C8" i="19"/>
  <c r="G8" i="19"/>
  <c r="E12" i="18"/>
  <c r="E8" i="18"/>
  <c r="E16" i="18"/>
  <c r="E20" i="18"/>
  <c r="E8" i="11"/>
  <c r="E16" i="11"/>
  <c r="E20" i="11"/>
  <c r="E12" i="11"/>
  <c r="R32" i="15"/>
  <c r="T15" i="14" s="1"/>
  <c r="C20" i="8"/>
  <c r="C19" i="8"/>
  <c r="C18" i="8"/>
  <c r="C16" i="8"/>
  <c r="C15" i="8"/>
  <c r="C13" i="8"/>
  <c r="C11" i="8"/>
  <c r="C10" i="8"/>
  <c r="C21" i="8"/>
  <c r="C17" i="8"/>
  <c r="A10" i="8"/>
  <c r="G11" i="8"/>
  <c r="A12" i="8"/>
  <c r="G13" i="8"/>
  <c r="A13" i="8"/>
  <c r="A14" i="8"/>
  <c r="A16" i="8"/>
  <c r="A17" i="8"/>
  <c r="G18" i="8"/>
  <c r="G19" i="8"/>
  <c r="A20" i="8"/>
  <c r="A9" i="8"/>
  <c r="A8" i="8"/>
  <c r="A6" i="8"/>
  <c r="B7" i="8"/>
  <c r="E7" i="8" s="1"/>
  <c r="G6" i="8"/>
  <c r="A18" i="8" l="1"/>
  <c r="A19" i="8"/>
  <c r="G15" i="8"/>
  <c r="A21" i="8"/>
  <c r="A15" i="8"/>
  <c r="G21" i="8"/>
  <c r="G20" i="19"/>
  <c r="C12" i="19"/>
  <c r="H25" i="15"/>
  <c r="R8" i="14" s="1"/>
  <c r="C48" i="15" s="1"/>
  <c r="H61" i="15"/>
  <c r="C60" i="15"/>
  <c r="D60" i="15"/>
  <c r="H60" i="15"/>
  <c r="F60" i="15"/>
  <c r="E60" i="15"/>
  <c r="I60" i="15"/>
  <c r="R25" i="15"/>
  <c r="T8" i="14" s="1"/>
  <c r="C16" i="19"/>
  <c r="D57" i="15"/>
  <c r="F57" i="15"/>
  <c r="E57" i="15"/>
  <c r="C57" i="15"/>
  <c r="H57" i="15"/>
  <c r="C20" i="20"/>
  <c r="E20" i="20"/>
  <c r="C12" i="20"/>
  <c r="E12" i="20"/>
  <c r="C8" i="20"/>
  <c r="E8" i="20"/>
  <c r="H12" i="19"/>
  <c r="E12" i="19"/>
  <c r="C20" i="19"/>
  <c r="E20" i="19"/>
  <c r="F61" i="15"/>
  <c r="E61" i="15"/>
  <c r="G20" i="20"/>
  <c r="H8" i="19"/>
  <c r="E8" i="19"/>
  <c r="D61" i="15"/>
  <c r="G61" i="15"/>
  <c r="I61" i="15"/>
  <c r="M25" i="15"/>
  <c r="S8" i="14" s="1"/>
  <c r="H12" i="20"/>
  <c r="D62" i="15"/>
  <c r="C62" i="15"/>
  <c r="F62" i="15"/>
  <c r="E62" i="15"/>
  <c r="H62" i="15"/>
  <c r="F58" i="15"/>
  <c r="E58" i="15"/>
  <c r="D58" i="15"/>
  <c r="C58" i="15"/>
  <c r="G57" i="15"/>
  <c r="I57" i="15"/>
  <c r="C52" i="15"/>
  <c r="F52" i="15"/>
  <c r="D52" i="15"/>
  <c r="E52" i="15"/>
  <c r="H58" i="15"/>
  <c r="H52" i="15"/>
  <c r="I58" i="15"/>
  <c r="H53" i="15"/>
  <c r="I52" i="15"/>
  <c r="I62" i="15"/>
  <c r="H63" i="15"/>
  <c r="F51" i="15"/>
  <c r="C16" i="20"/>
  <c r="H16" i="19"/>
  <c r="G16" i="19"/>
  <c r="H59" i="15"/>
  <c r="H20" i="20"/>
  <c r="H16" i="20"/>
  <c r="G12" i="20"/>
  <c r="G16" i="20"/>
  <c r="D55" i="15"/>
  <c r="H8" i="20"/>
  <c r="D63" i="15"/>
  <c r="G8" i="20"/>
  <c r="H56" i="15"/>
  <c r="E53" i="15"/>
  <c r="I59" i="15"/>
  <c r="F59" i="15"/>
  <c r="E59" i="15"/>
  <c r="D59" i="15"/>
  <c r="D53" i="15"/>
  <c r="H54" i="15"/>
  <c r="G53" i="15"/>
  <c r="F63" i="15"/>
  <c r="D56" i="15"/>
  <c r="P16" i="14" s="1"/>
  <c r="E9" i="17" s="1"/>
  <c r="F56" i="15"/>
  <c r="C56" i="15"/>
  <c r="E56" i="15"/>
  <c r="G52" i="15"/>
  <c r="G56" i="15"/>
  <c r="I53" i="15"/>
  <c r="F53" i="15"/>
  <c r="M26" i="15"/>
  <c r="S9" i="14" s="1"/>
  <c r="E55" i="15"/>
  <c r="I55" i="15"/>
  <c r="H55" i="15"/>
  <c r="F55" i="15"/>
  <c r="C54" i="15"/>
  <c r="D54" i="15"/>
  <c r="F54" i="15"/>
  <c r="P14" i="14" s="1"/>
  <c r="E7" i="17" s="1"/>
  <c r="E54" i="15"/>
  <c r="I54" i="15"/>
  <c r="I63" i="15"/>
  <c r="H12" i="18"/>
  <c r="G12" i="18"/>
  <c r="E63" i="15"/>
  <c r="C12" i="18"/>
  <c r="C16" i="18"/>
  <c r="H16" i="18"/>
  <c r="G16" i="18"/>
  <c r="C8" i="18"/>
  <c r="G8" i="18"/>
  <c r="H8" i="18"/>
  <c r="C20" i="18"/>
  <c r="H20" i="18"/>
  <c r="G20" i="18"/>
  <c r="G60" i="15"/>
  <c r="I51" i="15"/>
  <c r="G59" i="15"/>
  <c r="G63" i="15"/>
  <c r="C8" i="11"/>
  <c r="H8" i="11"/>
  <c r="G8" i="11"/>
  <c r="G16" i="11"/>
  <c r="C16" i="11"/>
  <c r="H16" i="11"/>
  <c r="C20" i="11"/>
  <c r="H20" i="11"/>
  <c r="G20" i="11"/>
  <c r="C12" i="11"/>
  <c r="H12" i="11"/>
  <c r="G12" i="11"/>
  <c r="G62" i="15"/>
  <c r="G58" i="15"/>
  <c r="G54" i="15"/>
  <c r="H51" i="15"/>
  <c r="I56" i="15"/>
  <c r="G55" i="15"/>
  <c r="G51" i="15"/>
  <c r="G7" i="8"/>
  <c r="A7" i="8"/>
  <c r="H26" i="15"/>
  <c r="R9" i="14" s="1"/>
  <c r="R27" i="15"/>
  <c r="T10" i="14" s="1"/>
  <c r="R26" i="15"/>
  <c r="T9" i="14" s="1"/>
  <c r="M27" i="15"/>
  <c r="S10" i="14" s="1"/>
  <c r="H27" i="15"/>
  <c r="R10" i="14" s="1"/>
  <c r="D51" i="15"/>
  <c r="E51" i="15"/>
  <c r="C51" i="15"/>
  <c r="P11" i="14" s="1"/>
  <c r="C9" i="8" s="1"/>
  <c r="D3" i="21" l="1"/>
  <c r="E4" i="17"/>
  <c r="H48" i="15"/>
  <c r="C12" i="8"/>
  <c r="G3" i="21"/>
  <c r="C14" i="8"/>
  <c r="I3" i="21"/>
  <c r="F49" i="15"/>
  <c r="I49" i="15"/>
  <c r="H50" i="15"/>
  <c r="F50" i="15"/>
  <c r="I50" i="15"/>
  <c r="F48" i="15"/>
  <c r="I48" i="15"/>
  <c r="H49" i="15"/>
  <c r="G50" i="15"/>
  <c r="E49" i="15"/>
  <c r="G49" i="15"/>
  <c r="D48" i="15"/>
  <c r="G48" i="15"/>
  <c r="E50" i="15"/>
  <c r="P10" i="14" s="1"/>
  <c r="C8" i="8" s="1"/>
  <c r="C49" i="15"/>
  <c r="P9" i="14" s="1"/>
  <c r="E2" i="17" s="1"/>
  <c r="D49" i="15"/>
  <c r="C50" i="15"/>
  <c r="D50" i="15"/>
  <c r="E48" i="15"/>
  <c r="P8" i="14" l="1"/>
  <c r="A3" i="21" s="1"/>
  <c r="C3" i="21"/>
  <c r="E3" i="17"/>
  <c r="C7" i="8"/>
  <c r="B3" i="21"/>
  <c r="C6" i="8" l="1"/>
  <c r="E1" i="17"/>
</calcChain>
</file>

<file path=xl/sharedStrings.xml><?xml version="1.0" encoding="utf-8"?>
<sst xmlns="http://schemas.openxmlformats.org/spreadsheetml/2006/main" count="907" uniqueCount="144">
  <si>
    <t>A</t>
  </si>
  <si>
    <t>C</t>
  </si>
  <si>
    <t>D</t>
  </si>
  <si>
    <t>Profil</t>
  </si>
  <si>
    <t>Matière</t>
  </si>
  <si>
    <t>Quantité</t>
  </si>
  <si>
    <t>L</t>
  </si>
  <si>
    <t>Omega</t>
  </si>
  <si>
    <t>U</t>
  </si>
  <si>
    <t>Z</t>
  </si>
  <si>
    <t>Profil 1</t>
  </si>
  <si>
    <t>Profil 2</t>
  </si>
  <si>
    <t>Profil 3</t>
  </si>
  <si>
    <t>Profil 4</t>
  </si>
  <si>
    <t>B</t>
  </si>
  <si>
    <t>Ep</t>
  </si>
  <si>
    <t>Bavette</t>
  </si>
  <si>
    <t>Plat</t>
  </si>
  <si>
    <t>CISAILLAGE</t>
  </si>
  <si>
    <t xml:space="preserve">Client: </t>
  </si>
  <si>
    <t>Délai:</t>
  </si>
  <si>
    <t>Of:</t>
  </si>
  <si>
    <t>Ref:</t>
  </si>
  <si>
    <t>Nom:</t>
  </si>
  <si>
    <t>Long:</t>
  </si>
  <si>
    <t>Larg:</t>
  </si>
  <si>
    <t>Qte:</t>
  </si>
  <si>
    <t>Matière:</t>
  </si>
  <si>
    <t>Ep:</t>
  </si>
  <si>
    <t>acier</t>
  </si>
  <si>
    <t>alu ral</t>
  </si>
  <si>
    <t>alu brut</t>
  </si>
  <si>
    <t>Inox</t>
  </si>
  <si>
    <t>Ez</t>
  </si>
  <si>
    <t>Nom du client:</t>
  </si>
  <si>
    <t>Ref client:</t>
  </si>
  <si>
    <t>Matiére</t>
  </si>
  <si>
    <t>Liste deroulante Matiére</t>
  </si>
  <si>
    <t>Inox Brossée</t>
  </si>
  <si>
    <t>Alu V16</t>
  </si>
  <si>
    <t>Acier V16</t>
  </si>
  <si>
    <t>Liste deroulante Ep</t>
  </si>
  <si>
    <t>Angle</t>
  </si>
  <si>
    <t>Largeur</t>
  </si>
  <si>
    <t>Longeur</t>
  </si>
  <si>
    <t>Larg Dev</t>
  </si>
  <si>
    <t>Long Dev</t>
  </si>
  <si>
    <t>Perte au Pli</t>
  </si>
  <si>
    <t>Angle arrondi</t>
  </si>
  <si>
    <t>Long</t>
  </si>
  <si>
    <t>Nom</t>
  </si>
  <si>
    <t>Rep2</t>
  </si>
  <si>
    <t>Rep3</t>
  </si>
  <si>
    <t>Rep4</t>
  </si>
  <si>
    <t>Rep1</t>
  </si>
  <si>
    <t>Perte Alu</t>
  </si>
  <si>
    <t>Perte Acier</t>
  </si>
  <si>
    <t>Perte Piece</t>
  </si>
  <si>
    <t>Perte Inox</t>
  </si>
  <si>
    <t>Calcul</t>
  </si>
  <si>
    <t>.</t>
  </si>
  <si>
    <t>Liste deroulante Forme</t>
  </si>
  <si>
    <t>omega</t>
  </si>
  <si>
    <t>u</t>
  </si>
  <si>
    <t>z</t>
  </si>
  <si>
    <t>bavette</t>
  </si>
  <si>
    <t>plat</t>
  </si>
  <si>
    <t>Ne Rien Toucher ICI</t>
  </si>
  <si>
    <t>Client:</t>
  </si>
  <si>
    <t>OF:</t>
  </si>
  <si>
    <t>ANGLE</t>
  </si>
  <si>
    <t>COTE</t>
  </si>
  <si>
    <t>Y</t>
  </si>
  <si>
    <t>X</t>
  </si>
  <si>
    <t>angle Z</t>
  </si>
  <si>
    <t>angle Y</t>
  </si>
  <si>
    <t>angle X</t>
  </si>
  <si>
    <t>Angle Z</t>
  </si>
  <si>
    <t>Angle Y</t>
  </si>
  <si>
    <t>Angle X</t>
  </si>
  <si>
    <t>Nom Du Repere</t>
  </si>
  <si>
    <t>Profil 5</t>
  </si>
  <si>
    <t>Profil 6</t>
  </si>
  <si>
    <t>Profil 7</t>
  </si>
  <si>
    <t>Profil 8</t>
  </si>
  <si>
    <t>Profil 9</t>
  </si>
  <si>
    <t>Profil 10</t>
  </si>
  <si>
    <t>Profil 11</t>
  </si>
  <si>
    <t>Profil 12</t>
  </si>
  <si>
    <t>Profil 13</t>
  </si>
  <si>
    <t>Profil 14</t>
  </si>
  <si>
    <t>Profil 15</t>
  </si>
  <si>
    <t>Profil 16</t>
  </si>
  <si>
    <t>Rep5</t>
  </si>
  <si>
    <t>Rep6</t>
  </si>
  <si>
    <t>Rep7</t>
  </si>
  <si>
    <t>Rep8</t>
  </si>
  <si>
    <t>Rep9</t>
  </si>
  <si>
    <t>Rep10</t>
  </si>
  <si>
    <t>Rep11</t>
  </si>
  <si>
    <t>Rep12</t>
  </si>
  <si>
    <t>Rep13</t>
  </si>
  <si>
    <t>Rep14</t>
  </si>
  <si>
    <t>Rep15</t>
  </si>
  <si>
    <t>Rep16</t>
  </si>
  <si>
    <t>BON de Pliage:</t>
  </si>
  <si>
    <t>Couvertine</t>
  </si>
  <si>
    <t>couvertine</t>
  </si>
  <si>
    <t>vide</t>
  </si>
  <si>
    <t>Bavette simple</t>
  </si>
  <si>
    <t>bavette simple</t>
  </si>
  <si>
    <t>a</t>
  </si>
  <si>
    <t>Inox V16</t>
  </si>
  <si>
    <t>Matiere</t>
  </si>
  <si>
    <t xml:space="preserve"> </t>
  </si>
  <si>
    <t>Impression 1 a 8</t>
  </si>
  <si>
    <t>Impression 1 a 4</t>
  </si>
  <si>
    <t>Impression 1 a 12</t>
  </si>
  <si>
    <t>Impression 1 a 16</t>
  </si>
  <si>
    <t>Ral</t>
  </si>
  <si>
    <t>galva</t>
  </si>
  <si>
    <t>alu ral 9010</t>
  </si>
  <si>
    <t>as</t>
  </si>
  <si>
    <t>a enregistrer en .csv</t>
  </si>
  <si>
    <t>Radan</t>
  </si>
  <si>
    <t>Cisaillage</t>
  </si>
  <si>
    <t>Avec</t>
  </si>
  <si>
    <t>Sans</t>
  </si>
  <si>
    <t>Tableau pour angle compris entre 60° et 135° Ve16</t>
  </si>
  <si>
    <t>Impression</t>
  </si>
  <si>
    <t>Info ne pas toucher</t>
  </si>
  <si>
    <t>Type</t>
  </si>
  <si>
    <t>Ref Ombre</t>
  </si>
  <si>
    <t>ok</t>
  </si>
  <si>
    <t>AtcSquare</t>
  </si>
  <si>
    <t>a enregistrer en .txt et modifier les . en ,</t>
  </si>
  <si>
    <t>E</t>
  </si>
  <si>
    <t xml:space="preserve">alu ral </t>
  </si>
  <si>
    <t>1.5</t>
  </si>
  <si>
    <t>25</t>
  </si>
  <si>
    <t>-5</t>
  </si>
  <si>
    <t>2</t>
  </si>
  <si>
    <t>0</t>
  </si>
  <si>
    <t>1,5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</si>
</sst>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Temps Donné : &quot;#,##0.00_ ;[Red]\-#,##0.00\ "/>
    <numFmt numFmtId="165" formatCode="h:mm;@"/>
  </numFmts>
  <fonts count="35" x14ac:knownFonts="1">
    <font>
      <sz val="11"/>
      <color theme="1"/>
      <name val="Calibri"/>
      <family val="2"/>
      <scheme val="minor"/>
    </font>
    <font>
      <sz val="10"/>
      <name val="Helv"/>
    </font>
    <font>
      <b/>
      <sz val="12"/>
      <name val="Helv"/>
    </font>
    <font>
      <b/>
      <sz val="10"/>
      <name val="Helv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28"/>
      <color rgb="FFFF0000"/>
      <name val="Calibri"/>
      <family val="2"/>
      <scheme val="minor"/>
    </font>
    <font>
      <sz val="11"/>
      <color theme="1"/>
      <name val="Calibri"/>
      <family val="2"/>
    </font>
    <font>
      <b/>
      <i/>
      <sz val="10"/>
      <name val="Calibri"/>
      <family val="2"/>
      <scheme val="minor"/>
    </font>
    <font>
      <b/>
      <i/>
      <sz val="18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8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0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9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auto="1"/>
      </bottom>
      <diagonal/>
    </border>
    <border>
      <left style="medium">
        <color indexed="64"/>
      </left>
      <right/>
      <top style="thin">
        <color indexed="64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auto="1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6">
    <xf numFmtId="0" fontId="0" fillId="0" borderId="0"/>
    <xf numFmtId="165" fontId="1" fillId="0" borderId="0" applyFill="0" applyBorder="0">
      <alignment horizontal="center"/>
      <protection locked="0" hidden="1"/>
    </xf>
    <xf numFmtId="164" fontId="3" fillId="0" borderId="0" applyFill="0" applyBorder="0">
      <alignment horizontal="center"/>
      <protection hidden="1"/>
    </xf>
    <xf numFmtId="0" fontId="1" fillId="0" borderId="0" applyFill="0" applyBorder="0"/>
    <xf numFmtId="0" fontId="2" fillId="0" borderId="0" applyFill="0">
      <alignment horizontal="left"/>
    </xf>
    <xf numFmtId="0" fontId="9" fillId="0" borderId="0"/>
  </cellStyleXfs>
  <cellXfs count="240">
    <xf numFmtId="0" fontId="0" fillId="0" borderId="0" xfId="0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21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0" fillId="0" borderId="24" xfId="0" applyBorder="1" applyAlignment="1">
      <alignment horizontal="center" vertical="top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2" fontId="0" fillId="0" borderId="22" xfId="0" applyNumberFormat="1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2" fontId="12" fillId="0" borderId="16" xfId="0" applyNumberFormat="1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center" vertical="center"/>
    </xf>
    <xf numFmtId="0" fontId="15" fillId="3" borderId="16" xfId="0" applyFont="1" applyFill="1" applyBorder="1"/>
    <xf numFmtId="0" fontId="15" fillId="3" borderId="15" xfId="0" applyFont="1" applyFill="1" applyBorder="1"/>
    <xf numFmtId="0" fontId="0" fillId="3" borderId="20" xfId="0" applyFill="1" applyBorder="1"/>
    <xf numFmtId="0" fontId="16" fillId="0" borderId="0" xfId="0" applyFont="1" applyBorder="1"/>
    <xf numFmtId="49" fontId="14" fillId="0" borderId="27" xfId="0" applyNumberFormat="1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49" fontId="22" fillId="0" borderId="20" xfId="0" applyNumberFormat="1" applyFont="1" applyBorder="1" applyAlignment="1">
      <alignment horizontal="center" vertical="center"/>
    </xf>
    <xf numFmtId="3" fontId="22" fillId="0" borderId="20" xfId="0" applyNumberFormat="1" applyFont="1" applyBorder="1" applyAlignment="1">
      <alignment horizontal="center" vertical="center"/>
    </xf>
    <xf numFmtId="0" fontId="17" fillId="0" borderId="12" xfId="3" applyFont="1" applyBorder="1" applyAlignment="1" applyProtection="1">
      <alignment horizontal="center" vertical="center"/>
      <protection hidden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0" fontId="8" fillId="0" borderId="17" xfId="0" applyNumberFormat="1" applyFont="1" applyBorder="1" applyAlignment="1">
      <alignment horizontal="center" vertical="center"/>
    </xf>
    <xf numFmtId="2" fontId="8" fillId="0" borderId="17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2" fontId="13" fillId="0" borderId="0" xfId="5" applyNumberFormat="1" applyFont="1" applyFill="1" applyBorder="1" applyAlignment="1" applyProtection="1">
      <alignment horizontal="center" vertical="center"/>
    </xf>
    <xf numFmtId="1" fontId="13" fillId="0" borderId="0" xfId="5" applyNumberFormat="1" applyFont="1" applyBorder="1" applyAlignment="1" applyProtection="1">
      <alignment horizontal="center" vertical="center"/>
    </xf>
    <xf numFmtId="2" fontId="13" fillId="0" borderId="0" xfId="5" applyNumberFormat="1" applyFont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8" fillId="0" borderId="1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3" xfId="0" applyBorder="1" applyAlignment="1">
      <alignment horizontal="center" vertical="top"/>
    </xf>
    <xf numFmtId="2" fontId="0" fillId="0" borderId="44" xfId="0" applyNumberFormat="1" applyBorder="1" applyAlignment="1">
      <alignment horizontal="center" vertical="top"/>
    </xf>
    <xf numFmtId="2" fontId="0" fillId="0" borderId="0" xfId="0" applyNumberFormat="1"/>
    <xf numFmtId="0" fontId="0" fillId="0" borderId="12" xfId="0" applyBorder="1" applyAlignment="1">
      <alignment horizontal="center" vertical="top"/>
    </xf>
    <xf numFmtId="2" fontId="0" fillId="0" borderId="45" xfId="0" applyNumberFormat="1" applyBorder="1" applyAlignment="1">
      <alignment horizontal="center" vertical="top"/>
    </xf>
    <xf numFmtId="0" fontId="0" fillId="0" borderId="45" xfId="0" applyBorder="1" applyAlignment="1">
      <alignment horizontal="center" vertical="top"/>
    </xf>
    <xf numFmtId="0" fontId="0" fillId="0" borderId="46" xfId="0" applyBorder="1" applyAlignment="1">
      <alignment horizontal="center" vertical="top"/>
    </xf>
    <xf numFmtId="2" fontId="0" fillId="0" borderId="13" xfId="0" applyNumberFormat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0" fillId="0" borderId="24" xfId="0" applyNumberFormat="1" applyBorder="1" applyAlignment="1">
      <alignment horizontal="center" vertical="top"/>
    </xf>
    <xf numFmtId="0" fontId="0" fillId="0" borderId="26" xfId="0" applyNumberFormat="1" applyBorder="1" applyAlignment="1">
      <alignment horizontal="center" vertical="top"/>
    </xf>
    <xf numFmtId="0" fontId="0" fillId="0" borderId="12" xfId="0" applyNumberFormat="1" applyBorder="1" applyAlignment="1">
      <alignment horizontal="center" vertical="top"/>
    </xf>
    <xf numFmtId="0" fontId="0" fillId="0" borderId="46" xfId="0" applyNumberFormat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3" xfId="0" applyNumberFormat="1" applyBorder="1" applyAlignment="1">
      <alignment horizontal="center" vertical="top"/>
    </xf>
    <xf numFmtId="0" fontId="0" fillId="0" borderId="44" xfId="0" applyNumberFormat="1" applyBorder="1" applyAlignment="1">
      <alignment horizontal="center" vertical="top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30" fillId="6" borderId="46" xfId="0" applyFont="1" applyFill="1" applyBorder="1" applyAlignment="1">
      <alignment horizontal="center" vertical="center"/>
    </xf>
    <xf numFmtId="0" fontId="30" fillId="6" borderId="26" xfId="0" applyFont="1" applyFill="1" applyBorder="1" applyAlignment="1">
      <alignment horizontal="center" vertical="center"/>
    </xf>
    <xf numFmtId="0" fontId="30" fillId="6" borderId="68" xfId="0" applyFont="1" applyFill="1" applyBorder="1" applyAlignment="1">
      <alignment horizontal="center" vertical="center"/>
    </xf>
    <xf numFmtId="0" fontId="30" fillId="6" borderId="25" xfId="0" applyFont="1" applyFill="1" applyBorder="1" applyAlignment="1">
      <alignment horizontal="center" vertical="center"/>
    </xf>
    <xf numFmtId="0" fontId="30" fillId="6" borderId="81" xfId="0" applyFont="1" applyFill="1" applyBorder="1" applyAlignment="1">
      <alignment horizontal="center" vertical="center"/>
    </xf>
    <xf numFmtId="0" fontId="11" fillId="3" borderId="88" xfId="0" applyFont="1" applyFill="1" applyBorder="1" applyAlignment="1">
      <alignment horizontal="center" vertical="center"/>
    </xf>
    <xf numFmtId="0" fontId="11" fillId="3" borderId="89" xfId="0" applyFont="1" applyFill="1" applyBorder="1" applyAlignment="1">
      <alignment horizontal="center" vertical="center"/>
    </xf>
    <xf numFmtId="0" fontId="11" fillId="3" borderId="90" xfId="0" applyFont="1" applyFill="1" applyBorder="1" applyAlignment="1">
      <alignment horizontal="center" vertical="center"/>
    </xf>
    <xf numFmtId="0" fontId="11" fillId="3" borderId="91" xfId="0" applyFont="1" applyFill="1" applyBorder="1" applyAlignment="1">
      <alignment horizontal="center" vertical="center"/>
    </xf>
    <xf numFmtId="0" fontId="11" fillId="3" borderId="92" xfId="0" applyFont="1" applyFill="1" applyBorder="1" applyAlignment="1">
      <alignment horizontal="center" vertical="center"/>
    </xf>
    <xf numFmtId="0" fontId="11" fillId="3" borderId="93" xfId="0" applyFont="1" applyFill="1" applyBorder="1" applyAlignment="1">
      <alignment horizontal="center" vertical="center"/>
    </xf>
    <xf numFmtId="0" fontId="11" fillId="3" borderId="9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2" fontId="4" fillId="0" borderId="53" xfId="0" applyNumberFormat="1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2" fillId="7" borderId="28" xfId="0" applyFont="1" applyFill="1" applyBorder="1" applyAlignment="1">
      <alignment horizontal="center" vertical="center"/>
    </xf>
    <xf numFmtId="0" fontId="32" fillId="7" borderId="33" xfId="0" applyFont="1" applyFill="1" applyBorder="1" applyAlignment="1">
      <alignment horizontal="center" vertical="center"/>
    </xf>
    <xf numFmtId="0" fontId="30" fillId="6" borderId="71" xfId="0" applyFont="1" applyFill="1" applyBorder="1" applyAlignment="1">
      <alignment horizontal="center" vertical="center"/>
    </xf>
    <xf numFmtId="0" fontId="30" fillId="6" borderId="77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7" borderId="1" xfId="0" applyFont="1" applyFill="1" applyBorder="1" applyAlignment="1">
      <alignment horizontal="center" vertical="center"/>
    </xf>
    <xf numFmtId="0" fontId="31" fillId="7" borderId="8" xfId="0" applyFont="1" applyFill="1" applyBorder="1" applyAlignment="1">
      <alignment horizontal="center" vertical="center"/>
    </xf>
    <xf numFmtId="0" fontId="31" fillId="7" borderId="9" xfId="0" applyFont="1" applyFill="1" applyBorder="1" applyAlignment="1">
      <alignment horizontal="center" vertical="center"/>
    </xf>
    <xf numFmtId="0" fontId="31" fillId="7" borderId="14" xfId="0" applyFont="1" applyFill="1" applyBorder="1" applyAlignment="1">
      <alignment horizontal="center" vertical="center"/>
    </xf>
    <xf numFmtId="0" fontId="31" fillId="7" borderId="18" xfId="0" applyFont="1" applyFill="1" applyBorder="1" applyAlignment="1">
      <alignment horizontal="center" vertical="center"/>
    </xf>
    <xf numFmtId="0" fontId="31" fillId="7" borderId="0" xfId="0" applyFont="1" applyFill="1" applyBorder="1" applyAlignment="1">
      <alignment horizontal="center" vertical="center"/>
    </xf>
    <xf numFmtId="0" fontId="31" fillId="7" borderId="10" xfId="0" applyFont="1" applyFill="1" applyBorder="1" applyAlignment="1">
      <alignment horizontal="center" vertical="center"/>
    </xf>
    <xf numFmtId="0" fontId="30" fillId="6" borderId="82" xfId="0" applyFont="1" applyFill="1" applyBorder="1" applyAlignment="1">
      <alignment horizontal="center" vertical="center"/>
    </xf>
    <xf numFmtId="0" fontId="30" fillId="0" borderId="83" xfId="0" applyFont="1" applyBorder="1" applyAlignment="1">
      <alignment horizontal="center" vertical="center"/>
    </xf>
    <xf numFmtId="0" fontId="30" fillId="6" borderId="76" xfId="0" applyFont="1" applyFill="1" applyBorder="1" applyAlignment="1">
      <alignment horizontal="center" vertical="center"/>
    </xf>
    <xf numFmtId="0" fontId="30" fillId="0" borderId="80" xfId="0" applyFont="1" applyBorder="1" applyAlignment="1">
      <alignment horizontal="center" vertical="center"/>
    </xf>
    <xf numFmtId="0" fontId="30" fillId="6" borderId="69" xfId="0" applyFont="1" applyFill="1" applyBorder="1" applyAlignment="1">
      <alignment horizontal="center" vertical="center"/>
    </xf>
    <xf numFmtId="0" fontId="30" fillId="0" borderId="70" xfId="0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/>
    </xf>
    <xf numFmtId="0" fontId="30" fillId="0" borderId="38" xfId="0" applyFont="1" applyBorder="1" applyAlignment="1">
      <alignment horizontal="center" vertical="center"/>
    </xf>
    <xf numFmtId="0" fontId="30" fillId="6" borderId="72" xfId="0" applyFont="1" applyFill="1" applyBorder="1" applyAlignment="1">
      <alignment horizontal="center" vertical="center"/>
    </xf>
    <xf numFmtId="0" fontId="30" fillId="6" borderId="78" xfId="0" applyFont="1" applyFill="1" applyBorder="1" applyAlignment="1">
      <alignment horizontal="center" vertical="center"/>
    </xf>
    <xf numFmtId="0" fontId="30" fillId="6" borderId="74" xfId="0" applyFont="1" applyFill="1" applyBorder="1" applyAlignment="1">
      <alignment horizontal="center" vertical="center"/>
    </xf>
    <xf numFmtId="0" fontId="30" fillId="6" borderId="73" xfId="0" applyFont="1" applyFill="1" applyBorder="1" applyAlignment="1">
      <alignment horizontal="center" vertical="center"/>
    </xf>
    <xf numFmtId="0" fontId="30" fillId="6" borderId="75" xfId="0" applyFont="1" applyFill="1" applyBorder="1" applyAlignment="1">
      <alignment horizontal="center" vertical="center"/>
    </xf>
    <xf numFmtId="0" fontId="30" fillId="6" borderId="85" xfId="0" applyFont="1" applyFill="1" applyBorder="1" applyAlignment="1">
      <alignment horizontal="center" vertical="center"/>
    </xf>
    <xf numFmtId="0" fontId="30" fillId="6" borderId="86" xfId="0" applyFont="1" applyFill="1" applyBorder="1" applyAlignment="1">
      <alignment horizontal="center" vertical="center"/>
    </xf>
    <xf numFmtId="0" fontId="30" fillId="6" borderId="87" xfId="0" applyFont="1" applyFill="1" applyBorder="1" applyAlignment="1">
      <alignment horizontal="center" vertical="center"/>
    </xf>
    <xf numFmtId="0" fontId="30" fillId="6" borderId="84" xfId="0" applyFont="1" applyFill="1" applyBorder="1" applyAlignment="1">
      <alignment horizontal="center" vertical="center"/>
    </xf>
    <xf numFmtId="0" fontId="30" fillId="6" borderId="79" xfId="0" applyFont="1" applyFill="1" applyBorder="1" applyAlignment="1">
      <alignment horizontal="center" vertical="center"/>
    </xf>
    <xf numFmtId="0" fontId="30" fillId="0" borderId="41" xfId="0" applyFont="1" applyBorder="1" applyAlignment="1">
      <alignment horizontal="center" vertical="center"/>
    </xf>
    <xf numFmtId="0" fontId="30" fillId="0" borderId="42" xfId="0" applyFont="1" applyBorder="1" applyAlignment="1">
      <alignment horizontal="center" vertical="center"/>
    </xf>
    <xf numFmtId="0" fontId="8" fillId="0" borderId="17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8" fillId="0" borderId="17" xfId="3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7" fillId="4" borderId="48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/>
    </xf>
    <xf numFmtId="0" fontId="7" fillId="2" borderId="47" xfId="0" applyFont="1" applyFill="1" applyBorder="1" applyAlignment="1">
      <alignment horizontal="center"/>
    </xf>
    <xf numFmtId="0" fontId="7" fillId="2" borderId="49" xfId="0" applyFont="1" applyFill="1" applyBorder="1" applyAlignment="1">
      <alignment horizontal="center"/>
    </xf>
    <xf numFmtId="0" fontId="7" fillId="3" borderId="48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3" borderId="49" xfId="0" applyFont="1" applyFill="1" applyBorder="1" applyAlignment="1">
      <alignment horizontal="center" vertical="center"/>
    </xf>
    <xf numFmtId="49" fontId="0" fillId="0" borderId="0" xfId="0" applyNumberFormat="1"/>
  </cellXfs>
  <cellStyles count="6">
    <cellStyle name="Côtes" xfId="1"/>
    <cellStyle name="mm" xfId="2"/>
    <cellStyle name="Normal" xfId="0" builtinId="0"/>
    <cellStyle name="Normal 2" xfId="5"/>
    <cellStyle name="Normal_DEBIT" xfId="3"/>
    <cellStyle name="Titres" xfId="4"/>
  </cellStyles>
  <dxfs count="144"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>
          <fgColor theme="1"/>
        </patternFill>
      </fill>
    </dxf>
    <dxf>
      <fill>
        <patternFill patternType="darkTrellis">
          <fgColor theme="1"/>
        </patternFill>
      </fill>
    </dxf>
    <dxf>
      <fill>
        <patternFill patternType="darkTrellis">
          <fgColor theme="1"/>
        </patternFill>
      </fill>
    </dxf>
    <dxf>
      <fill>
        <patternFill patternType="darkTrellis">
          <fgColor theme="1"/>
        </patternFill>
      </fill>
    </dxf>
    <dxf>
      <fill>
        <patternFill patternType="darkTrellis">
          <fgColor theme="1"/>
        </patternFill>
      </fill>
    </dxf>
    <dxf>
      <fill>
        <patternFill patternType="darkTrellis">
          <fgColor theme="1"/>
        </patternFill>
      </fill>
    </dxf>
    <dxf>
      <fill>
        <patternFill patternType="darkTrellis">
          <fgColor theme="1"/>
        </patternFill>
      </fill>
    </dxf>
    <dxf>
      <fill>
        <patternFill patternType="darkTrellis">
          <fgColor theme="1"/>
        </patternFill>
      </fill>
    </dxf>
    <dxf>
      <fill>
        <patternFill patternType="darkTrellis">
          <fgColor theme="1"/>
        </patternFill>
      </fill>
    </dxf>
    <dxf>
      <fill>
        <patternFill patternType="darkTrellis">
          <fgColor theme="1"/>
        </patternFill>
      </fill>
    </dxf>
    <dxf>
      <fill>
        <patternFill patternType="darkTrellis">
          <fgColor theme="1"/>
        </patternFill>
      </fill>
    </dxf>
    <dxf>
      <fill>
        <patternFill patternType="darkTrellis">
          <fgColor theme="1"/>
        </patternFill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>
          <fgColor theme="1"/>
        </patternFill>
      </fill>
    </dxf>
    <dxf>
      <fill>
        <patternFill patternType="darkTrellis">
          <fgColor theme="1"/>
        </patternFill>
      </fill>
    </dxf>
    <dxf>
      <fill>
        <patternFill patternType="darkTrellis">
          <fgColor theme="1"/>
        </patternFill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>
          <fgColor theme="1"/>
        </patternFill>
      </fill>
    </dxf>
    <dxf>
      <fill>
        <patternFill patternType="darkTrellis"/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5" dropStyle="combo" dx="16" fmlaLink="Calcul!$I$4" fmlaRange="Calcul!$H$4:$H$12" noThreeD="1" sel="2" val="0"/>
</file>

<file path=xl/ctrlProps/ctrlProp2.xml><?xml version="1.0" encoding="utf-8"?>
<formControlPr xmlns="http://schemas.microsoft.com/office/spreadsheetml/2009/9/main" objectType="Drop" dropLines="15" dropStyle="combo" dx="16" fmlaLink="Calcul!$I$5" fmlaRange="Calcul!$H$4:$H$12" noThreeD="1" sel="2" val="0"/>
</file>

<file path=xl/ctrlProps/ctrlProp3.xml><?xml version="1.0" encoding="utf-8"?>
<formControlPr xmlns="http://schemas.microsoft.com/office/spreadsheetml/2009/9/main" objectType="Drop" dropLines="15" dropStyle="combo" dx="16" fmlaLink="Calcul!$I$6" fmlaRange="Calcul!$H$4:$H$12" noThreeD="1" sel="2" val="0"/>
</file>

<file path=xl/ctrlProps/ctrlProp4.xml><?xml version="1.0" encoding="utf-8"?>
<formControlPr xmlns="http://schemas.microsoft.com/office/spreadsheetml/2009/9/main" objectType="Drop" dropLines="15" dropStyle="combo" dx="16" fmlaLink="Calcul!$I$7" fmlaRange="Calcul!$H$4:$H$12" noThreeD="1" sel="2" val="0"/>
</file>

<file path=xl/ctrlProps/ctrlProp5.xml><?xml version="1.0" encoding="utf-8"?>
<formControlPr xmlns="http://schemas.microsoft.com/office/spreadsheetml/2009/9/main" objectType="Drop" dropLines="9" dropStyle="combo" dx="16" fmlaLink="Calcul!$M$4" fmlaRange="Calcul!$L$4:$L$12" noThreeD="1" sel="3" val="0"/>
</file>

<file path=xl/ctrlProps/ctrlProp6.xml><?xml version="1.0" encoding="utf-8"?>
<formControlPr xmlns="http://schemas.microsoft.com/office/spreadsheetml/2009/9/main" objectType="Drop" dropLines="9" dropStyle="combo" dx="16" fmlaLink="Calcul!$M$6" fmlaRange="Calcul!$L$4:$L$12" noThreeD="1" sel="3" val="0"/>
</file>

<file path=xl/ctrlProps/ctrlProp7.xml><?xml version="1.0" encoding="utf-8"?>
<formControlPr xmlns="http://schemas.microsoft.com/office/spreadsheetml/2009/9/main" objectType="Drop" dropLines="9" dropStyle="combo" dx="16" fmlaLink="Calcul!$M$5" fmlaRange="Calcul!$L$4:$L$12" noThreeD="1" sel="3" val="0"/>
</file>

<file path=xl/ctrlProps/ctrlProp8.xml><?xml version="1.0" encoding="utf-8"?>
<formControlPr xmlns="http://schemas.microsoft.com/office/spreadsheetml/2009/9/main" objectType="Drop" dropLines="9" dropStyle="combo" dx="16" fmlaLink="Calcul!$M$7" fmlaRange="Calcul!$L$4:$L$12" noThreeD="1" sel="3" val="0"/>
</file>

<file path=xl/ctrlProps/ctrlProp9.xml><?xml version="1.0" encoding="utf-8"?>
<formControlPr xmlns="http://schemas.microsoft.com/office/spreadsheetml/2009/9/main" objectType="Drop" dropLines="15" dropStyle="combo" dx="16" fmlaLink="Calcul!$E$4" fmlaRange="Calcul!$D$4:$D$12" noThreeD="1" sel="3" val="0"/>
</file>

<file path=xl/ctrlProps/ctrlProp10.xml><?xml version="1.0" encoding="utf-8"?>
<formControlPr xmlns="http://schemas.microsoft.com/office/spreadsheetml/2009/9/main" objectType="Drop" dropLines="15" dropStyle="combo" dx="16" fmlaLink="Calcul!$E$5" fmlaRange="Calcul!$D$4:$D$12" noThreeD="1" sel="7" val="0"/>
</file>

<file path=xl/ctrlProps/ctrlProp11.xml><?xml version="1.0" encoding="utf-8"?>
<formControlPr xmlns="http://schemas.microsoft.com/office/spreadsheetml/2009/9/main" objectType="Drop" dropLines="15" dropStyle="combo" dx="16" fmlaLink="Calcul!$E$6" fmlaRange="Calcul!$D$4:$D$12" noThreeD="1" sel="7" val="0"/>
</file>

<file path=xl/ctrlProps/ctrlProp12.xml><?xml version="1.0" encoding="utf-8"?>
<formControlPr xmlns="http://schemas.microsoft.com/office/spreadsheetml/2009/9/main" objectType="Drop" dropLines="15" dropStyle="combo" dx="16" fmlaLink="Calcul!$E$7" fmlaRange="Calcul!$D$4:$D$12" noThreeD="1" sel="7" val="0"/>
</file>

<file path=xl/ctrlProps/ctrlProp13.xml><?xml version="1.0" encoding="utf-8"?>
<formControlPr xmlns="http://schemas.microsoft.com/office/spreadsheetml/2009/9/main" objectType="Drop" dropLines="15" dropStyle="combo" dx="16" fmlaLink="Calcul!$I$8" fmlaRange="Calcul!$H$4:$H$12" noThreeD="1" sel="2" val="0"/>
</file>

<file path=xl/ctrlProps/ctrlProp14.xml><?xml version="1.0" encoding="utf-8"?>
<formControlPr xmlns="http://schemas.microsoft.com/office/spreadsheetml/2009/9/main" objectType="Drop" dropLines="15" dropStyle="combo" dx="16" fmlaLink="Calcul!$I$9" fmlaRange="Calcul!$H$4:$H$12" noThreeD="1" sel="2" val="0"/>
</file>

<file path=xl/ctrlProps/ctrlProp15.xml><?xml version="1.0" encoding="utf-8"?>
<formControlPr xmlns="http://schemas.microsoft.com/office/spreadsheetml/2009/9/main" objectType="Drop" dropLines="15" dropStyle="combo" dx="16" fmlaLink="Calcul!$I$10" fmlaRange="Calcul!$H$4:$H$12" noThreeD="1" sel="2" val="0"/>
</file>

<file path=xl/ctrlProps/ctrlProp16.xml><?xml version="1.0" encoding="utf-8"?>
<formControlPr xmlns="http://schemas.microsoft.com/office/spreadsheetml/2009/9/main" objectType="Drop" dropLines="15" dropStyle="combo" dx="16" fmlaLink="Calcul!$I$11" fmlaRange="Calcul!$H$4:$H$12" noThreeD="1" sel="2" val="0"/>
</file>

<file path=xl/ctrlProps/ctrlProp17.xml><?xml version="1.0" encoding="utf-8"?>
<formControlPr xmlns="http://schemas.microsoft.com/office/spreadsheetml/2009/9/main" objectType="Drop" dropLines="15" dropStyle="combo" dx="16" fmlaLink="Calcul!$I$12" fmlaRange="Calcul!$H$4:$H$12" noThreeD="1" sel="2" val="0"/>
</file>

<file path=xl/ctrlProps/ctrlProp18.xml><?xml version="1.0" encoding="utf-8"?>
<formControlPr xmlns="http://schemas.microsoft.com/office/spreadsheetml/2009/9/main" objectType="Drop" dropLines="15" dropStyle="combo" dx="16" fmlaLink="Calcul!$I$13" fmlaRange="Calcul!$H$4:$H$12" noThreeD="1" sel="2" val="0"/>
</file>

<file path=xl/ctrlProps/ctrlProp19.xml><?xml version="1.0" encoding="utf-8"?>
<formControlPr xmlns="http://schemas.microsoft.com/office/spreadsheetml/2009/9/main" objectType="Drop" dropLines="15" dropStyle="combo" dx="16" fmlaLink="Calcul!$I$14" fmlaRange="Calcul!$H$4:$H$12" noThreeD="1" sel="2" val="0"/>
</file>

<file path=xl/ctrlProps/ctrlProp20.xml><?xml version="1.0" encoding="utf-8"?>
<formControlPr xmlns="http://schemas.microsoft.com/office/spreadsheetml/2009/9/main" objectType="Drop" dropLines="15" dropStyle="combo" dx="16" fmlaLink="Calcul!$I$15" fmlaRange="Calcul!$H$4:$H$12" noThreeD="1" sel="2" val="0"/>
</file>

<file path=xl/ctrlProps/ctrlProp21.xml><?xml version="1.0" encoding="utf-8"?>
<formControlPr xmlns="http://schemas.microsoft.com/office/spreadsheetml/2009/9/main" objectType="Drop" dropLines="15" dropStyle="combo" dx="16" fmlaLink="Calcul!$I$16" fmlaRange="Calcul!$H$4:$H$12" noThreeD="1" sel="2" val="0"/>
</file>

<file path=xl/ctrlProps/ctrlProp22.xml><?xml version="1.0" encoding="utf-8"?>
<formControlPr xmlns="http://schemas.microsoft.com/office/spreadsheetml/2009/9/main" objectType="Drop" dropLines="15" dropStyle="combo" dx="16" fmlaLink="Calcul!$I$17" fmlaRange="Calcul!$H$4:$H$12" noThreeD="1" sel="2" val="0"/>
</file>

<file path=xl/ctrlProps/ctrlProp23.xml><?xml version="1.0" encoding="utf-8"?>
<formControlPr xmlns="http://schemas.microsoft.com/office/spreadsheetml/2009/9/main" objectType="Drop" dropLines="15" dropStyle="combo" dx="16" fmlaLink="Calcul!$I$18" fmlaRange="Calcul!$H$4:$H$12" noThreeD="1" sel="2" val="0"/>
</file>

<file path=xl/ctrlProps/ctrlProp24.xml><?xml version="1.0" encoding="utf-8"?>
<formControlPr xmlns="http://schemas.microsoft.com/office/spreadsheetml/2009/9/main" objectType="Drop" dropLines="15" dropStyle="combo" dx="16" fmlaLink="Calcul!$I$19" fmlaRange="Calcul!$H$4:$H$12" noThreeD="1" sel="2" val="0"/>
</file>

<file path=xl/ctrlProps/ctrlProp25.xml><?xml version="1.0" encoding="utf-8"?>
<formControlPr xmlns="http://schemas.microsoft.com/office/spreadsheetml/2009/9/main" objectType="Drop" dropLines="15" dropStyle="combo" dx="16" fmlaLink="Calcul!$E$8" fmlaRange="Calcul!$D$4:$D$12" noThreeD="1" sel="7" val="0"/>
</file>

<file path=xl/ctrlProps/ctrlProp26.xml><?xml version="1.0" encoding="utf-8"?>
<formControlPr xmlns="http://schemas.microsoft.com/office/spreadsheetml/2009/9/main" objectType="Drop" dropLines="15" dropStyle="combo" dx="16" fmlaLink="Calcul!$E$9" fmlaRange="Calcul!$D$4:$D$12" noThreeD="1" sel="7" val="0"/>
</file>

<file path=xl/ctrlProps/ctrlProp27.xml><?xml version="1.0" encoding="utf-8"?>
<formControlPr xmlns="http://schemas.microsoft.com/office/spreadsheetml/2009/9/main" objectType="Drop" dropLines="15" dropStyle="combo" dx="16" fmlaLink="Calcul!$E$10" fmlaRange="Calcul!$D$4:$D$12" noThreeD="1" sel="7" val="0"/>
</file>

<file path=xl/ctrlProps/ctrlProp28.xml><?xml version="1.0" encoding="utf-8"?>
<formControlPr xmlns="http://schemas.microsoft.com/office/spreadsheetml/2009/9/main" objectType="Drop" dropLines="15" dropStyle="combo" dx="16" fmlaLink="Calcul!$E$11" fmlaRange="Calcul!$D$4:$D$12" noThreeD="1" sel="7" val="0"/>
</file>

<file path=xl/ctrlProps/ctrlProp29.xml><?xml version="1.0" encoding="utf-8"?>
<formControlPr xmlns="http://schemas.microsoft.com/office/spreadsheetml/2009/9/main" objectType="Drop" dropLines="15" dropStyle="combo" dx="16" fmlaLink="Calcul!$E$12" fmlaRange="Calcul!$D$4:$D$12" noThreeD="1" sel="7" val="0"/>
</file>

<file path=xl/ctrlProps/ctrlProp30.xml><?xml version="1.0" encoding="utf-8"?>
<formControlPr xmlns="http://schemas.microsoft.com/office/spreadsheetml/2009/9/main" objectType="Drop" dropLines="15" dropStyle="combo" dx="16" fmlaLink="Calcul!$E$13" fmlaRange="Calcul!$D$4:$D$12" noThreeD="1" sel="7" val="0"/>
</file>

<file path=xl/ctrlProps/ctrlProp31.xml><?xml version="1.0" encoding="utf-8"?>
<formControlPr xmlns="http://schemas.microsoft.com/office/spreadsheetml/2009/9/main" objectType="Drop" dropLines="15" dropStyle="combo" dx="16" fmlaLink="Calcul!$E$14" fmlaRange="Calcul!$D$4:$D$12" noThreeD="1" sel="7" val="0"/>
</file>

<file path=xl/ctrlProps/ctrlProp32.xml><?xml version="1.0" encoding="utf-8"?>
<formControlPr xmlns="http://schemas.microsoft.com/office/spreadsheetml/2009/9/main" objectType="Drop" dropLines="15" dropStyle="combo" dx="16" fmlaLink="Calcul!$E$15" fmlaRange="Calcul!$D$4:$D$12" noThreeD="1" sel="7" val="0"/>
</file>

<file path=xl/ctrlProps/ctrlProp33.xml><?xml version="1.0" encoding="utf-8"?>
<formControlPr xmlns="http://schemas.microsoft.com/office/spreadsheetml/2009/9/main" objectType="Drop" dropLines="15" dropStyle="combo" dx="16" fmlaLink="Calcul!$E$16" fmlaRange="Calcul!$D$4:$D$12" noThreeD="1" sel="7" val="0"/>
</file>

<file path=xl/ctrlProps/ctrlProp34.xml><?xml version="1.0" encoding="utf-8"?>
<formControlPr xmlns="http://schemas.microsoft.com/office/spreadsheetml/2009/9/main" objectType="Drop" dropLines="15" dropStyle="combo" dx="16" fmlaLink="Calcul!$E$17" fmlaRange="Calcul!$D$4:$D$12" noThreeD="1" sel="7" val="0"/>
</file>

<file path=xl/ctrlProps/ctrlProp35.xml><?xml version="1.0" encoding="utf-8"?>
<formControlPr xmlns="http://schemas.microsoft.com/office/spreadsheetml/2009/9/main" objectType="Drop" dropLines="15" dropStyle="combo" dx="16" fmlaLink="Calcul!$E$18" fmlaRange="Calcul!$D$4:$D$12" noThreeD="1" sel="7" val="0"/>
</file>

<file path=xl/ctrlProps/ctrlProp36.xml><?xml version="1.0" encoding="utf-8"?>
<formControlPr xmlns="http://schemas.microsoft.com/office/spreadsheetml/2009/9/main" objectType="Drop" dropLines="15" dropStyle="combo" dx="16" fmlaLink="Calcul!$E$19" fmlaRange="Calcul!$D$4:$D$12" noThreeD="1" sel="7" val="0"/>
</file>

<file path=xl/ctrlProps/ctrlProp37.xml><?xml version="1.0" encoding="utf-8"?>
<formControlPr xmlns="http://schemas.microsoft.com/office/spreadsheetml/2009/9/main" objectType="Drop" dropLines="9" dropStyle="combo" dx="16" fmlaLink="Calcul!$M$8" fmlaRange="Calcul!$L$4:$L$12" noThreeD="1" sel="3" val="0"/>
</file>

<file path=xl/ctrlProps/ctrlProp38.xml><?xml version="1.0" encoding="utf-8"?>
<formControlPr xmlns="http://schemas.microsoft.com/office/spreadsheetml/2009/9/main" objectType="Drop" dropLines="9" dropStyle="combo" dx="16" fmlaLink="Calcul!$M$9" fmlaRange="Calcul!$L$4:$L$12" noThreeD="1" sel="3" val="0"/>
</file>

<file path=xl/ctrlProps/ctrlProp39.xml><?xml version="1.0" encoding="utf-8"?>
<formControlPr xmlns="http://schemas.microsoft.com/office/spreadsheetml/2009/9/main" objectType="Drop" dropLines="9" dropStyle="combo" dx="16" fmlaLink="Calcul!$M$10" fmlaRange="Calcul!$L$4:$L$12" noThreeD="1" sel="3" val="0"/>
</file>

<file path=xl/ctrlProps/ctrlProp40.xml><?xml version="1.0" encoding="utf-8"?>
<formControlPr xmlns="http://schemas.microsoft.com/office/spreadsheetml/2009/9/main" objectType="Drop" dropLines="9" dropStyle="combo" dx="16" fmlaLink="Calcul!$M$11" fmlaRange="Calcul!$L$4:$L$12" noThreeD="1" sel="3" val="0"/>
</file>

<file path=xl/ctrlProps/ctrlProp41.xml><?xml version="1.0" encoding="utf-8"?>
<formControlPr xmlns="http://schemas.microsoft.com/office/spreadsheetml/2009/9/main" objectType="Drop" dropLines="9" dropStyle="combo" dx="16" fmlaLink="Calcul!$M$12" fmlaRange="Calcul!$L$4:$L$12" noThreeD="1" sel="3" val="0"/>
</file>

<file path=xl/ctrlProps/ctrlProp42.xml><?xml version="1.0" encoding="utf-8"?>
<formControlPr xmlns="http://schemas.microsoft.com/office/spreadsheetml/2009/9/main" objectType="Drop" dropLines="9" dropStyle="combo" dx="16" fmlaLink="Calcul!$M$13" fmlaRange="Calcul!$L$4:$L$12" noThreeD="1" sel="3" val="0"/>
</file>

<file path=xl/ctrlProps/ctrlProp43.xml><?xml version="1.0" encoding="utf-8"?>
<formControlPr xmlns="http://schemas.microsoft.com/office/spreadsheetml/2009/9/main" objectType="Drop" dropLines="9" dropStyle="combo" dx="16" fmlaLink="Calcul!$M$14" fmlaRange="Calcul!$L$4:$L$12" noThreeD="1" sel="3" val="0"/>
</file>

<file path=xl/ctrlProps/ctrlProp44.xml><?xml version="1.0" encoding="utf-8"?>
<formControlPr xmlns="http://schemas.microsoft.com/office/spreadsheetml/2009/9/main" objectType="Drop" dropLines="9" dropStyle="combo" dx="16" fmlaLink="Calcul!$M$15" fmlaRange="Calcul!$L$4:$L$12" noThreeD="1" sel="3" val="0"/>
</file>

<file path=xl/ctrlProps/ctrlProp45.xml><?xml version="1.0" encoding="utf-8"?>
<formControlPr xmlns="http://schemas.microsoft.com/office/spreadsheetml/2009/9/main" objectType="Drop" dropLines="9" dropStyle="combo" dx="16" fmlaLink="Calcul!$M$16" fmlaRange="Calcul!$L$4:$L$12" noThreeD="1" sel="3" val="0"/>
</file>

<file path=xl/ctrlProps/ctrlProp46.xml><?xml version="1.0" encoding="utf-8"?>
<formControlPr xmlns="http://schemas.microsoft.com/office/spreadsheetml/2009/9/main" objectType="Drop" dropLines="9" dropStyle="combo" dx="16" fmlaLink="Calcul!$M$17" fmlaRange="Calcul!$L$4:$L$12" noThreeD="1" sel="3" val="0"/>
</file>

<file path=xl/ctrlProps/ctrlProp47.xml><?xml version="1.0" encoding="utf-8"?>
<formControlPr xmlns="http://schemas.microsoft.com/office/spreadsheetml/2009/9/main" objectType="Drop" dropLines="9" dropStyle="combo" dx="16" fmlaLink="Calcul!$M$18" fmlaRange="Calcul!$L$4:$L$12" noThreeD="1" sel="3" val="0"/>
</file>

<file path=xl/ctrlProps/ctrlProp48.xml><?xml version="1.0" encoding="utf-8"?>
<formControlPr xmlns="http://schemas.microsoft.com/office/spreadsheetml/2009/9/main" objectType="Drop" dropLines="9" dropStyle="combo" dx="16" fmlaLink="Calcul!$M$19" fmlaRange="Calcul!$L$4:$L$12" noThreeD="1" sel="3" val="0"/>
</file>

<file path=xl/ctrlProps/ctrlProp49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27</xdr:row>
      <xdr:rowOff>238125</xdr:rowOff>
    </xdr:from>
    <xdr:to>
      <xdr:col>7</xdr:col>
      <xdr:colOff>9525</xdr:colOff>
      <xdr:row>29</xdr:row>
      <xdr:rowOff>0</xdr:rowOff>
    </xdr:to>
    <xdr:sp macro="[0]!Impression1a4" textlink="">
      <xdr:nvSpPr>
        <xdr:cNvPr id="12" name="Rectangle à coins arrondis 11"/>
        <xdr:cNvSpPr/>
      </xdr:nvSpPr>
      <xdr:spPr>
        <a:xfrm>
          <a:off x="1838325" y="6181725"/>
          <a:ext cx="914400" cy="2571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27</xdr:row>
      <xdr:rowOff>238125</xdr:rowOff>
    </xdr:from>
    <xdr:to>
      <xdr:col>9</xdr:col>
      <xdr:colOff>0</xdr:colOff>
      <xdr:row>28</xdr:row>
      <xdr:rowOff>238125</xdr:rowOff>
    </xdr:to>
    <xdr:sp macro="[0]!Impression1a8" textlink="">
      <xdr:nvSpPr>
        <xdr:cNvPr id="13" name="Rectangle à coins arrondis 12"/>
        <xdr:cNvSpPr/>
      </xdr:nvSpPr>
      <xdr:spPr>
        <a:xfrm>
          <a:off x="3657600" y="6181725"/>
          <a:ext cx="914400" cy="24765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27</xdr:row>
      <xdr:rowOff>228600</xdr:rowOff>
    </xdr:from>
    <xdr:to>
      <xdr:col>11</xdr:col>
      <xdr:colOff>0</xdr:colOff>
      <xdr:row>28</xdr:row>
      <xdr:rowOff>238125</xdr:rowOff>
    </xdr:to>
    <xdr:sp macro="[0]!Impression1a12" textlink="">
      <xdr:nvSpPr>
        <xdr:cNvPr id="14" name="Rectangle à coins arrondis 13"/>
        <xdr:cNvSpPr/>
      </xdr:nvSpPr>
      <xdr:spPr>
        <a:xfrm>
          <a:off x="5486400" y="6172200"/>
          <a:ext cx="914400" cy="2571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28</xdr:row>
      <xdr:rowOff>19050</xdr:rowOff>
    </xdr:from>
    <xdr:to>
      <xdr:col>13</xdr:col>
      <xdr:colOff>0</xdr:colOff>
      <xdr:row>29</xdr:row>
      <xdr:rowOff>0</xdr:rowOff>
    </xdr:to>
    <xdr:sp macro="[0]!Impression1a16" textlink="">
      <xdr:nvSpPr>
        <xdr:cNvPr id="15" name="Rectangle à coins arrondis 14"/>
        <xdr:cNvSpPr/>
      </xdr:nvSpPr>
      <xdr:spPr>
        <a:xfrm>
          <a:off x="7315200" y="6210300"/>
          <a:ext cx="914400" cy="2286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9525</xdr:colOff>
      <xdr:row>0</xdr:row>
      <xdr:rowOff>238125</xdr:rowOff>
    </xdr:from>
    <xdr:to>
      <xdr:col>9</xdr:col>
      <xdr:colOff>904875</xdr:colOff>
      <xdr:row>1</xdr:row>
      <xdr:rowOff>238125</xdr:rowOff>
    </xdr:to>
    <xdr:sp macro="[0]!Radan" textlink="">
      <xdr:nvSpPr>
        <xdr:cNvPr id="6" name="Rectangle à coins arrondis 5"/>
        <xdr:cNvSpPr/>
      </xdr:nvSpPr>
      <xdr:spPr>
        <a:xfrm>
          <a:off x="8239125" y="238125"/>
          <a:ext cx="895350" cy="24765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904875</xdr:colOff>
      <xdr:row>30</xdr:row>
      <xdr:rowOff>9525</xdr:rowOff>
    </xdr:from>
    <xdr:to>
      <xdr:col>7</xdr:col>
      <xdr:colOff>9525</xdr:colOff>
      <xdr:row>31</xdr:row>
      <xdr:rowOff>0</xdr:rowOff>
    </xdr:to>
    <xdr:sp macro="[0]!Impression1a4sanscisaillage" textlink="">
      <xdr:nvSpPr>
        <xdr:cNvPr id="7" name="Rectangle à coins arrondis 6"/>
        <xdr:cNvSpPr/>
      </xdr:nvSpPr>
      <xdr:spPr>
        <a:xfrm>
          <a:off x="1819275" y="6696075"/>
          <a:ext cx="933450" cy="2381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29</xdr:row>
      <xdr:rowOff>238125</xdr:rowOff>
    </xdr:from>
    <xdr:to>
      <xdr:col>9</xdr:col>
      <xdr:colOff>9525</xdr:colOff>
      <xdr:row>31</xdr:row>
      <xdr:rowOff>9525</xdr:rowOff>
    </xdr:to>
    <xdr:sp macro="[0]!Impression1a8sanscisaillage" textlink="">
      <xdr:nvSpPr>
        <xdr:cNvPr id="8" name="Rectangle à coins arrondis 7"/>
        <xdr:cNvSpPr/>
      </xdr:nvSpPr>
      <xdr:spPr>
        <a:xfrm>
          <a:off x="3657600" y="6677025"/>
          <a:ext cx="923925" cy="266700"/>
        </a:xfrm>
        <a:prstGeom prst="roundRect">
          <a:avLst/>
        </a:prstGeom>
        <a:noFill/>
        <a:ln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904875</xdr:colOff>
      <xdr:row>30</xdr:row>
      <xdr:rowOff>0</xdr:rowOff>
    </xdr:from>
    <xdr:to>
      <xdr:col>11</xdr:col>
      <xdr:colOff>9525</xdr:colOff>
      <xdr:row>31</xdr:row>
      <xdr:rowOff>0</xdr:rowOff>
    </xdr:to>
    <xdr:sp macro="[0]!Impression1a12sanscisaillage" textlink="">
      <xdr:nvSpPr>
        <xdr:cNvPr id="9" name="Rectangle à coins arrondis 8"/>
        <xdr:cNvSpPr/>
      </xdr:nvSpPr>
      <xdr:spPr>
        <a:xfrm>
          <a:off x="5476875" y="6686550"/>
          <a:ext cx="933450" cy="24765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30</xdr:row>
      <xdr:rowOff>9525</xdr:rowOff>
    </xdr:from>
    <xdr:to>
      <xdr:col>13</xdr:col>
      <xdr:colOff>9525</xdr:colOff>
      <xdr:row>31</xdr:row>
      <xdr:rowOff>9525</xdr:rowOff>
    </xdr:to>
    <xdr:sp macro="[0]!Impression1a16sanscisaillage" textlink="">
      <xdr:nvSpPr>
        <xdr:cNvPr id="10" name="Rectangle à coins arrondis 9"/>
        <xdr:cNvSpPr/>
      </xdr:nvSpPr>
      <xdr:spPr>
        <a:xfrm>
          <a:off x="7315200" y="6696075"/>
          <a:ext cx="923925" cy="24765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7</xdr:row>
          <xdr:rowOff>19050</xdr:rowOff>
        </xdr:from>
        <xdr:to>
          <xdr:col>12</xdr:col>
          <xdr:colOff>1038225</xdr:colOff>
          <xdr:row>7</xdr:row>
          <xdr:rowOff>228600</xdr:rowOff>
        </xdr:to>
        <xdr:sp macro="" textlink="">
          <xdr:nvSpPr>
            <xdr:cNvPr id="8201" name="Drop Down 9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8</xdr:row>
          <xdr:rowOff>19050</xdr:rowOff>
        </xdr:from>
        <xdr:to>
          <xdr:col>12</xdr:col>
          <xdr:colOff>1038225</xdr:colOff>
          <xdr:row>8</xdr:row>
          <xdr:rowOff>228600</xdr:rowOff>
        </xdr:to>
        <xdr:sp macro="" textlink="">
          <xdr:nvSpPr>
            <xdr:cNvPr id="8204" name="Drop Down 12" hidden="1">
              <a:extLst>
                <a:ext uri="{63B3BB69-23CF-44E3-9099-C40C66FF867C}">
                  <a14:compatExt spid="_x0000_s8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9</xdr:row>
          <xdr:rowOff>19050</xdr:rowOff>
        </xdr:from>
        <xdr:to>
          <xdr:col>12</xdr:col>
          <xdr:colOff>1038225</xdr:colOff>
          <xdr:row>9</xdr:row>
          <xdr:rowOff>228600</xdr:rowOff>
        </xdr:to>
        <xdr:sp macro="" textlink="">
          <xdr:nvSpPr>
            <xdr:cNvPr id="8205" name="Drop Down 13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10</xdr:row>
          <xdr:rowOff>19050</xdr:rowOff>
        </xdr:from>
        <xdr:to>
          <xdr:col>12</xdr:col>
          <xdr:colOff>1038225</xdr:colOff>
          <xdr:row>10</xdr:row>
          <xdr:rowOff>228600</xdr:rowOff>
        </xdr:to>
        <xdr:sp macro="" textlink="">
          <xdr:nvSpPr>
            <xdr:cNvPr id="8206" name="Drop Down 14" hidden="1">
              <a:extLst>
                <a:ext uri="{63B3BB69-23CF-44E3-9099-C40C66FF867C}">
                  <a14:compatExt spid="_x0000_s8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7</xdr:row>
          <xdr:rowOff>19050</xdr:rowOff>
        </xdr:from>
        <xdr:to>
          <xdr:col>13</xdr:col>
          <xdr:colOff>800100</xdr:colOff>
          <xdr:row>7</xdr:row>
          <xdr:rowOff>238125</xdr:rowOff>
        </xdr:to>
        <xdr:sp macro="" textlink="">
          <xdr:nvSpPr>
            <xdr:cNvPr id="8210" name="Drop Down 18" hidden="1">
              <a:extLst>
                <a:ext uri="{63B3BB69-23CF-44E3-9099-C40C66FF867C}">
                  <a14:compatExt spid="_x0000_s8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9</xdr:row>
          <xdr:rowOff>19050</xdr:rowOff>
        </xdr:from>
        <xdr:to>
          <xdr:col>13</xdr:col>
          <xdr:colOff>809625</xdr:colOff>
          <xdr:row>9</xdr:row>
          <xdr:rowOff>228600</xdr:rowOff>
        </xdr:to>
        <xdr:sp macro="" textlink="">
          <xdr:nvSpPr>
            <xdr:cNvPr id="8211" name="Drop Down 19" hidden="1">
              <a:extLst>
                <a:ext uri="{63B3BB69-23CF-44E3-9099-C40C66FF867C}">
                  <a14:compatExt spid="_x0000_s8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8</xdr:row>
          <xdr:rowOff>19050</xdr:rowOff>
        </xdr:from>
        <xdr:to>
          <xdr:col>13</xdr:col>
          <xdr:colOff>800100</xdr:colOff>
          <xdr:row>8</xdr:row>
          <xdr:rowOff>228600</xdr:rowOff>
        </xdr:to>
        <xdr:sp macro="" textlink="">
          <xdr:nvSpPr>
            <xdr:cNvPr id="8212" name="Drop Down 20" hidden="1">
              <a:extLst>
                <a:ext uri="{63B3BB69-23CF-44E3-9099-C40C66FF867C}">
                  <a14:compatExt spid="_x0000_s8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10</xdr:row>
          <xdr:rowOff>28575</xdr:rowOff>
        </xdr:from>
        <xdr:to>
          <xdr:col>13</xdr:col>
          <xdr:colOff>800100</xdr:colOff>
          <xdr:row>10</xdr:row>
          <xdr:rowOff>228600</xdr:rowOff>
        </xdr:to>
        <xdr:sp macro="" textlink="">
          <xdr:nvSpPr>
            <xdr:cNvPr id="8213" name="Drop Down 21" hidden="1">
              <a:extLst>
                <a:ext uri="{63B3BB69-23CF-44E3-9099-C40C66FF867C}">
                  <a14:compatExt spid="_x0000_s8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</xdr:row>
          <xdr:rowOff>28575</xdr:rowOff>
        </xdr:from>
        <xdr:to>
          <xdr:col>2</xdr:col>
          <xdr:colOff>0</xdr:colOff>
          <xdr:row>7</xdr:row>
          <xdr:rowOff>228600</xdr:rowOff>
        </xdr:to>
        <xdr:sp macro="" textlink="">
          <xdr:nvSpPr>
            <xdr:cNvPr id="8215" name="Drop Down 23" hidden="1">
              <a:extLst>
                <a:ext uri="{63B3BB69-23CF-44E3-9099-C40C66FF867C}">
                  <a14:compatExt spid="_x0000_s8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8</xdr:row>
          <xdr:rowOff>28575</xdr:rowOff>
        </xdr:from>
        <xdr:to>
          <xdr:col>2</xdr:col>
          <xdr:colOff>0</xdr:colOff>
          <xdr:row>8</xdr:row>
          <xdr:rowOff>228600</xdr:rowOff>
        </xdr:to>
        <xdr:sp macro="" textlink="">
          <xdr:nvSpPr>
            <xdr:cNvPr id="8219" name="Drop Down 27" hidden="1">
              <a:extLst>
                <a:ext uri="{63B3BB69-23CF-44E3-9099-C40C66FF867C}">
                  <a14:compatExt spid="_x0000_s8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9</xdr:row>
          <xdr:rowOff>28575</xdr:rowOff>
        </xdr:from>
        <xdr:to>
          <xdr:col>2</xdr:col>
          <xdr:colOff>0</xdr:colOff>
          <xdr:row>9</xdr:row>
          <xdr:rowOff>228600</xdr:rowOff>
        </xdr:to>
        <xdr:sp macro="" textlink="">
          <xdr:nvSpPr>
            <xdr:cNvPr id="8220" name="Drop Down 28" hidden="1">
              <a:extLst>
                <a:ext uri="{63B3BB69-23CF-44E3-9099-C40C66FF867C}">
                  <a14:compatExt spid="_x0000_s8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10</xdr:row>
          <xdr:rowOff>28575</xdr:rowOff>
        </xdr:from>
        <xdr:to>
          <xdr:col>2</xdr:col>
          <xdr:colOff>0</xdr:colOff>
          <xdr:row>10</xdr:row>
          <xdr:rowOff>228600</xdr:rowOff>
        </xdr:to>
        <xdr:sp macro="" textlink="">
          <xdr:nvSpPr>
            <xdr:cNvPr id="8221" name="Drop Down 29" hidden="1">
              <a:extLst>
                <a:ext uri="{63B3BB69-23CF-44E3-9099-C40C66FF867C}">
                  <a14:compatExt spid="_x0000_s8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11</xdr:row>
          <xdr:rowOff>19050</xdr:rowOff>
        </xdr:from>
        <xdr:to>
          <xdr:col>12</xdr:col>
          <xdr:colOff>1038225</xdr:colOff>
          <xdr:row>11</xdr:row>
          <xdr:rowOff>228600</xdr:rowOff>
        </xdr:to>
        <xdr:sp macro="" textlink="">
          <xdr:nvSpPr>
            <xdr:cNvPr id="8222" name="Drop Down 30" hidden="1">
              <a:extLst>
                <a:ext uri="{63B3BB69-23CF-44E3-9099-C40C66FF867C}">
                  <a14:compatExt spid="_x0000_s8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12</xdr:row>
          <xdr:rowOff>19050</xdr:rowOff>
        </xdr:from>
        <xdr:to>
          <xdr:col>12</xdr:col>
          <xdr:colOff>1038225</xdr:colOff>
          <xdr:row>12</xdr:row>
          <xdr:rowOff>228600</xdr:rowOff>
        </xdr:to>
        <xdr:sp macro="" textlink="">
          <xdr:nvSpPr>
            <xdr:cNvPr id="8223" name="Drop Down 31" hidden="1">
              <a:extLst>
                <a:ext uri="{63B3BB69-23CF-44E3-9099-C40C66FF867C}">
                  <a14:compatExt spid="_x0000_s8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13</xdr:row>
          <xdr:rowOff>19050</xdr:rowOff>
        </xdr:from>
        <xdr:to>
          <xdr:col>12</xdr:col>
          <xdr:colOff>1038225</xdr:colOff>
          <xdr:row>13</xdr:row>
          <xdr:rowOff>228600</xdr:rowOff>
        </xdr:to>
        <xdr:sp macro="" textlink="">
          <xdr:nvSpPr>
            <xdr:cNvPr id="8224" name="Drop Down 32" hidden="1">
              <a:extLst>
                <a:ext uri="{63B3BB69-23CF-44E3-9099-C40C66FF867C}">
                  <a14:compatExt spid="_x0000_s8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14</xdr:row>
          <xdr:rowOff>19050</xdr:rowOff>
        </xdr:from>
        <xdr:to>
          <xdr:col>12</xdr:col>
          <xdr:colOff>1038225</xdr:colOff>
          <xdr:row>14</xdr:row>
          <xdr:rowOff>228600</xdr:rowOff>
        </xdr:to>
        <xdr:sp macro="" textlink="">
          <xdr:nvSpPr>
            <xdr:cNvPr id="8225" name="Drop Down 33" hidden="1">
              <a:extLst>
                <a:ext uri="{63B3BB69-23CF-44E3-9099-C40C66FF867C}">
                  <a14:compatExt spid="_x0000_s8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15</xdr:row>
          <xdr:rowOff>19050</xdr:rowOff>
        </xdr:from>
        <xdr:to>
          <xdr:col>12</xdr:col>
          <xdr:colOff>1038225</xdr:colOff>
          <xdr:row>15</xdr:row>
          <xdr:rowOff>228600</xdr:rowOff>
        </xdr:to>
        <xdr:sp macro="" textlink="">
          <xdr:nvSpPr>
            <xdr:cNvPr id="8226" name="Drop Down 34" hidden="1">
              <a:extLst>
                <a:ext uri="{63B3BB69-23CF-44E3-9099-C40C66FF867C}">
                  <a14:compatExt spid="_x0000_s8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16</xdr:row>
          <xdr:rowOff>19050</xdr:rowOff>
        </xdr:from>
        <xdr:to>
          <xdr:col>12</xdr:col>
          <xdr:colOff>1038225</xdr:colOff>
          <xdr:row>16</xdr:row>
          <xdr:rowOff>228600</xdr:rowOff>
        </xdr:to>
        <xdr:sp macro="" textlink="">
          <xdr:nvSpPr>
            <xdr:cNvPr id="8227" name="Drop Down 35" hidden="1">
              <a:extLst>
                <a:ext uri="{63B3BB69-23CF-44E3-9099-C40C66FF867C}">
                  <a14:compatExt spid="_x0000_s8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17</xdr:row>
          <xdr:rowOff>19050</xdr:rowOff>
        </xdr:from>
        <xdr:to>
          <xdr:col>12</xdr:col>
          <xdr:colOff>1038225</xdr:colOff>
          <xdr:row>17</xdr:row>
          <xdr:rowOff>228600</xdr:rowOff>
        </xdr:to>
        <xdr:sp macro="" textlink="">
          <xdr:nvSpPr>
            <xdr:cNvPr id="8228" name="Drop Down 36" hidden="1">
              <a:extLst>
                <a:ext uri="{63B3BB69-23CF-44E3-9099-C40C66FF867C}">
                  <a14:compatExt spid="_x0000_s8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18</xdr:row>
          <xdr:rowOff>19050</xdr:rowOff>
        </xdr:from>
        <xdr:to>
          <xdr:col>12</xdr:col>
          <xdr:colOff>1038225</xdr:colOff>
          <xdr:row>18</xdr:row>
          <xdr:rowOff>228600</xdr:rowOff>
        </xdr:to>
        <xdr:sp macro="" textlink="">
          <xdr:nvSpPr>
            <xdr:cNvPr id="8229" name="Drop Down 37" hidden="1">
              <a:extLst>
                <a:ext uri="{63B3BB69-23CF-44E3-9099-C40C66FF867C}">
                  <a14:compatExt spid="_x0000_s8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19</xdr:row>
          <xdr:rowOff>19050</xdr:rowOff>
        </xdr:from>
        <xdr:to>
          <xdr:col>12</xdr:col>
          <xdr:colOff>1038225</xdr:colOff>
          <xdr:row>19</xdr:row>
          <xdr:rowOff>228600</xdr:rowOff>
        </xdr:to>
        <xdr:sp macro="" textlink="">
          <xdr:nvSpPr>
            <xdr:cNvPr id="8230" name="Drop Down 38" hidden="1">
              <a:extLst>
                <a:ext uri="{63B3BB69-23CF-44E3-9099-C40C66FF867C}">
                  <a14:compatExt spid="_x0000_s8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20</xdr:row>
          <xdr:rowOff>19050</xdr:rowOff>
        </xdr:from>
        <xdr:to>
          <xdr:col>12</xdr:col>
          <xdr:colOff>1038225</xdr:colOff>
          <xdr:row>20</xdr:row>
          <xdr:rowOff>228600</xdr:rowOff>
        </xdr:to>
        <xdr:sp macro="" textlink="">
          <xdr:nvSpPr>
            <xdr:cNvPr id="8231" name="Drop Down 39" hidden="1">
              <a:extLst>
                <a:ext uri="{63B3BB69-23CF-44E3-9099-C40C66FF867C}">
                  <a14:compatExt spid="_x0000_s8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21</xdr:row>
          <xdr:rowOff>19050</xdr:rowOff>
        </xdr:from>
        <xdr:to>
          <xdr:col>12</xdr:col>
          <xdr:colOff>1038225</xdr:colOff>
          <xdr:row>21</xdr:row>
          <xdr:rowOff>228600</xdr:rowOff>
        </xdr:to>
        <xdr:sp macro="" textlink="">
          <xdr:nvSpPr>
            <xdr:cNvPr id="8232" name="Drop Down 40" hidden="1">
              <a:extLst>
                <a:ext uri="{63B3BB69-23CF-44E3-9099-C40C66FF867C}">
                  <a14:compatExt spid="_x0000_s8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22</xdr:row>
          <xdr:rowOff>19050</xdr:rowOff>
        </xdr:from>
        <xdr:to>
          <xdr:col>12</xdr:col>
          <xdr:colOff>1038225</xdr:colOff>
          <xdr:row>22</xdr:row>
          <xdr:rowOff>228600</xdr:rowOff>
        </xdr:to>
        <xdr:sp macro="" textlink="">
          <xdr:nvSpPr>
            <xdr:cNvPr id="8233" name="Drop Down 41" hidden="1">
              <a:extLst>
                <a:ext uri="{63B3BB69-23CF-44E3-9099-C40C66FF867C}">
                  <a14:compatExt spid="_x0000_s8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11</xdr:row>
          <xdr:rowOff>28575</xdr:rowOff>
        </xdr:from>
        <xdr:to>
          <xdr:col>2</xdr:col>
          <xdr:colOff>0</xdr:colOff>
          <xdr:row>11</xdr:row>
          <xdr:rowOff>228600</xdr:rowOff>
        </xdr:to>
        <xdr:sp macro="" textlink="">
          <xdr:nvSpPr>
            <xdr:cNvPr id="8234" name="Drop Down 42" hidden="1">
              <a:extLst>
                <a:ext uri="{63B3BB69-23CF-44E3-9099-C40C66FF867C}">
                  <a14:compatExt spid="_x0000_s8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12</xdr:row>
          <xdr:rowOff>28575</xdr:rowOff>
        </xdr:from>
        <xdr:to>
          <xdr:col>2</xdr:col>
          <xdr:colOff>0</xdr:colOff>
          <xdr:row>12</xdr:row>
          <xdr:rowOff>228600</xdr:rowOff>
        </xdr:to>
        <xdr:sp macro="" textlink="">
          <xdr:nvSpPr>
            <xdr:cNvPr id="8235" name="Drop Down 43" hidden="1">
              <a:extLst>
                <a:ext uri="{63B3BB69-23CF-44E3-9099-C40C66FF867C}">
                  <a14:compatExt spid="_x0000_s8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13</xdr:row>
          <xdr:rowOff>28575</xdr:rowOff>
        </xdr:from>
        <xdr:to>
          <xdr:col>2</xdr:col>
          <xdr:colOff>0</xdr:colOff>
          <xdr:row>13</xdr:row>
          <xdr:rowOff>228600</xdr:rowOff>
        </xdr:to>
        <xdr:sp macro="" textlink="">
          <xdr:nvSpPr>
            <xdr:cNvPr id="8236" name="Drop Down 44" hidden="1">
              <a:extLst>
                <a:ext uri="{63B3BB69-23CF-44E3-9099-C40C66FF867C}">
                  <a14:compatExt spid="_x0000_s8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14</xdr:row>
          <xdr:rowOff>28575</xdr:rowOff>
        </xdr:from>
        <xdr:to>
          <xdr:col>2</xdr:col>
          <xdr:colOff>0</xdr:colOff>
          <xdr:row>14</xdr:row>
          <xdr:rowOff>228600</xdr:rowOff>
        </xdr:to>
        <xdr:sp macro="" textlink="">
          <xdr:nvSpPr>
            <xdr:cNvPr id="8237" name="Drop Down 45" hidden="1">
              <a:extLst>
                <a:ext uri="{63B3BB69-23CF-44E3-9099-C40C66FF867C}">
                  <a14:compatExt spid="_x0000_s8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15</xdr:row>
          <xdr:rowOff>28575</xdr:rowOff>
        </xdr:from>
        <xdr:to>
          <xdr:col>2</xdr:col>
          <xdr:colOff>0</xdr:colOff>
          <xdr:row>15</xdr:row>
          <xdr:rowOff>228600</xdr:rowOff>
        </xdr:to>
        <xdr:sp macro="" textlink="">
          <xdr:nvSpPr>
            <xdr:cNvPr id="8238" name="Drop Down 46" hidden="1">
              <a:extLst>
                <a:ext uri="{63B3BB69-23CF-44E3-9099-C40C66FF867C}">
                  <a14:compatExt spid="_x0000_s8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16</xdr:row>
          <xdr:rowOff>28575</xdr:rowOff>
        </xdr:from>
        <xdr:to>
          <xdr:col>2</xdr:col>
          <xdr:colOff>0</xdr:colOff>
          <xdr:row>16</xdr:row>
          <xdr:rowOff>228600</xdr:rowOff>
        </xdr:to>
        <xdr:sp macro="" textlink="">
          <xdr:nvSpPr>
            <xdr:cNvPr id="8239" name="Drop Down 47" hidden="1">
              <a:extLst>
                <a:ext uri="{63B3BB69-23CF-44E3-9099-C40C66FF867C}">
                  <a14:compatExt spid="_x0000_s8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17</xdr:row>
          <xdr:rowOff>28575</xdr:rowOff>
        </xdr:from>
        <xdr:to>
          <xdr:col>2</xdr:col>
          <xdr:colOff>0</xdr:colOff>
          <xdr:row>17</xdr:row>
          <xdr:rowOff>228600</xdr:rowOff>
        </xdr:to>
        <xdr:sp macro="" textlink="">
          <xdr:nvSpPr>
            <xdr:cNvPr id="8240" name="Drop Down 48" hidden="1">
              <a:extLst>
                <a:ext uri="{63B3BB69-23CF-44E3-9099-C40C66FF867C}">
                  <a14:compatExt spid="_x0000_s8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18</xdr:row>
          <xdr:rowOff>28575</xdr:rowOff>
        </xdr:from>
        <xdr:to>
          <xdr:col>2</xdr:col>
          <xdr:colOff>0</xdr:colOff>
          <xdr:row>18</xdr:row>
          <xdr:rowOff>228600</xdr:rowOff>
        </xdr:to>
        <xdr:sp macro="" textlink="">
          <xdr:nvSpPr>
            <xdr:cNvPr id="8241" name="Drop Down 49" hidden="1">
              <a:extLst>
                <a:ext uri="{63B3BB69-23CF-44E3-9099-C40C66FF867C}">
                  <a14:compatExt spid="_x0000_s8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19</xdr:row>
          <xdr:rowOff>28575</xdr:rowOff>
        </xdr:from>
        <xdr:to>
          <xdr:col>2</xdr:col>
          <xdr:colOff>0</xdr:colOff>
          <xdr:row>19</xdr:row>
          <xdr:rowOff>228600</xdr:rowOff>
        </xdr:to>
        <xdr:sp macro="" textlink="">
          <xdr:nvSpPr>
            <xdr:cNvPr id="8242" name="Drop Down 50" hidden="1">
              <a:extLst>
                <a:ext uri="{63B3BB69-23CF-44E3-9099-C40C66FF867C}">
                  <a14:compatExt spid="_x0000_s8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20</xdr:row>
          <xdr:rowOff>28575</xdr:rowOff>
        </xdr:from>
        <xdr:to>
          <xdr:col>2</xdr:col>
          <xdr:colOff>0</xdr:colOff>
          <xdr:row>20</xdr:row>
          <xdr:rowOff>228600</xdr:rowOff>
        </xdr:to>
        <xdr:sp macro="" textlink="">
          <xdr:nvSpPr>
            <xdr:cNvPr id="8243" name="Drop Down 51" hidden="1">
              <a:extLst>
                <a:ext uri="{63B3BB69-23CF-44E3-9099-C40C66FF867C}">
                  <a14:compatExt spid="_x0000_s8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21</xdr:row>
          <xdr:rowOff>28575</xdr:rowOff>
        </xdr:from>
        <xdr:to>
          <xdr:col>2</xdr:col>
          <xdr:colOff>0</xdr:colOff>
          <xdr:row>21</xdr:row>
          <xdr:rowOff>228600</xdr:rowOff>
        </xdr:to>
        <xdr:sp macro="" textlink="">
          <xdr:nvSpPr>
            <xdr:cNvPr id="8244" name="Drop Down 52" hidden="1">
              <a:extLst>
                <a:ext uri="{63B3BB69-23CF-44E3-9099-C40C66FF867C}">
                  <a14:compatExt spid="_x0000_s8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22</xdr:row>
          <xdr:rowOff>28575</xdr:rowOff>
        </xdr:from>
        <xdr:to>
          <xdr:col>2</xdr:col>
          <xdr:colOff>0</xdr:colOff>
          <xdr:row>22</xdr:row>
          <xdr:rowOff>228600</xdr:rowOff>
        </xdr:to>
        <xdr:sp macro="" textlink="">
          <xdr:nvSpPr>
            <xdr:cNvPr id="8245" name="Drop Down 53" hidden="1">
              <a:extLst>
                <a:ext uri="{63B3BB69-23CF-44E3-9099-C40C66FF867C}">
                  <a14:compatExt spid="_x0000_s8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11</xdr:row>
          <xdr:rowOff>28575</xdr:rowOff>
        </xdr:from>
        <xdr:to>
          <xdr:col>13</xdr:col>
          <xdr:colOff>800100</xdr:colOff>
          <xdr:row>11</xdr:row>
          <xdr:rowOff>228600</xdr:rowOff>
        </xdr:to>
        <xdr:sp macro="" textlink="">
          <xdr:nvSpPr>
            <xdr:cNvPr id="8246" name="Drop Down 54" hidden="1">
              <a:extLst>
                <a:ext uri="{63B3BB69-23CF-44E3-9099-C40C66FF867C}">
                  <a14:compatExt spid="_x0000_s8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12</xdr:row>
          <xdr:rowOff>28575</xdr:rowOff>
        </xdr:from>
        <xdr:to>
          <xdr:col>13</xdr:col>
          <xdr:colOff>800100</xdr:colOff>
          <xdr:row>12</xdr:row>
          <xdr:rowOff>228600</xdr:rowOff>
        </xdr:to>
        <xdr:sp macro="" textlink="">
          <xdr:nvSpPr>
            <xdr:cNvPr id="8247" name="Drop Down 55" hidden="1">
              <a:extLst>
                <a:ext uri="{63B3BB69-23CF-44E3-9099-C40C66FF867C}">
                  <a14:compatExt spid="_x0000_s8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13</xdr:row>
          <xdr:rowOff>28575</xdr:rowOff>
        </xdr:from>
        <xdr:to>
          <xdr:col>13</xdr:col>
          <xdr:colOff>800100</xdr:colOff>
          <xdr:row>13</xdr:row>
          <xdr:rowOff>228600</xdr:rowOff>
        </xdr:to>
        <xdr:sp macro="" textlink="">
          <xdr:nvSpPr>
            <xdr:cNvPr id="8248" name="Drop Down 56" hidden="1">
              <a:extLst>
                <a:ext uri="{63B3BB69-23CF-44E3-9099-C40C66FF867C}">
                  <a14:compatExt spid="_x0000_s8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14</xdr:row>
          <xdr:rowOff>28575</xdr:rowOff>
        </xdr:from>
        <xdr:to>
          <xdr:col>13</xdr:col>
          <xdr:colOff>800100</xdr:colOff>
          <xdr:row>14</xdr:row>
          <xdr:rowOff>228600</xdr:rowOff>
        </xdr:to>
        <xdr:sp macro="" textlink="">
          <xdr:nvSpPr>
            <xdr:cNvPr id="8249" name="Drop Down 57" hidden="1">
              <a:extLst>
                <a:ext uri="{63B3BB69-23CF-44E3-9099-C40C66FF867C}">
                  <a14:compatExt spid="_x0000_s8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15</xdr:row>
          <xdr:rowOff>28575</xdr:rowOff>
        </xdr:from>
        <xdr:to>
          <xdr:col>13</xdr:col>
          <xdr:colOff>800100</xdr:colOff>
          <xdr:row>15</xdr:row>
          <xdr:rowOff>228600</xdr:rowOff>
        </xdr:to>
        <xdr:sp macro="" textlink="">
          <xdr:nvSpPr>
            <xdr:cNvPr id="8250" name="Drop Down 58" hidden="1">
              <a:extLst>
                <a:ext uri="{63B3BB69-23CF-44E3-9099-C40C66FF867C}">
                  <a14:compatExt spid="_x0000_s8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16</xdr:row>
          <xdr:rowOff>28575</xdr:rowOff>
        </xdr:from>
        <xdr:to>
          <xdr:col>13</xdr:col>
          <xdr:colOff>800100</xdr:colOff>
          <xdr:row>16</xdr:row>
          <xdr:rowOff>228600</xdr:rowOff>
        </xdr:to>
        <xdr:sp macro="" textlink="">
          <xdr:nvSpPr>
            <xdr:cNvPr id="8251" name="Drop Down 59" hidden="1">
              <a:extLst>
                <a:ext uri="{63B3BB69-23CF-44E3-9099-C40C66FF867C}">
                  <a14:compatExt spid="_x0000_s8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17</xdr:row>
          <xdr:rowOff>28575</xdr:rowOff>
        </xdr:from>
        <xdr:to>
          <xdr:col>13</xdr:col>
          <xdr:colOff>800100</xdr:colOff>
          <xdr:row>17</xdr:row>
          <xdr:rowOff>228600</xdr:rowOff>
        </xdr:to>
        <xdr:sp macro="" textlink="">
          <xdr:nvSpPr>
            <xdr:cNvPr id="8252" name="Drop Down 60" hidden="1">
              <a:extLst>
                <a:ext uri="{63B3BB69-23CF-44E3-9099-C40C66FF867C}">
                  <a14:compatExt spid="_x0000_s8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18</xdr:row>
          <xdr:rowOff>28575</xdr:rowOff>
        </xdr:from>
        <xdr:to>
          <xdr:col>13</xdr:col>
          <xdr:colOff>800100</xdr:colOff>
          <xdr:row>18</xdr:row>
          <xdr:rowOff>228600</xdr:rowOff>
        </xdr:to>
        <xdr:sp macro="" textlink="">
          <xdr:nvSpPr>
            <xdr:cNvPr id="8253" name="Drop Down 61" hidden="1">
              <a:extLst>
                <a:ext uri="{63B3BB69-23CF-44E3-9099-C40C66FF867C}">
                  <a14:compatExt spid="_x0000_s8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19</xdr:row>
          <xdr:rowOff>28575</xdr:rowOff>
        </xdr:from>
        <xdr:to>
          <xdr:col>13</xdr:col>
          <xdr:colOff>800100</xdr:colOff>
          <xdr:row>19</xdr:row>
          <xdr:rowOff>228600</xdr:rowOff>
        </xdr:to>
        <xdr:sp macro="" textlink="">
          <xdr:nvSpPr>
            <xdr:cNvPr id="8254" name="Drop Down 62" hidden="1">
              <a:extLst>
                <a:ext uri="{63B3BB69-23CF-44E3-9099-C40C66FF867C}">
                  <a14:compatExt spid="_x0000_s8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20</xdr:row>
          <xdr:rowOff>28575</xdr:rowOff>
        </xdr:from>
        <xdr:to>
          <xdr:col>13</xdr:col>
          <xdr:colOff>800100</xdr:colOff>
          <xdr:row>20</xdr:row>
          <xdr:rowOff>228600</xdr:rowOff>
        </xdr:to>
        <xdr:sp macro="" textlink="">
          <xdr:nvSpPr>
            <xdr:cNvPr id="8255" name="Drop Down 63" hidden="1">
              <a:extLst>
                <a:ext uri="{63B3BB69-23CF-44E3-9099-C40C66FF867C}">
                  <a14:compatExt spid="_x0000_s8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21</xdr:row>
          <xdr:rowOff>28575</xdr:rowOff>
        </xdr:from>
        <xdr:to>
          <xdr:col>13</xdr:col>
          <xdr:colOff>800100</xdr:colOff>
          <xdr:row>21</xdr:row>
          <xdr:rowOff>228600</xdr:rowOff>
        </xdr:to>
        <xdr:sp macro="" textlink="">
          <xdr:nvSpPr>
            <xdr:cNvPr id="8256" name="Drop Down 64" hidden="1">
              <a:extLst>
                <a:ext uri="{63B3BB69-23CF-44E3-9099-C40C66FF867C}">
                  <a14:compatExt spid="_x0000_s8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22</xdr:row>
          <xdr:rowOff>28575</xdr:rowOff>
        </xdr:from>
        <xdr:to>
          <xdr:col>13</xdr:col>
          <xdr:colOff>800100</xdr:colOff>
          <xdr:row>22</xdr:row>
          <xdr:rowOff>228600</xdr:rowOff>
        </xdr:to>
        <xdr:sp macro="" textlink="">
          <xdr:nvSpPr>
            <xdr:cNvPr id="8257" name="Drop Down 65" hidden="1">
              <a:extLst>
                <a:ext uri="{63B3BB69-23CF-44E3-9099-C40C66FF867C}">
                  <a14:compatExt spid="_x0000_s8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25</xdr:row>
          <xdr:rowOff>228600</xdr:rowOff>
        </xdr:from>
        <xdr:to>
          <xdr:col>1</xdr:col>
          <xdr:colOff>838200</xdr:colOff>
          <xdr:row>29</xdr:row>
          <xdr:rowOff>28575</xdr:rowOff>
        </xdr:to>
        <xdr:sp macro="" textlink="">
          <xdr:nvSpPr>
            <xdr:cNvPr id="8273" name="Button 81" hidden="1">
              <a:extLst>
                <a:ext uri="{63B3BB69-23CF-44E3-9099-C40C66FF867C}">
                  <a14:compatExt spid="_x0000_s8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305819</xdr:colOff>
      <xdr:row>0</xdr:row>
      <xdr:rowOff>180975</xdr:rowOff>
    </xdr:from>
    <xdr:to>
      <xdr:col>2</xdr:col>
      <xdr:colOff>629519</xdr:colOff>
      <xdr:row>2</xdr:row>
      <xdr:rowOff>57150</xdr:rowOff>
    </xdr:to>
    <xdr:pic>
      <xdr:nvPicPr>
        <xdr:cNvPr id="2" name="Image 1" descr="Logo Techpli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5819" y="180975"/>
          <a:ext cx="2419200" cy="7524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4</xdr:row>
          <xdr:rowOff>19050</xdr:rowOff>
        </xdr:from>
        <xdr:to>
          <xdr:col>1</xdr:col>
          <xdr:colOff>895350</xdr:colOff>
          <xdr:row>22</xdr:row>
          <xdr:rowOff>19050</xdr:rowOff>
        </xdr:to>
        <xdr:pic>
          <xdr:nvPicPr>
            <xdr:cNvPr id="7169" name="Picture 1"/>
            <xdr:cNvPicPr>
              <a:picLocks noChangeAspect="1" noChangeArrowheads="1"/>
              <a:extLst>
                <a:ext uri="{84589F7E-364E-4C9E-8A38-B11213B215E9}">
                  <a14:cameraTool cellRange="Profil1" spid="_x0000_s722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625" y="781050"/>
              <a:ext cx="4333875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8</xdr:row>
          <xdr:rowOff>0</xdr:rowOff>
        </xdr:from>
        <xdr:to>
          <xdr:col>1</xdr:col>
          <xdr:colOff>914400</xdr:colOff>
          <xdr:row>30</xdr:row>
          <xdr:rowOff>0</xdr:rowOff>
        </xdr:to>
        <xdr:pic>
          <xdr:nvPicPr>
            <xdr:cNvPr id="7170" name="Picture 2"/>
            <xdr:cNvPicPr>
              <a:picLocks noChangeAspect="1" noChangeArrowheads="1"/>
              <a:extLst>
                <a:ext uri="{84589F7E-364E-4C9E-8A38-B11213B215E9}">
                  <a14:cameraTool cellRange="Profil2" spid="_x0000_s722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6675" y="2286000"/>
              <a:ext cx="4333875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8</xdr:row>
          <xdr:rowOff>0</xdr:rowOff>
        </xdr:from>
        <xdr:to>
          <xdr:col>1</xdr:col>
          <xdr:colOff>914400</xdr:colOff>
          <xdr:row>30</xdr:row>
          <xdr:rowOff>0</xdr:rowOff>
        </xdr:to>
        <xdr:pic>
          <xdr:nvPicPr>
            <xdr:cNvPr id="7171" name="Picture 3"/>
            <xdr:cNvPicPr>
              <a:picLocks noChangeAspect="1" noChangeArrowheads="1"/>
              <a:extLst>
                <a:ext uri="{84589F7E-364E-4C9E-8A38-B11213B215E9}">
                  <a14:cameraTool cellRange="Profil3" spid="_x0000_s7223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6675" y="2286000"/>
              <a:ext cx="4333875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8</xdr:row>
          <xdr:rowOff>0</xdr:rowOff>
        </xdr:from>
        <xdr:to>
          <xdr:col>1</xdr:col>
          <xdr:colOff>933450</xdr:colOff>
          <xdr:row>30</xdr:row>
          <xdr:rowOff>0</xdr:rowOff>
        </xdr:to>
        <xdr:pic>
          <xdr:nvPicPr>
            <xdr:cNvPr id="7172" name="Picture 4"/>
            <xdr:cNvPicPr>
              <a:picLocks noChangeAspect="1" noChangeArrowheads="1"/>
              <a:extLst>
                <a:ext uri="{84589F7E-364E-4C9E-8A38-B11213B215E9}">
                  <a14:cameraTool cellRange="Profil4" spid="_x0000_s722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85725" y="2286000"/>
              <a:ext cx="4333875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4</xdr:row>
          <xdr:rowOff>0</xdr:rowOff>
        </xdr:from>
        <xdr:to>
          <xdr:col>1</xdr:col>
          <xdr:colOff>895350</xdr:colOff>
          <xdr:row>30</xdr:row>
          <xdr:rowOff>0</xdr:rowOff>
        </xdr:to>
        <xdr:pic>
          <xdr:nvPicPr>
            <xdr:cNvPr id="11265" name="Picture 1"/>
            <xdr:cNvPicPr>
              <a:picLocks noChangeAspect="1" noChangeArrowheads="1"/>
              <a:extLst>
                <a:ext uri="{84589F7E-364E-4C9E-8A38-B11213B215E9}">
                  <a14:cameraTool cellRange="Profil5" spid="_x0000_s1131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625" y="762000"/>
              <a:ext cx="4333875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4</xdr:row>
          <xdr:rowOff>0</xdr:rowOff>
        </xdr:from>
        <xdr:to>
          <xdr:col>1</xdr:col>
          <xdr:colOff>914400</xdr:colOff>
          <xdr:row>30</xdr:row>
          <xdr:rowOff>0</xdr:rowOff>
        </xdr:to>
        <xdr:pic>
          <xdr:nvPicPr>
            <xdr:cNvPr id="11266" name="Picture 2"/>
            <xdr:cNvPicPr>
              <a:picLocks noChangeAspect="1" noChangeArrowheads="1"/>
              <a:extLst>
                <a:ext uri="{84589F7E-364E-4C9E-8A38-B11213B215E9}">
                  <a14:cameraTool cellRange="Profil6" spid="_x0000_s1131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6675" y="762000"/>
              <a:ext cx="4333875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4</xdr:row>
          <xdr:rowOff>0</xdr:rowOff>
        </xdr:from>
        <xdr:to>
          <xdr:col>1</xdr:col>
          <xdr:colOff>914400</xdr:colOff>
          <xdr:row>30</xdr:row>
          <xdr:rowOff>0</xdr:rowOff>
        </xdr:to>
        <xdr:pic>
          <xdr:nvPicPr>
            <xdr:cNvPr id="11267" name="Picture 3"/>
            <xdr:cNvPicPr>
              <a:picLocks noChangeAspect="1" noChangeArrowheads="1"/>
              <a:extLst>
                <a:ext uri="{84589F7E-364E-4C9E-8A38-B11213B215E9}">
                  <a14:cameraTool cellRange="Profil7" spid="_x0000_s1131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6675" y="762000"/>
              <a:ext cx="4333875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4</xdr:row>
          <xdr:rowOff>0</xdr:rowOff>
        </xdr:from>
        <xdr:to>
          <xdr:col>1</xdr:col>
          <xdr:colOff>933450</xdr:colOff>
          <xdr:row>30</xdr:row>
          <xdr:rowOff>0</xdr:rowOff>
        </xdr:to>
        <xdr:pic>
          <xdr:nvPicPr>
            <xdr:cNvPr id="11268" name="Picture 4"/>
            <xdr:cNvPicPr>
              <a:picLocks noChangeAspect="1" noChangeArrowheads="1"/>
              <a:extLst>
                <a:ext uri="{84589F7E-364E-4C9E-8A38-B11213B215E9}">
                  <a14:cameraTool cellRange="Profil8" spid="_x0000_s1132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5725" y="762000"/>
              <a:ext cx="4333875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4</xdr:row>
          <xdr:rowOff>0</xdr:rowOff>
        </xdr:from>
        <xdr:to>
          <xdr:col>1</xdr:col>
          <xdr:colOff>895350</xdr:colOff>
          <xdr:row>30</xdr:row>
          <xdr:rowOff>0</xdr:rowOff>
        </xdr:to>
        <xdr:pic>
          <xdr:nvPicPr>
            <xdr:cNvPr id="12289" name="Picture 1"/>
            <xdr:cNvPicPr>
              <a:picLocks noChangeAspect="1" noChangeArrowheads="1"/>
              <a:extLst>
                <a:ext uri="{84589F7E-364E-4C9E-8A38-B11213B215E9}">
                  <a14:cameraTool cellRange="Profil9" spid="_x0000_s1234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625" y="762000"/>
              <a:ext cx="4333875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4</xdr:row>
          <xdr:rowOff>0</xdr:rowOff>
        </xdr:from>
        <xdr:to>
          <xdr:col>1</xdr:col>
          <xdr:colOff>914400</xdr:colOff>
          <xdr:row>30</xdr:row>
          <xdr:rowOff>0</xdr:rowOff>
        </xdr:to>
        <xdr:pic>
          <xdr:nvPicPr>
            <xdr:cNvPr id="12290" name="Picture 2"/>
            <xdr:cNvPicPr>
              <a:picLocks noChangeAspect="1" noChangeArrowheads="1"/>
              <a:extLst>
                <a:ext uri="{84589F7E-364E-4C9E-8A38-B11213B215E9}">
                  <a14:cameraTool cellRange="Profil10" spid="_x0000_s1234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6675" y="762000"/>
              <a:ext cx="4333875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4</xdr:row>
          <xdr:rowOff>0</xdr:rowOff>
        </xdr:from>
        <xdr:to>
          <xdr:col>1</xdr:col>
          <xdr:colOff>914400</xdr:colOff>
          <xdr:row>30</xdr:row>
          <xdr:rowOff>0</xdr:rowOff>
        </xdr:to>
        <xdr:pic>
          <xdr:nvPicPr>
            <xdr:cNvPr id="12291" name="Picture 3"/>
            <xdr:cNvPicPr>
              <a:picLocks noChangeAspect="1" noChangeArrowheads="1"/>
              <a:extLst>
                <a:ext uri="{84589F7E-364E-4C9E-8A38-B11213B215E9}">
                  <a14:cameraTool cellRange="Profil11" spid="_x0000_s1234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6675" y="762000"/>
              <a:ext cx="4333875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4</xdr:row>
          <xdr:rowOff>0</xdr:rowOff>
        </xdr:from>
        <xdr:to>
          <xdr:col>1</xdr:col>
          <xdr:colOff>933450</xdr:colOff>
          <xdr:row>30</xdr:row>
          <xdr:rowOff>0</xdr:rowOff>
        </xdr:to>
        <xdr:pic>
          <xdr:nvPicPr>
            <xdr:cNvPr id="12292" name="Picture 4"/>
            <xdr:cNvPicPr>
              <a:picLocks noChangeAspect="1" noChangeArrowheads="1"/>
              <a:extLst>
                <a:ext uri="{84589F7E-364E-4C9E-8A38-B11213B215E9}">
                  <a14:cameraTool cellRange="Profil12" spid="_x0000_s1234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5725" y="762000"/>
              <a:ext cx="4333875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4</xdr:row>
          <xdr:rowOff>0</xdr:rowOff>
        </xdr:from>
        <xdr:to>
          <xdr:col>1</xdr:col>
          <xdr:colOff>895350</xdr:colOff>
          <xdr:row>30</xdr:row>
          <xdr:rowOff>0</xdr:rowOff>
        </xdr:to>
        <xdr:pic>
          <xdr:nvPicPr>
            <xdr:cNvPr id="13313" name="Picture 1"/>
            <xdr:cNvPicPr>
              <a:picLocks noChangeAspect="1" noChangeArrowheads="1"/>
              <a:extLst>
                <a:ext uri="{84589F7E-364E-4C9E-8A38-B11213B215E9}">
                  <a14:cameraTool cellRange="Profil13" spid="_x0000_s1336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625" y="762000"/>
              <a:ext cx="4333875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4</xdr:row>
          <xdr:rowOff>0</xdr:rowOff>
        </xdr:from>
        <xdr:to>
          <xdr:col>1</xdr:col>
          <xdr:colOff>914400</xdr:colOff>
          <xdr:row>30</xdr:row>
          <xdr:rowOff>0</xdr:rowOff>
        </xdr:to>
        <xdr:pic>
          <xdr:nvPicPr>
            <xdr:cNvPr id="13314" name="Picture 2"/>
            <xdr:cNvPicPr>
              <a:picLocks noChangeAspect="1" noChangeArrowheads="1"/>
              <a:extLst>
                <a:ext uri="{84589F7E-364E-4C9E-8A38-B11213B215E9}">
                  <a14:cameraTool cellRange="Profil14" spid="_x0000_s1336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6675" y="762000"/>
              <a:ext cx="4333875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4</xdr:row>
          <xdr:rowOff>0</xdr:rowOff>
        </xdr:from>
        <xdr:to>
          <xdr:col>1</xdr:col>
          <xdr:colOff>914400</xdr:colOff>
          <xdr:row>30</xdr:row>
          <xdr:rowOff>0</xdr:rowOff>
        </xdr:to>
        <xdr:pic>
          <xdr:nvPicPr>
            <xdr:cNvPr id="13315" name="Picture 3"/>
            <xdr:cNvPicPr>
              <a:picLocks noChangeAspect="1" noChangeArrowheads="1"/>
              <a:extLst>
                <a:ext uri="{84589F7E-364E-4C9E-8A38-B11213B215E9}">
                  <a14:cameraTool cellRange="Profil15" spid="_x0000_s1336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6675" y="762000"/>
              <a:ext cx="4333875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4</xdr:row>
          <xdr:rowOff>0</xdr:rowOff>
        </xdr:from>
        <xdr:to>
          <xdr:col>1</xdr:col>
          <xdr:colOff>933450</xdr:colOff>
          <xdr:row>30</xdr:row>
          <xdr:rowOff>0</xdr:rowOff>
        </xdr:to>
        <xdr:pic>
          <xdr:nvPicPr>
            <xdr:cNvPr id="13316" name="Picture 4"/>
            <xdr:cNvPicPr>
              <a:picLocks noChangeAspect="1" noChangeArrowheads="1"/>
              <a:extLst>
                <a:ext uri="{84589F7E-364E-4C9E-8A38-B11213B215E9}">
                  <a14:cameraTool cellRange="Profil16" spid="_x0000_s1336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5725" y="762000"/>
              <a:ext cx="4333875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350652</xdr:colOff>
      <xdr:row>0</xdr:row>
      <xdr:rowOff>104775</xdr:rowOff>
    </xdr:from>
    <xdr:to>
      <xdr:col>2</xdr:col>
      <xdr:colOff>3257976</xdr:colOff>
      <xdr:row>0</xdr:row>
      <xdr:rowOff>1876425</xdr:rowOff>
    </xdr:to>
    <xdr:pic>
      <xdr:nvPicPr>
        <xdr:cNvPr id="11" name="Image 10" descr="Plat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36702" y="104775"/>
          <a:ext cx="2907324" cy="1771650"/>
        </a:xfrm>
        <a:prstGeom prst="rect">
          <a:avLst/>
        </a:prstGeom>
      </xdr:spPr>
    </xdr:pic>
    <xdr:clientData/>
  </xdr:twoCellAnchor>
  <xdr:twoCellAnchor editAs="oneCell">
    <xdr:from>
      <xdr:col>2</xdr:col>
      <xdr:colOff>368767</xdr:colOff>
      <xdr:row>1</xdr:row>
      <xdr:rowOff>47625</xdr:rowOff>
    </xdr:from>
    <xdr:to>
      <xdr:col>2</xdr:col>
      <xdr:colOff>3315124</xdr:colOff>
      <xdr:row>1</xdr:row>
      <xdr:rowOff>1867162</xdr:rowOff>
    </xdr:to>
    <xdr:pic>
      <xdr:nvPicPr>
        <xdr:cNvPr id="12" name="Image 11" descr="L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54817" y="1952625"/>
          <a:ext cx="2946357" cy="1819537"/>
        </a:xfrm>
        <a:prstGeom prst="rect">
          <a:avLst/>
        </a:prstGeom>
      </xdr:spPr>
    </xdr:pic>
    <xdr:clientData/>
  </xdr:twoCellAnchor>
  <xdr:twoCellAnchor editAs="oneCell">
    <xdr:from>
      <xdr:col>2</xdr:col>
      <xdr:colOff>295275</xdr:colOff>
      <xdr:row>2</xdr:row>
      <xdr:rowOff>91677</xdr:rowOff>
    </xdr:from>
    <xdr:to>
      <xdr:col>2</xdr:col>
      <xdr:colOff>3467579</xdr:colOff>
      <xdr:row>2</xdr:row>
      <xdr:rowOff>1810008</xdr:rowOff>
    </xdr:to>
    <xdr:pic>
      <xdr:nvPicPr>
        <xdr:cNvPr id="13" name="Image 12" descr="U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81325" y="3901677"/>
          <a:ext cx="3172304" cy="1718331"/>
        </a:xfrm>
        <a:prstGeom prst="rect">
          <a:avLst/>
        </a:prstGeom>
      </xdr:spPr>
    </xdr:pic>
    <xdr:clientData/>
  </xdr:twoCellAnchor>
  <xdr:twoCellAnchor editAs="oneCell">
    <xdr:from>
      <xdr:col>2</xdr:col>
      <xdr:colOff>468994</xdr:colOff>
      <xdr:row>3</xdr:row>
      <xdr:rowOff>76199</xdr:rowOff>
    </xdr:from>
    <xdr:to>
      <xdr:col>2</xdr:col>
      <xdr:colOff>2809876</xdr:colOff>
      <xdr:row>3</xdr:row>
      <xdr:rowOff>1884706</xdr:rowOff>
    </xdr:to>
    <xdr:pic>
      <xdr:nvPicPr>
        <xdr:cNvPr id="14" name="Image 13" descr="Z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55044" y="5791199"/>
          <a:ext cx="2340882" cy="1808507"/>
        </a:xfrm>
        <a:prstGeom prst="rect">
          <a:avLst/>
        </a:prstGeom>
      </xdr:spPr>
    </xdr:pic>
    <xdr:clientData/>
  </xdr:twoCellAnchor>
  <xdr:twoCellAnchor editAs="oneCell">
    <xdr:from>
      <xdr:col>2</xdr:col>
      <xdr:colOff>382940</xdr:colOff>
      <xdr:row>4</xdr:row>
      <xdr:rowOff>28575</xdr:rowOff>
    </xdr:from>
    <xdr:to>
      <xdr:col>2</xdr:col>
      <xdr:colOff>3391423</xdr:colOff>
      <xdr:row>4</xdr:row>
      <xdr:rowOff>1876425</xdr:rowOff>
    </xdr:to>
    <xdr:pic>
      <xdr:nvPicPr>
        <xdr:cNvPr id="15" name="Image 14" descr="Omega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68990" y="7648575"/>
          <a:ext cx="3008483" cy="184785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476250</xdr:colOff>
      <xdr:row>5</xdr:row>
      <xdr:rowOff>28576</xdr:rowOff>
    </xdr:from>
    <xdr:to>
      <xdr:col>2</xdr:col>
      <xdr:colOff>3134174</xdr:colOff>
      <xdr:row>5</xdr:row>
      <xdr:rowOff>1860814</xdr:rowOff>
    </xdr:to>
    <xdr:pic>
      <xdr:nvPicPr>
        <xdr:cNvPr id="16" name="Image 15" descr="Bavette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162300" y="9553576"/>
          <a:ext cx="2657924" cy="1832238"/>
        </a:xfrm>
        <a:prstGeom prst="rect">
          <a:avLst/>
        </a:prstGeom>
      </xdr:spPr>
    </xdr:pic>
    <xdr:clientData/>
  </xdr:twoCellAnchor>
  <xdr:twoCellAnchor editAs="oneCell">
    <xdr:from>
      <xdr:col>2</xdr:col>
      <xdr:colOff>597547</xdr:colOff>
      <xdr:row>7</xdr:row>
      <xdr:rowOff>85725</xdr:rowOff>
    </xdr:from>
    <xdr:to>
      <xdr:col>2</xdr:col>
      <xdr:colOff>3086525</xdr:colOff>
      <xdr:row>7</xdr:row>
      <xdr:rowOff>1866900</xdr:rowOff>
    </xdr:to>
    <xdr:pic>
      <xdr:nvPicPr>
        <xdr:cNvPr id="17" name="Image 16" descr="Bavette simple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283597" y="13420725"/>
          <a:ext cx="2488978" cy="1781175"/>
        </a:xfrm>
        <a:prstGeom prst="rect">
          <a:avLst/>
        </a:prstGeom>
      </xdr:spPr>
    </xdr:pic>
    <xdr:clientData/>
  </xdr:twoCellAnchor>
  <xdr:twoCellAnchor editAs="oneCell">
    <xdr:from>
      <xdr:col>2</xdr:col>
      <xdr:colOff>642995</xdr:colOff>
      <xdr:row>8</xdr:row>
      <xdr:rowOff>123826</xdr:rowOff>
    </xdr:from>
    <xdr:to>
      <xdr:col>2</xdr:col>
      <xdr:colOff>3572341</xdr:colOff>
      <xdr:row>8</xdr:row>
      <xdr:rowOff>1876426</xdr:rowOff>
    </xdr:to>
    <xdr:pic>
      <xdr:nvPicPr>
        <xdr:cNvPr id="18" name="Image 17" descr="Couvertine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329045" y="15363826"/>
          <a:ext cx="2929346" cy="17526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1</xdr:row>
      <xdr:rowOff>0</xdr:rowOff>
    </xdr:from>
    <xdr:to>
      <xdr:col>11</xdr:col>
      <xdr:colOff>352425</xdr:colOff>
      <xdr:row>2</xdr:row>
      <xdr:rowOff>85724</xdr:rowOff>
    </xdr:to>
    <xdr:sp macro="[0]!Transformer" textlink="">
      <xdr:nvSpPr>
        <xdr:cNvPr id="2" name="ZoneTexte 1"/>
        <xdr:cNvSpPr txBox="1"/>
      </xdr:nvSpPr>
      <xdr:spPr>
        <a:xfrm>
          <a:off x="9305925" y="190500"/>
          <a:ext cx="11906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Transformer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Y32"/>
  <sheetViews>
    <sheetView workbookViewId="0">
      <selection activeCell="H2" sqref="H2"/>
    </sheetView>
  </sheetViews>
  <sheetFormatPr baseColWidth="10" defaultColWidth="11.375" defaultRowHeight="20.100000000000001" customHeight="1" x14ac:dyDescent="0.25"/>
  <cols>
    <col min="1" max="2" width="13.75" style="4" customWidth="1"/>
    <col min="3" max="3" width="13.75" style="12" customWidth="1"/>
    <col min="4" max="12" width="13.75" style="4" customWidth="1"/>
    <col min="13" max="13" width="15.875" style="4" customWidth="1"/>
    <col min="14" max="14" width="12.25" style="4" customWidth="1"/>
    <col min="15" max="15" width="12.25" style="50" customWidth="1"/>
    <col min="16" max="23" width="13.75" style="4" customWidth="1"/>
    <col min="24" max="24" width="17.375" style="4" customWidth="1"/>
    <col min="25" max="25" width="13.75" style="4" customWidth="1"/>
    <col min="26" max="16384" width="11.375" style="4"/>
  </cols>
  <sheetData>
    <row r="1" spans="1:25" ht="20.100000000000001" customHeight="1" thickBot="1" x14ac:dyDescent="0.3"/>
    <row r="2" spans="1:25" ht="20.100000000000001" customHeight="1" thickBot="1" x14ac:dyDescent="0.3">
      <c r="A2" s="4" t="s">
        <v>34</v>
      </c>
      <c r="B2" s="13" t="s">
        <v>0</v>
      </c>
      <c r="C2" s="14"/>
      <c r="J2" s="50" t="s">
        <v>124</v>
      </c>
      <c r="L2" s="50" t="s">
        <v>123</v>
      </c>
    </row>
    <row r="3" spans="1:25" ht="20.100000000000001" customHeight="1" thickBot="1" x14ac:dyDescent="0.3">
      <c r="A3" s="4" t="s">
        <v>35</v>
      </c>
      <c r="B3" s="13" t="s">
        <v>9</v>
      </c>
      <c r="C3" s="14"/>
      <c r="J3" s="50" t="s">
        <v>114</v>
      </c>
      <c r="K3" s="14"/>
    </row>
    <row r="4" spans="1:25" ht="20.100000000000001" customHeight="1" thickBot="1" x14ac:dyDescent="0.3">
      <c r="A4" s="4" t="s">
        <v>21</v>
      </c>
      <c r="B4" s="30" t="s">
        <v>136</v>
      </c>
      <c r="C4" s="15"/>
      <c r="D4" s="102"/>
      <c r="F4" s="156" t="s">
        <v>128</v>
      </c>
      <c r="H4" s="102"/>
      <c r="J4" s="50" t="s">
        <v>134</v>
      </c>
      <c r="K4" s="50"/>
      <c r="L4" s="50" t="s">
        <v>135</v>
      </c>
      <c r="P4" s="164" t="s">
        <v>130</v>
      </c>
      <c r="Q4" s="165"/>
      <c r="R4" s="165"/>
      <c r="S4" s="165"/>
      <c r="T4" s="165"/>
      <c r="U4" s="165"/>
      <c r="V4" s="165"/>
      <c r="W4" s="166"/>
    </row>
    <row r="5" spans="1:25" ht="20.100000000000001" customHeight="1" thickBot="1" x14ac:dyDescent="0.3">
      <c r="P5" s="167"/>
      <c r="Q5" s="168"/>
      <c r="R5" s="169"/>
      <c r="S5" s="169"/>
      <c r="T5" s="169"/>
      <c r="U5" s="169"/>
      <c r="V5" s="169"/>
      <c r="W5" s="170"/>
    </row>
    <row r="6" spans="1:25" ht="20.100000000000001" customHeight="1" thickTop="1" thickBot="1" x14ac:dyDescent="0.3">
      <c r="A6" s="14"/>
      <c r="B6" s="159" t="s">
        <v>131</v>
      </c>
      <c r="C6" s="179" t="s">
        <v>50</v>
      </c>
      <c r="D6" s="179" t="s">
        <v>5</v>
      </c>
      <c r="E6" s="187" t="s">
        <v>44</v>
      </c>
      <c r="F6" s="184" t="s">
        <v>43</v>
      </c>
      <c r="G6" s="185"/>
      <c r="H6" s="185"/>
      <c r="I6" s="186"/>
      <c r="J6" s="181" t="s">
        <v>42</v>
      </c>
      <c r="K6" s="182"/>
      <c r="L6" s="183"/>
      <c r="M6" s="171" t="s">
        <v>36</v>
      </c>
      <c r="N6" s="173" t="s">
        <v>15</v>
      </c>
      <c r="O6" s="175" t="s">
        <v>119</v>
      </c>
      <c r="P6" s="189" t="s">
        <v>45</v>
      </c>
      <c r="Q6" s="177" t="s">
        <v>46</v>
      </c>
      <c r="R6" s="131" t="s">
        <v>47</v>
      </c>
      <c r="S6" s="131" t="s">
        <v>47</v>
      </c>
      <c r="T6" s="131" t="s">
        <v>47</v>
      </c>
      <c r="U6" s="131" t="s">
        <v>48</v>
      </c>
      <c r="V6" s="131" t="s">
        <v>48</v>
      </c>
      <c r="W6" s="131" t="s">
        <v>48</v>
      </c>
      <c r="Y6" s="157" t="s">
        <v>132</v>
      </c>
    </row>
    <row r="7" spans="1:25" ht="20.100000000000001" customHeight="1" thickBot="1" x14ac:dyDescent="0.3">
      <c r="A7" s="14"/>
      <c r="B7" s="160"/>
      <c r="C7" s="180"/>
      <c r="D7" s="180"/>
      <c r="E7" s="188"/>
      <c r="F7" s="144" t="s">
        <v>0</v>
      </c>
      <c r="G7" s="141" t="s">
        <v>14</v>
      </c>
      <c r="H7" s="141" t="s">
        <v>1</v>
      </c>
      <c r="I7" s="142" t="s">
        <v>2</v>
      </c>
      <c r="J7" s="143" t="s">
        <v>9</v>
      </c>
      <c r="K7" s="141" t="s">
        <v>72</v>
      </c>
      <c r="L7" s="145" t="s">
        <v>73</v>
      </c>
      <c r="M7" s="172"/>
      <c r="N7" s="174"/>
      <c r="O7" s="176"/>
      <c r="P7" s="190"/>
      <c r="Q7" s="178"/>
      <c r="R7" s="131" t="s">
        <v>74</v>
      </c>
      <c r="S7" s="131" t="s">
        <v>75</v>
      </c>
      <c r="T7" s="131" t="s">
        <v>76</v>
      </c>
      <c r="U7" s="131" t="s">
        <v>74</v>
      </c>
      <c r="V7" s="131" t="s">
        <v>75</v>
      </c>
      <c r="W7" s="131" t="s">
        <v>76</v>
      </c>
      <c r="Y7" s="158"/>
    </row>
    <row r="8" spans="1:25" ht="19.5" customHeight="1" thickTop="1" x14ac:dyDescent="0.25">
      <c r="A8" s="146" t="s">
        <v>10</v>
      </c>
      <c r="B8" s="132"/>
      <c r="C8" s="133" t="s">
        <v>54</v>
      </c>
      <c r="D8" s="133">
        <v>2</v>
      </c>
      <c r="E8" s="134">
        <v>25</v>
      </c>
      <c r="F8" s="132">
        <v>0</v>
      </c>
      <c r="G8" s="133">
        <v>0</v>
      </c>
      <c r="H8" s="133">
        <v>0</v>
      </c>
      <c r="I8" s="134">
        <v>0</v>
      </c>
      <c r="J8" s="132">
        <v>90</v>
      </c>
      <c r="K8" s="133">
        <v>90</v>
      </c>
      <c r="L8" s="138">
        <v>90</v>
      </c>
      <c r="M8" s="140"/>
      <c r="N8" s="133"/>
      <c r="O8" s="134"/>
      <c r="P8" s="92">
        <f>IF(Calcul!E4=1,Calcul!B48,IF(Calcul!E4=2,Calcul!C48,IF(Calcul!E4=3,Calcul!D48,IF(Calcul!E4=4,Calcul!E48,IF(Calcul!E4=5,Calcul!F48,IF(Calcul!E4=6,Calcul!G48,IF(Calcul!E4=7,0,IF(Calcul!E4=8,Calcul!H48,IF(Calcul!E4=9,Calcul!I48)))))))))</f>
        <v>-5</v>
      </c>
      <c r="Q8" s="47">
        <f>E8</f>
        <v>25</v>
      </c>
      <c r="R8" s="47">
        <f>Calcul!H25</f>
        <v>2.5</v>
      </c>
      <c r="S8" s="47">
        <f>Calcul!M25</f>
        <v>2.5</v>
      </c>
      <c r="T8" s="47">
        <f>Calcul!R25</f>
        <v>2.5</v>
      </c>
      <c r="U8" s="47">
        <f t="shared" ref="U8:W23" si="0">MROUND(J8,5)</f>
        <v>90</v>
      </c>
      <c r="V8" s="47">
        <f t="shared" si="0"/>
        <v>90</v>
      </c>
      <c r="W8" s="120">
        <f t="shared" si="0"/>
        <v>90</v>
      </c>
      <c r="Y8" s="82">
        <f>Calcul!E4</f>
        <v>3</v>
      </c>
    </row>
    <row r="9" spans="1:25" ht="20.100000000000001" customHeight="1" x14ac:dyDescent="0.25">
      <c r="A9" s="147" t="s">
        <v>11</v>
      </c>
      <c r="B9" s="124"/>
      <c r="C9" s="113" t="s">
        <v>51</v>
      </c>
      <c r="D9" s="113">
        <v>0</v>
      </c>
      <c r="E9" s="125">
        <v>0</v>
      </c>
      <c r="F9" s="124">
        <v>0</v>
      </c>
      <c r="G9" s="113">
        <v>0</v>
      </c>
      <c r="H9" s="113">
        <v>0</v>
      </c>
      <c r="I9" s="125">
        <v>0</v>
      </c>
      <c r="J9" s="124">
        <v>90</v>
      </c>
      <c r="K9" s="113">
        <v>90</v>
      </c>
      <c r="L9" s="110">
        <v>90</v>
      </c>
      <c r="M9" s="79"/>
      <c r="N9" s="113"/>
      <c r="O9" s="125"/>
      <c r="P9" s="117">
        <f>IF(Calcul!E5=1,Calcul!B49,IF(Calcul!E5=2,Calcul!C49,IF(Calcul!E5=3,Calcul!D49,IF(Calcul!E5=4,Calcul!E49,IF(Calcul!E5=5,Calcul!F49,IF(Calcul!E5=6,Calcul!G49,IF(Calcul!E5=7,0,IF(Calcul!E5=8,Calcul!H49,IF(Calcul!E5=9,Calcul!I49)))))))))</f>
        <v>0</v>
      </c>
      <c r="Q9" s="113">
        <f>E9</f>
        <v>0</v>
      </c>
      <c r="R9" s="113">
        <f>Calcul!H26</f>
        <v>2.5</v>
      </c>
      <c r="S9" s="113">
        <f>Calcul!M26</f>
        <v>2.5</v>
      </c>
      <c r="T9" s="113">
        <f>Calcul!R26</f>
        <v>2.5</v>
      </c>
      <c r="U9" s="113">
        <f t="shared" si="0"/>
        <v>90</v>
      </c>
      <c r="V9" s="113">
        <f t="shared" si="0"/>
        <v>90</v>
      </c>
      <c r="W9" s="121">
        <f t="shared" si="0"/>
        <v>90</v>
      </c>
      <c r="Y9" s="82">
        <f>Calcul!E5</f>
        <v>7</v>
      </c>
    </row>
    <row r="10" spans="1:25" ht="20.100000000000001" customHeight="1" x14ac:dyDescent="0.25">
      <c r="A10" s="147" t="s">
        <v>12</v>
      </c>
      <c r="B10" s="124"/>
      <c r="C10" s="113" t="s">
        <v>52</v>
      </c>
      <c r="D10" s="113">
        <v>0</v>
      </c>
      <c r="E10" s="125">
        <v>0</v>
      </c>
      <c r="F10" s="124">
        <v>0</v>
      </c>
      <c r="G10" s="113">
        <v>0</v>
      </c>
      <c r="H10" s="113">
        <v>0</v>
      </c>
      <c r="I10" s="125">
        <v>0</v>
      </c>
      <c r="J10" s="124">
        <v>90</v>
      </c>
      <c r="K10" s="113">
        <v>90</v>
      </c>
      <c r="L10" s="110">
        <v>90</v>
      </c>
      <c r="M10" s="79"/>
      <c r="N10" s="113"/>
      <c r="O10" s="125"/>
      <c r="P10" s="117">
        <f>IF(Calcul!E6=1,Calcul!B50,IF(Calcul!E6=2,Calcul!C50,IF(Calcul!E6=3,Calcul!D50,IF(Calcul!E6=4,Calcul!E50,IF(Calcul!E6=5,Calcul!F50,IF(Calcul!E6=6,Calcul!G50,IF(Calcul!E6=7,0,IF(Calcul!E6=8,Calcul!H50,IF(Calcul!E6=9,Calcul!I50)))))))))</f>
        <v>0</v>
      </c>
      <c r="Q10" s="113">
        <f>E10</f>
        <v>0</v>
      </c>
      <c r="R10" s="113">
        <f>Calcul!H27</f>
        <v>2.5</v>
      </c>
      <c r="S10" s="113">
        <f>Calcul!M27</f>
        <v>2.5</v>
      </c>
      <c r="T10" s="113">
        <f>Calcul!R27</f>
        <v>2.5</v>
      </c>
      <c r="U10" s="113">
        <f t="shared" si="0"/>
        <v>90</v>
      </c>
      <c r="V10" s="113">
        <f t="shared" si="0"/>
        <v>90</v>
      </c>
      <c r="W10" s="121">
        <f t="shared" si="0"/>
        <v>90</v>
      </c>
      <c r="Y10" s="82">
        <f>Calcul!E6</f>
        <v>7</v>
      </c>
    </row>
    <row r="11" spans="1:25" ht="20.100000000000001" customHeight="1" thickBot="1" x14ac:dyDescent="0.3">
      <c r="A11" s="148" t="s">
        <v>13</v>
      </c>
      <c r="B11" s="126"/>
      <c r="C11" s="122" t="s">
        <v>53</v>
      </c>
      <c r="D11" s="122">
        <v>0</v>
      </c>
      <c r="E11" s="127">
        <v>0</v>
      </c>
      <c r="F11" s="126">
        <v>0</v>
      </c>
      <c r="G11" s="122">
        <v>0</v>
      </c>
      <c r="H11" s="122">
        <v>0</v>
      </c>
      <c r="I11" s="127">
        <v>0</v>
      </c>
      <c r="J11" s="126">
        <v>90</v>
      </c>
      <c r="K11" s="122">
        <v>90</v>
      </c>
      <c r="L11" s="111">
        <v>90</v>
      </c>
      <c r="M11" s="80"/>
      <c r="N11" s="122"/>
      <c r="O11" s="127"/>
      <c r="P11" s="117">
        <f>IF(Calcul!E7=1,Calcul!B51,IF(Calcul!E7=2,Calcul!C51,IF(Calcul!E7=3,Calcul!D51,IF(Calcul!E7=4,Calcul!E51,IF(Calcul!E7=5,Calcul!F51,IF(Calcul!E7=6,Calcul!G51,IF(Calcul!E7=7,0,IF(Calcul!E7=8,Calcul!H51,IF(Calcul!E7=9,Calcul!I51)))))))))</f>
        <v>0</v>
      </c>
      <c r="Q11" s="113">
        <f>E11</f>
        <v>0</v>
      </c>
      <c r="R11" s="113">
        <f>Calcul!H28</f>
        <v>2.5</v>
      </c>
      <c r="S11" s="113">
        <f>Calcul!M28</f>
        <v>2.5</v>
      </c>
      <c r="T11" s="113">
        <f>Calcul!R28</f>
        <v>2.5</v>
      </c>
      <c r="U11" s="113">
        <f t="shared" si="0"/>
        <v>90</v>
      </c>
      <c r="V11" s="113">
        <f t="shared" si="0"/>
        <v>90</v>
      </c>
      <c r="W11" s="121">
        <f t="shared" si="0"/>
        <v>90</v>
      </c>
      <c r="Y11" s="82">
        <f>Calcul!E7</f>
        <v>7</v>
      </c>
    </row>
    <row r="12" spans="1:25" ht="20.100000000000001" customHeight="1" x14ac:dyDescent="0.25">
      <c r="A12" s="149" t="s">
        <v>81</v>
      </c>
      <c r="B12" s="114"/>
      <c r="C12" s="115" t="s">
        <v>93</v>
      </c>
      <c r="D12" s="115">
        <v>0</v>
      </c>
      <c r="E12" s="116">
        <v>0</v>
      </c>
      <c r="F12" s="114">
        <v>0</v>
      </c>
      <c r="G12" s="115">
        <v>0</v>
      </c>
      <c r="H12" s="115">
        <v>0</v>
      </c>
      <c r="I12" s="116">
        <v>0</v>
      </c>
      <c r="J12" s="114">
        <v>90</v>
      </c>
      <c r="K12" s="115">
        <v>90</v>
      </c>
      <c r="L12" s="130">
        <v>90</v>
      </c>
      <c r="M12" s="114"/>
      <c r="N12" s="115"/>
      <c r="O12" s="116"/>
      <c r="P12" s="117">
        <f>IF(Calcul!E8=1,Calcul!B52,IF(Calcul!E8=2,Calcul!C52,IF(Calcul!E8=3,Calcul!D52,IF(Calcul!E8=4,Calcul!E52,IF(Calcul!E8=5,Calcul!F52,IF(Calcul!E8=6,Calcul!G52,IF(Calcul!E8=7,0,IF(Calcul!E8=8,Calcul!H52,IF(Calcul!E8=9,Calcul!I52)))))))))</f>
        <v>0</v>
      </c>
      <c r="Q12" s="113">
        <f t="shared" ref="Q12:Q23" si="1">E12</f>
        <v>0</v>
      </c>
      <c r="R12" s="113">
        <f>Calcul!H29</f>
        <v>2.5</v>
      </c>
      <c r="S12" s="113">
        <f>Calcul!M29</f>
        <v>2.5</v>
      </c>
      <c r="T12" s="113">
        <f>Calcul!R29</f>
        <v>2.5</v>
      </c>
      <c r="U12" s="113">
        <f t="shared" si="0"/>
        <v>90</v>
      </c>
      <c r="V12" s="113">
        <f t="shared" si="0"/>
        <v>90</v>
      </c>
      <c r="W12" s="121">
        <f t="shared" si="0"/>
        <v>90</v>
      </c>
      <c r="Y12" s="82">
        <f>Calcul!E8</f>
        <v>7</v>
      </c>
    </row>
    <row r="13" spans="1:25" ht="20.100000000000001" customHeight="1" x14ac:dyDescent="0.25">
      <c r="A13" s="147" t="s">
        <v>82</v>
      </c>
      <c r="B13" s="124"/>
      <c r="C13" s="113" t="s">
        <v>94</v>
      </c>
      <c r="D13" s="113">
        <v>0</v>
      </c>
      <c r="E13" s="125">
        <v>0</v>
      </c>
      <c r="F13" s="124">
        <v>0</v>
      </c>
      <c r="G13" s="113">
        <v>0</v>
      </c>
      <c r="H13" s="113">
        <v>0</v>
      </c>
      <c r="I13" s="125">
        <v>0</v>
      </c>
      <c r="J13" s="124">
        <v>90</v>
      </c>
      <c r="K13" s="113">
        <v>90</v>
      </c>
      <c r="L13" s="110">
        <v>90</v>
      </c>
      <c r="M13" s="124"/>
      <c r="N13" s="113"/>
      <c r="O13" s="125"/>
      <c r="P13" s="117">
        <f>IF(Calcul!E9=1,Calcul!B53,IF(Calcul!E9=2,Calcul!C53,IF(Calcul!E9=3,Calcul!D53,IF(Calcul!E9=4,Calcul!E53,IF(Calcul!E9=5,Calcul!F53,IF(Calcul!E9=6,Calcul!G53,IF(Calcul!E9=7,0,IF(Calcul!E9=8,Calcul!H53,IF(Calcul!E9=9,Calcul!I53)))))))))</f>
        <v>0</v>
      </c>
      <c r="Q13" s="113">
        <f t="shared" si="1"/>
        <v>0</v>
      </c>
      <c r="R13" s="113">
        <f>Calcul!H30</f>
        <v>2.5</v>
      </c>
      <c r="S13" s="113">
        <f>Calcul!M30</f>
        <v>2.5</v>
      </c>
      <c r="T13" s="113">
        <f>Calcul!R30</f>
        <v>2.5</v>
      </c>
      <c r="U13" s="113">
        <f t="shared" si="0"/>
        <v>90</v>
      </c>
      <c r="V13" s="113">
        <f t="shared" si="0"/>
        <v>90</v>
      </c>
      <c r="W13" s="121">
        <f t="shared" si="0"/>
        <v>90</v>
      </c>
      <c r="Y13" s="82">
        <f>Calcul!E9</f>
        <v>7</v>
      </c>
    </row>
    <row r="14" spans="1:25" ht="20.100000000000001" customHeight="1" x14ac:dyDescent="0.25">
      <c r="A14" s="147" t="s">
        <v>83</v>
      </c>
      <c r="B14" s="124"/>
      <c r="C14" s="113" t="s">
        <v>95</v>
      </c>
      <c r="D14" s="113">
        <v>0</v>
      </c>
      <c r="E14" s="125">
        <v>0</v>
      </c>
      <c r="F14" s="124">
        <v>0</v>
      </c>
      <c r="G14" s="113">
        <v>0</v>
      </c>
      <c r="H14" s="113">
        <v>0</v>
      </c>
      <c r="I14" s="125">
        <v>0</v>
      </c>
      <c r="J14" s="124">
        <v>90</v>
      </c>
      <c r="K14" s="113">
        <v>90</v>
      </c>
      <c r="L14" s="110">
        <v>90</v>
      </c>
      <c r="M14" s="124"/>
      <c r="N14" s="113"/>
      <c r="O14" s="125"/>
      <c r="P14" s="117">
        <f>IF(Calcul!E10=1,Calcul!B54,IF(Calcul!E10=2,Calcul!C54,IF(Calcul!E10=3,Calcul!D54,IF(Calcul!E10=4,Calcul!E54,IF(Calcul!E10=5,Calcul!F54,IF(Calcul!E10=6,Calcul!G54,IF(Calcul!E10=7,0,IF(Calcul!E10=8,Calcul!H54,IF(Calcul!E10=9,Calcul!I54)))))))))</f>
        <v>0</v>
      </c>
      <c r="Q14" s="113">
        <f t="shared" si="1"/>
        <v>0</v>
      </c>
      <c r="R14" s="113">
        <f>Calcul!H31</f>
        <v>2.5</v>
      </c>
      <c r="S14" s="113">
        <f>Calcul!M31</f>
        <v>2.5</v>
      </c>
      <c r="T14" s="113">
        <f>Calcul!R31</f>
        <v>2.5</v>
      </c>
      <c r="U14" s="113">
        <f t="shared" si="0"/>
        <v>90</v>
      </c>
      <c r="V14" s="113">
        <f t="shared" si="0"/>
        <v>90</v>
      </c>
      <c r="W14" s="121">
        <f t="shared" si="0"/>
        <v>90</v>
      </c>
      <c r="Y14" s="82">
        <f>Calcul!E10</f>
        <v>7</v>
      </c>
    </row>
    <row r="15" spans="1:25" ht="20.100000000000001" customHeight="1" thickBot="1" x14ac:dyDescent="0.3">
      <c r="A15" s="148" t="s">
        <v>84</v>
      </c>
      <c r="B15" s="126"/>
      <c r="C15" s="122" t="s">
        <v>96</v>
      </c>
      <c r="D15" s="122">
        <v>0</v>
      </c>
      <c r="E15" s="127">
        <v>0</v>
      </c>
      <c r="F15" s="126">
        <v>0</v>
      </c>
      <c r="G15" s="122">
        <v>0</v>
      </c>
      <c r="H15" s="122">
        <v>0</v>
      </c>
      <c r="I15" s="127">
        <v>0</v>
      </c>
      <c r="J15" s="126">
        <v>90</v>
      </c>
      <c r="K15" s="122">
        <v>90</v>
      </c>
      <c r="L15" s="111">
        <v>90</v>
      </c>
      <c r="M15" s="126"/>
      <c r="N15" s="122"/>
      <c r="O15" s="127"/>
      <c r="P15" s="117">
        <f>IF(Calcul!E11=1,Calcul!B55,IF(Calcul!E11=2,Calcul!C55,IF(Calcul!E11=3,Calcul!D55,IF(Calcul!E11=4,Calcul!E55,IF(Calcul!E11=5,Calcul!F55,IF(Calcul!E11=6,Calcul!G55,IF(Calcul!E11=7,0,IF(Calcul!E11=8,Calcul!H55,IF(Calcul!E11=9,Calcul!I55)))))))))</f>
        <v>0</v>
      </c>
      <c r="Q15" s="113">
        <f t="shared" si="1"/>
        <v>0</v>
      </c>
      <c r="R15" s="113">
        <f>Calcul!H32</f>
        <v>2.5</v>
      </c>
      <c r="S15" s="113">
        <f>Calcul!M32</f>
        <v>2.5</v>
      </c>
      <c r="T15" s="113">
        <f>Calcul!R32</f>
        <v>2.5</v>
      </c>
      <c r="U15" s="113">
        <f t="shared" si="0"/>
        <v>90</v>
      </c>
      <c r="V15" s="113">
        <f t="shared" si="0"/>
        <v>90</v>
      </c>
      <c r="W15" s="121">
        <f t="shared" si="0"/>
        <v>90</v>
      </c>
      <c r="Y15" s="82">
        <f>Calcul!E11</f>
        <v>7</v>
      </c>
    </row>
    <row r="16" spans="1:25" ht="20.100000000000001" customHeight="1" x14ac:dyDescent="0.25">
      <c r="A16" s="150" t="s">
        <v>85</v>
      </c>
      <c r="B16" s="114"/>
      <c r="C16" s="115" t="s">
        <v>97</v>
      </c>
      <c r="D16" s="115">
        <v>0</v>
      </c>
      <c r="E16" s="116">
        <v>0</v>
      </c>
      <c r="F16" s="114">
        <v>0</v>
      </c>
      <c r="G16" s="115">
        <v>0</v>
      </c>
      <c r="H16" s="115">
        <v>0</v>
      </c>
      <c r="I16" s="116">
        <v>0</v>
      </c>
      <c r="J16" s="114">
        <v>90</v>
      </c>
      <c r="K16" s="115">
        <v>90</v>
      </c>
      <c r="L16" s="130">
        <v>90</v>
      </c>
      <c r="M16" s="114"/>
      <c r="N16" s="115"/>
      <c r="O16" s="116"/>
      <c r="P16" s="117">
        <f>IF(Calcul!E12=1,Calcul!B56,IF(Calcul!E12=2,Calcul!C56,IF(Calcul!E12=3,Calcul!D56,IF(Calcul!E12=4,Calcul!E56,IF(Calcul!E12=5,Calcul!F56,IF(Calcul!E12=6,Calcul!G56,IF(Calcul!E12=7,0,IF(Calcul!E12=8,Calcul!H56,IF(Calcul!E12=9,Calcul!I56)))))))))</f>
        <v>0</v>
      </c>
      <c r="Q16" s="113">
        <f t="shared" si="1"/>
        <v>0</v>
      </c>
      <c r="R16" s="113">
        <f>Calcul!H33</f>
        <v>2.5</v>
      </c>
      <c r="S16" s="113">
        <f>Calcul!M33</f>
        <v>2.5</v>
      </c>
      <c r="T16" s="113">
        <f>Calcul!R33</f>
        <v>2.5</v>
      </c>
      <c r="U16" s="113">
        <f t="shared" si="0"/>
        <v>90</v>
      </c>
      <c r="V16" s="113">
        <f t="shared" si="0"/>
        <v>90</v>
      </c>
      <c r="W16" s="121">
        <f t="shared" si="0"/>
        <v>90</v>
      </c>
      <c r="Y16" s="82">
        <f>Calcul!E12</f>
        <v>7</v>
      </c>
    </row>
    <row r="17" spans="1:25" ht="20.100000000000001" customHeight="1" x14ac:dyDescent="0.25">
      <c r="A17" s="147" t="s">
        <v>86</v>
      </c>
      <c r="B17" s="124"/>
      <c r="C17" s="113" t="s">
        <v>98</v>
      </c>
      <c r="D17" s="113">
        <v>0</v>
      </c>
      <c r="E17" s="125">
        <v>0</v>
      </c>
      <c r="F17" s="124">
        <v>0</v>
      </c>
      <c r="G17" s="113">
        <v>0</v>
      </c>
      <c r="H17" s="113">
        <v>0</v>
      </c>
      <c r="I17" s="125">
        <v>0</v>
      </c>
      <c r="J17" s="124">
        <v>90</v>
      </c>
      <c r="K17" s="113">
        <v>90</v>
      </c>
      <c r="L17" s="110">
        <v>90</v>
      </c>
      <c r="M17" s="124"/>
      <c r="N17" s="113"/>
      <c r="O17" s="125"/>
      <c r="P17" s="117">
        <f>IF(Calcul!E13=1,Calcul!B57,IF(Calcul!E13=2,Calcul!C57,IF(Calcul!E13=3,Calcul!D57,IF(Calcul!E13=4,Calcul!E57,IF(Calcul!E13=5,Calcul!F57,IF(Calcul!E13=6,Calcul!G57,IF(Calcul!E13=7,0,IF(Calcul!E13=8,Calcul!H57,IF(Calcul!E13=9,Calcul!I57)))))))))</f>
        <v>0</v>
      </c>
      <c r="Q17" s="113">
        <f t="shared" si="1"/>
        <v>0</v>
      </c>
      <c r="R17" s="113">
        <f>Calcul!H34</f>
        <v>2.5</v>
      </c>
      <c r="S17" s="113">
        <f>Calcul!M34</f>
        <v>2.5</v>
      </c>
      <c r="T17" s="113">
        <f>Calcul!R34</f>
        <v>2.5</v>
      </c>
      <c r="U17" s="113">
        <f t="shared" si="0"/>
        <v>90</v>
      </c>
      <c r="V17" s="113">
        <f t="shared" si="0"/>
        <v>90</v>
      </c>
      <c r="W17" s="121">
        <f t="shared" si="0"/>
        <v>90</v>
      </c>
      <c r="Y17" s="82">
        <f>Calcul!E13</f>
        <v>7</v>
      </c>
    </row>
    <row r="18" spans="1:25" ht="20.100000000000001" customHeight="1" x14ac:dyDescent="0.25">
      <c r="A18" s="147" t="s">
        <v>87</v>
      </c>
      <c r="B18" s="124"/>
      <c r="C18" s="113" t="s">
        <v>99</v>
      </c>
      <c r="D18" s="113">
        <v>0</v>
      </c>
      <c r="E18" s="125">
        <v>0</v>
      </c>
      <c r="F18" s="124">
        <v>0</v>
      </c>
      <c r="G18" s="113">
        <v>0</v>
      </c>
      <c r="H18" s="113">
        <v>0</v>
      </c>
      <c r="I18" s="125">
        <v>0</v>
      </c>
      <c r="J18" s="124">
        <v>90</v>
      </c>
      <c r="K18" s="113">
        <v>90</v>
      </c>
      <c r="L18" s="110">
        <v>90</v>
      </c>
      <c r="M18" s="124"/>
      <c r="N18" s="113"/>
      <c r="O18" s="125"/>
      <c r="P18" s="117">
        <f>IF(Calcul!E14=1,Calcul!B58,IF(Calcul!E14=2,Calcul!C58,IF(Calcul!E14=3,Calcul!D58,IF(Calcul!E14=4,Calcul!E58,IF(Calcul!E14=5,Calcul!F58,IF(Calcul!E14=6,Calcul!G58,IF(Calcul!E14=7,0,IF(Calcul!E14=8,Calcul!H58,IF(Calcul!E14=9,Calcul!I58)))))))))</f>
        <v>0</v>
      </c>
      <c r="Q18" s="113">
        <f t="shared" si="1"/>
        <v>0</v>
      </c>
      <c r="R18" s="113">
        <f>Calcul!H35</f>
        <v>2.5</v>
      </c>
      <c r="S18" s="113">
        <f>Calcul!M35</f>
        <v>2.5</v>
      </c>
      <c r="T18" s="113">
        <f>Calcul!R35</f>
        <v>2.5</v>
      </c>
      <c r="U18" s="113">
        <f t="shared" si="0"/>
        <v>90</v>
      </c>
      <c r="V18" s="113">
        <f t="shared" si="0"/>
        <v>90</v>
      </c>
      <c r="W18" s="121">
        <f t="shared" si="0"/>
        <v>90</v>
      </c>
      <c r="Y18" s="82">
        <f>Calcul!E14</f>
        <v>7</v>
      </c>
    </row>
    <row r="19" spans="1:25" ht="20.100000000000001" customHeight="1" thickBot="1" x14ac:dyDescent="0.3">
      <c r="A19" s="148" t="s">
        <v>88</v>
      </c>
      <c r="B19" s="126"/>
      <c r="C19" s="122" t="s">
        <v>100</v>
      </c>
      <c r="D19" s="122">
        <v>0</v>
      </c>
      <c r="E19" s="127">
        <v>0</v>
      </c>
      <c r="F19" s="126">
        <v>0</v>
      </c>
      <c r="G19" s="122">
        <v>0</v>
      </c>
      <c r="H19" s="122">
        <v>0</v>
      </c>
      <c r="I19" s="127">
        <v>0</v>
      </c>
      <c r="J19" s="126">
        <v>90</v>
      </c>
      <c r="K19" s="122">
        <v>90</v>
      </c>
      <c r="L19" s="111">
        <v>90</v>
      </c>
      <c r="M19" s="126"/>
      <c r="N19" s="122"/>
      <c r="O19" s="127"/>
      <c r="P19" s="117">
        <f>IF(Calcul!E15=1,Calcul!B59,IF(Calcul!E15=2,Calcul!C59,IF(Calcul!E15=3,Calcul!D59,IF(Calcul!E15=4,Calcul!E59,IF(Calcul!E15=5,Calcul!F59,IF(Calcul!E15=6,Calcul!G59,IF(Calcul!E15=7,0,IF(Calcul!E15=8,Calcul!H59,IF(Calcul!E15=9,Calcul!I59)))))))))</f>
        <v>0</v>
      </c>
      <c r="Q19" s="113">
        <f t="shared" si="1"/>
        <v>0</v>
      </c>
      <c r="R19" s="113">
        <f>Calcul!H36</f>
        <v>2.5</v>
      </c>
      <c r="S19" s="113">
        <f>Calcul!M36</f>
        <v>2.5</v>
      </c>
      <c r="T19" s="113">
        <f>Calcul!R36</f>
        <v>2.5</v>
      </c>
      <c r="U19" s="113">
        <f t="shared" si="0"/>
        <v>90</v>
      </c>
      <c r="V19" s="113">
        <f t="shared" si="0"/>
        <v>90</v>
      </c>
      <c r="W19" s="121">
        <f t="shared" si="0"/>
        <v>90</v>
      </c>
      <c r="Y19" s="82">
        <f>Calcul!E15</f>
        <v>7</v>
      </c>
    </row>
    <row r="20" spans="1:25" ht="20.100000000000001" customHeight="1" x14ac:dyDescent="0.25">
      <c r="A20" s="151" t="s">
        <v>89</v>
      </c>
      <c r="B20" s="114"/>
      <c r="C20" s="115" t="s">
        <v>101</v>
      </c>
      <c r="D20" s="115">
        <v>0</v>
      </c>
      <c r="E20" s="116">
        <v>0</v>
      </c>
      <c r="F20" s="114">
        <v>0</v>
      </c>
      <c r="G20" s="115">
        <v>0</v>
      </c>
      <c r="H20" s="115">
        <v>0</v>
      </c>
      <c r="I20" s="116">
        <v>0</v>
      </c>
      <c r="J20" s="114">
        <v>90</v>
      </c>
      <c r="K20" s="115">
        <v>90</v>
      </c>
      <c r="L20" s="130">
        <v>90</v>
      </c>
      <c r="M20" s="114"/>
      <c r="N20" s="115"/>
      <c r="O20" s="116"/>
      <c r="P20" s="117">
        <f>IF(Calcul!E16=1,Calcul!B60,IF(Calcul!E16=2,Calcul!C60,IF(Calcul!E16=3,Calcul!D60,IF(Calcul!E16=4,Calcul!E60,IF(Calcul!E16=5,Calcul!F60,IF(Calcul!E16=6,Calcul!G60,IF(Calcul!E16=7,0,IF(Calcul!E16=8,Calcul!H60,IF(Calcul!E16=9,Calcul!I60)))))))))</f>
        <v>0</v>
      </c>
      <c r="Q20" s="113">
        <f t="shared" si="1"/>
        <v>0</v>
      </c>
      <c r="R20" s="113">
        <f>Calcul!H37</f>
        <v>2.5</v>
      </c>
      <c r="S20" s="113">
        <f>Calcul!M37</f>
        <v>2.5</v>
      </c>
      <c r="T20" s="113">
        <f>Calcul!R37</f>
        <v>2.5</v>
      </c>
      <c r="U20" s="113">
        <f t="shared" si="0"/>
        <v>90</v>
      </c>
      <c r="V20" s="113">
        <f t="shared" si="0"/>
        <v>90</v>
      </c>
      <c r="W20" s="121">
        <f t="shared" si="0"/>
        <v>90</v>
      </c>
      <c r="Y20" s="82">
        <f>Calcul!E16</f>
        <v>7</v>
      </c>
    </row>
    <row r="21" spans="1:25" ht="20.100000000000001" customHeight="1" x14ac:dyDescent="0.25">
      <c r="A21" s="147" t="s">
        <v>90</v>
      </c>
      <c r="B21" s="124"/>
      <c r="C21" s="113" t="s">
        <v>102</v>
      </c>
      <c r="D21" s="113">
        <v>0</v>
      </c>
      <c r="E21" s="125">
        <v>0</v>
      </c>
      <c r="F21" s="124">
        <v>0</v>
      </c>
      <c r="G21" s="113">
        <v>0</v>
      </c>
      <c r="H21" s="113">
        <v>0</v>
      </c>
      <c r="I21" s="125">
        <v>0</v>
      </c>
      <c r="J21" s="124">
        <v>90</v>
      </c>
      <c r="K21" s="113">
        <v>90</v>
      </c>
      <c r="L21" s="110">
        <v>90</v>
      </c>
      <c r="M21" s="124"/>
      <c r="N21" s="113"/>
      <c r="O21" s="125"/>
      <c r="P21" s="117">
        <f>IF(Calcul!E17=1,Calcul!B61,IF(Calcul!E17=2,Calcul!C61,IF(Calcul!E17=3,Calcul!D61,IF(Calcul!E17=4,Calcul!E61,IF(Calcul!E17=5,Calcul!F61,IF(Calcul!E17=6,Calcul!G61,IF(Calcul!E17=7,0,IF(Calcul!E17=8,Calcul!H61,IF(Calcul!E17=9,Calcul!I61)))))))))</f>
        <v>0</v>
      </c>
      <c r="Q21" s="113">
        <f t="shared" si="1"/>
        <v>0</v>
      </c>
      <c r="R21" s="113">
        <f>Calcul!H38</f>
        <v>2.5</v>
      </c>
      <c r="S21" s="113">
        <f>Calcul!M38</f>
        <v>2.5</v>
      </c>
      <c r="T21" s="113">
        <f>Calcul!R38</f>
        <v>2.5</v>
      </c>
      <c r="U21" s="113">
        <f t="shared" si="0"/>
        <v>90</v>
      </c>
      <c r="V21" s="113">
        <f t="shared" si="0"/>
        <v>90</v>
      </c>
      <c r="W21" s="121">
        <f t="shared" si="0"/>
        <v>90</v>
      </c>
      <c r="Y21" s="82">
        <f>Calcul!E17</f>
        <v>7</v>
      </c>
    </row>
    <row r="22" spans="1:25" ht="20.100000000000001" customHeight="1" x14ac:dyDescent="0.25">
      <c r="A22" s="149" t="s">
        <v>91</v>
      </c>
      <c r="B22" s="124"/>
      <c r="C22" s="113" t="s">
        <v>103</v>
      </c>
      <c r="D22" s="113">
        <v>0</v>
      </c>
      <c r="E22" s="125">
        <v>0</v>
      </c>
      <c r="F22" s="124">
        <v>0</v>
      </c>
      <c r="G22" s="113">
        <v>0</v>
      </c>
      <c r="H22" s="113">
        <v>0</v>
      </c>
      <c r="I22" s="125">
        <v>0</v>
      </c>
      <c r="J22" s="124">
        <v>90</v>
      </c>
      <c r="K22" s="113">
        <v>90</v>
      </c>
      <c r="L22" s="110">
        <v>90</v>
      </c>
      <c r="M22" s="124"/>
      <c r="N22" s="113"/>
      <c r="O22" s="125"/>
      <c r="P22" s="117">
        <f>IF(Calcul!E18=1,Calcul!B62,IF(Calcul!E18=2,Calcul!C62,IF(Calcul!E18=3,Calcul!D62,IF(Calcul!E18=4,Calcul!E62,IF(Calcul!E18=5,Calcul!F62,IF(Calcul!E18=6,Calcul!G62,IF(Calcul!E18=7,0,IF(Calcul!E18=8,Calcul!H62,IF(Calcul!E18=9,Calcul!I62)))))))))</f>
        <v>0</v>
      </c>
      <c r="Q22" s="113">
        <f t="shared" si="1"/>
        <v>0</v>
      </c>
      <c r="R22" s="113">
        <f>Calcul!H39</f>
        <v>2.5</v>
      </c>
      <c r="S22" s="113">
        <f>Calcul!M39</f>
        <v>2.5</v>
      </c>
      <c r="T22" s="113">
        <f>Calcul!R39</f>
        <v>2.5</v>
      </c>
      <c r="U22" s="113">
        <f t="shared" si="0"/>
        <v>90</v>
      </c>
      <c r="V22" s="113">
        <f t="shared" si="0"/>
        <v>90</v>
      </c>
      <c r="W22" s="121">
        <f t="shared" si="0"/>
        <v>90</v>
      </c>
      <c r="Y22" s="82">
        <f>Calcul!E18</f>
        <v>7</v>
      </c>
    </row>
    <row r="23" spans="1:25" ht="20.100000000000001" customHeight="1" thickBot="1" x14ac:dyDescent="0.3">
      <c r="A23" s="152" t="s">
        <v>92</v>
      </c>
      <c r="B23" s="135"/>
      <c r="C23" s="136" t="s">
        <v>104</v>
      </c>
      <c r="D23" s="136">
        <v>0</v>
      </c>
      <c r="E23" s="137">
        <v>0</v>
      </c>
      <c r="F23" s="135">
        <v>0</v>
      </c>
      <c r="G23" s="136">
        <v>0</v>
      </c>
      <c r="H23" s="136">
        <v>0</v>
      </c>
      <c r="I23" s="137">
        <v>0</v>
      </c>
      <c r="J23" s="135">
        <v>90</v>
      </c>
      <c r="K23" s="136">
        <v>90</v>
      </c>
      <c r="L23" s="139">
        <v>90</v>
      </c>
      <c r="M23" s="135"/>
      <c r="N23" s="136"/>
      <c r="O23" s="137"/>
      <c r="P23" s="91">
        <f>IF(Calcul!E19=1,Calcul!B63,IF(Calcul!E19=2,Calcul!C63,IF(Calcul!E19=3,Calcul!D63,IF(Calcul!E19=4,Calcul!E63,IF(Calcul!E19=5,Calcul!F63,IF(Calcul!E19=6,Calcul!G63,IF(Calcul!E19=7,0,IF(Calcul!E19=8,Calcul!H63,IF(Calcul!E19=9,Calcul!I63)))))))))</f>
        <v>0</v>
      </c>
      <c r="Q23" s="122">
        <f t="shared" si="1"/>
        <v>0</v>
      </c>
      <c r="R23" s="122">
        <f>Calcul!H40</f>
        <v>2.5</v>
      </c>
      <c r="S23" s="122">
        <f>Calcul!M40</f>
        <v>2.5</v>
      </c>
      <c r="T23" s="122">
        <f>Calcul!R40</f>
        <v>2.5</v>
      </c>
      <c r="U23" s="122">
        <f t="shared" si="0"/>
        <v>90</v>
      </c>
      <c r="V23" s="122">
        <f t="shared" si="0"/>
        <v>90</v>
      </c>
      <c r="W23" s="123">
        <f t="shared" si="0"/>
        <v>90</v>
      </c>
      <c r="Y23" s="82">
        <f>Calcul!E19</f>
        <v>7</v>
      </c>
    </row>
    <row r="24" spans="1:25" ht="20.100000000000001" customHeight="1" thickTop="1" thickBot="1" x14ac:dyDescent="0.3"/>
    <row r="25" spans="1:25" ht="20.100000000000001" customHeight="1" thickBot="1" x14ac:dyDescent="0.3">
      <c r="D25" s="61"/>
      <c r="E25" s="63"/>
      <c r="F25" s="63"/>
      <c r="G25" s="63"/>
      <c r="H25" s="63"/>
      <c r="I25" s="63"/>
      <c r="J25" s="63"/>
      <c r="K25" s="63"/>
      <c r="L25" s="63"/>
      <c r="M25" s="63"/>
      <c r="N25" s="64"/>
    </row>
    <row r="26" spans="1:25" ht="20.100000000000001" customHeight="1" thickBot="1" x14ac:dyDescent="0.3">
      <c r="D26" s="65"/>
      <c r="E26" s="161" t="s">
        <v>129</v>
      </c>
      <c r="F26" s="162"/>
      <c r="G26" s="162"/>
      <c r="H26" s="162"/>
      <c r="I26" s="162"/>
      <c r="J26" s="162"/>
      <c r="K26" s="162"/>
      <c r="L26" s="162"/>
      <c r="M26" s="163"/>
      <c r="N26" s="77"/>
    </row>
    <row r="27" spans="1:25" ht="20.100000000000001" customHeight="1" x14ac:dyDescent="0.25">
      <c r="D27" s="65"/>
      <c r="E27" s="14" t="s">
        <v>125</v>
      </c>
      <c r="F27" s="14"/>
      <c r="G27" s="14"/>
      <c r="H27" s="14"/>
      <c r="I27" s="14"/>
      <c r="J27" s="14"/>
      <c r="K27" s="14"/>
      <c r="L27" s="14"/>
      <c r="M27" s="14"/>
      <c r="N27" s="77"/>
    </row>
    <row r="28" spans="1:25" ht="20.100000000000001" customHeight="1" x14ac:dyDescent="0.25">
      <c r="D28" s="65"/>
      <c r="E28" s="14"/>
      <c r="F28" s="14"/>
      <c r="G28" s="14"/>
      <c r="H28" s="14"/>
      <c r="I28" s="14"/>
      <c r="J28" s="14"/>
      <c r="K28" s="14"/>
      <c r="L28" s="14"/>
      <c r="M28" s="14"/>
      <c r="N28" s="77"/>
    </row>
    <row r="29" spans="1:25" ht="20.100000000000001" customHeight="1" x14ac:dyDescent="0.25">
      <c r="D29" s="65"/>
      <c r="E29" s="14" t="s">
        <v>126</v>
      </c>
      <c r="F29" s="14"/>
      <c r="G29" s="128" t="s">
        <v>116</v>
      </c>
      <c r="H29" s="14"/>
      <c r="I29" s="128" t="s">
        <v>115</v>
      </c>
      <c r="J29" s="14"/>
      <c r="K29" s="128" t="s">
        <v>117</v>
      </c>
      <c r="L29" s="14"/>
      <c r="M29" s="128" t="s">
        <v>118</v>
      </c>
      <c r="N29" s="77"/>
    </row>
    <row r="30" spans="1:25" ht="20.100000000000001" customHeight="1" x14ac:dyDescent="0.25">
      <c r="D30" s="65"/>
      <c r="E30" s="14"/>
      <c r="F30" s="14"/>
      <c r="G30" s="14"/>
      <c r="H30" s="14"/>
      <c r="I30" s="14"/>
      <c r="J30" s="14"/>
      <c r="K30" s="14"/>
      <c r="L30" s="14"/>
      <c r="M30" s="14"/>
      <c r="N30" s="129"/>
      <c r="P30" s="102"/>
      <c r="Q30" s="50"/>
    </row>
    <row r="31" spans="1:25" ht="20.100000000000001" customHeight="1" x14ac:dyDescent="0.25">
      <c r="D31" s="65"/>
      <c r="E31" s="14" t="s">
        <v>127</v>
      </c>
      <c r="F31" s="14"/>
      <c r="G31" s="128" t="s">
        <v>116</v>
      </c>
      <c r="H31" s="14"/>
      <c r="I31" s="128" t="s">
        <v>115</v>
      </c>
      <c r="J31" s="14"/>
      <c r="K31" s="128" t="s">
        <v>117</v>
      </c>
      <c r="L31" s="14"/>
      <c r="M31" s="128" t="s">
        <v>118</v>
      </c>
      <c r="N31" s="77"/>
    </row>
    <row r="32" spans="1:25" ht="20.100000000000001" customHeight="1" thickBot="1" x14ac:dyDescent="0.3">
      <c r="D32" s="67"/>
      <c r="E32" s="51"/>
      <c r="F32" s="51"/>
      <c r="G32" s="51"/>
      <c r="H32" s="51"/>
      <c r="I32" s="51"/>
      <c r="J32" s="51"/>
      <c r="K32" s="51"/>
      <c r="L32" s="51"/>
      <c r="M32" s="51"/>
      <c r="N32" s="78"/>
    </row>
  </sheetData>
  <mergeCells count="14">
    <mergeCell ref="Y6:Y7"/>
    <mergeCell ref="B6:B7"/>
    <mergeCell ref="E26:M26"/>
    <mergeCell ref="P4:W5"/>
    <mergeCell ref="M6:M7"/>
    <mergeCell ref="N6:N7"/>
    <mergeCell ref="O6:O7"/>
    <mergeCell ref="Q6:Q7"/>
    <mergeCell ref="C6:C7"/>
    <mergeCell ref="D6:D7"/>
    <mergeCell ref="J6:L6"/>
    <mergeCell ref="F6:I6"/>
    <mergeCell ref="E6:E7"/>
    <mergeCell ref="P6:P7"/>
  </mergeCells>
  <conditionalFormatting sqref="G8">
    <cfRule type="expression" dxfId="143" priority="216">
      <formula>OR(Y8=1,Y8=7)</formula>
    </cfRule>
  </conditionalFormatting>
  <conditionalFormatting sqref="H8">
    <cfRule type="expression" dxfId="142" priority="215">
      <formula>OR(Y8=1,Y8=2,Y8=7)</formula>
    </cfRule>
  </conditionalFormatting>
  <conditionalFormatting sqref="I8">
    <cfRule type="expression" dxfId="141" priority="214">
      <formula>OR(Y8=1,Y8=2,Y8=3,Y8=4,Y8=5,Y8=7,Y8=8)</formula>
    </cfRule>
  </conditionalFormatting>
  <conditionalFormatting sqref="F8">
    <cfRule type="expression" dxfId="140" priority="213">
      <formula>OR(Y8=7)</formula>
    </cfRule>
  </conditionalFormatting>
  <conditionalFormatting sqref="J8">
    <cfRule type="expression" dxfId="139" priority="212">
      <formula>OR(Y8=1,Y8=7)</formula>
    </cfRule>
  </conditionalFormatting>
  <conditionalFormatting sqref="K8">
    <cfRule type="expression" dxfId="138" priority="211">
      <formula>OR(Y8=1,Y8=2,Y8=7)</formula>
    </cfRule>
  </conditionalFormatting>
  <conditionalFormatting sqref="L8">
    <cfRule type="expression" dxfId="137" priority="210">
      <formula>OR(Y8=1,Y8=2,Y8=3,Y8=4,Y8=5,Y8=7,Y8=8)</formula>
    </cfRule>
  </conditionalFormatting>
  <conditionalFormatting sqref="E8">
    <cfRule type="expression" dxfId="136" priority="209">
      <formula>OR(Y8=7)</formula>
    </cfRule>
  </conditionalFormatting>
  <conditionalFormatting sqref="D8">
    <cfRule type="expression" dxfId="135" priority="208">
      <formula>OR(Y8=7)</formula>
    </cfRule>
  </conditionalFormatting>
  <conditionalFormatting sqref="D9">
    <cfRule type="expression" dxfId="134" priority="165">
      <formula>OR(Y9=7)</formula>
    </cfRule>
  </conditionalFormatting>
  <conditionalFormatting sqref="D10">
    <cfRule type="expression" dxfId="133" priority="164">
      <formula>OR(Y10=7)</formula>
    </cfRule>
  </conditionalFormatting>
  <conditionalFormatting sqref="D11">
    <cfRule type="expression" dxfId="132" priority="163">
      <formula>OR(Y11=7)</formula>
    </cfRule>
  </conditionalFormatting>
  <conditionalFormatting sqref="E9">
    <cfRule type="expression" dxfId="131" priority="162">
      <formula>OR(Y9=7)</formula>
    </cfRule>
  </conditionalFormatting>
  <conditionalFormatting sqref="E10">
    <cfRule type="expression" dxfId="130" priority="161">
      <formula>OR(Y10=7)</formula>
    </cfRule>
  </conditionalFormatting>
  <conditionalFormatting sqref="E11">
    <cfRule type="expression" dxfId="129" priority="160">
      <formula>OR(Y11=7)</formula>
    </cfRule>
  </conditionalFormatting>
  <conditionalFormatting sqref="F9">
    <cfRule type="expression" dxfId="128" priority="159">
      <formula>OR(Y9=7)</formula>
    </cfRule>
  </conditionalFormatting>
  <conditionalFormatting sqref="F10">
    <cfRule type="expression" dxfId="127" priority="158">
      <formula>OR(Y10=7)</formula>
    </cfRule>
  </conditionalFormatting>
  <conditionalFormatting sqref="F11">
    <cfRule type="expression" dxfId="126" priority="157">
      <formula>OR(Y11=7)</formula>
    </cfRule>
  </conditionalFormatting>
  <conditionalFormatting sqref="G9">
    <cfRule type="expression" dxfId="125" priority="156">
      <formula>OR(Y9=1,Y9=7)</formula>
    </cfRule>
  </conditionalFormatting>
  <conditionalFormatting sqref="G10">
    <cfRule type="expression" dxfId="124" priority="155">
      <formula>OR(Y10=1,Y10=7)</formula>
    </cfRule>
  </conditionalFormatting>
  <conditionalFormatting sqref="G11">
    <cfRule type="expression" dxfId="123" priority="154">
      <formula>OR(Y11=1,Y11=7)</formula>
    </cfRule>
  </conditionalFormatting>
  <conditionalFormatting sqref="H9">
    <cfRule type="expression" dxfId="122" priority="153">
      <formula>OR(Y9=1,Y9=2,Y9=7)</formula>
    </cfRule>
  </conditionalFormatting>
  <conditionalFormatting sqref="H10">
    <cfRule type="expression" dxfId="121" priority="152">
      <formula>OR(Y10=1,Y10=2,Y10=7)</formula>
    </cfRule>
  </conditionalFormatting>
  <conditionalFormatting sqref="H11">
    <cfRule type="expression" dxfId="120" priority="151">
      <formula>OR(Y11=1,Y11=2,Y11=7)</formula>
    </cfRule>
  </conditionalFormatting>
  <conditionalFormatting sqref="J9">
    <cfRule type="expression" dxfId="119" priority="147">
      <formula>OR(Y9=1,Y9=7)</formula>
    </cfRule>
  </conditionalFormatting>
  <conditionalFormatting sqref="J10">
    <cfRule type="expression" dxfId="118" priority="146">
      <formula>OR(Y10=1,Y10=7)</formula>
    </cfRule>
  </conditionalFormatting>
  <conditionalFormatting sqref="J11">
    <cfRule type="expression" dxfId="117" priority="145">
      <formula>OR(Y11=1,Y11=7)</formula>
    </cfRule>
  </conditionalFormatting>
  <conditionalFormatting sqref="K9">
    <cfRule type="expression" dxfId="116" priority="144">
      <formula>OR(Y9=1,Y9=2,Y9=7)</formula>
    </cfRule>
  </conditionalFormatting>
  <conditionalFormatting sqref="K10">
    <cfRule type="expression" dxfId="115" priority="143">
      <formula>OR(Y10=1,Y10=2,Y10=7)</formula>
    </cfRule>
  </conditionalFormatting>
  <conditionalFormatting sqref="K11">
    <cfRule type="expression" dxfId="114" priority="142">
      <formula>OR(Y11=1,Y11=2,Y11=7)</formula>
    </cfRule>
  </conditionalFormatting>
  <conditionalFormatting sqref="G12">
    <cfRule type="expression" dxfId="113" priority="138">
      <formula>OR(Y12=1,Y12=7)</formula>
    </cfRule>
  </conditionalFormatting>
  <conditionalFormatting sqref="G13">
    <cfRule type="expression" dxfId="112" priority="137">
      <formula>OR(Y13=1,Y13=7)</formula>
    </cfRule>
  </conditionalFormatting>
  <conditionalFormatting sqref="G14">
    <cfRule type="expression" dxfId="111" priority="136">
      <formula>OR(Y14=1,Y14=7)</formula>
    </cfRule>
  </conditionalFormatting>
  <conditionalFormatting sqref="G16">
    <cfRule type="expression" dxfId="110" priority="135">
      <formula>OR(Y16=1,Y16=7)</formula>
    </cfRule>
  </conditionalFormatting>
  <conditionalFormatting sqref="G18">
    <cfRule type="expression" dxfId="109" priority="134">
      <formula>OR(Y18=1,Y18=7)</formula>
    </cfRule>
  </conditionalFormatting>
  <conditionalFormatting sqref="G17">
    <cfRule type="expression" dxfId="108" priority="133">
      <formula>OR(Y17=1,Y17=7)</formula>
    </cfRule>
  </conditionalFormatting>
  <conditionalFormatting sqref="G20">
    <cfRule type="expression" dxfId="107" priority="132">
      <formula>OR(Y20=1,Y20=7)</formula>
    </cfRule>
  </conditionalFormatting>
  <conditionalFormatting sqref="G21">
    <cfRule type="expression" dxfId="106" priority="131">
      <formula>OR(Y21=1,Y21=7)</formula>
    </cfRule>
  </conditionalFormatting>
  <conditionalFormatting sqref="G22">
    <cfRule type="expression" dxfId="105" priority="130">
      <formula>OR(Y22=1,Y22=7)</formula>
    </cfRule>
  </conditionalFormatting>
  <conditionalFormatting sqref="H12">
    <cfRule type="expression" dxfId="104" priority="129">
      <formula>OR(Y12=1,Y12=2,Y12=7)</formula>
    </cfRule>
  </conditionalFormatting>
  <conditionalFormatting sqref="H13">
    <cfRule type="expression" dxfId="103" priority="128">
      <formula>OR(Y13=1,Y13=2,Y13=7)</formula>
    </cfRule>
  </conditionalFormatting>
  <conditionalFormatting sqref="H14">
    <cfRule type="expression" dxfId="102" priority="127">
      <formula>OR(Y14=1,Y14=2,Y14=7)</formula>
    </cfRule>
  </conditionalFormatting>
  <conditionalFormatting sqref="H15">
    <cfRule type="expression" dxfId="101" priority="126">
      <formula>OR(Y15=1,Y15=2,Y15=7)</formula>
    </cfRule>
  </conditionalFormatting>
  <conditionalFormatting sqref="H16">
    <cfRule type="expression" dxfId="100" priority="125">
      <formula>OR(Y16=1,Y16=2,Y16=7)</formula>
    </cfRule>
  </conditionalFormatting>
  <conditionalFormatting sqref="H17">
    <cfRule type="expression" dxfId="99" priority="124">
      <formula>OR(Y17=1,Y17=2,Y17=7)</formula>
    </cfRule>
  </conditionalFormatting>
  <conditionalFormatting sqref="H18">
    <cfRule type="expression" dxfId="98" priority="123">
      <formula>OR(Y18=1,Y18=2,Y18=7)</formula>
    </cfRule>
  </conditionalFormatting>
  <conditionalFormatting sqref="H19">
    <cfRule type="expression" dxfId="97" priority="122">
      <formula>OR(Y19=1,Y19=2,Y19=7)</formula>
    </cfRule>
  </conditionalFormatting>
  <conditionalFormatting sqref="H20">
    <cfRule type="expression" dxfId="96" priority="121">
      <formula>OR(Y20=1,Y20=2,Y20=7)</formula>
    </cfRule>
  </conditionalFormatting>
  <conditionalFormatting sqref="H21">
    <cfRule type="expression" dxfId="95" priority="120">
      <formula>OR(Y21=1,Y21=2,Y21=7)</formula>
    </cfRule>
  </conditionalFormatting>
  <conditionalFormatting sqref="H22">
    <cfRule type="expression" dxfId="94" priority="119">
      <formula>OR(Y22=1,Y22=2,Y22=7)</formula>
    </cfRule>
  </conditionalFormatting>
  <conditionalFormatting sqref="H23">
    <cfRule type="expression" dxfId="93" priority="118">
      <formula>OR(Y23=1,Y23=2,Y23=7)</formula>
    </cfRule>
  </conditionalFormatting>
  <conditionalFormatting sqref="J12">
    <cfRule type="expression" dxfId="92" priority="105">
      <formula>OR(Y12=1,Y12=7)</formula>
    </cfRule>
  </conditionalFormatting>
  <conditionalFormatting sqref="J13">
    <cfRule type="expression" dxfId="91" priority="104">
      <formula>OR(Y13=1,Y13=7)</formula>
    </cfRule>
  </conditionalFormatting>
  <conditionalFormatting sqref="J14">
    <cfRule type="expression" dxfId="90" priority="103">
      <formula>OR(Y14=1,Y14=7)</formula>
    </cfRule>
  </conditionalFormatting>
  <conditionalFormatting sqref="J15">
    <cfRule type="expression" dxfId="89" priority="102">
      <formula>OR(Y15=1,Y15=7)</formula>
    </cfRule>
  </conditionalFormatting>
  <conditionalFormatting sqref="J16">
    <cfRule type="expression" dxfId="88" priority="101">
      <formula>OR(Y16=1,Y16=7)</formula>
    </cfRule>
  </conditionalFormatting>
  <conditionalFormatting sqref="J18">
    <cfRule type="expression" dxfId="87" priority="100">
      <formula>OR(Y18=1,Y18=7)</formula>
    </cfRule>
  </conditionalFormatting>
  <conditionalFormatting sqref="J17">
    <cfRule type="expression" dxfId="86" priority="99">
      <formula>OR(Y17=1,Y17=7)</formula>
    </cfRule>
  </conditionalFormatting>
  <conditionalFormatting sqref="J19">
    <cfRule type="expression" dxfId="85" priority="98">
      <formula>OR(Y19=1,Y19=7)</formula>
    </cfRule>
  </conditionalFormatting>
  <conditionalFormatting sqref="J20">
    <cfRule type="expression" dxfId="84" priority="97">
      <formula>OR(Y20=1,Y20=7)</formula>
    </cfRule>
  </conditionalFormatting>
  <conditionalFormatting sqref="J21">
    <cfRule type="expression" dxfId="83" priority="96">
      <formula>OR(Y21=1,Y21=7)</formula>
    </cfRule>
  </conditionalFormatting>
  <conditionalFormatting sqref="J22">
    <cfRule type="expression" dxfId="82" priority="95">
      <formula>OR(Y22=1,Y22=7)</formula>
    </cfRule>
  </conditionalFormatting>
  <conditionalFormatting sqref="J23">
    <cfRule type="expression" dxfId="81" priority="94">
      <formula>OR(Y23=1,Y23=7)</formula>
    </cfRule>
  </conditionalFormatting>
  <conditionalFormatting sqref="K12">
    <cfRule type="expression" dxfId="80" priority="93">
      <formula>OR(Y12=1,Y12=2,Y12=7)</formula>
    </cfRule>
  </conditionalFormatting>
  <conditionalFormatting sqref="K13">
    <cfRule type="expression" dxfId="79" priority="92">
      <formula>OR(Y13=1,Y13=2,Y13=7)</formula>
    </cfRule>
  </conditionalFormatting>
  <conditionalFormatting sqref="K14">
    <cfRule type="expression" dxfId="78" priority="91">
      <formula>OR(Y14=1,Y14=2,Y14=7)</formula>
    </cfRule>
  </conditionalFormatting>
  <conditionalFormatting sqref="K15">
    <cfRule type="expression" dxfId="77" priority="90">
      <formula>OR(Y15=1,Y15=2,Y15=7)</formula>
    </cfRule>
  </conditionalFormatting>
  <conditionalFormatting sqref="K16">
    <cfRule type="expression" dxfId="76" priority="89">
      <formula>OR(Y16=1,Y16=2,Y16=7)</formula>
    </cfRule>
  </conditionalFormatting>
  <conditionalFormatting sqref="K17">
    <cfRule type="expression" dxfId="75" priority="88">
      <formula>OR(Y17=1,Y17=2,Y17=7)</formula>
    </cfRule>
  </conditionalFormatting>
  <conditionalFormatting sqref="K18">
    <cfRule type="expression" dxfId="74" priority="87">
      <formula>OR(Y18=1,Y18=2,Y18=7)</formula>
    </cfRule>
  </conditionalFormatting>
  <conditionalFormatting sqref="K20">
    <cfRule type="expression" dxfId="73" priority="86">
      <formula>OR(Y20=1,Y20=2,Y20=7)</formula>
    </cfRule>
  </conditionalFormatting>
  <conditionalFormatting sqref="K19">
    <cfRule type="expression" dxfId="72" priority="85">
      <formula>OR(Y19=1,Y19=2,Y19=7)</formula>
    </cfRule>
  </conditionalFormatting>
  <conditionalFormatting sqref="K21">
    <cfRule type="expression" dxfId="71" priority="84">
      <formula>OR(Y21=1,Y21=2,Y21=7)</formula>
    </cfRule>
  </conditionalFormatting>
  <conditionalFormatting sqref="K22">
    <cfRule type="expression" dxfId="70" priority="83">
      <formula>OR(Y22=1,Y22=2,Y22=7)</formula>
    </cfRule>
  </conditionalFormatting>
  <conditionalFormatting sqref="K23">
    <cfRule type="expression" dxfId="69" priority="82">
      <formula>OR(Y23=1,Y23=2,Y23=7)</formula>
    </cfRule>
  </conditionalFormatting>
  <conditionalFormatting sqref="I9">
    <cfRule type="expression" dxfId="68" priority="69">
      <formula>OR(Y9=1,Y9=2,Y9=3,Y9=4,Y9=5,Y9=7,Y9=8)</formula>
    </cfRule>
  </conditionalFormatting>
  <conditionalFormatting sqref="I10">
    <cfRule type="expression" dxfId="67" priority="68">
      <formula>OR(Y10=1,Y10=2,Y10=3,Y10=4,Y10=5,Y10=7,Y10=8)</formula>
    </cfRule>
  </conditionalFormatting>
  <conditionalFormatting sqref="I11">
    <cfRule type="expression" dxfId="66" priority="67">
      <formula>OR(Y11=1,Y11=2,Y11=3,Y11=4,Y11=5,Y11=7,Y11=8)</formula>
    </cfRule>
  </conditionalFormatting>
  <conditionalFormatting sqref="I12">
    <cfRule type="expression" dxfId="65" priority="66">
      <formula>OR(Y12=1,Y12=2,Y12=3,Y12=4,Y12=5,Y12=7,Y12=8)</formula>
    </cfRule>
  </conditionalFormatting>
  <conditionalFormatting sqref="I13">
    <cfRule type="expression" dxfId="64" priority="65">
      <formula>OR(Y13=1,Y13=2,Y13=3,Y13=4,Y13=5,Y13=7,Y13=8)</formula>
    </cfRule>
  </conditionalFormatting>
  <conditionalFormatting sqref="I14">
    <cfRule type="expression" dxfId="63" priority="64">
      <formula>OR(Y14=1,Y14=2,Y14=3,Y14=4,Y14=5,Y14=7,Y14=8)</formula>
    </cfRule>
  </conditionalFormatting>
  <conditionalFormatting sqref="I15">
    <cfRule type="expression" dxfId="62" priority="63">
      <formula>OR(Y15=1,Y15=2,Y15=3,Y15=4,Y15=5,Y15=7,Y15=8)</formula>
    </cfRule>
  </conditionalFormatting>
  <conditionalFormatting sqref="I16">
    <cfRule type="expression" dxfId="61" priority="62">
      <formula>OR(Y16=1,Y16=2,Y16=3,Y16=4,Y16=5,Y16=7,Y16=8)</formula>
    </cfRule>
  </conditionalFormatting>
  <conditionalFormatting sqref="I17">
    <cfRule type="expression" dxfId="60" priority="61">
      <formula>OR(Y17=1,Y17=2,Y17=3,Y17=4,Y17=5,Y17=7,Y17=8)</formula>
    </cfRule>
  </conditionalFormatting>
  <conditionalFormatting sqref="I18">
    <cfRule type="expression" dxfId="59" priority="60">
      <formula>OR(Y18=1,Y18=2,Y18=3,Y18=4,Y18=5,Y18=7,Y18=8)</formula>
    </cfRule>
  </conditionalFormatting>
  <conditionalFormatting sqref="I19">
    <cfRule type="expression" dxfId="58" priority="59">
      <formula>OR(Y19=1,Y19=2,Y19=3,Y19=4,Y19=5,Y19=7,Y19=8)</formula>
    </cfRule>
  </conditionalFormatting>
  <conditionalFormatting sqref="I20">
    <cfRule type="expression" dxfId="57" priority="58">
      <formula>OR(Y20=1,Y20=2,Y20=3,Y20=4,Y20=5,Y20=7,Y20=8)</formula>
    </cfRule>
  </conditionalFormatting>
  <conditionalFormatting sqref="I21">
    <cfRule type="expression" dxfId="56" priority="57">
      <formula>OR(Y21=1,Y21=2,Y21=3,Y21=4,Y21=5,Y21=7,Y21=8)</formula>
    </cfRule>
  </conditionalFormatting>
  <conditionalFormatting sqref="I22">
    <cfRule type="expression" dxfId="55" priority="56">
      <formula>OR(Y22=1,Y22=2,Y22=3,Y22=4,Y22=5,Y22=7,Y22=8)</formula>
    </cfRule>
  </conditionalFormatting>
  <conditionalFormatting sqref="I23">
    <cfRule type="expression" dxfId="54" priority="55">
      <formula>OR(Y23=1,Y23=2,Y23=3,Y23=4,Y23=5,Y23=7,Y23=8)</formula>
    </cfRule>
  </conditionalFormatting>
  <conditionalFormatting sqref="L9">
    <cfRule type="expression" dxfId="53" priority="54">
      <formula>OR(Y9=1,Y9=2,Y9=3,Y9=4,Y9=5,Y9=7,Y9=8)</formula>
    </cfRule>
  </conditionalFormatting>
  <conditionalFormatting sqref="L10">
    <cfRule type="expression" dxfId="52" priority="53">
      <formula>OR(Y10=1,Y10=2,Y10=3,Y10=4,Y10=5,Y10=7,Y10=8)</formula>
    </cfRule>
  </conditionalFormatting>
  <conditionalFormatting sqref="L11">
    <cfRule type="expression" dxfId="51" priority="52">
      <formula>OR(Y11=1,Y11=2,Y11=3,Y11=4,Y11=5,Y11=7,Y11=8)</formula>
    </cfRule>
  </conditionalFormatting>
  <conditionalFormatting sqref="L12">
    <cfRule type="expression" dxfId="50" priority="51">
      <formula>OR(Y12=1,Y12=2,Y12=3,Y12=4,Y12=5,Y12=7,Y12=8)</formula>
    </cfRule>
  </conditionalFormatting>
  <conditionalFormatting sqref="L14">
    <cfRule type="expression" dxfId="49" priority="50">
      <formula>OR(Y14=1,Y14=2,Y14=3,Y14=4,Y14=5,Y14=7,Y14=8)</formula>
    </cfRule>
  </conditionalFormatting>
  <conditionalFormatting sqref="L13">
    <cfRule type="expression" dxfId="48" priority="49">
      <formula>OR(Y13=1,Y13=2,Y13=3,Y13=4,Y13=5,Y13=7,Y13=8)</formula>
    </cfRule>
  </conditionalFormatting>
  <conditionalFormatting sqref="L15">
    <cfRule type="expression" dxfId="47" priority="48">
      <formula>OR(Y15=1,Y15=2,Y15=3,Y15=4,Y15=5,Y15=7,Y15=8)</formula>
    </cfRule>
  </conditionalFormatting>
  <conditionalFormatting sqref="L16">
    <cfRule type="expression" dxfId="46" priority="47">
      <formula>OR(Y16=1,Y16=2,Y16=3,Y16=4,Y16=5,Y16=7,Y16=8)</formula>
    </cfRule>
  </conditionalFormatting>
  <conditionalFormatting sqref="L17">
    <cfRule type="expression" dxfId="45" priority="46">
      <formula>OR(Y17=1,Y17=2,Y17=3,Y17=4,Y17=5,Y17=7,Y17=8)</formula>
    </cfRule>
  </conditionalFormatting>
  <conditionalFormatting sqref="L18">
    <cfRule type="expression" dxfId="44" priority="45">
      <formula>OR(Y18=1,Y18=2,Y18=3,Y18=4,Y18=5,Y18=7,Y18=8)</formula>
    </cfRule>
  </conditionalFormatting>
  <conditionalFormatting sqref="L19">
    <cfRule type="expression" dxfId="43" priority="44">
      <formula>OR(Y19=1,Y19=2,Y19=3,Y19=4,Y19=5,Y19=7,Y19=8)</formula>
    </cfRule>
  </conditionalFormatting>
  <conditionalFormatting sqref="L20">
    <cfRule type="expression" dxfId="42" priority="43">
      <formula>OR(Y20=1,Y20=2,Y20=3,Y20=4,Y20=5,Y20=7,Y20=8)</formula>
    </cfRule>
  </conditionalFormatting>
  <conditionalFormatting sqref="L21">
    <cfRule type="expression" dxfId="41" priority="42">
      <formula>OR(Y21=1,Y21=2,Y21=3,Y21=4,Y21=5,Y21=7,Y21=8)</formula>
    </cfRule>
  </conditionalFormatting>
  <conditionalFormatting sqref="L22">
    <cfRule type="expression" dxfId="40" priority="41">
      <formula>OR(Y22=1,Y22=2,Y22=3,Y22=4,Y22=5,Y22=7,Y22=8)</formula>
    </cfRule>
  </conditionalFormatting>
  <conditionalFormatting sqref="L23">
    <cfRule type="expression" dxfId="39" priority="40">
      <formula>OR(Y23=1,Y23=2,Y23=3,Y23=4,Y23=5,Y23=7,Y23=8)</formula>
    </cfRule>
  </conditionalFormatting>
  <conditionalFormatting sqref="G15">
    <cfRule type="expression" dxfId="38" priority="39">
      <formula>OR(Y15=1,Y15=7)</formula>
    </cfRule>
  </conditionalFormatting>
  <conditionalFormatting sqref="G19">
    <cfRule type="expression" dxfId="37" priority="38">
      <formula>OR(Y19=1,Y19=7)</formula>
    </cfRule>
  </conditionalFormatting>
  <conditionalFormatting sqref="G23">
    <cfRule type="expression" dxfId="36" priority="37">
      <formula>OR(Y23=1,Y23=7)</formula>
    </cfRule>
  </conditionalFormatting>
  <conditionalFormatting sqref="F12">
    <cfRule type="expression" dxfId="35" priority="36">
      <formula>OR(Y12=7)</formula>
    </cfRule>
  </conditionalFormatting>
  <conditionalFormatting sqref="F13">
    <cfRule type="expression" dxfId="34" priority="35">
      <formula>OR(Y13=7)</formula>
    </cfRule>
  </conditionalFormatting>
  <conditionalFormatting sqref="F14">
    <cfRule type="expression" dxfId="33" priority="34">
      <formula>OR(Y14=7)</formula>
    </cfRule>
  </conditionalFormatting>
  <conditionalFormatting sqref="F15">
    <cfRule type="expression" dxfId="32" priority="33">
      <formula>OR(Y15=7)</formula>
    </cfRule>
  </conditionalFormatting>
  <conditionalFormatting sqref="F16">
    <cfRule type="expression" dxfId="31" priority="32">
      <formula>OR(Y16=7)</formula>
    </cfRule>
  </conditionalFormatting>
  <conditionalFormatting sqref="F17">
    <cfRule type="expression" dxfId="30" priority="31">
      <formula>OR(Y17=7)</formula>
    </cfRule>
  </conditionalFormatting>
  <conditionalFormatting sqref="F18">
    <cfRule type="expression" dxfId="29" priority="30">
      <formula>OR(Y18=7)</formula>
    </cfRule>
  </conditionalFormatting>
  <conditionalFormatting sqref="F19">
    <cfRule type="expression" dxfId="28" priority="29">
      <formula>OR(Y19=7)</formula>
    </cfRule>
  </conditionalFormatting>
  <conditionalFormatting sqref="F20">
    <cfRule type="expression" dxfId="27" priority="28">
      <formula>OR(Y20=7)</formula>
    </cfRule>
  </conditionalFormatting>
  <conditionalFormatting sqref="F21">
    <cfRule type="expression" dxfId="26" priority="27">
      <formula>OR(Y21=7)</formula>
    </cfRule>
  </conditionalFormatting>
  <conditionalFormatting sqref="F22">
    <cfRule type="expression" dxfId="25" priority="26">
      <formula>OR(Y22=7)</formula>
    </cfRule>
  </conditionalFormatting>
  <conditionalFormatting sqref="F23">
    <cfRule type="expression" dxfId="24" priority="25">
      <formula>OR(Y23=7)</formula>
    </cfRule>
  </conditionalFormatting>
  <conditionalFormatting sqref="E12">
    <cfRule type="expression" dxfId="23" priority="24">
      <formula>OR(Y12=7)</formula>
    </cfRule>
  </conditionalFormatting>
  <conditionalFormatting sqref="E13">
    <cfRule type="expression" dxfId="22" priority="23">
      <formula>OR(Y13=7)</formula>
    </cfRule>
  </conditionalFormatting>
  <conditionalFormatting sqref="E14">
    <cfRule type="expression" dxfId="21" priority="22">
      <formula>OR(Y14=7)</formula>
    </cfRule>
  </conditionalFormatting>
  <conditionalFormatting sqref="E15">
    <cfRule type="expression" dxfId="20" priority="21">
      <formula>OR(Y15=7)</formula>
    </cfRule>
  </conditionalFormatting>
  <conditionalFormatting sqref="E16">
    <cfRule type="expression" dxfId="19" priority="20">
      <formula>OR(Y16=7)</formula>
    </cfRule>
  </conditionalFormatting>
  <conditionalFormatting sqref="E17">
    <cfRule type="expression" dxfId="18" priority="19">
      <formula>OR(Y17=7)</formula>
    </cfRule>
  </conditionalFormatting>
  <conditionalFormatting sqref="E18">
    <cfRule type="expression" dxfId="17" priority="18">
      <formula>OR(Y18=7)</formula>
    </cfRule>
  </conditionalFormatting>
  <conditionalFormatting sqref="E19">
    <cfRule type="expression" dxfId="16" priority="17">
      <formula>OR(Y19=7)</formula>
    </cfRule>
  </conditionalFormatting>
  <conditionalFormatting sqref="E20">
    <cfRule type="expression" dxfId="15" priority="16">
      <formula>OR(Y20=7)</formula>
    </cfRule>
  </conditionalFormatting>
  <conditionalFormatting sqref="E21">
    <cfRule type="expression" dxfId="14" priority="15">
      <formula>OR(Y21=7)</formula>
    </cfRule>
  </conditionalFormatting>
  <conditionalFormatting sqref="E22">
    <cfRule type="expression" dxfId="13" priority="14">
      <formula>OR(Y22=7)</formula>
    </cfRule>
  </conditionalFormatting>
  <conditionalFormatting sqref="E23">
    <cfRule type="expression" dxfId="12" priority="13">
      <formula>OR(Y23=7)</formula>
    </cfRule>
  </conditionalFormatting>
  <conditionalFormatting sqref="D12">
    <cfRule type="expression" dxfId="11" priority="12">
      <formula>OR(Y12=7)</formula>
    </cfRule>
  </conditionalFormatting>
  <conditionalFormatting sqref="D13">
    <cfRule type="expression" dxfId="10" priority="11">
      <formula>OR(Y13=7)</formula>
    </cfRule>
  </conditionalFormatting>
  <conditionalFormatting sqref="D15">
    <cfRule type="expression" dxfId="9" priority="10">
      <formula>OR(Y15=7)</formula>
    </cfRule>
  </conditionalFormatting>
  <conditionalFormatting sqref="D14">
    <cfRule type="expression" dxfId="8" priority="9">
      <formula>OR(Y14=7)</formula>
    </cfRule>
  </conditionalFormatting>
  <conditionalFormatting sqref="D17">
    <cfRule type="expression" dxfId="7" priority="8">
      <formula>OR(Y17=7)</formula>
    </cfRule>
  </conditionalFormatting>
  <conditionalFormatting sqref="D16">
    <cfRule type="expression" dxfId="6" priority="7">
      <formula>OR(Y16=7)</formula>
    </cfRule>
  </conditionalFormatting>
  <conditionalFormatting sqref="D18">
    <cfRule type="expression" dxfId="5" priority="6">
      <formula>OR(Y18=7)</formula>
    </cfRule>
  </conditionalFormatting>
  <conditionalFormatting sqref="D19">
    <cfRule type="expression" dxfId="4" priority="5">
      <formula>OR(Y19=7)</formula>
    </cfRule>
  </conditionalFormatting>
  <conditionalFormatting sqref="D20">
    <cfRule type="expression" dxfId="3" priority="4">
      <formula>OR(Y20=7)</formula>
    </cfRule>
  </conditionalFormatting>
  <conditionalFormatting sqref="D21">
    <cfRule type="expression" dxfId="2" priority="3">
      <formula>OR(Y21=7)</formula>
    </cfRule>
  </conditionalFormatting>
  <conditionalFormatting sqref="D22">
    <cfRule type="expression" dxfId="1" priority="2">
      <formula>OR(Y22=7)</formula>
    </cfRule>
  </conditionalFormatting>
  <conditionalFormatting sqref="D23">
    <cfRule type="expression" dxfId="0" priority="1">
      <formula>OR(Y23=7)</formula>
    </cfRule>
  </conditionalFormatting>
  <dataValidations count="1">
    <dataValidation type="custom" allowBlank="1" showInputMessage="1" showErrorMessage="1" sqref="B15">
      <formula1>AND(B1&lt;&gt;1,B1&lt;&gt;3)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1" r:id="rId4" name="Drop Down 9">
              <controlPr defaultSize="0" autoLine="0" autoPict="0">
                <anchor moveWithCells="1">
                  <from>
                    <xdr:col>12</xdr:col>
                    <xdr:colOff>19050</xdr:colOff>
                    <xdr:row>7</xdr:row>
                    <xdr:rowOff>19050</xdr:rowOff>
                  </from>
                  <to>
                    <xdr:col>12</xdr:col>
                    <xdr:colOff>1038225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5" name="Drop Down 12">
              <controlPr defaultSize="0" autoLine="0" autoPict="0">
                <anchor moveWithCells="1">
                  <from>
                    <xdr:col>12</xdr:col>
                    <xdr:colOff>19050</xdr:colOff>
                    <xdr:row>8</xdr:row>
                    <xdr:rowOff>19050</xdr:rowOff>
                  </from>
                  <to>
                    <xdr:col>12</xdr:col>
                    <xdr:colOff>1038225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6" name="Drop Down 13">
              <controlPr defaultSize="0" autoLine="0" autoPict="0">
                <anchor moveWithCells="1">
                  <from>
                    <xdr:col>12</xdr:col>
                    <xdr:colOff>19050</xdr:colOff>
                    <xdr:row>9</xdr:row>
                    <xdr:rowOff>19050</xdr:rowOff>
                  </from>
                  <to>
                    <xdr:col>12</xdr:col>
                    <xdr:colOff>1038225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7" name="Drop Down 14">
              <controlPr defaultSize="0" autoLine="0" autoPict="0">
                <anchor moveWithCells="1">
                  <from>
                    <xdr:col>12</xdr:col>
                    <xdr:colOff>19050</xdr:colOff>
                    <xdr:row>10</xdr:row>
                    <xdr:rowOff>19050</xdr:rowOff>
                  </from>
                  <to>
                    <xdr:col>12</xdr:col>
                    <xdr:colOff>1038225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8" name="Drop Down 18">
              <controlPr defaultSize="0" autoLine="0" autoPict="0">
                <anchor moveWithCells="1">
                  <from>
                    <xdr:col>13</xdr:col>
                    <xdr:colOff>19050</xdr:colOff>
                    <xdr:row>7</xdr:row>
                    <xdr:rowOff>19050</xdr:rowOff>
                  </from>
                  <to>
                    <xdr:col>13</xdr:col>
                    <xdr:colOff>800100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1" r:id="rId9" name="Drop Down 19">
              <controlPr defaultSize="0" autoLine="0" autoPict="0">
                <anchor moveWithCells="1">
                  <from>
                    <xdr:col>13</xdr:col>
                    <xdr:colOff>28575</xdr:colOff>
                    <xdr:row>9</xdr:row>
                    <xdr:rowOff>19050</xdr:rowOff>
                  </from>
                  <to>
                    <xdr:col>13</xdr:col>
                    <xdr:colOff>809625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2" r:id="rId10" name="Drop Down 20">
              <controlPr defaultSize="0" autoLine="0" autoPict="0">
                <anchor moveWithCells="1">
                  <from>
                    <xdr:col>13</xdr:col>
                    <xdr:colOff>19050</xdr:colOff>
                    <xdr:row>8</xdr:row>
                    <xdr:rowOff>19050</xdr:rowOff>
                  </from>
                  <to>
                    <xdr:col>13</xdr:col>
                    <xdr:colOff>800100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3" r:id="rId11" name="Drop Down 21">
              <controlPr defaultSize="0" autoLine="0" autoPict="0">
                <anchor moveWithCells="1">
                  <from>
                    <xdr:col>13</xdr:col>
                    <xdr:colOff>19050</xdr:colOff>
                    <xdr:row>10</xdr:row>
                    <xdr:rowOff>28575</xdr:rowOff>
                  </from>
                  <to>
                    <xdr:col>13</xdr:col>
                    <xdr:colOff>800100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5" r:id="rId12" name="Drop Down 23">
              <controlPr defaultSize="0" autoLine="0" autoPict="0">
                <anchor moveWithCells="1">
                  <from>
                    <xdr:col>1</xdr:col>
                    <xdr:colOff>9525</xdr:colOff>
                    <xdr:row>7</xdr:row>
                    <xdr:rowOff>28575</xdr:rowOff>
                  </from>
                  <to>
                    <xdr:col>2</xdr:col>
                    <xdr:colOff>0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9" r:id="rId13" name="Drop Down 27">
              <controlPr defaultSize="0" autoLine="0" autoPict="0">
                <anchor moveWithCells="1">
                  <from>
                    <xdr:col>1</xdr:col>
                    <xdr:colOff>9525</xdr:colOff>
                    <xdr:row>8</xdr:row>
                    <xdr:rowOff>28575</xdr:rowOff>
                  </from>
                  <to>
                    <xdr:col>2</xdr:col>
                    <xdr:colOff>0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0" r:id="rId14" name="Drop Down 28">
              <controlPr defaultSize="0" autoLine="0" autoPict="0">
                <anchor moveWithCells="1">
                  <from>
                    <xdr:col>1</xdr:col>
                    <xdr:colOff>19050</xdr:colOff>
                    <xdr:row>9</xdr:row>
                    <xdr:rowOff>28575</xdr:rowOff>
                  </from>
                  <to>
                    <xdr:col>2</xdr:col>
                    <xdr:colOff>0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1" r:id="rId15" name="Drop Down 29">
              <controlPr defaultSize="0" autoLine="0" autoPict="0">
                <anchor moveWithCells="1">
                  <from>
                    <xdr:col>1</xdr:col>
                    <xdr:colOff>9525</xdr:colOff>
                    <xdr:row>10</xdr:row>
                    <xdr:rowOff>28575</xdr:rowOff>
                  </from>
                  <to>
                    <xdr:col>2</xdr:col>
                    <xdr:colOff>0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2" r:id="rId16" name="Drop Down 30">
              <controlPr defaultSize="0" autoLine="0" autoPict="0">
                <anchor moveWithCells="1">
                  <from>
                    <xdr:col>12</xdr:col>
                    <xdr:colOff>19050</xdr:colOff>
                    <xdr:row>11</xdr:row>
                    <xdr:rowOff>19050</xdr:rowOff>
                  </from>
                  <to>
                    <xdr:col>12</xdr:col>
                    <xdr:colOff>1038225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3" r:id="rId17" name="Drop Down 31">
              <controlPr defaultSize="0" autoLine="0" autoPict="0">
                <anchor moveWithCells="1">
                  <from>
                    <xdr:col>12</xdr:col>
                    <xdr:colOff>19050</xdr:colOff>
                    <xdr:row>12</xdr:row>
                    <xdr:rowOff>19050</xdr:rowOff>
                  </from>
                  <to>
                    <xdr:col>12</xdr:col>
                    <xdr:colOff>1038225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4" r:id="rId18" name="Drop Down 32">
              <controlPr defaultSize="0" autoLine="0" autoPict="0">
                <anchor moveWithCells="1">
                  <from>
                    <xdr:col>12</xdr:col>
                    <xdr:colOff>19050</xdr:colOff>
                    <xdr:row>13</xdr:row>
                    <xdr:rowOff>19050</xdr:rowOff>
                  </from>
                  <to>
                    <xdr:col>12</xdr:col>
                    <xdr:colOff>1038225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5" r:id="rId19" name="Drop Down 33">
              <controlPr defaultSize="0" autoLine="0" autoPict="0">
                <anchor moveWithCells="1">
                  <from>
                    <xdr:col>12</xdr:col>
                    <xdr:colOff>19050</xdr:colOff>
                    <xdr:row>14</xdr:row>
                    <xdr:rowOff>19050</xdr:rowOff>
                  </from>
                  <to>
                    <xdr:col>12</xdr:col>
                    <xdr:colOff>1038225</xdr:colOff>
                    <xdr:row>14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6" r:id="rId20" name="Drop Down 34">
              <controlPr defaultSize="0" autoLine="0" autoPict="0">
                <anchor moveWithCells="1">
                  <from>
                    <xdr:col>12</xdr:col>
                    <xdr:colOff>19050</xdr:colOff>
                    <xdr:row>15</xdr:row>
                    <xdr:rowOff>19050</xdr:rowOff>
                  </from>
                  <to>
                    <xdr:col>12</xdr:col>
                    <xdr:colOff>1038225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7" r:id="rId21" name="Drop Down 35">
              <controlPr defaultSize="0" autoLine="0" autoPict="0">
                <anchor moveWithCells="1">
                  <from>
                    <xdr:col>12</xdr:col>
                    <xdr:colOff>19050</xdr:colOff>
                    <xdr:row>16</xdr:row>
                    <xdr:rowOff>19050</xdr:rowOff>
                  </from>
                  <to>
                    <xdr:col>12</xdr:col>
                    <xdr:colOff>1038225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8" r:id="rId22" name="Drop Down 36">
              <controlPr defaultSize="0" autoLine="0" autoPict="0">
                <anchor moveWithCells="1">
                  <from>
                    <xdr:col>12</xdr:col>
                    <xdr:colOff>19050</xdr:colOff>
                    <xdr:row>17</xdr:row>
                    <xdr:rowOff>19050</xdr:rowOff>
                  </from>
                  <to>
                    <xdr:col>12</xdr:col>
                    <xdr:colOff>1038225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9" r:id="rId23" name="Drop Down 37">
              <controlPr defaultSize="0" autoLine="0" autoPict="0">
                <anchor moveWithCells="1">
                  <from>
                    <xdr:col>12</xdr:col>
                    <xdr:colOff>19050</xdr:colOff>
                    <xdr:row>18</xdr:row>
                    <xdr:rowOff>19050</xdr:rowOff>
                  </from>
                  <to>
                    <xdr:col>12</xdr:col>
                    <xdr:colOff>1038225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0" r:id="rId24" name="Drop Down 38">
              <controlPr defaultSize="0" autoLine="0" autoPict="0">
                <anchor moveWithCells="1">
                  <from>
                    <xdr:col>12</xdr:col>
                    <xdr:colOff>19050</xdr:colOff>
                    <xdr:row>19</xdr:row>
                    <xdr:rowOff>19050</xdr:rowOff>
                  </from>
                  <to>
                    <xdr:col>12</xdr:col>
                    <xdr:colOff>1038225</xdr:colOff>
                    <xdr:row>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1" r:id="rId25" name="Drop Down 39">
              <controlPr defaultSize="0" autoLine="0" autoPict="0">
                <anchor moveWithCells="1">
                  <from>
                    <xdr:col>12</xdr:col>
                    <xdr:colOff>19050</xdr:colOff>
                    <xdr:row>20</xdr:row>
                    <xdr:rowOff>19050</xdr:rowOff>
                  </from>
                  <to>
                    <xdr:col>12</xdr:col>
                    <xdr:colOff>1038225</xdr:colOff>
                    <xdr:row>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2" r:id="rId26" name="Drop Down 40">
              <controlPr defaultSize="0" autoLine="0" autoPict="0">
                <anchor moveWithCells="1">
                  <from>
                    <xdr:col>12</xdr:col>
                    <xdr:colOff>19050</xdr:colOff>
                    <xdr:row>21</xdr:row>
                    <xdr:rowOff>19050</xdr:rowOff>
                  </from>
                  <to>
                    <xdr:col>12</xdr:col>
                    <xdr:colOff>1038225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3" r:id="rId27" name="Drop Down 41">
              <controlPr defaultSize="0" autoLine="0" autoPict="0">
                <anchor moveWithCells="1">
                  <from>
                    <xdr:col>12</xdr:col>
                    <xdr:colOff>19050</xdr:colOff>
                    <xdr:row>22</xdr:row>
                    <xdr:rowOff>19050</xdr:rowOff>
                  </from>
                  <to>
                    <xdr:col>12</xdr:col>
                    <xdr:colOff>1038225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4" r:id="rId28" name="Drop Down 42">
              <controlPr defaultSize="0" autoLine="0" autoPict="0">
                <anchor moveWithCells="1">
                  <from>
                    <xdr:col>1</xdr:col>
                    <xdr:colOff>9525</xdr:colOff>
                    <xdr:row>11</xdr:row>
                    <xdr:rowOff>28575</xdr:rowOff>
                  </from>
                  <to>
                    <xdr:col>2</xdr:col>
                    <xdr:colOff>0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5" r:id="rId29" name="Drop Down 43">
              <controlPr defaultSize="0" autoLine="0" autoPict="0">
                <anchor moveWithCells="1">
                  <from>
                    <xdr:col>1</xdr:col>
                    <xdr:colOff>9525</xdr:colOff>
                    <xdr:row>12</xdr:row>
                    <xdr:rowOff>28575</xdr:rowOff>
                  </from>
                  <to>
                    <xdr:col>2</xdr:col>
                    <xdr:colOff>0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6" r:id="rId30" name="Drop Down 44">
              <controlPr defaultSize="0" autoLine="0" autoPict="0">
                <anchor moveWithCells="1">
                  <from>
                    <xdr:col>1</xdr:col>
                    <xdr:colOff>9525</xdr:colOff>
                    <xdr:row>13</xdr:row>
                    <xdr:rowOff>28575</xdr:rowOff>
                  </from>
                  <to>
                    <xdr:col>2</xdr:col>
                    <xdr:colOff>0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7" r:id="rId31" name="Drop Down 45">
              <controlPr defaultSize="0" autoLine="0" autoPict="0">
                <anchor moveWithCells="1">
                  <from>
                    <xdr:col>1</xdr:col>
                    <xdr:colOff>9525</xdr:colOff>
                    <xdr:row>14</xdr:row>
                    <xdr:rowOff>28575</xdr:rowOff>
                  </from>
                  <to>
                    <xdr:col>2</xdr:col>
                    <xdr:colOff>0</xdr:colOff>
                    <xdr:row>14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8" r:id="rId32" name="Drop Down 46">
              <controlPr defaultSize="0" autoLine="0" autoPict="0">
                <anchor moveWithCells="1">
                  <from>
                    <xdr:col>1</xdr:col>
                    <xdr:colOff>9525</xdr:colOff>
                    <xdr:row>15</xdr:row>
                    <xdr:rowOff>28575</xdr:rowOff>
                  </from>
                  <to>
                    <xdr:col>2</xdr:col>
                    <xdr:colOff>0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9" r:id="rId33" name="Drop Down 47">
              <controlPr defaultSize="0" autoLine="0" autoPict="0">
                <anchor moveWithCells="1">
                  <from>
                    <xdr:col>1</xdr:col>
                    <xdr:colOff>9525</xdr:colOff>
                    <xdr:row>16</xdr:row>
                    <xdr:rowOff>28575</xdr:rowOff>
                  </from>
                  <to>
                    <xdr:col>2</xdr:col>
                    <xdr:colOff>0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0" r:id="rId34" name="Drop Down 48">
              <controlPr defaultSize="0" autoLine="0" autoPict="0">
                <anchor moveWithCells="1">
                  <from>
                    <xdr:col>1</xdr:col>
                    <xdr:colOff>9525</xdr:colOff>
                    <xdr:row>17</xdr:row>
                    <xdr:rowOff>28575</xdr:rowOff>
                  </from>
                  <to>
                    <xdr:col>2</xdr:col>
                    <xdr:colOff>0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1" r:id="rId35" name="Drop Down 49">
              <controlPr defaultSize="0" autoLine="0" autoPict="0">
                <anchor moveWithCells="1">
                  <from>
                    <xdr:col>1</xdr:col>
                    <xdr:colOff>9525</xdr:colOff>
                    <xdr:row>18</xdr:row>
                    <xdr:rowOff>28575</xdr:rowOff>
                  </from>
                  <to>
                    <xdr:col>2</xdr:col>
                    <xdr:colOff>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2" r:id="rId36" name="Drop Down 50">
              <controlPr defaultSize="0" autoLine="0" autoPict="0">
                <anchor moveWithCells="1">
                  <from>
                    <xdr:col>1</xdr:col>
                    <xdr:colOff>9525</xdr:colOff>
                    <xdr:row>19</xdr:row>
                    <xdr:rowOff>28575</xdr:rowOff>
                  </from>
                  <to>
                    <xdr:col>2</xdr:col>
                    <xdr:colOff>0</xdr:colOff>
                    <xdr:row>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3" r:id="rId37" name="Drop Down 51">
              <controlPr defaultSize="0" autoLine="0" autoPict="0">
                <anchor moveWithCells="1">
                  <from>
                    <xdr:col>1</xdr:col>
                    <xdr:colOff>9525</xdr:colOff>
                    <xdr:row>20</xdr:row>
                    <xdr:rowOff>28575</xdr:rowOff>
                  </from>
                  <to>
                    <xdr:col>2</xdr:col>
                    <xdr:colOff>0</xdr:colOff>
                    <xdr:row>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4" r:id="rId38" name="Drop Down 52">
              <controlPr defaultSize="0" autoLine="0" autoPict="0">
                <anchor moveWithCells="1">
                  <from>
                    <xdr:col>1</xdr:col>
                    <xdr:colOff>9525</xdr:colOff>
                    <xdr:row>21</xdr:row>
                    <xdr:rowOff>28575</xdr:rowOff>
                  </from>
                  <to>
                    <xdr:col>2</xdr:col>
                    <xdr:colOff>0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5" r:id="rId39" name="Drop Down 53">
              <controlPr defaultSize="0" autoLine="0" autoPict="0">
                <anchor moveWithCells="1">
                  <from>
                    <xdr:col>1</xdr:col>
                    <xdr:colOff>9525</xdr:colOff>
                    <xdr:row>22</xdr:row>
                    <xdr:rowOff>28575</xdr:rowOff>
                  </from>
                  <to>
                    <xdr:col>2</xdr:col>
                    <xdr:colOff>0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6" r:id="rId40" name="Drop Down 54">
              <controlPr defaultSize="0" autoLine="0" autoPict="0">
                <anchor moveWithCells="1">
                  <from>
                    <xdr:col>13</xdr:col>
                    <xdr:colOff>19050</xdr:colOff>
                    <xdr:row>11</xdr:row>
                    <xdr:rowOff>28575</xdr:rowOff>
                  </from>
                  <to>
                    <xdr:col>13</xdr:col>
                    <xdr:colOff>800100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7" r:id="rId41" name="Drop Down 55">
              <controlPr defaultSize="0" autoLine="0" autoPict="0">
                <anchor moveWithCells="1">
                  <from>
                    <xdr:col>13</xdr:col>
                    <xdr:colOff>19050</xdr:colOff>
                    <xdr:row>12</xdr:row>
                    <xdr:rowOff>28575</xdr:rowOff>
                  </from>
                  <to>
                    <xdr:col>13</xdr:col>
                    <xdr:colOff>800100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8" r:id="rId42" name="Drop Down 56">
              <controlPr defaultSize="0" autoLine="0" autoPict="0">
                <anchor moveWithCells="1">
                  <from>
                    <xdr:col>13</xdr:col>
                    <xdr:colOff>19050</xdr:colOff>
                    <xdr:row>13</xdr:row>
                    <xdr:rowOff>28575</xdr:rowOff>
                  </from>
                  <to>
                    <xdr:col>13</xdr:col>
                    <xdr:colOff>800100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9" r:id="rId43" name="Drop Down 57">
              <controlPr defaultSize="0" autoLine="0" autoPict="0">
                <anchor moveWithCells="1">
                  <from>
                    <xdr:col>13</xdr:col>
                    <xdr:colOff>19050</xdr:colOff>
                    <xdr:row>14</xdr:row>
                    <xdr:rowOff>28575</xdr:rowOff>
                  </from>
                  <to>
                    <xdr:col>13</xdr:col>
                    <xdr:colOff>800100</xdr:colOff>
                    <xdr:row>14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0" r:id="rId44" name="Drop Down 58">
              <controlPr defaultSize="0" autoLine="0" autoPict="0">
                <anchor moveWithCells="1">
                  <from>
                    <xdr:col>13</xdr:col>
                    <xdr:colOff>19050</xdr:colOff>
                    <xdr:row>15</xdr:row>
                    <xdr:rowOff>28575</xdr:rowOff>
                  </from>
                  <to>
                    <xdr:col>13</xdr:col>
                    <xdr:colOff>800100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1" r:id="rId45" name="Drop Down 59">
              <controlPr defaultSize="0" autoLine="0" autoPict="0">
                <anchor moveWithCells="1">
                  <from>
                    <xdr:col>13</xdr:col>
                    <xdr:colOff>19050</xdr:colOff>
                    <xdr:row>16</xdr:row>
                    <xdr:rowOff>28575</xdr:rowOff>
                  </from>
                  <to>
                    <xdr:col>13</xdr:col>
                    <xdr:colOff>800100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2" r:id="rId46" name="Drop Down 60">
              <controlPr defaultSize="0" autoLine="0" autoPict="0">
                <anchor moveWithCells="1">
                  <from>
                    <xdr:col>13</xdr:col>
                    <xdr:colOff>19050</xdr:colOff>
                    <xdr:row>17</xdr:row>
                    <xdr:rowOff>28575</xdr:rowOff>
                  </from>
                  <to>
                    <xdr:col>13</xdr:col>
                    <xdr:colOff>800100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3" r:id="rId47" name="Drop Down 61">
              <controlPr defaultSize="0" autoLine="0" autoPict="0">
                <anchor moveWithCells="1">
                  <from>
                    <xdr:col>13</xdr:col>
                    <xdr:colOff>19050</xdr:colOff>
                    <xdr:row>18</xdr:row>
                    <xdr:rowOff>28575</xdr:rowOff>
                  </from>
                  <to>
                    <xdr:col>13</xdr:col>
                    <xdr:colOff>800100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4" r:id="rId48" name="Drop Down 62">
              <controlPr defaultSize="0" autoLine="0" autoPict="0">
                <anchor moveWithCells="1">
                  <from>
                    <xdr:col>13</xdr:col>
                    <xdr:colOff>19050</xdr:colOff>
                    <xdr:row>19</xdr:row>
                    <xdr:rowOff>28575</xdr:rowOff>
                  </from>
                  <to>
                    <xdr:col>13</xdr:col>
                    <xdr:colOff>800100</xdr:colOff>
                    <xdr:row>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5" r:id="rId49" name="Drop Down 63">
              <controlPr defaultSize="0" autoLine="0" autoPict="0">
                <anchor moveWithCells="1">
                  <from>
                    <xdr:col>13</xdr:col>
                    <xdr:colOff>19050</xdr:colOff>
                    <xdr:row>20</xdr:row>
                    <xdr:rowOff>28575</xdr:rowOff>
                  </from>
                  <to>
                    <xdr:col>13</xdr:col>
                    <xdr:colOff>800100</xdr:colOff>
                    <xdr:row>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6" r:id="rId50" name="Drop Down 64">
              <controlPr defaultSize="0" autoLine="0" autoPict="0">
                <anchor moveWithCells="1">
                  <from>
                    <xdr:col>13</xdr:col>
                    <xdr:colOff>19050</xdr:colOff>
                    <xdr:row>21</xdr:row>
                    <xdr:rowOff>28575</xdr:rowOff>
                  </from>
                  <to>
                    <xdr:col>13</xdr:col>
                    <xdr:colOff>800100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7" r:id="rId51" name="Drop Down 65">
              <controlPr defaultSize="0" autoLine="0" autoPict="0">
                <anchor moveWithCells="1">
                  <from>
                    <xdr:col>13</xdr:col>
                    <xdr:colOff>19050</xdr:colOff>
                    <xdr:row>22</xdr:row>
                    <xdr:rowOff>28575</xdr:rowOff>
                  </from>
                  <to>
                    <xdr:col>13</xdr:col>
                    <xdr:colOff>800100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3" r:id="rId52" name="Button 81">
              <controlPr defaultSize="0" print="0" autoFill="0" autoPict="0" macro="[0]!Actualiser">
                <anchor moveWithCells="1" sizeWithCells="1">
                  <from>
                    <xdr:col>1</xdr:col>
                    <xdr:colOff>57150</xdr:colOff>
                    <xdr:row>25</xdr:row>
                    <xdr:rowOff>228600</xdr:rowOff>
                  </from>
                  <to>
                    <xdr:col>1</xdr:col>
                    <xdr:colOff>838200</xdr:colOff>
                    <xdr:row>29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21"/>
  <sheetViews>
    <sheetView workbookViewId="0">
      <selection activeCell="E7" sqref="E7:F7"/>
    </sheetView>
  </sheetViews>
  <sheetFormatPr baseColWidth="10" defaultRowHeight="15" x14ac:dyDescent="0.25"/>
  <cols>
    <col min="1" max="1" width="20.75" customWidth="1"/>
    <col min="2" max="7" width="10.75" customWidth="1"/>
  </cols>
  <sheetData>
    <row r="1" spans="1:7" ht="35.1" customHeight="1" x14ac:dyDescent="0.25">
      <c r="A1" s="192"/>
      <c r="B1" s="193"/>
      <c r="C1" s="193"/>
      <c r="D1" s="194"/>
      <c r="E1" s="198" t="s">
        <v>18</v>
      </c>
      <c r="F1" s="199"/>
      <c r="G1" s="200"/>
    </row>
    <row r="2" spans="1:7" ht="35.1" customHeight="1" thickBot="1" x14ac:dyDescent="0.3">
      <c r="A2" s="195"/>
      <c r="B2" s="196"/>
      <c r="C2" s="196"/>
      <c r="D2" s="197"/>
      <c r="E2" s="201"/>
      <c r="F2" s="202"/>
      <c r="G2" s="203"/>
    </row>
    <row r="3" spans="1:7" ht="35.1" customHeight="1" thickBot="1" x14ac:dyDescent="0.3">
      <c r="A3" s="195"/>
      <c r="B3" s="196"/>
      <c r="C3" s="196"/>
      <c r="D3" s="197"/>
      <c r="E3" s="33" t="s">
        <v>19</v>
      </c>
      <c r="F3" s="204" t="str">
        <f>('Tableau a remplir'!B2)</f>
        <v>A</v>
      </c>
      <c r="G3" s="205"/>
    </row>
    <row r="4" spans="1:7" ht="35.1" customHeight="1" thickBot="1" x14ac:dyDescent="0.3">
      <c r="A4" s="34" t="s">
        <v>20</v>
      </c>
      <c r="B4" s="35"/>
      <c r="C4" s="34" t="s">
        <v>21</v>
      </c>
      <c r="D4" s="36" t="str">
        <f>('Tableau a remplir'!B4)</f>
        <v>E</v>
      </c>
      <c r="E4" s="34" t="s">
        <v>22</v>
      </c>
      <c r="F4" s="206" t="str">
        <f>('Tableau a remplir'!B3)</f>
        <v>Z</v>
      </c>
      <c r="G4" s="207"/>
    </row>
    <row r="5" spans="1:7" ht="35.1" customHeight="1" thickBot="1" x14ac:dyDescent="0.3">
      <c r="A5" s="45" t="s">
        <v>23</v>
      </c>
      <c r="B5" s="45" t="s">
        <v>24</v>
      </c>
      <c r="C5" s="45" t="s">
        <v>25</v>
      </c>
      <c r="D5" s="46" t="s">
        <v>26</v>
      </c>
      <c r="E5" s="208" t="s">
        <v>27</v>
      </c>
      <c r="F5" s="209"/>
      <c r="G5" s="46" t="s">
        <v>28</v>
      </c>
    </row>
    <row r="6" spans="1:7" ht="35.1" customHeight="1" thickBot="1" x14ac:dyDescent="0.3">
      <c r="A6" s="43" t="str">
        <f>IF(B6="","",'Tableau a remplir'!C8)</f>
        <v>Rep1</v>
      </c>
      <c r="B6" s="43">
        <f>IF('Tableau a remplir'!Q8=0,"",'Tableau a remplir'!Q8)</f>
        <v>25</v>
      </c>
      <c r="C6" s="43">
        <f>IF('Tableau a remplir'!P8=0,"",'Tableau a remplir'!P8)</f>
        <v>-5</v>
      </c>
      <c r="D6" s="43">
        <f>IF('Tableau a remplir'!D8=0,"",'Tableau a remplir'!D8)</f>
        <v>2</v>
      </c>
      <c r="E6" s="191" t="str">
        <f>IF(B6="","",IF(IFERROR(SEARCH("alu ral",Calcul!B25),0),Calcul!B25 &amp;" "&amp;'Tableau a remplir'!O8,Calcul!B25))</f>
        <v xml:space="preserve">alu ral </v>
      </c>
      <c r="F6" s="191"/>
      <c r="G6" s="44">
        <f>IF(B6="","",Calcul!C25)</f>
        <v>1.5</v>
      </c>
    </row>
    <row r="7" spans="1:7" ht="35.1" customHeight="1" thickBot="1" x14ac:dyDescent="0.3">
      <c r="A7" s="43" t="str">
        <f>IF(B7="","",'Tableau a remplir'!C9)</f>
        <v/>
      </c>
      <c r="B7" s="43" t="str">
        <f>IF('Tableau a remplir'!Q9=0,"",'Tableau a remplir'!Q9)</f>
        <v/>
      </c>
      <c r="C7" s="43" t="str">
        <f>IF('Tableau a remplir'!P9=0,"",'Tableau a remplir'!P9)</f>
        <v/>
      </c>
      <c r="D7" s="43" t="str">
        <f>IF('Tableau a remplir'!D9=0,"",'Tableau a remplir'!D9)</f>
        <v/>
      </c>
      <c r="E7" s="191" t="str">
        <f>IF(B7="","",IF(IFERROR(SEARCH("alu ral",Calcul!B26),0),Calcul!B26 &amp;" "&amp;'Tableau a remplir'!O9,Calcul!B26))</f>
        <v/>
      </c>
      <c r="F7" s="191"/>
      <c r="G7" s="44" t="str">
        <f>IF(B7="","",Calcul!C26)</f>
        <v/>
      </c>
    </row>
    <row r="8" spans="1:7" ht="35.1" customHeight="1" thickBot="1" x14ac:dyDescent="0.3">
      <c r="A8" s="43" t="str">
        <f>IF(B8="","",'Tableau a remplir'!C10)</f>
        <v/>
      </c>
      <c r="B8" s="43" t="str">
        <f>IF('Tableau a remplir'!Q10=0,"",'Tableau a remplir'!Q10)</f>
        <v/>
      </c>
      <c r="C8" s="43" t="str">
        <f>IF('Tableau a remplir'!P10=0,"",'Tableau a remplir'!P10)</f>
        <v/>
      </c>
      <c r="D8" s="43" t="str">
        <f>IF('Tableau a remplir'!D10=0,"",'Tableau a remplir'!D10)</f>
        <v/>
      </c>
      <c r="E8" s="191" t="str">
        <f>IF(B8="","",IF(IFERROR(SEARCH("alu ral",Calcul!B27),0),Calcul!B27 &amp;" "&amp;'Tableau a remplir'!O10,Calcul!B27))</f>
        <v/>
      </c>
      <c r="F8" s="191"/>
      <c r="G8" s="44" t="str">
        <f>IF(B8="","",Calcul!C27)</f>
        <v/>
      </c>
    </row>
    <row r="9" spans="1:7" ht="35.1" customHeight="1" thickBot="1" x14ac:dyDescent="0.3">
      <c r="A9" s="43" t="str">
        <f>IF(B9="","",'Tableau a remplir'!C11)</f>
        <v/>
      </c>
      <c r="B9" s="43" t="str">
        <f>IF('Tableau a remplir'!Q11=0,"",'Tableau a remplir'!Q11)</f>
        <v/>
      </c>
      <c r="C9" s="43" t="str">
        <f>IF('Tableau a remplir'!P11=0,"",'Tableau a remplir'!P11)</f>
        <v/>
      </c>
      <c r="D9" s="43" t="str">
        <f>IF('Tableau a remplir'!D11=0,"",'Tableau a remplir'!D11)</f>
        <v/>
      </c>
      <c r="E9" s="191" t="str">
        <f>IF(B9="","",IF(IFERROR(SEARCH("alu ral",Calcul!B28),0),Calcul!B28 &amp;" "&amp;'Tableau a remplir'!O11,Calcul!B28))</f>
        <v/>
      </c>
      <c r="F9" s="191"/>
      <c r="G9" s="44" t="str">
        <f>IF(B9="","",Calcul!C28)</f>
        <v/>
      </c>
    </row>
    <row r="10" spans="1:7" ht="35.1" customHeight="1" thickBot="1" x14ac:dyDescent="0.3">
      <c r="A10" s="43" t="str">
        <f>IF(B10="","",'Tableau a remplir'!C12)</f>
        <v/>
      </c>
      <c r="B10" s="43" t="str">
        <f>IF('Tableau a remplir'!Q12=0,"",'Tableau a remplir'!Q12)</f>
        <v/>
      </c>
      <c r="C10" s="43" t="str">
        <f>IF('Tableau a remplir'!P12=0,"",'Tableau a remplir'!P12)</f>
        <v/>
      </c>
      <c r="D10" s="43" t="str">
        <f>IF('Tableau a remplir'!D12=0,"",'Tableau a remplir'!D12)</f>
        <v/>
      </c>
      <c r="E10" s="191" t="str">
        <f>IF(B10="","",IF(IFERROR(SEARCH("alu ral",Calcul!B29),0),Calcul!B29 &amp;" "&amp;'Tableau a remplir'!O12,Calcul!B29))</f>
        <v/>
      </c>
      <c r="F10" s="191"/>
      <c r="G10" s="44" t="str">
        <f>IF(B10="","",Calcul!C29)</f>
        <v/>
      </c>
    </row>
    <row r="11" spans="1:7" ht="35.1" customHeight="1" thickBot="1" x14ac:dyDescent="0.3">
      <c r="A11" s="43" t="str">
        <f>IF(B11="","",'Tableau a remplir'!C13)</f>
        <v/>
      </c>
      <c r="B11" s="43" t="str">
        <f>IF('Tableau a remplir'!Q13=0,"",'Tableau a remplir'!Q13)</f>
        <v/>
      </c>
      <c r="C11" s="43" t="str">
        <f>IF('Tableau a remplir'!P13=0,"",'Tableau a remplir'!P13)</f>
        <v/>
      </c>
      <c r="D11" s="43" t="str">
        <f>IF('Tableau a remplir'!D13=0,"",'Tableau a remplir'!D13)</f>
        <v/>
      </c>
      <c r="E11" s="191" t="str">
        <f>IF(B11="","",IF(IFERROR(SEARCH("alu ral",Calcul!B30),0),Calcul!B30 &amp;" "&amp;'Tableau a remplir'!O13,Calcul!B30))</f>
        <v/>
      </c>
      <c r="F11" s="191"/>
      <c r="G11" s="44" t="str">
        <f>IF(B11="","",Calcul!C30)</f>
        <v/>
      </c>
    </row>
    <row r="12" spans="1:7" ht="35.1" customHeight="1" thickBot="1" x14ac:dyDescent="0.3">
      <c r="A12" s="43" t="str">
        <f>IF(B12="","",'Tableau a remplir'!C14)</f>
        <v/>
      </c>
      <c r="B12" s="43" t="str">
        <f>IF('Tableau a remplir'!Q14=0,"",'Tableau a remplir'!Q14)</f>
        <v/>
      </c>
      <c r="C12" s="43" t="str">
        <f>IF('Tableau a remplir'!P14=0,"",'Tableau a remplir'!P14)</f>
        <v/>
      </c>
      <c r="D12" s="43" t="str">
        <f>IF('Tableau a remplir'!D14=0,"",'Tableau a remplir'!D14)</f>
        <v/>
      </c>
      <c r="E12" s="191" t="str">
        <f>IF(B12="","",IF(IFERROR(SEARCH("alu ral",Calcul!B31),0),Calcul!B31 &amp;" "&amp;'Tableau a remplir'!O14,Calcul!B31))</f>
        <v/>
      </c>
      <c r="F12" s="191"/>
      <c r="G12" s="44" t="str">
        <f>IF(B12="","",Calcul!C31)</f>
        <v/>
      </c>
    </row>
    <row r="13" spans="1:7" ht="35.1" customHeight="1" thickBot="1" x14ac:dyDescent="0.3">
      <c r="A13" s="43" t="str">
        <f>IF(B13="","",'Tableau a remplir'!C15)</f>
        <v/>
      </c>
      <c r="B13" s="43" t="str">
        <f>IF('Tableau a remplir'!Q15=0,"",'Tableau a remplir'!Q15)</f>
        <v/>
      </c>
      <c r="C13" s="43" t="str">
        <f>IF('Tableau a remplir'!P15=0,"",'Tableau a remplir'!P15)</f>
        <v/>
      </c>
      <c r="D13" s="43" t="str">
        <f>IF('Tableau a remplir'!D15=0,"",'Tableau a remplir'!D15)</f>
        <v/>
      </c>
      <c r="E13" s="191" t="str">
        <f>IF(B13="","",IF(IFERROR(SEARCH("alu ral",Calcul!B32),0),Calcul!B32 &amp;" "&amp;'Tableau a remplir'!O15,Calcul!B32))</f>
        <v/>
      </c>
      <c r="F13" s="191"/>
      <c r="G13" s="44" t="str">
        <f>IF(B13="","",Calcul!C32)</f>
        <v/>
      </c>
    </row>
    <row r="14" spans="1:7" ht="35.1" customHeight="1" thickBot="1" x14ac:dyDescent="0.3">
      <c r="A14" s="43" t="str">
        <f>IF(B14="","",'Tableau a remplir'!C16)</f>
        <v/>
      </c>
      <c r="B14" s="43" t="str">
        <f>IF('Tableau a remplir'!Q16=0,"",'Tableau a remplir'!Q16)</f>
        <v/>
      </c>
      <c r="C14" s="43" t="str">
        <f>IF('Tableau a remplir'!P16=0,"",'Tableau a remplir'!P16)</f>
        <v/>
      </c>
      <c r="D14" s="43" t="str">
        <f>IF('Tableau a remplir'!D16=0,"",'Tableau a remplir'!D16)</f>
        <v/>
      </c>
      <c r="E14" s="191" t="str">
        <f>IF(B14="","",IF(IFERROR(SEARCH("alu ral",Calcul!B33),0),Calcul!B33 &amp;" "&amp;'Tableau a remplir'!O16,Calcul!B33))</f>
        <v/>
      </c>
      <c r="F14" s="191"/>
      <c r="G14" s="44" t="str">
        <f>IF(B14="","",Calcul!C33)</f>
        <v/>
      </c>
    </row>
    <row r="15" spans="1:7" ht="35.1" customHeight="1" thickBot="1" x14ac:dyDescent="0.3">
      <c r="A15" s="43" t="str">
        <f>IF(B15="","",'Tableau a remplir'!C17)</f>
        <v/>
      </c>
      <c r="B15" s="43" t="str">
        <f>IF('Tableau a remplir'!Q17=0,"",'Tableau a remplir'!Q17)</f>
        <v/>
      </c>
      <c r="C15" s="43" t="str">
        <f>IF('Tableau a remplir'!P17=0,"",'Tableau a remplir'!P17)</f>
        <v/>
      </c>
      <c r="D15" s="43" t="str">
        <f>IF('Tableau a remplir'!D17=0,"",'Tableau a remplir'!D17)</f>
        <v/>
      </c>
      <c r="E15" s="191" t="str">
        <f>IF(B15="","",IF(IFERROR(SEARCH("alu ral",Calcul!B34),0),Calcul!B34 &amp;" "&amp;'Tableau a remplir'!O17,Calcul!B34))</f>
        <v/>
      </c>
      <c r="F15" s="191"/>
      <c r="G15" s="44" t="str">
        <f>IF(B15="","",Calcul!C34)</f>
        <v/>
      </c>
    </row>
    <row r="16" spans="1:7" ht="35.1" customHeight="1" thickBot="1" x14ac:dyDescent="0.3">
      <c r="A16" s="43" t="str">
        <f>IF(B16="","",'Tableau a remplir'!C18)</f>
        <v/>
      </c>
      <c r="B16" s="43" t="str">
        <f>IF('Tableau a remplir'!Q18=0,"",'Tableau a remplir'!Q18)</f>
        <v/>
      </c>
      <c r="C16" s="43" t="str">
        <f>IF('Tableau a remplir'!P18=0,"",'Tableau a remplir'!P18)</f>
        <v/>
      </c>
      <c r="D16" s="43" t="str">
        <f>IF('Tableau a remplir'!D18=0,"",'Tableau a remplir'!D18)</f>
        <v/>
      </c>
      <c r="E16" s="191" t="str">
        <f>IF(B16="","",IF(IFERROR(SEARCH("alu ral",Calcul!B35),0),Calcul!B35 &amp;" "&amp;'Tableau a remplir'!O18,Calcul!B35))</f>
        <v/>
      </c>
      <c r="F16" s="191"/>
      <c r="G16" s="44" t="str">
        <f>IF(B16="","",Calcul!C35)</f>
        <v/>
      </c>
    </row>
    <row r="17" spans="1:7" ht="35.1" customHeight="1" thickBot="1" x14ac:dyDescent="0.3">
      <c r="A17" s="43" t="str">
        <f>IF(B17="","",'Tableau a remplir'!C19)</f>
        <v/>
      </c>
      <c r="B17" s="43" t="str">
        <f>IF('Tableau a remplir'!Q19=0,"",'Tableau a remplir'!Q19)</f>
        <v/>
      </c>
      <c r="C17" s="43" t="str">
        <f>IF('Tableau a remplir'!P19=0,"",'Tableau a remplir'!P19)</f>
        <v/>
      </c>
      <c r="D17" s="43" t="str">
        <f>IF('Tableau a remplir'!D19=0,"",'Tableau a remplir'!D19)</f>
        <v/>
      </c>
      <c r="E17" s="191" t="str">
        <f>IF(B17="","",IF(IFERROR(SEARCH("alu ral",Calcul!B36),0),Calcul!B36 &amp;" "&amp;'Tableau a remplir'!O19,Calcul!B36))</f>
        <v/>
      </c>
      <c r="F17" s="191"/>
      <c r="G17" s="44" t="str">
        <f>IF(B17="","",Calcul!C36)</f>
        <v/>
      </c>
    </row>
    <row r="18" spans="1:7" ht="35.1" customHeight="1" thickBot="1" x14ac:dyDescent="0.3">
      <c r="A18" s="43" t="str">
        <f>IF(B18="","",'Tableau a remplir'!C20)</f>
        <v/>
      </c>
      <c r="B18" s="43" t="str">
        <f>IF('Tableau a remplir'!Q20=0,"",'Tableau a remplir'!Q20)</f>
        <v/>
      </c>
      <c r="C18" s="43" t="str">
        <f>IF('Tableau a remplir'!P20=0,"",'Tableau a remplir'!P20)</f>
        <v/>
      </c>
      <c r="D18" s="43" t="str">
        <f>IF('Tableau a remplir'!D20=0,"",'Tableau a remplir'!D20)</f>
        <v/>
      </c>
      <c r="E18" s="191" t="str">
        <f>IF(B18="","",IF(IFERROR(SEARCH("alu ral",Calcul!B37),0),Calcul!B37 &amp;" "&amp;'Tableau a remplir'!O20,Calcul!B37))</f>
        <v/>
      </c>
      <c r="F18" s="191"/>
      <c r="G18" s="44" t="str">
        <f>IF(B18="","",Calcul!C37)</f>
        <v/>
      </c>
    </row>
    <row r="19" spans="1:7" ht="35.1" customHeight="1" thickBot="1" x14ac:dyDescent="0.3">
      <c r="A19" s="43" t="str">
        <f>IF(B19="","",'Tableau a remplir'!C21)</f>
        <v/>
      </c>
      <c r="B19" s="43" t="str">
        <f>IF('Tableau a remplir'!Q21=0,"",'Tableau a remplir'!Q21)</f>
        <v/>
      </c>
      <c r="C19" s="43" t="str">
        <f>IF('Tableau a remplir'!P21=0,"",'Tableau a remplir'!P21)</f>
        <v/>
      </c>
      <c r="D19" s="43" t="str">
        <f>IF('Tableau a remplir'!D21=0,"",'Tableau a remplir'!D21)</f>
        <v/>
      </c>
      <c r="E19" s="191" t="str">
        <f>IF(B19="","",IF(IFERROR(SEARCH("alu ral",Calcul!B38),0),Calcul!B38 &amp;" "&amp;'Tableau a remplir'!O21,Calcul!B38))</f>
        <v/>
      </c>
      <c r="F19" s="191"/>
      <c r="G19" s="44" t="str">
        <f>IF(B19="","",Calcul!C38)</f>
        <v/>
      </c>
    </row>
    <row r="20" spans="1:7" ht="35.1" customHeight="1" thickBot="1" x14ac:dyDescent="0.3">
      <c r="A20" s="43" t="str">
        <f>IF(B20="","",'Tableau a remplir'!C22)</f>
        <v/>
      </c>
      <c r="B20" s="43" t="str">
        <f>IF('Tableau a remplir'!Q22=0,"",'Tableau a remplir'!Q22)</f>
        <v/>
      </c>
      <c r="C20" s="43" t="str">
        <f>IF('Tableau a remplir'!P22=0,"",'Tableau a remplir'!P22)</f>
        <v/>
      </c>
      <c r="D20" s="43" t="str">
        <f>IF('Tableau a remplir'!D22=0,"",'Tableau a remplir'!D22)</f>
        <v/>
      </c>
      <c r="E20" s="191" t="str">
        <f>IF(B20="","",IF(IFERROR(SEARCH("alu ral",Calcul!B39),0),Calcul!B39 &amp;" "&amp;'Tableau a remplir'!O22,Calcul!B39))</f>
        <v/>
      </c>
      <c r="F20" s="191"/>
      <c r="G20" s="44" t="str">
        <f>IF(B20="","",Calcul!C39)</f>
        <v/>
      </c>
    </row>
    <row r="21" spans="1:7" ht="35.1" customHeight="1" thickBot="1" x14ac:dyDescent="0.3">
      <c r="A21" s="42" t="str">
        <f>IF(B21="","",'Tableau a remplir'!C23)</f>
        <v/>
      </c>
      <c r="B21" s="42" t="str">
        <f>IF('Tableau a remplir'!Q23=0,"",'Tableau a remplir'!Q23)</f>
        <v/>
      </c>
      <c r="C21" s="42" t="str">
        <f>IF('Tableau a remplir'!P23=0,"",'Tableau a remplir'!P23)</f>
        <v/>
      </c>
      <c r="D21" s="42" t="str">
        <f>IF('Tableau a remplir'!D23=0,"",'Tableau a remplir'!D23)</f>
        <v/>
      </c>
      <c r="E21" s="210" t="str">
        <f>IF(B21="","",IF(IFERROR(SEARCH("alu ral",Calcul!B40),0),Calcul!B40 &amp;" "&amp;'Tableau a remplir'!O23,Calcul!B40))</f>
        <v/>
      </c>
      <c r="F21" s="210"/>
      <c r="G21" s="81" t="str">
        <f>IF(B21="","",Calcul!C40)</f>
        <v/>
      </c>
    </row>
  </sheetData>
  <mergeCells count="21">
    <mergeCell ref="E21:F21"/>
    <mergeCell ref="E20:F20"/>
    <mergeCell ref="E19:F19"/>
    <mergeCell ref="E18:F18"/>
    <mergeCell ref="E17:F17"/>
    <mergeCell ref="E16:F16"/>
    <mergeCell ref="E15:F15"/>
    <mergeCell ref="E14:F14"/>
    <mergeCell ref="E13:F13"/>
    <mergeCell ref="E12:F12"/>
    <mergeCell ref="E11:F11"/>
    <mergeCell ref="E10:F10"/>
    <mergeCell ref="E9:F9"/>
    <mergeCell ref="E8:F8"/>
    <mergeCell ref="E7:F7"/>
    <mergeCell ref="E6:F6"/>
    <mergeCell ref="A1:D3"/>
    <mergeCell ref="E1:G2"/>
    <mergeCell ref="F3:G3"/>
    <mergeCell ref="F4:G4"/>
    <mergeCell ref="E5:F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L20"/>
  <sheetViews>
    <sheetView workbookViewId="0">
      <selection activeCell="E8" sqref="E8:F8"/>
    </sheetView>
  </sheetViews>
  <sheetFormatPr baseColWidth="10" defaultColWidth="11.375" defaultRowHeight="15" customHeight="1" x14ac:dyDescent="0.25"/>
  <cols>
    <col min="1" max="1" width="45.75" style="3" customWidth="1"/>
    <col min="2" max="8" width="13.75" style="3" customWidth="1"/>
    <col min="9" max="10" width="11.375" style="3"/>
    <col min="11" max="11" width="20.625" style="3" customWidth="1"/>
    <col min="12" max="12" width="20.875" style="3" customWidth="1"/>
    <col min="13" max="16384" width="11.375" style="3"/>
  </cols>
  <sheetData>
    <row r="1" spans="1:8" ht="15" customHeight="1" x14ac:dyDescent="0.25">
      <c r="A1" s="223" t="s">
        <v>105</v>
      </c>
      <c r="B1" s="226" t="s">
        <v>69</v>
      </c>
      <c r="C1" s="228" t="str">
        <f>('Tableau a remplir'!B4)</f>
        <v>E</v>
      </c>
      <c r="D1" s="31"/>
      <c r="E1" s="226" t="s">
        <v>68</v>
      </c>
      <c r="F1" s="211" t="str">
        <f>('Tableau a remplir'!B2)</f>
        <v>A</v>
      </c>
      <c r="G1" s="212"/>
      <c r="H1" s="55"/>
    </row>
    <row r="2" spans="1:8" ht="15" customHeight="1" x14ac:dyDescent="0.25">
      <c r="A2" s="224"/>
      <c r="B2" s="227"/>
      <c r="C2" s="229"/>
      <c r="D2" s="32"/>
      <c r="E2" s="227"/>
      <c r="F2" s="213"/>
      <c r="G2" s="214"/>
      <c r="H2" s="56"/>
    </row>
    <row r="3" spans="1:8" ht="15" customHeight="1" thickBot="1" x14ac:dyDescent="0.3">
      <c r="A3" s="225"/>
      <c r="B3" s="227"/>
      <c r="C3" s="229"/>
      <c r="D3" s="32"/>
      <c r="E3" s="227"/>
      <c r="F3" s="213"/>
      <c r="G3" s="214"/>
      <c r="H3" s="56"/>
    </row>
    <row r="4" spans="1:8" ht="15" customHeight="1" thickBot="1" x14ac:dyDescent="0.3">
      <c r="A4" s="37" t="s">
        <v>3</v>
      </c>
      <c r="B4" s="48" t="s">
        <v>71</v>
      </c>
      <c r="C4" s="37" t="s">
        <v>70</v>
      </c>
      <c r="D4" s="48" t="s">
        <v>71</v>
      </c>
      <c r="E4" s="37" t="s">
        <v>70</v>
      </c>
      <c r="F4" s="48" t="s">
        <v>71</v>
      </c>
      <c r="G4" s="37" t="s">
        <v>70</v>
      </c>
      <c r="H4" s="48" t="s">
        <v>71</v>
      </c>
    </row>
    <row r="5" spans="1:8" ht="15" customHeight="1" x14ac:dyDescent="0.25">
      <c r="A5" s="220"/>
      <c r="B5" s="53" t="s">
        <v>0</v>
      </c>
      <c r="C5" s="39" t="s">
        <v>9</v>
      </c>
      <c r="D5" s="38" t="s">
        <v>14</v>
      </c>
      <c r="E5" s="38" t="s">
        <v>72</v>
      </c>
      <c r="F5" s="38" t="s">
        <v>1</v>
      </c>
      <c r="G5" s="38" t="s">
        <v>73</v>
      </c>
      <c r="H5" s="40" t="s">
        <v>2</v>
      </c>
    </row>
    <row r="6" spans="1:8" ht="45" customHeight="1" x14ac:dyDescent="0.25">
      <c r="A6" s="221"/>
      <c r="B6" s="87">
        <f>IF(Calcul!E4=7,"",'Tableau a remplir'!F8)</f>
        <v>0</v>
      </c>
      <c r="C6" s="112" t="str">
        <f>IF(OR(Calcul!E4=7,Calcul!E4=1),"",'Tableau a remplir'!J8&amp;"°")</f>
        <v>90°</v>
      </c>
      <c r="D6" s="119">
        <f>IF(OR(Calcul!E4=7,Calcul!E4=1),"",'Tableau a remplir'!G8)</f>
        <v>0</v>
      </c>
      <c r="E6" s="112" t="str">
        <f>IF(OR(Calcul!E4=7,Calcul!E4=1,Calcul!E4=2),"",'Tableau a remplir'!K8&amp;"°")</f>
        <v>90°</v>
      </c>
      <c r="F6" s="119">
        <f>IF(OR(Calcul!E4=7,Calcul!E4=1,Calcul!E4=2),"",'Tableau a remplir'!H8)</f>
        <v>0</v>
      </c>
      <c r="G6" s="112" t="str">
        <f>IF(OR(Calcul!E4=6,Calcul!E4=9),'Tableau a remplir'!L8&amp;"°","")</f>
        <v/>
      </c>
      <c r="H6" s="86" t="str">
        <f>IF(OR(Calcul!E4=6,Calcul!E4=9),'Tableau a remplir'!I8,"")</f>
        <v/>
      </c>
    </row>
    <row r="7" spans="1:8" ht="15" customHeight="1" x14ac:dyDescent="0.25">
      <c r="A7" s="221"/>
      <c r="B7" s="54" t="s">
        <v>49</v>
      </c>
      <c r="C7" s="215" t="s">
        <v>80</v>
      </c>
      <c r="D7" s="215"/>
      <c r="E7" s="215" t="s">
        <v>4</v>
      </c>
      <c r="F7" s="219"/>
      <c r="G7" s="118" t="s">
        <v>15</v>
      </c>
      <c r="H7" s="41" t="s">
        <v>5</v>
      </c>
    </row>
    <row r="8" spans="1:8" ht="45" customHeight="1" x14ac:dyDescent="0.25">
      <c r="A8" s="221"/>
      <c r="B8" s="87">
        <f>IF(Calcul!E4=7,"",'Tableau a remplir'!Q8)</f>
        <v>25</v>
      </c>
      <c r="C8" s="217" t="str">
        <f>IF(B6="","",'Tableau a remplir'!C8)</f>
        <v>Rep1</v>
      </c>
      <c r="D8" s="217"/>
      <c r="E8" s="217" t="str">
        <f>IF(B6="","",IF(IFERROR(SEARCH("alu ral",Calcul!B25),0),Calcul!B25 &amp;" "&amp;'Tableau a remplir'!O8,Calcul!B25))</f>
        <v xml:space="preserve">alu ral </v>
      </c>
      <c r="F8" s="217"/>
      <c r="G8" s="85">
        <f>IF(B6="","",Calcul!C25)</f>
        <v>1.5</v>
      </c>
      <c r="H8" s="86">
        <f>IF(B6="","",'Tableau a remplir'!D8)</f>
        <v>2</v>
      </c>
    </row>
    <row r="9" spans="1:8" ht="15" hidden="1" customHeight="1" x14ac:dyDescent="0.25">
      <c r="A9" s="220"/>
      <c r="B9" s="53" t="s">
        <v>0</v>
      </c>
      <c r="C9" s="38" t="s">
        <v>9</v>
      </c>
      <c r="D9" s="38" t="s">
        <v>14</v>
      </c>
      <c r="E9" s="38" t="s">
        <v>72</v>
      </c>
      <c r="F9" s="38" t="s">
        <v>1</v>
      </c>
      <c r="G9" s="38" t="s">
        <v>73</v>
      </c>
      <c r="H9" s="40" t="s">
        <v>2</v>
      </c>
    </row>
    <row r="10" spans="1:8" ht="45" hidden="1" customHeight="1" x14ac:dyDescent="0.25">
      <c r="A10" s="221"/>
      <c r="B10" s="87" t="str">
        <f>IF(Calcul!E5=7,"",'Tableau a remplir'!F9)</f>
        <v/>
      </c>
      <c r="C10" s="112" t="str">
        <f>IF(OR(Calcul!E5=7,Calcul!E5=1),"",'Tableau a remplir'!J9&amp;"°")</f>
        <v/>
      </c>
      <c r="D10" s="119" t="str">
        <f>IF(OR(Calcul!E5=7,Calcul!E5=1),"",'Tableau a remplir'!G9)</f>
        <v/>
      </c>
      <c r="E10" s="112" t="str">
        <f>IF(OR(Calcul!E5=7,Calcul!E5=1,Calcul!E5=2),"",'Tableau a remplir'!K9&amp;"°")</f>
        <v/>
      </c>
      <c r="F10" s="119" t="str">
        <f>IF(OR(Calcul!E5=7,Calcul!E5=1,Calcul!E5=2),"",'Tableau a remplir'!H9)</f>
        <v/>
      </c>
      <c r="G10" s="112" t="str">
        <f>IF(OR(Calcul!E5=6,Calcul!E5=9),'Tableau a remplir'!L9&amp;"°","")</f>
        <v/>
      </c>
      <c r="H10" s="86" t="str">
        <f>IF(OR(Calcul!E5=6,Calcul!E5=9),'Tableau a remplir'!I9,"")</f>
        <v/>
      </c>
    </row>
    <row r="11" spans="1:8" ht="15" hidden="1" customHeight="1" x14ac:dyDescent="0.25">
      <c r="A11" s="221"/>
      <c r="B11" s="54" t="s">
        <v>49</v>
      </c>
      <c r="C11" s="215" t="s">
        <v>80</v>
      </c>
      <c r="D11" s="215"/>
      <c r="E11" s="215" t="s">
        <v>4</v>
      </c>
      <c r="F11" s="218"/>
      <c r="G11" s="118" t="s">
        <v>15</v>
      </c>
      <c r="H11" s="41" t="s">
        <v>5</v>
      </c>
    </row>
    <row r="12" spans="1:8" ht="45" hidden="1" customHeight="1" thickBot="1" x14ac:dyDescent="0.3">
      <c r="A12" s="221"/>
      <c r="B12" s="87" t="str">
        <f>IF(Calcul!E5=7,"",'Tableau a remplir'!Q9)</f>
        <v/>
      </c>
      <c r="C12" s="217" t="str">
        <f>IF(B10="","",'Tableau a remplir'!C9)</f>
        <v/>
      </c>
      <c r="D12" s="217"/>
      <c r="E12" s="217" t="str">
        <f>IF(B10="","",IF(IFERROR(SEARCH("alu ral",Calcul!B26),0),Calcul!B26 &amp;" "&amp;'Tableau a remplir'!O9,Calcul!B26))</f>
        <v/>
      </c>
      <c r="F12" s="217"/>
      <c r="G12" s="85" t="str">
        <f>IF(B10="","",Calcul!C26)</f>
        <v/>
      </c>
      <c r="H12" s="86" t="str">
        <f>IF(B10="","",'Tableau a remplir'!D9)</f>
        <v/>
      </c>
    </row>
    <row r="13" spans="1:8" ht="15" hidden="1" customHeight="1" x14ac:dyDescent="0.25">
      <c r="A13" s="220"/>
      <c r="B13" s="53" t="s">
        <v>0</v>
      </c>
      <c r="C13" s="39" t="s">
        <v>9</v>
      </c>
      <c r="D13" s="38" t="s">
        <v>14</v>
      </c>
      <c r="E13" s="39" t="s">
        <v>72</v>
      </c>
      <c r="F13" s="38" t="s">
        <v>1</v>
      </c>
      <c r="G13" s="38" t="s">
        <v>73</v>
      </c>
      <c r="H13" s="40" t="s">
        <v>2</v>
      </c>
    </row>
    <row r="14" spans="1:8" ht="45" hidden="1" customHeight="1" x14ac:dyDescent="0.25">
      <c r="A14" s="221"/>
      <c r="B14" s="87" t="str">
        <f>IF(Calcul!E6=7,"",'Tableau a remplir'!F10)</f>
        <v/>
      </c>
      <c r="C14" s="112" t="str">
        <f>IF(OR(Calcul!E6=7,Calcul!E6=1),"",'Tableau a remplir'!J10&amp;"°")</f>
        <v/>
      </c>
      <c r="D14" s="119" t="str">
        <f>IF(OR(Calcul!E6=7,Calcul!E6=1),"",'Tableau a remplir'!G10)</f>
        <v/>
      </c>
      <c r="E14" s="112" t="str">
        <f>IF(OR(Calcul!E6=7,Calcul!E6=1,Calcul!E6=2),"",'Tableau a remplir'!K10&amp;"°")</f>
        <v/>
      </c>
      <c r="F14" s="119" t="str">
        <f>IF(OR(Calcul!E6=7,Calcul!E6=1,Calcul!E6=2),"",'Tableau a remplir'!H10)</f>
        <v/>
      </c>
      <c r="G14" s="112" t="str">
        <f>IF(OR(Calcul!E6=6,Calcul!E6=9),'Tableau a remplir'!L10&amp;"°","")</f>
        <v/>
      </c>
      <c r="H14" s="86" t="str">
        <f>IF(OR(Calcul!E6=6,Calcul!E6=9),'Tableau a remplir'!I10,"")</f>
        <v/>
      </c>
    </row>
    <row r="15" spans="1:8" ht="15" hidden="1" customHeight="1" x14ac:dyDescent="0.25">
      <c r="A15" s="221"/>
      <c r="B15" s="54" t="s">
        <v>49</v>
      </c>
      <c r="C15" s="215" t="s">
        <v>80</v>
      </c>
      <c r="D15" s="215"/>
      <c r="E15" s="215" t="s">
        <v>4</v>
      </c>
      <c r="F15" s="215"/>
      <c r="G15" s="118" t="s">
        <v>15</v>
      </c>
      <c r="H15" s="41" t="s">
        <v>5</v>
      </c>
    </row>
    <row r="16" spans="1:8" ht="45" hidden="1" customHeight="1" thickBot="1" x14ac:dyDescent="0.3">
      <c r="A16" s="221"/>
      <c r="B16" s="87" t="str">
        <f>IF(Calcul!E6=7,"",'Tableau a remplir'!Q10)</f>
        <v/>
      </c>
      <c r="C16" s="217" t="str">
        <f>IF(B14="","",'Tableau a remplir'!C10)</f>
        <v/>
      </c>
      <c r="D16" s="217"/>
      <c r="E16" s="217" t="str">
        <f>IF(B14="","",IF(IFERROR(SEARCH("alu ral",Calcul!B27),0),Calcul!B27 &amp;" "&amp;'Tableau a remplir'!O10,Calcul!B27))</f>
        <v/>
      </c>
      <c r="F16" s="217"/>
      <c r="G16" s="85" t="str">
        <f>IF(B14="","",Calcul!C27)</f>
        <v/>
      </c>
      <c r="H16" s="86" t="str">
        <f>IF(B14="","",'Tableau a remplir'!D10)</f>
        <v/>
      </c>
    </row>
    <row r="17" spans="1:12" ht="15" hidden="1" customHeight="1" x14ac:dyDescent="0.25">
      <c r="A17" s="220"/>
      <c r="B17" s="53" t="s">
        <v>0</v>
      </c>
      <c r="C17" s="38" t="s">
        <v>9</v>
      </c>
      <c r="D17" s="38" t="s">
        <v>14</v>
      </c>
      <c r="E17" s="38" t="s">
        <v>72</v>
      </c>
      <c r="F17" s="38" t="s">
        <v>1</v>
      </c>
      <c r="G17" s="38" t="s">
        <v>73</v>
      </c>
      <c r="H17" s="40" t="s">
        <v>2</v>
      </c>
      <c r="K17" s="49"/>
      <c r="L17" s="52"/>
    </row>
    <row r="18" spans="1:12" ht="45" hidden="1" customHeight="1" x14ac:dyDescent="0.25">
      <c r="A18" s="221"/>
      <c r="B18" s="87" t="str">
        <f>IF(Calcul!E7=7,"",'Tableau a remplir'!F11)</f>
        <v/>
      </c>
      <c r="C18" s="112" t="str">
        <f>IF(OR(Calcul!E7=7,Calcul!E7=1),"",'Tableau a remplir'!J11&amp;"°")</f>
        <v/>
      </c>
      <c r="D18" s="119" t="str">
        <f>IF(OR(Calcul!E7=7,Calcul!E7=1),"",'Tableau a remplir'!G11)</f>
        <v/>
      </c>
      <c r="E18" s="112" t="str">
        <f>IF(OR(Calcul!E7=7,Calcul!E7=1,Calcul!E7=2),"",'Tableau a remplir'!K11&amp;"°")</f>
        <v/>
      </c>
      <c r="F18" s="119" t="str">
        <f>IF(OR(Calcul!E7=7,Calcul!E7=1,Calcul!E7=2),"",'Tableau a remplir'!H11)</f>
        <v/>
      </c>
      <c r="G18" s="112" t="str">
        <f>IF(OR(Calcul!E7=6,Calcul!E7=9),'Tableau a remplir'!L11&amp;"°","")</f>
        <v/>
      </c>
      <c r="H18" s="86" t="str">
        <f>IF(OR(Calcul!E7=6,Calcul!E7=9),'Tableau a remplir'!I11,"")</f>
        <v/>
      </c>
      <c r="K18" s="49"/>
    </row>
    <row r="19" spans="1:12" ht="15" hidden="1" customHeight="1" x14ac:dyDescent="0.25">
      <c r="A19" s="221"/>
      <c r="B19" s="54" t="s">
        <v>49</v>
      </c>
      <c r="C19" s="215" t="s">
        <v>80</v>
      </c>
      <c r="D19" s="215"/>
      <c r="E19" s="215" t="s">
        <v>4</v>
      </c>
      <c r="F19" s="215"/>
      <c r="G19" s="118" t="s">
        <v>15</v>
      </c>
      <c r="H19" s="41" t="s">
        <v>5</v>
      </c>
      <c r="K19" s="49"/>
      <c r="L19" s="49"/>
    </row>
    <row r="20" spans="1:12" ht="45" hidden="1" customHeight="1" thickBot="1" x14ac:dyDescent="0.3">
      <c r="A20" s="222"/>
      <c r="B20" s="153" t="str">
        <f>IF(Calcul!E7=7,"",'Tableau a remplir'!Q11)</f>
        <v/>
      </c>
      <c r="C20" s="216" t="str">
        <f>IF(B18="","",'Tableau a remplir'!C11)</f>
        <v/>
      </c>
      <c r="D20" s="216"/>
      <c r="E20" s="216" t="str">
        <f>IF(B18="","",IF(IFERROR(SEARCH("alu ral",Calcul!B28),0),Calcul!B28 &amp;" "&amp;'Tableau a remplir'!O11,Calcul!B28))</f>
        <v/>
      </c>
      <c r="F20" s="216"/>
      <c r="G20" s="154" t="str">
        <f>IF(B18="","",Calcul!C28)</f>
        <v/>
      </c>
      <c r="H20" s="155" t="str">
        <f>IF(B18="","",'Tableau a remplir'!D11)</f>
        <v/>
      </c>
    </row>
  </sheetData>
  <mergeCells count="25">
    <mergeCell ref="A17:A20"/>
    <mergeCell ref="A1:A3"/>
    <mergeCell ref="B1:B3"/>
    <mergeCell ref="C1:C3"/>
    <mergeCell ref="E1:E3"/>
    <mergeCell ref="A13:A16"/>
    <mergeCell ref="A9:A12"/>
    <mergeCell ref="A5:A8"/>
    <mergeCell ref="C8:D8"/>
    <mergeCell ref="F1:G3"/>
    <mergeCell ref="C19:D19"/>
    <mergeCell ref="C20:D20"/>
    <mergeCell ref="E19:F19"/>
    <mergeCell ref="E20:F20"/>
    <mergeCell ref="C15:D15"/>
    <mergeCell ref="C16:D16"/>
    <mergeCell ref="E15:F15"/>
    <mergeCell ref="E16:F16"/>
    <mergeCell ref="C11:D11"/>
    <mergeCell ref="C12:D12"/>
    <mergeCell ref="E11:F11"/>
    <mergeCell ref="E12:F12"/>
    <mergeCell ref="E7:F7"/>
    <mergeCell ref="E8:F8"/>
    <mergeCell ref="C7:D7"/>
  </mergeCells>
  <printOptions horizontalCentered="1"/>
  <pageMargins left="3.937007874015748E-2" right="3.937007874015748E-2" top="0.19685039370078741" bottom="0.19685039370078741" header="7.874015748031496E-2" footer="0.15748031496062992"/>
  <pageSetup paperSize="9" fitToWidth="0" fitToHeight="0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L20"/>
  <sheetViews>
    <sheetView workbookViewId="0">
      <selection sqref="A1:H20"/>
    </sheetView>
  </sheetViews>
  <sheetFormatPr baseColWidth="10" defaultColWidth="11.375" defaultRowHeight="15" customHeight="1" x14ac:dyDescent="0.25"/>
  <cols>
    <col min="1" max="1" width="45.75" style="3" customWidth="1"/>
    <col min="2" max="8" width="13.75" style="3" customWidth="1"/>
    <col min="9" max="10" width="11.375" style="3"/>
    <col min="11" max="11" width="20.625" style="3" customWidth="1"/>
    <col min="12" max="12" width="20.875" style="3" customWidth="1"/>
    <col min="13" max="16384" width="11.375" style="3"/>
  </cols>
  <sheetData>
    <row r="1" spans="1:8" ht="15" customHeight="1" x14ac:dyDescent="0.25">
      <c r="A1" s="223" t="s">
        <v>105</v>
      </c>
      <c r="B1" s="226" t="s">
        <v>69</v>
      </c>
      <c r="C1" s="228" t="str">
        <f>('Tableau a remplir'!B4)</f>
        <v>E</v>
      </c>
      <c r="D1" s="31"/>
      <c r="E1" s="226" t="s">
        <v>68</v>
      </c>
      <c r="F1" s="211" t="str">
        <f>('Tableau a remplir'!B2)</f>
        <v>A</v>
      </c>
      <c r="G1" s="212"/>
      <c r="H1" s="55"/>
    </row>
    <row r="2" spans="1:8" ht="15" customHeight="1" x14ac:dyDescent="0.25">
      <c r="A2" s="224"/>
      <c r="B2" s="227"/>
      <c r="C2" s="229"/>
      <c r="D2" s="32"/>
      <c r="E2" s="227"/>
      <c r="F2" s="213"/>
      <c r="G2" s="214"/>
      <c r="H2" s="56"/>
    </row>
    <row r="3" spans="1:8" ht="15" customHeight="1" thickBot="1" x14ac:dyDescent="0.3">
      <c r="A3" s="225"/>
      <c r="B3" s="227"/>
      <c r="C3" s="229"/>
      <c r="D3" s="32"/>
      <c r="E3" s="227"/>
      <c r="F3" s="213"/>
      <c r="G3" s="214"/>
      <c r="H3" s="56"/>
    </row>
    <row r="4" spans="1:8" ht="15" customHeight="1" thickBot="1" x14ac:dyDescent="0.3">
      <c r="A4" s="37" t="s">
        <v>3</v>
      </c>
      <c r="B4" s="48" t="s">
        <v>71</v>
      </c>
      <c r="C4" s="37" t="s">
        <v>70</v>
      </c>
      <c r="D4" s="48" t="s">
        <v>71</v>
      </c>
      <c r="E4" s="37" t="s">
        <v>70</v>
      </c>
      <c r="F4" s="48" t="s">
        <v>71</v>
      </c>
      <c r="G4" s="37" t="s">
        <v>70</v>
      </c>
      <c r="H4" s="48" t="s">
        <v>71</v>
      </c>
    </row>
    <row r="5" spans="1:8" ht="15" hidden="1" customHeight="1" x14ac:dyDescent="0.25">
      <c r="A5" s="220"/>
      <c r="B5" s="53" t="s">
        <v>0</v>
      </c>
      <c r="C5" s="39" t="s">
        <v>9</v>
      </c>
      <c r="D5" s="38" t="s">
        <v>14</v>
      </c>
      <c r="E5" s="38" t="s">
        <v>72</v>
      </c>
      <c r="F5" s="38" t="s">
        <v>1</v>
      </c>
      <c r="G5" s="38" t="s">
        <v>73</v>
      </c>
      <c r="H5" s="40" t="s">
        <v>2</v>
      </c>
    </row>
    <row r="6" spans="1:8" ht="45" hidden="1" customHeight="1" x14ac:dyDescent="0.25">
      <c r="A6" s="221"/>
      <c r="B6" s="87" t="str">
        <f>IF(Calcul!E8=7,"",'Tableau a remplir'!F12)</f>
        <v/>
      </c>
      <c r="C6" s="112" t="str">
        <f>IF(OR(Calcul!E8=7,Calcul!E8=1),"",'Tableau a remplir'!J12&amp;"°")</f>
        <v/>
      </c>
      <c r="D6" s="84" t="str">
        <f>IF(OR(Calcul!E8=7,Calcul!E8=1),"",'Tableau a remplir'!G12)</f>
        <v/>
      </c>
      <c r="E6" s="112" t="str">
        <f>IF(OR(Calcul!E8=7,Calcul!E8=1,Calcul!E8=2),"",'Tableau a remplir'!K12&amp;"°")</f>
        <v/>
      </c>
      <c r="F6" s="84" t="str">
        <f>IF(OR(Calcul!E8=7,Calcul!E8=1,Calcul!E8=2),"",'Tableau a remplir'!H12)</f>
        <v/>
      </c>
      <c r="G6" s="112" t="str">
        <f>IF(OR(Calcul!E8=6,Calcul!E8=9),'Tableau a remplir'!L12&amp;"°","")</f>
        <v/>
      </c>
      <c r="H6" s="86" t="str">
        <f>IF(OR(Calcul!E8=6,Calcul!E8=9),'Tableau a remplir'!I12,"")</f>
        <v/>
      </c>
    </row>
    <row r="7" spans="1:8" ht="15" hidden="1" customHeight="1" x14ac:dyDescent="0.25">
      <c r="A7" s="221"/>
      <c r="B7" s="54" t="s">
        <v>49</v>
      </c>
      <c r="C7" s="215" t="s">
        <v>80</v>
      </c>
      <c r="D7" s="215"/>
      <c r="E7" s="215" t="s">
        <v>4</v>
      </c>
      <c r="F7" s="219"/>
      <c r="G7" s="83" t="s">
        <v>15</v>
      </c>
      <c r="H7" s="41" t="s">
        <v>5</v>
      </c>
    </row>
    <row r="8" spans="1:8" ht="45" hidden="1" customHeight="1" thickBot="1" x14ac:dyDescent="0.3">
      <c r="A8" s="221"/>
      <c r="B8" s="87" t="str">
        <f>IF(Calcul!E8=7,"",'Tableau a remplir'!Q12)</f>
        <v/>
      </c>
      <c r="C8" s="217" t="str">
        <f>IF(B6="","",'Tableau a remplir'!C12)</f>
        <v/>
      </c>
      <c r="D8" s="217"/>
      <c r="E8" s="217" t="str">
        <f>IF(B6="","",IF(IFERROR(SEARCH("alu ral",Calcul!B29),0),Calcul!B29 &amp;" "&amp;'Tableau a remplir'!O12,Calcul!B29))</f>
        <v/>
      </c>
      <c r="F8" s="217"/>
      <c r="G8" s="85" t="str">
        <f>IF(B6="","",Calcul!C29)</f>
        <v/>
      </c>
      <c r="H8" s="86" t="str">
        <f>IF(B6="","",'Tableau a remplir'!D12)</f>
        <v/>
      </c>
    </row>
    <row r="9" spans="1:8" ht="15" hidden="1" customHeight="1" x14ac:dyDescent="0.25">
      <c r="A9" s="220"/>
      <c r="B9" s="53" t="s">
        <v>0</v>
      </c>
      <c r="C9" s="38" t="s">
        <v>9</v>
      </c>
      <c r="D9" s="38" t="s">
        <v>14</v>
      </c>
      <c r="E9" s="38" t="s">
        <v>72</v>
      </c>
      <c r="F9" s="38" t="s">
        <v>1</v>
      </c>
      <c r="G9" s="38" t="s">
        <v>73</v>
      </c>
      <c r="H9" s="40" t="s">
        <v>2</v>
      </c>
    </row>
    <row r="10" spans="1:8" ht="45" hidden="1" customHeight="1" x14ac:dyDescent="0.25">
      <c r="A10" s="221"/>
      <c r="B10" s="87" t="str">
        <f>IF(Calcul!E9=7,"",'Tableau a remplir'!F13)</f>
        <v/>
      </c>
      <c r="C10" s="112" t="str">
        <f>IF(OR(Calcul!E9=7,Calcul!E9=1),"",'Tableau a remplir'!J13&amp;"°")</f>
        <v/>
      </c>
      <c r="D10" s="84" t="str">
        <f>IF(OR(Calcul!E9=7,Calcul!E9=1),"",'Tableau a remplir'!G13)</f>
        <v/>
      </c>
      <c r="E10" s="112" t="str">
        <f>IF(OR(Calcul!E9=7,Calcul!E9=1,Calcul!E9=2),"",'Tableau a remplir'!K13&amp;"°")</f>
        <v/>
      </c>
      <c r="F10" s="84" t="str">
        <f>IF(OR(Calcul!E9=7,Calcul!E9=1,Calcul!E9=2),"",'Tableau a remplir'!H13)</f>
        <v/>
      </c>
      <c r="G10" s="112" t="str">
        <f>IF(OR(Calcul!E9=6,Calcul!E9=9),'Tableau a remplir'!L13&amp;"°","")</f>
        <v/>
      </c>
      <c r="H10" s="86" t="str">
        <f>IF(OR(Calcul!E9=6,Calcul!E9=9),'Tableau a remplir'!I13,"")</f>
        <v/>
      </c>
    </row>
    <row r="11" spans="1:8" ht="15" hidden="1" customHeight="1" x14ac:dyDescent="0.25">
      <c r="A11" s="221"/>
      <c r="B11" s="54" t="s">
        <v>49</v>
      </c>
      <c r="C11" s="215" t="s">
        <v>80</v>
      </c>
      <c r="D11" s="215"/>
      <c r="E11" s="215" t="s">
        <v>4</v>
      </c>
      <c r="F11" s="218"/>
      <c r="G11" s="83" t="s">
        <v>15</v>
      </c>
      <c r="H11" s="41" t="s">
        <v>5</v>
      </c>
    </row>
    <row r="12" spans="1:8" ht="45" hidden="1" customHeight="1" thickBot="1" x14ac:dyDescent="0.3">
      <c r="A12" s="221"/>
      <c r="B12" s="87" t="str">
        <f>IF(Calcul!E9=7,"",'Tableau a remplir'!Q13)</f>
        <v/>
      </c>
      <c r="C12" s="217" t="str">
        <f>IF(B10="","",'Tableau a remplir'!C13)</f>
        <v/>
      </c>
      <c r="D12" s="217"/>
      <c r="E12" s="217" t="str">
        <f>IF(B10="","",IF(IFERROR(SEARCH("alu ral",Calcul!B30),0),Calcul!B30 &amp;" "&amp;'Tableau a remplir'!O13,Calcul!B30))</f>
        <v/>
      </c>
      <c r="F12" s="217"/>
      <c r="G12" s="85" t="str">
        <f>IF(B10="","",Calcul!C30)</f>
        <v/>
      </c>
      <c r="H12" s="86" t="str">
        <f>IF(B10="","",'Tableau a remplir'!D13)</f>
        <v/>
      </c>
    </row>
    <row r="13" spans="1:8" ht="15" hidden="1" customHeight="1" x14ac:dyDescent="0.25">
      <c r="A13" s="220"/>
      <c r="B13" s="53" t="s">
        <v>0</v>
      </c>
      <c r="C13" s="39" t="s">
        <v>9</v>
      </c>
      <c r="D13" s="38" t="s">
        <v>14</v>
      </c>
      <c r="E13" s="39" t="s">
        <v>72</v>
      </c>
      <c r="F13" s="38" t="s">
        <v>1</v>
      </c>
      <c r="G13" s="38" t="s">
        <v>73</v>
      </c>
      <c r="H13" s="40" t="s">
        <v>2</v>
      </c>
    </row>
    <row r="14" spans="1:8" ht="45" hidden="1" customHeight="1" x14ac:dyDescent="0.25">
      <c r="A14" s="221"/>
      <c r="B14" s="87" t="str">
        <f>IF(Calcul!E10=7,"",'Tableau a remplir'!F14)</f>
        <v/>
      </c>
      <c r="C14" s="112" t="str">
        <f>IF(OR(Calcul!E10=7,Calcul!E10=1),"",'Tableau a remplir'!J14&amp;"°")</f>
        <v/>
      </c>
      <c r="D14" s="84" t="str">
        <f>IF(OR(Calcul!E10=7,Calcul!E10=1),"",'Tableau a remplir'!G14)</f>
        <v/>
      </c>
      <c r="E14" s="112" t="str">
        <f>IF(OR(Calcul!E10=7,Calcul!E10=1,Calcul!E10=2),"",'Tableau a remplir'!K14&amp;"°")</f>
        <v/>
      </c>
      <c r="F14" s="84" t="str">
        <f>IF(OR(Calcul!E10=7,Calcul!E10=1,Calcul!E10=2),"",'Tableau a remplir'!H14)</f>
        <v/>
      </c>
      <c r="G14" s="112" t="str">
        <f>IF(OR(Calcul!E10=6,Calcul!E10=9),'Tableau a remplir'!L14&amp;"°","")</f>
        <v/>
      </c>
      <c r="H14" s="86" t="str">
        <f>IF(OR(Calcul!E10=6,Calcul!E10=9),'Tableau a remplir'!I14,"")</f>
        <v/>
      </c>
    </row>
    <row r="15" spans="1:8" ht="15" hidden="1" customHeight="1" x14ac:dyDescent="0.25">
      <c r="A15" s="221"/>
      <c r="B15" s="54" t="s">
        <v>49</v>
      </c>
      <c r="C15" s="215" t="s">
        <v>80</v>
      </c>
      <c r="D15" s="215"/>
      <c r="E15" s="215" t="s">
        <v>4</v>
      </c>
      <c r="F15" s="215"/>
      <c r="G15" s="83" t="s">
        <v>15</v>
      </c>
      <c r="H15" s="41" t="s">
        <v>5</v>
      </c>
    </row>
    <row r="16" spans="1:8" ht="45" hidden="1" customHeight="1" thickBot="1" x14ac:dyDescent="0.3">
      <c r="A16" s="221"/>
      <c r="B16" s="87" t="str">
        <f>IF(Calcul!E10=7,"",'Tableau a remplir'!Q14)</f>
        <v/>
      </c>
      <c r="C16" s="217" t="str">
        <f>IF(B14="","",'Tableau a remplir'!C14)</f>
        <v/>
      </c>
      <c r="D16" s="217"/>
      <c r="E16" s="217" t="str">
        <f>IF(B14="","",IF(IFERROR(SEARCH("alu ral",Calcul!B31),0),Calcul!B31 &amp;" "&amp;'Tableau a remplir'!O14,Calcul!B31))</f>
        <v/>
      </c>
      <c r="F16" s="217"/>
      <c r="G16" s="85" t="str">
        <f>IF(B14="","",Calcul!C31)</f>
        <v/>
      </c>
      <c r="H16" s="86" t="str">
        <f>IF(B14="","",'Tableau a remplir'!D14)</f>
        <v/>
      </c>
    </row>
    <row r="17" spans="1:12" ht="15" hidden="1" customHeight="1" x14ac:dyDescent="0.25">
      <c r="A17" s="220"/>
      <c r="B17" s="53" t="s">
        <v>0</v>
      </c>
      <c r="C17" s="38" t="s">
        <v>9</v>
      </c>
      <c r="D17" s="38" t="s">
        <v>14</v>
      </c>
      <c r="E17" s="38" t="s">
        <v>72</v>
      </c>
      <c r="F17" s="38" t="s">
        <v>1</v>
      </c>
      <c r="G17" s="38" t="s">
        <v>73</v>
      </c>
      <c r="H17" s="40" t="s">
        <v>2</v>
      </c>
      <c r="K17" s="49"/>
      <c r="L17" s="52"/>
    </row>
    <row r="18" spans="1:12" ht="45" hidden="1" customHeight="1" x14ac:dyDescent="0.25">
      <c r="A18" s="221"/>
      <c r="B18" s="87" t="str">
        <f>IF(Calcul!E11=7,"",'Tableau a remplir'!F15)</f>
        <v/>
      </c>
      <c r="C18" s="112" t="str">
        <f>IF(OR(Calcul!E11=7,Calcul!E11=1),"",'Tableau a remplir'!J15&amp;"°")</f>
        <v/>
      </c>
      <c r="D18" s="84" t="str">
        <f>IF(OR(Calcul!E11=7,Calcul!E11=1),"",'Tableau a remplir'!G15)</f>
        <v/>
      </c>
      <c r="E18" s="112" t="str">
        <f>IF(OR(Calcul!E11=7,Calcul!E11=1,Calcul!E11=2),"",'Tableau a remplir'!K15&amp;"°")</f>
        <v/>
      </c>
      <c r="F18" s="84" t="str">
        <f>IF(OR(Calcul!E11=7,Calcul!E11=1,Calcul!E11=2),"",'Tableau a remplir'!H15)</f>
        <v/>
      </c>
      <c r="G18" s="112" t="str">
        <f>IF(OR(Calcul!E11=6,Calcul!E11=9),'Tableau a remplir'!L15&amp;"°","")</f>
        <v/>
      </c>
      <c r="H18" s="86" t="str">
        <f>IF(OR(Calcul!E11=6,Calcul!E11=9),'Tableau a remplir'!I15,"")</f>
        <v/>
      </c>
      <c r="K18" s="49"/>
    </row>
    <row r="19" spans="1:12" ht="15" hidden="1" customHeight="1" x14ac:dyDescent="0.25">
      <c r="A19" s="221"/>
      <c r="B19" s="54" t="s">
        <v>49</v>
      </c>
      <c r="C19" s="215" t="s">
        <v>80</v>
      </c>
      <c r="D19" s="215"/>
      <c r="E19" s="215" t="s">
        <v>4</v>
      </c>
      <c r="F19" s="215"/>
      <c r="G19" s="83" t="s">
        <v>15</v>
      </c>
      <c r="H19" s="41" t="s">
        <v>5</v>
      </c>
      <c r="K19" s="49"/>
      <c r="L19" s="49"/>
    </row>
    <row r="20" spans="1:12" ht="45" hidden="1" customHeight="1" x14ac:dyDescent="0.25">
      <c r="A20" s="221"/>
      <c r="B20" s="87" t="str">
        <f>IF(Calcul!E11=7,"",'Tableau a remplir'!Q15)</f>
        <v/>
      </c>
      <c r="C20" s="217" t="str">
        <f>IF(B18="","",'Tableau a remplir'!C15)</f>
        <v/>
      </c>
      <c r="D20" s="217"/>
      <c r="E20" s="217" t="str">
        <f>IF(B18="","",IF(IFERROR(SEARCH("alu ral",Calcul!B32),0),Calcul!B32 &amp;" "&amp;'Tableau a remplir'!O15,Calcul!B32))</f>
        <v/>
      </c>
      <c r="F20" s="217"/>
      <c r="G20" s="85" t="str">
        <f>IF(B18="","",Calcul!C32)</f>
        <v/>
      </c>
      <c r="H20" s="86" t="str">
        <f>IF(B18="","",'Tableau a remplir'!D15)</f>
        <v/>
      </c>
    </row>
  </sheetData>
  <mergeCells count="25">
    <mergeCell ref="A17:A20"/>
    <mergeCell ref="C19:D19"/>
    <mergeCell ref="E19:F19"/>
    <mergeCell ref="C20:D20"/>
    <mergeCell ref="E20:F20"/>
    <mergeCell ref="A9:A12"/>
    <mergeCell ref="C11:D11"/>
    <mergeCell ref="E11:F11"/>
    <mergeCell ref="C12:D12"/>
    <mergeCell ref="E12:F12"/>
    <mergeCell ref="A13:A16"/>
    <mergeCell ref="C15:D15"/>
    <mergeCell ref="E15:F15"/>
    <mergeCell ref="C16:D16"/>
    <mergeCell ref="E16:F16"/>
    <mergeCell ref="A1:A3"/>
    <mergeCell ref="B1:B3"/>
    <mergeCell ref="C1:C3"/>
    <mergeCell ref="E1:E3"/>
    <mergeCell ref="F1:G3"/>
    <mergeCell ref="A5:A8"/>
    <mergeCell ref="C7:D7"/>
    <mergeCell ref="E7:F7"/>
    <mergeCell ref="C8:D8"/>
    <mergeCell ref="E8:F8"/>
  </mergeCells>
  <printOptions horizontalCentered="1"/>
  <pageMargins left="3.937007874015748E-2" right="3.937007874015748E-2" top="0.19685039370078741" bottom="0.19685039370078741" header="7.874015748031496E-2" footer="0.15748031496062992"/>
  <pageSetup paperSize="9" fitToWidth="0" fitToHeight="0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L20"/>
  <sheetViews>
    <sheetView workbookViewId="0">
      <selection activeCell="B24" sqref="B24"/>
    </sheetView>
  </sheetViews>
  <sheetFormatPr baseColWidth="10" defaultColWidth="11.375" defaultRowHeight="15" customHeight="1" x14ac:dyDescent="0.25"/>
  <cols>
    <col min="1" max="1" width="45.75" style="3" customWidth="1"/>
    <col min="2" max="8" width="13.75" style="3" customWidth="1"/>
    <col min="9" max="10" width="11.375" style="3"/>
    <col min="11" max="11" width="20.625" style="3" customWidth="1"/>
    <col min="12" max="12" width="20.875" style="3" customWidth="1"/>
    <col min="13" max="16384" width="11.375" style="3"/>
  </cols>
  <sheetData>
    <row r="1" spans="1:8" ht="15" customHeight="1" x14ac:dyDescent="0.25">
      <c r="A1" s="223" t="s">
        <v>105</v>
      </c>
      <c r="B1" s="226" t="s">
        <v>69</v>
      </c>
      <c r="C1" s="228" t="str">
        <f>('Tableau a remplir'!B4)</f>
        <v>E</v>
      </c>
      <c r="D1" s="31"/>
      <c r="E1" s="226" t="s">
        <v>68</v>
      </c>
      <c r="F1" s="211" t="str">
        <f>('Tableau a remplir'!B2)</f>
        <v>A</v>
      </c>
      <c r="G1" s="212"/>
      <c r="H1" s="55"/>
    </row>
    <row r="2" spans="1:8" ht="15" customHeight="1" x14ac:dyDescent="0.25">
      <c r="A2" s="224"/>
      <c r="B2" s="227"/>
      <c r="C2" s="229"/>
      <c r="D2" s="32"/>
      <c r="E2" s="227"/>
      <c r="F2" s="213"/>
      <c r="G2" s="214"/>
      <c r="H2" s="56"/>
    </row>
    <row r="3" spans="1:8" ht="15" customHeight="1" thickBot="1" x14ac:dyDescent="0.3">
      <c r="A3" s="225"/>
      <c r="B3" s="227"/>
      <c r="C3" s="229"/>
      <c r="D3" s="32"/>
      <c r="E3" s="227"/>
      <c r="F3" s="213"/>
      <c r="G3" s="214"/>
      <c r="H3" s="56"/>
    </row>
    <row r="4" spans="1:8" ht="15" customHeight="1" thickBot="1" x14ac:dyDescent="0.3">
      <c r="A4" s="37" t="s">
        <v>3</v>
      </c>
      <c r="B4" s="48" t="s">
        <v>71</v>
      </c>
      <c r="C4" s="37" t="s">
        <v>70</v>
      </c>
      <c r="D4" s="48" t="s">
        <v>71</v>
      </c>
      <c r="E4" s="37" t="s">
        <v>70</v>
      </c>
      <c r="F4" s="48" t="s">
        <v>71</v>
      </c>
      <c r="G4" s="37" t="s">
        <v>70</v>
      </c>
      <c r="H4" s="48" t="s">
        <v>71</v>
      </c>
    </row>
    <row r="5" spans="1:8" ht="15" hidden="1" customHeight="1" x14ac:dyDescent="0.25">
      <c r="A5" s="220"/>
      <c r="B5" s="53" t="s">
        <v>0</v>
      </c>
      <c r="C5" s="39" t="s">
        <v>9</v>
      </c>
      <c r="D5" s="38" t="s">
        <v>14</v>
      </c>
      <c r="E5" s="38" t="s">
        <v>72</v>
      </c>
      <c r="F5" s="38" t="s">
        <v>1</v>
      </c>
      <c r="G5" s="38" t="s">
        <v>73</v>
      </c>
      <c r="H5" s="40" t="s">
        <v>2</v>
      </c>
    </row>
    <row r="6" spans="1:8" ht="45" hidden="1" customHeight="1" x14ac:dyDescent="0.25">
      <c r="A6" s="221"/>
      <c r="B6" s="87" t="str">
        <f>IF(Calcul!E12=7,"",'Tableau a remplir'!F16)</f>
        <v/>
      </c>
      <c r="C6" s="112" t="str">
        <f>IF(OR(Calcul!E12=7,Calcul!E12=1),"",'Tableau a remplir'!J16&amp;"°")</f>
        <v/>
      </c>
      <c r="D6" s="84" t="str">
        <f>IF(OR(Calcul!E12=7,Calcul!E12=1),"",'Tableau a remplir'!G16)</f>
        <v/>
      </c>
      <c r="E6" s="112" t="str">
        <f>IF(OR(Calcul!E12=7,Calcul!E12=1,Calcul!E12=2),"",'Tableau a remplir'!K16&amp;"°")</f>
        <v/>
      </c>
      <c r="F6" s="84" t="str">
        <f>IF(OR(Calcul!E12=7,Calcul!E12=1,Calcul!E12=2),"",'Tableau a remplir'!H16)</f>
        <v/>
      </c>
      <c r="G6" s="112" t="str">
        <f>IF(OR(Calcul!E12=6,Calcul!E12=9),'Tableau a remplir'!L16&amp;"°","")</f>
        <v/>
      </c>
      <c r="H6" s="86" t="str">
        <f>IF(OR(Calcul!E12=6,Calcul!E12=9),'Tableau a remplir'!I16,"")</f>
        <v/>
      </c>
    </row>
    <row r="7" spans="1:8" ht="15" hidden="1" customHeight="1" x14ac:dyDescent="0.25">
      <c r="A7" s="221"/>
      <c r="B7" s="54" t="s">
        <v>49</v>
      </c>
      <c r="C7" s="215" t="s">
        <v>80</v>
      </c>
      <c r="D7" s="215"/>
      <c r="E7" s="215" t="s">
        <v>4</v>
      </c>
      <c r="F7" s="219"/>
      <c r="G7" s="83" t="s">
        <v>15</v>
      </c>
      <c r="H7" s="41" t="s">
        <v>5</v>
      </c>
    </row>
    <row r="8" spans="1:8" ht="45" hidden="1" customHeight="1" thickBot="1" x14ac:dyDescent="0.3">
      <c r="A8" s="221"/>
      <c r="B8" s="87" t="str">
        <f>IF(Calcul!E12=7,"",'Tableau a remplir'!Q16)</f>
        <v/>
      </c>
      <c r="C8" s="217" t="str">
        <f>IF(B6="","",'Tableau a remplir'!C16)</f>
        <v/>
      </c>
      <c r="D8" s="217"/>
      <c r="E8" s="217" t="str">
        <f>IF(B6="","",IF(IFERROR(SEARCH("alu ral",Calcul!B33),0),Calcul!B33 &amp;" "&amp;'Tableau a remplir'!O16,Calcul!B33))</f>
        <v/>
      </c>
      <c r="F8" s="217"/>
      <c r="G8" s="85" t="str">
        <f>IF(B6="","",Calcul!C33)</f>
        <v/>
      </c>
      <c r="H8" s="86" t="str">
        <f>IF(B6="","",'Tableau a remplir'!D16)</f>
        <v/>
      </c>
    </row>
    <row r="9" spans="1:8" ht="15" hidden="1" customHeight="1" x14ac:dyDescent="0.25">
      <c r="A9" s="220"/>
      <c r="B9" s="53" t="s">
        <v>0</v>
      </c>
      <c r="C9" s="38" t="s">
        <v>9</v>
      </c>
      <c r="D9" s="38" t="s">
        <v>14</v>
      </c>
      <c r="E9" s="38" t="s">
        <v>72</v>
      </c>
      <c r="F9" s="38" t="s">
        <v>1</v>
      </c>
      <c r="G9" s="38" t="s">
        <v>73</v>
      </c>
      <c r="H9" s="40" t="s">
        <v>2</v>
      </c>
    </row>
    <row r="10" spans="1:8" ht="45" hidden="1" customHeight="1" x14ac:dyDescent="0.25">
      <c r="A10" s="221"/>
      <c r="B10" s="87" t="str">
        <f>IF(Calcul!E13=7,"",'Tableau a remplir'!F17)</f>
        <v/>
      </c>
      <c r="C10" s="112" t="str">
        <f>IF(OR(Calcul!E13=7,Calcul!E13=1),"",'Tableau a remplir'!J17&amp;"°")</f>
        <v/>
      </c>
      <c r="D10" s="84" t="str">
        <f>IF(OR(Calcul!E13=7,Calcul!E13=1),"",'Tableau a remplir'!G17)</f>
        <v/>
      </c>
      <c r="E10" s="112" t="str">
        <f>IF(OR(Calcul!E13=7,Calcul!E13=1,Calcul!E13=2),"",'Tableau a remplir'!K17&amp;"°")</f>
        <v/>
      </c>
      <c r="F10" s="84" t="str">
        <f>IF(OR(Calcul!E13=7,Calcul!E13=1,Calcul!E13=2),"",'Tableau a remplir'!H17)</f>
        <v/>
      </c>
      <c r="G10" s="112" t="str">
        <f>IF(OR(Calcul!E13=6,Calcul!E13=9),'Tableau a remplir'!L17&amp;"°","")</f>
        <v/>
      </c>
      <c r="H10" s="86" t="str">
        <f>IF(OR(Calcul!E13=6,Calcul!E13=9),'Tableau a remplir'!I17,"")</f>
        <v/>
      </c>
    </row>
    <row r="11" spans="1:8" ht="15" hidden="1" customHeight="1" x14ac:dyDescent="0.25">
      <c r="A11" s="221"/>
      <c r="B11" s="54" t="s">
        <v>49</v>
      </c>
      <c r="C11" s="215" t="s">
        <v>80</v>
      </c>
      <c r="D11" s="215"/>
      <c r="E11" s="215" t="s">
        <v>4</v>
      </c>
      <c r="F11" s="218"/>
      <c r="G11" s="83" t="s">
        <v>15</v>
      </c>
      <c r="H11" s="41" t="s">
        <v>5</v>
      </c>
    </row>
    <row r="12" spans="1:8" ht="45" hidden="1" customHeight="1" thickBot="1" x14ac:dyDescent="0.3">
      <c r="A12" s="221"/>
      <c r="B12" s="87" t="str">
        <f>IF(Calcul!E13=7,"",'Tableau a remplir'!Q17)</f>
        <v/>
      </c>
      <c r="C12" s="217" t="str">
        <f>IF(B10="","",'Tableau a remplir'!C17)</f>
        <v/>
      </c>
      <c r="D12" s="217"/>
      <c r="E12" s="217" t="str">
        <f>IF(B10="","",IF(IFERROR(SEARCH("alu ral",Calcul!B34),0),Calcul!B34 &amp;" "&amp;'Tableau a remplir'!O17,Calcul!B34))</f>
        <v/>
      </c>
      <c r="F12" s="217"/>
      <c r="G12" s="85" t="str">
        <f>IF(B10="","",Calcul!C34)</f>
        <v/>
      </c>
      <c r="H12" s="86" t="str">
        <f>IF(B10="","",'Tableau a remplir'!D17)</f>
        <v/>
      </c>
    </row>
    <row r="13" spans="1:8" ht="15" hidden="1" customHeight="1" x14ac:dyDescent="0.25">
      <c r="A13" s="220"/>
      <c r="B13" s="53" t="s">
        <v>0</v>
      </c>
      <c r="C13" s="39" t="s">
        <v>9</v>
      </c>
      <c r="D13" s="38" t="s">
        <v>14</v>
      </c>
      <c r="E13" s="39" t="s">
        <v>72</v>
      </c>
      <c r="F13" s="38" t="s">
        <v>1</v>
      </c>
      <c r="G13" s="38" t="s">
        <v>73</v>
      </c>
      <c r="H13" s="40" t="s">
        <v>2</v>
      </c>
    </row>
    <row r="14" spans="1:8" ht="45" hidden="1" customHeight="1" x14ac:dyDescent="0.25">
      <c r="A14" s="221"/>
      <c r="B14" s="87" t="str">
        <f>IF(Calcul!E14=7,"",'Tableau a remplir'!F18)</f>
        <v/>
      </c>
      <c r="C14" s="112" t="str">
        <f>IF(OR(Calcul!E14=7,Calcul!E14=1),"",'Tableau a remplir'!J18&amp;"°")</f>
        <v/>
      </c>
      <c r="D14" s="84" t="str">
        <f>IF(OR(Calcul!E14=7,Calcul!E14=1),"",'Tableau a remplir'!G18)</f>
        <v/>
      </c>
      <c r="E14" s="112" t="str">
        <f>IF(OR(Calcul!E14=7,Calcul!E14=1,Calcul!E14=2),"",'Tableau a remplir'!K18&amp;"°")</f>
        <v/>
      </c>
      <c r="F14" s="84" t="str">
        <f>IF(OR(Calcul!E14=7,Calcul!E14=1,Calcul!E14=2),"",'Tableau a remplir'!H18)</f>
        <v/>
      </c>
      <c r="G14" s="112" t="str">
        <f>IF(OR(Calcul!E14=6,Calcul!E14=9),'Tableau a remplir'!L18&amp;"°","")</f>
        <v/>
      </c>
      <c r="H14" s="86" t="str">
        <f>IF(OR(Calcul!E14=6,Calcul!E14=9),'Tableau a remplir'!I18,"")</f>
        <v/>
      </c>
    </row>
    <row r="15" spans="1:8" ht="15" hidden="1" customHeight="1" x14ac:dyDescent="0.25">
      <c r="A15" s="221"/>
      <c r="B15" s="54" t="s">
        <v>49</v>
      </c>
      <c r="C15" s="215" t="s">
        <v>80</v>
      </c>
      <c r="D15" s="215"/>
      <c r="E15" s="215" t="s">
        <v>4</v>
      </c>
      <c r="F15" s="215"/>
      <c r="G15" s="83" t="s">
        <v>15</v>
      </c>
      <c r="H15" s="41" t="s">
        <v>5</v>
      </c>
    </row>
    <row r="16" spans="1:8" ht="45" hidden="1" customHeight="1" thickBot="1" x14ac:dyDescent="0.3">
      <c r="A16" s="221"/>
      <c r="B16" s="87" t="str">
        <f>IF(Calcul!E14=7,"",'Tableau a remplir'!Q18)</f>
        <v/>
      </c>
      <c r="C16" s="217" t="str">
        <f>IF(B14="","",'Tableau a remplir'!C18)</f>
        <v/>
      </c>
      <c r="D16" s="217"/>
      <c r="E16" s="217" t="str">
        <f>IF(B14="","",IF(IFERROR(SEARCH("alu ral",Calcul!B35),0),Calcul!B35 &amp;" "&amp;'Tableau a remplir'!O18,Calcul!B35))</f>
        <v/>
      </c>
      <c r="F16" s="217"/>
      <c r="G16" s="85" t="str">
        <f>IF(B14="","",Calcul!C35)</f>
        <v/>
      </c>
      <c r="H16" s="86" t="str">
        <f>IF(B14="","",'Tableau a remplir'!D18)</f>
        <v/>
      </c>
    </row>
    <row r="17" spans="1:12" ht="15" hidden="1" customHeight="1" x14ac:dyDescent="0.25">
      <c r="A17" s="220"/>
      <c r="B17" s="53" t="s">
        <v>0</v>
      </c>
      <c r="C17" s="38" t="s">
        <v>9</v>
      </c>
      <c r="D17" s="38" t="s">
        <v>14</v>
      </c>
      <c r="E17" s="38" t="s">
        <v>72</v>
      </c>
      <c r="F17" s="38" t="s">
        <v>1</v>
      </c>
      <c r="G17" s="38" t="s">
        <v>73</v>
      </c>
      <c r="H17" s="40" t="s">
        <v>2</v>
      </c>
      <c r="K17" s="49"/>
      <c r="L17" s="52"/>
    </row>
    <row r="18" spans="1:12" ht="45" hidden="1" customHeight="1" x14ac:dyDescent="0.25">
      <c r="A18" s="221"/>
      <c r="B18" s="87" t="str">
        <f>IF(Calcul!E15=7,"",'Tableau a remplir'!F19)</f>
        <v/>
      </c>
      <c r="C18" s="112" t="str">
        <f>IF(OR(Calcul!E15=7,Calcul!E15=1),"",'Tableau a remplir'!J19&amp;"°")</f>
        <v/>
      </c>
      <c r="D18" s="84" t="str">
        <f>IF(OR(Calcul!E15=7,Calcul!E15=1),"",'Tableau a remplir'!G15)</f>
        <v/>
      </c>
      <c r="E18" s="112" t="str">
        <f>IF(OR(Calcul!E15=7,Calcul!E15=1,Calcul!E15=2),"",'Tableau a remplir'!K19&amp;"°")</f>
        <v/>
      </c>
      <c r="F18" s="84" t="str">
        <f>IF(OR(Calcul!E15=7,Calcul!E15=1,Calcul!E15=2),"",'Tableau a remplir'!H19)</f>
        <v/>
      </c>
      <c r="G18" s="112" t="str">
        <f>IF(OR(Calcul!E15=6,Calcul!E15=9),'Tableau a remplir'!L19&amp;"°","")</f>
        <v/>
      </c>
      <c r="H18" s="86" t="str">
        <f>IF(OR(Calcul!E15=6,Calcul!E15=9),'Tableau a remplir'!I19,"")</f>
        <v/>
      </c>
      <c r="K18" s="49"/>
    </row>
    <row r="19" spans="1:12" ht="15" hidden="1" customHeight="1" x14ac:dyDescent="0.25">
      <c r="A19" s="221"/>
      <c r="B19" s="54" t="s">
        <v>49</v>
      </c>
      <c r="C19" s="215" t="s">
        <v>80</v>
      </c>
      <c r="D19" s="215"/>
      <c r="E19" s="215" t="s">
        <v>4</v>
      </c>
      <c r="F19" s="215"/>
      <c r="G19" s="83" t="s">
        <v>15</v>
      </c>
      <c r="H19" s="41" t="s">
        <v>5</v>
      </c>
      <c r="K19" s="49"/>
      <c r="L19" s="49"/>
    </row>
    <row r="20" spans="1:12" ht="45" hidden="1" customHeight="1" x14ac:dyDescent="0.25">
      <c r="A20" s="221"/>
      <c r="B20" s="87" t="str">
        <f>IF(Calcul!E15=7,"",'Tableau a remplir'!Q19)</f>
        <v/>
      </c>
      <c r="C20" s="217" t="str">
        <f>IF(B18="","",'Tableau a remplir'!C19)</f>
        <v/>
      </c>
      <c r="D20" s="217"/>
      <c r="E20" s="217" t="str">
        <f>IF(B18="","",IF(IFERROR(SEARCH("alu ral",Calcul!B36),0),Calcul!B36 &amp;" "&amp;'Tableau a remplir'!O19,Calcul!B36))</f>
        <v/>
      </c>
      <c r="F20" s="217"/>
      <c r="G20" s="85" t="str">
        <f>IF(B18="","",Calcul!C36)</f>
        <v/>
      </c>
      <c r="H20" s="86" t="str">
        <f>IF(B18="","",'Tableau a remplir'!D19)</f>
        <v/>
      </c>
    </row>
  </sheetData>
  <mergeCells count="25">
    <mergeCell ref="A17:A20"/>
    <mergeCell ref="C19:D19"/>
    <mergeCell ref="E19:F19"/>
    <mergeCell ref="C20:D20"/>
    <mergeCell ref="E20:F20"/>
    <mergeCell ref="A9:A12"/>
    <mergeCell ref="C11:D11"/>
    <mergeCell ref="E11:F11"/>
    <mergeCell ref="C12:D12"/>
    <mergeCell ref="E12:F12"/>
    <mergeCell ref="A13:A16"/>
    <mergeCell ref="C15:D15"/>
    <mergeCell ref="E15:F15"/>
    <mergeCell ref="C16:D16"/>
    <mergeCell ref="E16:F16"/>
    <mergeCell ref="A1:A3"/>
    <mergeCell ref="B1:B3"/>
    <mergeCell ref="C1:C3"/>
    <mergeCell ref="E1:E3"/>
    <mergeCell ref="F1:G3"/>
    <mergeCell ref="A5:A8"/>
    <mergeCell ref="C7:D7"/>
    <mergeCell ref="E7:F7"/>
    <mergeCell ref="C8:D8"/>
    <mergeCell ref="E8:F8"/>
  </mergeCells>
  <printOptions horizontalCentered="1"/>
  <pageMargins left="3.937007874015748E-2" right="3.937007874015748E-2" top="0.19685039370078741" bottom="0.19685039370078741" header="7.874015748031496E-2" footer="0.15748031496062992"/>
  <pageSetup paperSize="9" fitToWidth="0" fitToHeight="0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L20"/>
  <sheetViews>
    <sheetView workbookViewId="0">
      <selection activeCell="C24" sqref="C24"/>
    </sheetView>
  </sheetViews>
  <sheetFormatPr baseColWidth="10" defaultColWidth="11.375" defaultRowHeight="15" customHeight="1" x14ac:dyDescent="0.25"/>
  <cols>
    <col min="1" max="1" width="45.75" style="3" customWidth="1"/>
    <col min="2" max="8" width="13.75" style="3" customWidth="1"/>
    <col min="9" max="10" width="11.375" style="3"/>
    <col min="11" max="11" width="20.625" style="3" customWidth="1"/>
    <col min="12" max="12" width="20.875" style="3" customWidth="1"/>
    <col min="13" max="16384" width="11.375" style="3"/>
  </cols>
  <sheetData>
    <row r="1" spans="1:8" ht="15" customHeight="1" x14ac:dyDescent="0.25">
      <c r="A1" s="223" t="s">
        <v>105</v>
      </c>
      <c r="B1" s="226" t="s">
        <v>69</v>
      </c>
      <c r="C1" s="228" t="str">
        <f>('Tableau a remplir'!B4)</f>
        <v>E</v>
      </c>
      <c r="D1" s="31"/>
      <c r="E1" s="226" t="s">
        <v>68</v>
      </c>
      <c r="F1" s="211" t="str">
        <f>('Tableau a remplir'!B2)</f>
        <v>A</v>
      </c>
      <c r="G1" s="212"/>
      <c r="H1" s="55"/>
    </row>
    <row r="2" spans="1:8" ht="15" customHeight="1" x14ac:dyDescent="0.25">
      <c r="A2" s="224"/>
      <c r="B2" s="227"/>
      <c r="C2" s="229"/>
      <c r="D2" s="32"/>
      <c r="E2" s="227"/>
      <c r="F2" s="213"/>
      <c r="G2" s="214"/>
      <c r="H2" s="56"/>
    </row>
    <row r="3" spans="1:8" ht="15" customHeight="1" thickBot="1" x14ac:dyDescent="0.3">
      <c r="A3" s="225"/>
      <c r="B3" s="227"/>
      <c r="C3" s="229"/>
      <c r="D3" s="32"/>
      <c r="E3" s="227"/>
      <c r="F3" s="213"/>
      <c r="G3" s="214"/>
      <c r="H3" s="56"/>
    </row>
    <row r="4" spans="1:8" ht="15" customHeight="1" thickBot="1" x14ac:dyDescent="0.3">
      <c r="A4" s="37" t="s">
        <v>3</v>
      </c>
      <c r="B4" s="48" t="s">
        <v>71</v>
      </c>
      <c r="C4" s="37" t="s">
        <v>70</v>
      </c>
      <c r="D4" s="48" t="s">
        <v>71</v>
      </c>
      <c r="E4" s="37" t="s">
        <v>70</v>
      </c>
      <c r="F4" s="48" t="s">
        <v>71</v>
      </c>
      <c r="G4" s="37" t="s">
        <v>70</v>
      </c>
      <c r="H4" s="48" t="s">
        <v>71</v>
      </c>
    </row>
    <row r="5" spans="1:8" ht="15" hidden="1" customHeight="1" x14ac:dyDescent="0.25">
      <c r="A5" s="220"/>
      <c r="B5" s="53" t="s">
        <v>0</v>
      </c>
      <c r="C5" s="39" t="s">
        <v>9</v>
      </c>
      <c r="D5" s="38" t="s">
        <v>14</v>
      </c>
      <c r="E5" s="38" t="s">
        <v>72</v>
      </c>
      <c r="F5" s="38" t="s">
        <v>1</v>
      </c>
      <c r="G5" s="38" t="s">
        <v>73</v>
      </c>
      <c r="H5" s="40" t="s">
        <v>2</v>
      </c>
    </row>
    <row r="6" spans="1:8" ht="45" hidden="1" customHeight="1" x14ac:dyDescent="0.25">
      <c r="A6" s="221"/>
      <c r="B6" s="87" t="str">
        <f>IF(Calcul!E16=7,"",'Tableau a remplir'!F20)</f>
        <v/>
      </c>
      <c r="C6" s="112" t="str">
        <f>IF(OR(Calcul!E16=7,Calcul!E16=1),"",'Tableau a remplir'!J20&amp;"°")</f>
        <v/>
      </c>
      <c r="D6" s="84" t="str">
        <f>IF(OR(Calcul!E16=7,Calcul!E16=1),"",'Tableau a remplir'!G20)</f>
        <v/>
      </c>
      <c r="E6" s="112" t="str">
        <f>IF(OR(Calcul!E16=7,Calcul!E16=1,Calcul!E16=2),"",'Tableau a remplir'!K20&amp;"°")</f>
        <v/>
      </c>
      <c r="F6" s="84" t="str">
        <f>IF(OR(Calcul!E16=7,Calcul!E16=1,Calcul!E16=2),"",'Tableau a remplir'!H20)</f>
        <v/>
      </c>
      <c r="G6" s="112" t="str">
        <f>IF(OR(Calcul!E16=6,Calcul!E16=9),'Tableau a remplir'!L20&amp;"°","")</f>
        <v/>
      </c>
      <c r="H6" s="86" t="str">
        <f>IF(OR(Calcul!E16=6,Calcul!E16=9),'Tableau a remplir'!I20,"")</f>
        <v/>
      </c>
    </row>
    <row r="7" spans="1:8" ht="15" hidden="1" customHeight="1" x14ac:dyDescent="0.25">
      <c r="A7" s="221"/>
      <c r="B7" s="54" t="s">
        <v>49</v>
      </c>
      <c r="C7" s="215" t="s">
        <v>80</v>
      </c>
      <c r="D7" s="215"/>
      <c r="E7" s="215" t="s">
        <v>4</v>
      </c>
      <c r="F7" s="219"/>
      <c r="G7" s="83" t="s">
        <v>15</v>
      </c>
      <c r="H7" s="41" t="s">
        <v>5</v>
      </c>
    </row>
    <row r="8" spans="1:8" ht="45" hidden="1" customHeight="1" thickBot="1" x14ac:dyDescent="0.3">
      <c r="A8" s="221"/>
      <c r="B8" s="87" t="str">
        <f>IF(Calcul!E16=7,"",'Tableau a remplir'!Q20)</f>
        <v/>
      </c>
      <c r="C8" s="217" t="str">
        <f>IF(B6="","",'Tableau a remplir'!C20)</f>
        <v/>
      </c>
      <c r="D8" s="217"/>
      <c r="E8" s="217" t="str">
        <f>IF(B6="","",IF(IFERROR(SEARCH("alu ral",Calcul!B37),0),Calcul!B37 &amp;" "&amp;'Tableau a remplir'!O20,Calcul!B37))</f>
        <v/>
      </c>
      <c r="F8" s="217"/>
      <c r="G8" s="85" t="str">
        <f>IF(B6="","",Calcul!C37)</f>
        <v/>
      </c>
      <c r="H8" s="86" t="str">
        <f>IF(B6="","",'Tableau a remplir'!D20)</f>
        <v/>
      </c>
    </row>
    <row r="9" spans="1:8" ht="15" hidden="1" customHeight="1" x14ac:dyDescent="0.25">
      <c r="A9" s="220"/>
      <c r="B9" s="53" t="s">
        <v>0</v>
      </c>
      <c r="C9" s="38" t="s">
        <v>9</v>
      </c>
      <c r="D9" s="38" t="s">
        <v>14</v>
      </c>
      <c r="E9" s="38" t="s">
        <v>72</v>
      </c>
      <c r="F9" s="38" t="s">
        <v>1</v>
      </c>
      <c r="G9" s="38" t="s">
        <v>73</v>
      </c>
      <c r="H9" s="40" t="s">
        <v>2</v>
      </c>
    </row>
    <row r="10" spans="1:8" ht="45" hidden="1" customHeight="1" x14ac:dyDescent="0.25">
      <c r="A10" s="221"/>
      <c r="B10" s="87" t="str">
        <f>IF(Calcul!E17=7,"",'Tableau a remplir'!F21)</f>
        <v/>
      </c>
      <c r="C10" s="112" t="str">
        <f>IF(OR(Calcul!E17=7,Calcul!E17=1),"",'Tableau a remplir'!J21&amp;"°")</f>
        <v/>
      </c>
      <c r="D10" s="84" t="str">
        <f>IF(OR(Calcul!E17=7,Calcul!E17=1),"",'Tableau a remplir'!G21)</f>
        <v/>
      </c>
      <c r="E10" s="112" t="str">
        <f>IF(OR(Calcul!E17=7,Calcul!E17=1,Calcul!E17=2),"",'Tableau a remplir'!K21&amp;"°")</f>
        <v/>
      </c>
      <c r="F10" s="84" t="str">
        <f>IF(OR(Calcul!E17=7,Calcul!E17=1,Calcul!E17=2),"",'Tableau a remplir'!H21)</f>
        <v/>
      </c>
      <c r="G10" s="112" t="str">
        <f>IF(OR(Calcul!E17=6,Calcul!E17=9),'Tableau a remplir'!L21&amp;"°","")</f>
        <v/>
      </c>
      <c r="H10" s="86" t="str">
        <f>IF(OR(Calcul!E17=6,Calcul!E17=9),'Tableau a remplir'!I21,"")</f>
        <v/>
      </c>
    </row>
    <row r="11" spans="1:8" ht="15" hidden="1" customHeight="1" x14ac:dyDescent="0.25">
      <c r="A11" s="221"/>
      <c r="B11" s="54" t="s">
        <v>49</v>
      </c>
      <c r="C11" s="215" t="s">
        <v>80</v>
      </c>
      <c r="D11" s="215"/>
      <c r="E11" s="215" t="s">
        <v>4</v>
      </c>
      <c r="F11" s="218"/>
      <c r="G11" s="83" t="s">
        <v>15</v>
      </c>
      <c r="H11" s="41" t="s">
        <v>5</v>
      </c>
    </row>
    <row r="12" spans="1:8" ht="45" hidden="1" customHeight="1" thickBot="1" x14ac:dyDescent="0.3">
      <c r="A12" s="221"/>
      <c r="B12" s="87" t="str">
        <f>IF(Calcul!E17=7,"",'Tableau a remplir'!Q21)</f>
        <v/>
      </c>
      <c r="C12" s="217" t="str">
        <f>IF(B10="","",'Tableau a remplir'!C21)</f>
        <v/>
      </c>
      <c r="D12" s="217"/>
      <c r="E12" s="217" t="str">
        <f>IF(B10="","",IF(IFERROR(SEARCH("alu ral",Calcul!B38),0),Calcul!B38 &amp;" "&amp;'Tableau a remplir'!O21,Calcul!B38))</f>
        <v/>
      </c>
      <c r="F12" s="217"/>
      <c r="G12" s="85" t="str">
        <f>IF(B10="","",Calcul!C38)</f>
        <v/>
      </c>
      <c r="H12" s="86" t="str">
        <f>IF(B10="","",'Tableau a remplir'!D21)</f>
        <v/>
      </c>
    </row>
    <row r="13" spans="1:8" ht="15" hidden="1" customHeight="1" x14ac:dyDescent="0.25">
      <c r="A13" s="220"/>
      <c r="B13" s="53" t="s">
        <v>0</v>
      </c>
      <c r="C13" s="39" t="s">
        <v>9</v>
      </c>
      <c r="D13" s="38" t="s">
        <v>14</v>
      </c>
      <c r="E13" s="39" t="s">
        <v>72</v>
      </c>
      <c r="F13" s="38" t="s">
        <v>1</v>
      </c>
      <c r="G13" s="38" t="s">
        <v>73</v>
      </c>
      <c r="H13" s="40" t="s">
        <v>2</v>
      </c>
    </row>
    <row r="14" spans="1:8" ht="45" hidden="1" customHeight="1" x14ac:dyDescent="0.25">
      <c r="A14" s="221"/>
      <c r="B14" s="87" t="str">
        <f>IF(Calcul!E18=7,"",'Tableau a remplir'!F22)</f>
        <v/>
      </c>
      <c r="C14" s="112" t="str">
        <f>IF(OR(Calcul!E18=7,Calcul!E18=1),"",'Tableau a remplir'!J22&amp;"°")</f>
        <v/>
      </c>
      <c r="D14" s="84" t="str">
        <f>IF(OR(Calcul!E18=7,Calcul!E18=1),"",'Tableau a remplir'!G22)</f>
        <v/>
      </c>
      <c r="E14" s="112" t="str">
        <f>IF(OR(Calcul!E18=7,Calcul!E18=1,Calcul!E18=2),"",'Tableau a remplir'!K22&amp;"°")</f>
        <v/>
      </c>
      <c r="F14" s="84" t="str">
        <f>IF(OR(Calcul!E18=7,Calcul!E18=1,Calcul!E18=2),"",'Tableau a remplir'!H22)</f>
        <v/>
      </c>
      <c r="G14" s="112" t="str">
        <f>IF(OR(Calcul!E18=6,Calcul!E18=9),'Tableau a remplir'!L22&amp;"°","")</f>
        <v/>
      </c>
      <c r="H14" s="86" t="str">
        <f>IF(OR(Calcul!E18=6,Calcul!E18=9),'Tableau a remplir'!I22,"")</f>
        <v/>
      </c>
    </row>
    <row r="15" spans="1:8" ht="15" hidden="1" customHeight="1" x14ac:dyDescent="0.25">
      <c r="A15" s="221"/>
      <c r="B15" s="54" t="s">
        <v>49</v>
      </c>
      <c r="C15" s="215" t="s">
        <v>80</v>
      </c>
      <c r="D15" s="215"/>
      <c r="E15" s="215" t="s">
        <v>4</v>
      </c>
      <c r="F15" s="215"/>
      <c r="G15" s="83" t="s">
        <v>15</v>
      </c>
      <c r="H15" s="41" t="s">
        <v>5</v>
      </c>
    </row>
    <row r="16" spans="1:8" ht="45" hidden="1" customHeight="1" thickBot="1" x14ac:dyDescent="0.3">
      <c r="A16" s="221"/>
      <c r="B16" s="87" t="str">
        <f>IF(Calcul!E18=7,"",'Tableau a remplir'!Q22)</f>
        <v/>
      </c>
      <c r="C16" s="217" t="str">
        <f>IF(B14="","",'Tableau a remplir'!C22)</f>
        <v/>
      </c>
      <c r="D16" s="217"/>
      <c r="E16" s="217" t="str">
        <f>IF(B14="","",IF(IFERROR(SEARCH("alu ral",Calcul!B39),0),Calcul!B39 &amp;" "&amp;'Tableau a remplir'!O22,Calcul!B39))</f>
        <v/>
      </c>
      <c r="F16" s="217"/>
      <c r="G16" s="85" t="str">
        <f>IF(B14="","",Calcul!C39)</f>
        <v/>
      </c>
      <c r="H16" s="86" t="str">
        <f>IF(B14="","",'Tableau a remplir'!D22)</f>
        <v/>
      </c>
    </row>
    <row r="17" spans="1:12" ht="15" hidden="1" customHeight="1" x14ac:dyDescent="0.25">
      <c r="A17" s="220"/>
      <c r="B17" s="53" t="s">
        <v>0</v>
      </c>
      <c r="C17" s="38" t="s">
        <v>9</v>
      </c>
      <c r="D17" s="38" t="s">
        <v>14</v>
      </c>
      <c r="E17" s="38" t="s">
        <v>72</v>
      </c>
      <c r="F17" s="38" t="s">
        <v>1</v>
      </c>
      <c r="G17" s="38" t="s">
        <v>73</v>
      </c>
      <c r="H17" s="40" t="s">
        <v>2</v>
      </c>
      <c r="K17" s="49"/>
      <c r="L17" s="52"/>
    </row>
    <row r="18" spans="1:12" ht="45" hidden="1" customHeight="1" x14ac:dyDescent="0.25">
      <c r="A18" s="221"/>
      <c r="B18" s="87" t="str">
        <f>IF(Calcul!E19=7,"",'Tableau a remplir'!F23)</f>
        <v/>
      </c>
      <c r="C18" s="112" t="str">
        <f>IF(OR(Calcul!E19=7,Calcul!E19=1),"",'Tableau a remplir'!J23&amp;"°")</f>
        <v/>
      </c>
      <c r="D18" s="84" t="str">
        <f>IF(OR(Calcul!E19=7,Calcul!E19=1),"",'Tableau a remplir'!G23)</f>
        <v/>
      </c>
      <c r="E18" s="112" t="str">
        <f>IF(OR(Calcul!E19=7,Calcul!E19=1,Calcul!E19=2),"",'Tableau a remplir'!K23&amp;"°")</f>
        <v/>
      </c>
      <c r="F18" s="84" t="str">
        <f>IF(OR(Calcul!E19=7,Calcul!E19=1,Calcul!E19=2),"",'Tableau a remplir'!H23)</f>
        <v/>
      </c>
      <c r="G18" s="112" t="str">
        <f>IF(OR(Calcul!E19=6,Calcul!E19=9),'Tableau a remplir'!L23&amp;"°","")</f>
        <v/>
      </c>
      <c r="H18" s="86" t="str">
        <f>IF(OR(Calcul!E19=6,Calcul!E19=9),'Tableau a remplir'!I23,"")</f>
        <v/>
      </c>
      <c r="K18" s="49"/>
    </row>
    <row r="19" spans="1:12" ht="15" hidden="1" customHeight="1" x14ac:dyDescent="0.25">
      <c r="A19" s="221"/>
      <c r="B19" s="54" t="s">
        <v>49</v>
      </c>
      <c r="C19" s="215" t="s">
        <v>80</v>
      </c>
      <c r="D19" s="215"/>
      <c r="E19" s="215" t="s">
        <v>4</v>
      </c>
      <c r="F19" s="215"/>
      <c r="G19" s="83" t="s">
        <v>15</v>
      </c>
      <c r="H19" s="41" t="s">
        <v>5</v>
      </c>
      <c r="K19" s="49"/>
      <c r="L19" s="49"/>
    </row>
    <row r="20" spans="1:12" ht="45" hidden="1" customHeight="1" x14ac:dyDescent="0.25">
      <c r="A20" s="221"/>
      <c r="B20" s="87" t="str">
        <f>IF(Calcul!E19=7,"",'Tableau a remplir'!Q23)</f>
        <v/>
      </c>
      <c r="C20" s="217" t="str">
        <f>IF(B18="","",'Tableau a remplir'!C23)</f>
        <v/>
      </c>
      <c r="D20" s="217"/>
      <c r="E20" s="217" t="str">
        <f>IF(B18="","",IF(IFERROR(SEARCH("alu ral",Calcul!B40),0),Calcul!B40 &amp;" "&amp;'Tableau a remplir'!O23,Calcul!B40))</f>
        <v/>
      </c>
      <c r="F20" s="217"/>
      <c r="G20" s="85" t="str">
        <f>IF(B18="","",Calcul!C40)</f>
        <v/>
      </c>
      <c r="H20" s="86" t="str">
        <f>IF(B18="","",'Tableau a remplir'!D23)</f>
        <v/>
      </c>
    </row>
  </sheetData>
  <mergeCells count="25">
    <mergeCell ref="A17:A20"/>
    <mergeCell ref="C19:D19"/>
    <mergeCell ref="E19:F19"/>
    <mergeCell ref="C20:D20"/>
    <mergeCell ref="E20:F20"/>
    <mergeCell ref="A9:A12"/>
    <mergeCell ref="C11:D11"/>
    <mergeCell ref="E11:F11"/>
    <mergeCell ref="C12:D12"/>
    <mergeCell ref="E12:F12"/>
    <mergeCell ref="A13:A16"/>
    <mergeCell ref="C15:D15"/>
    <mergeCell ref="E15:F15"/>
    <mergeCell ref="C16:D16"/>
    <mergeCell ref="E16:F16"/>
    <mergeCell ref="A1:A3"/>
    <mergeCell ref="B1:B3"/>
    <mergeCell ref="C1:C3"/>
    <mergeCell ref="E1:E3"/>
    <mergeCell ref="F1:G3"/>
    <mergeCell ref="A5:A8"/>
    <mergeCell ref="C7:D7"/>
    <mergeCell ref="E7:F7"/>
    <mergeCell ref="C8:D8"/>
    <mergeCell ref="E8:F8"/>
  </mergeCells>
  <printOptions horizontalCentered="1"/>
  <pageMargins left="3.937007874015748E-2" right="3.937007874015748E-2" top="0.19685039370078741" bottom="0.19685039370078741" header="7.874015748031496E-2" footer="0.15748031496062992"/>
  <pageSetup paperSize="9" fitToWidth="0" fitToHeight="0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49"/>
  <sheetViews>
    <sheetView workbookViewId="0">
      <selection activeCell="A2" sqref="A2"/>
    </sheetView>
  </sheetViews>
  <sheetFormatPr baseColWidth="10" defaultColWidth="11.375" defaultRowHeight="15" x14ac:dyDescent="0.25"/>
  <cols>
    <col min="1" max="1" width="11.375" style="4"/>
    <col min="2" max="2" width="28.875" style="4" customWidth="1"/>
    <col min="3" max="3" width="56.875" style="4" customWidth="1"/>
    <col min="4" max="4" width="35.75" style="4" customWidth="1"/>
    <col min="5" max="5" width="11.375" style="4"/>
    <col min="6" max="6" width="19.25" style="4" customWidth="1"/>
    <col min="7" max="9" width="11.375" style="4"/>
    <col min="10" max="26" width="15.75" style="4" customWidth="1"/>
    <col min="27" max="16384" width="11.375" style="4"/>
  </cols>
  <sheetData>
    <row r="1" spans="1:4" ht="150" customHeight="1" x14ac:dyDescent="0.25">
      <c r="A1" s="12"/>
      <c r="B1" s="1">
        <v>1</v>
      </c>
      <c r="D1" s="12" t="s">
        <v>66</v>
      </c>
    </row>
    <row r="2" spans="1:4" ht="150" customHeight="1" x14ac:dyDescent="0.25">
      <c r="B2" s="2">
        <v>2</v>
      </c>
      <c r="D2" s="12" t="s">
        <v>6</v>
      </c>
    </row>
    <row r="3" spans="1:4" ht="150" customHeight="1" x14ac:dyDescent="0.25">
      <c r="B3" s="2">
        <v>3</v>
      </c>
      <c r="D3" s="12" t="s">
        <v>63</v>
      </c>
    </row>
    <row r="4" spans="1:4" ht="150" customHeight="1" x14ac:dyDescent="0.25">
      <c r="B4" s="2">
        <v>4</v>
      </c>
      <c r="D4" s="12" t="s">
        <v>64</v>
      </c>
    </row>
    <row r="5" spans="1:4" ht="150" customHeight="1" x14ac:dyDescent="0.25">
      <c r="B5" s="2">
        <v>5</v>
      </c>
      <c r="D5" s="12" t="s">
        <v>62</v>
      </c>
    </row>
    <row r="6" spans="1:4" ht="150" customHeight="1" x14ac:dyDescent="0.25">
      <c r="B6" s="2">
        <v>6</v>
      </c>
      <c r="D6" s="12" t="s">
        <v>65</v>
      </c>
    </row>
    <row r="7" spans="1:4" ht="150" customHeight="1" x14ac:dyDescent="0.25">
      <c r="B7" s="2">
        <v>7</v>
      </c>
      <c r="D7" s="50" t="s">
        <v>108</v>
      </c>
    </row>
    <row r="8" spans="1:4" ht="150" customHeight="1" x14ac:dyDescent="0.25">
      <c r="B8" s="2">
        <v>8</v>
      </c>
      <c r="D8" s="50" t="s">
        <v>110</v>
      </c>
    </row>
    <row r="9" spans="1:4" ht="150" customHeight="1" x14ac:dyDescent="0.25">
      <c r="B9" s="2">
        <v>9</v>
      </c>
      <c r="D9" s="50" t="s">
        <v>107</v>
      </c>
    </row>
    <row r="10" spans="1:4" ht="150" customHeight="1" x14ac:dyDescent="0.25"/>
    <row r="11" spans="1:4" ht="150" customHeight="1" x14ac:dyDescent="0.25"/>
    <row r="12" spans="1:4" ht="150" customHeight="1" x14ac:dyDescent="0.25"/>
    <row r="13" spans="1:4" ht="150" customHeight="1" x14ac:dyDescent="0.25"/>
    <row r="14" spans="1:4" ht="150" customHeight="1" x14ac:dyDescent="0.25"/>
    <row r="15" spans="1:4" ht="150" customHeight="1" x14ac:dyDescent="0.25"/>
    <row r="16" spans="1:4" ht="150" customHeight="1" x14ac:dyDescent="0.25"/>
    <row r="17" spans="4:10" ht="150" customHeight="1" x14ac:dyDescent="0.25"/>
    <row r="18" spans="4:10" ht="150" customHeight="1" x14ac:dyDescent="0.25"/>
    <row r="19" spans="4:10" ht="150" customHeight="1" x14ac:dyDescent="0.25"/>
    <row r="20" spans="4:10" ht="150" customHeight="1" x14ac:dyDescent="0.25">
      <c r="J20" s="5"/>
    </row>
    <row r="21" spans="4:10" ht="150" customHeight="1" x14ac:dyDescent="0.25"/>
    <row r="22" spans="4:10" ht="150" customHeight="1" x14ac:dyDescent="0.25"/>
    <row r="23" spans="4:10" ht="150" customHeight="1" x14ac:dyDescent="0.25"/>
    <row r="24" spans="4:10" s="5" customFormat="1" ht="150" customHeight="1" x14ac:dyDescent="0.25"/>
    <row r="25" spans="4:10" s="5" customFormat="1" ht="150" customHeight="1" x14ac:dyDescent="0.25"/>
    <row r="26" spans="4:10" s="5" customFormat="1" ht="150" customHeight="1" x14ac:dyDescent="0.25"/>
    <row r="27" spans="4:10" s="5" customFormat="1" ht="150" customHeight="1" x14ac:dyDescent="0.25"/>
    <row r="28" spans="4:10" s="5" customFormat="1" ht="150" customHeight="1" x14ac:dyDescent="0.25"/>
    <row r="29" spans="4:10" s="5" customFormat="1" ht="150" customHeight="1" x14ac:dyDescent="0.25"/>
    <row r="30" spans="4:10" s="5" customFormat="1" ht="18.75" x14ac:dyDescent="0.25">
      <c r="D30"/>
    </row>
    <row r="31" spans="4:10" s="5" customFormat="1" ht="18.75" x14ac:dyDescent="0.25"/>
    <row r="32" spans="4:10" s="5" customFormat="1" ht="18.75" x14ac:dyDescent="0.25"/>
    <row r="33" s="5" customFormat="1" ht="18.75" x14ac:dyDescent="0.25"/>
    <row r="34" s="5" customFormat="1" ht="18.75" x14ac:dyDescent="0.25"/>
    <row r="35" s="5" customFormat="1" ht="18.75" x14ac:dyDescent="0.25"/>
    <row r="36" s="5" customFormat="1" ht="18.75" x14ac:dyDescent="0.25"/>
    <row r="37" s="5" customFormat="1" ht="18.75" x14ac:dyDescent="0.25"/>
    <row r="38" s="5" customFormat="1" ht="18.75" x14ac:dyDescent="0.25"/>
    <row r="39" s="5" customFormat="1" ht="18.75" x14ac:dyDescent="0.25"/>
    <row r="40" s="5" customFormat="1" ht="18.75" x14ac:dyDescent="0.25"/>
    <row r="41" s="5" customFormat="1" ht="18.75" x14ac:dyDescent="0.25"/>
    <row r="42" s="5" customFormat="1" ht="18.75" x14ac:dyDescent="0.25"/>
    <row r="43" s="5" customFormat="1" ht="18.75" x14ac:dyDescent="0.25"/>
    <row r="44" s="5" customFormat="1" ht="18.75" x14ac:dyDescent="0.25"/>
    <row r="45" s="5" customFormat="1" ht="18.75" x14ac:dyDescent="0.25"/>
    <row r="46" s="5" customFormat="1" ht="18.75" x14ac:dyDescent="0.25"/>
    <row r="47" s="5" customFormat="1" ht="18.75" x14ac:dyDescent="0.25"/>
    <row r="48" s="5" customFormat="1" ht="18.75" x14ac:dyDescent="0.25"/>
    <row r="49" s="5" customFormat="1" ht="18.75" x14ac:dyDescent="0.25"/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63"/>
  <sheetViews>
    <sheetView topLeftCell="A22" workbookViewId="0">
      <selection activeCell="C35" sqref="C35"/>
    </sheetView>
  </sheetViews>
  <sheetFormatPr baseColWidth="10" defaultRowHeight="15" x14ac:dyDescent="0.25"/>
  <cols>
    <col min="1" max="27" width="15.75" customWidth="1"/>
  </cols>
  <sheetData>
    <row r="1" spans="1:17" ht="36.75" thickBot="1" x14ac:dyDescent="0.6">
      <c r="A1" s="26" t="s">
        <v>67</v>
      </c>
      <c r="B1" s="27"/>
      <c r="C1" s="27"/>
      <c r="D1" s="28"/>
    </row>
    <row r="2" spans="1:17" ht="15.75" thickBot="1" x14ac:dyDescent="0.3"/>
    <row r="3" spans="1:17" ht="18.75" x14ac:dyDescent="0.25">
      <c r="A3" s="50"/>
      <c r="B3" s="50"/>
      <c r="C3" s="61"/>
      <c r="D3" s="62" t="s">
        <v>61</v>
      </c>
      <c r="E3" s="63"/>
      <c r="F3" s="64"/>
      <c r="G3" s="63"/>
      <c r="H3" s="62" t="s">
        <v>37</v>
      </c>
      <c r="I3" s="63"/>
      <c r="J3" s="63"/>
      <c r="K3" s="61"/>
      <c r="L3" s="62" t="s">
        <v>41</v>
      </c>
      <c r="M3" s="63"/>
      <c r="N3" s="64"/>
    </row>
    <row r="4" spans="1:17" ht="18.75" x14ac:dyDescent="0.25">
      <c r="A4" s="50"/>
      <c r="B4" s="50"/>
      <c r="C4" s="65">
        <v>1</v>
      </c>
      <c r="D4" s="89" t="s">
        <v>17</v>
      </c>
      <c r="E4" s="14">
        <v>3</v>
      </c>
      <c r="F4" s="66" t="s">
        <v>10</v>
      </c>
      <c r="G4" s="14">
        <v>1</v>
      </c>
      <c r="H4" s="58" t="s">
        <v>121</v>
      </c>
      <c r="I4" s="14">
        <v>2</v>
      </c>
      <c r="J4" s="57" t="s">
        <v>10</v>
      </c>
      <c r="K4" s="65">
        <v>1</v>
      </c>
      <c r="L4" s="58">
        <v>0.75</v>
      </c>
      <c r="M4" s="14">
        <v>3</v>
      </c>
      <c r="N4" s="66" t="s">
        <v>10</v>
      </c>
    </row>
    <row r="5" spans="1:17" ht="18.75" x14ac:dyDescent="0.25">
      <c r="A5" s="50"/>
      <c r="B5" s="50"/>
      <c r="C5" s="65">
        <v>2</v>
      </c>
      <c r="D5" s="89" t="s">
        <v>6</v>
      </c>
      <c r="E5" s="14">
        <v>7</v>
      </c>
      <c r="F5" s="66" t="s">
        <v>11</v>
      </c>
      <c r="G5" s="14">
        <v>2</v>
      </c>
      <c r="H5" s="58" t="s">
        <v>30</v>
      </c>
      <c r="I5" s="14">
        <v>2</v>
      </c>
      <c r="J5" s="57" t="s">
        <v>11</v>
      </c>
      <c r="K5" s="65">
        <v>2</v>
      </c>
      <c r="L5" s="58">
        <v>1</v>
      </c>
      <c r="M5" s="14">
        <v>3</v>
      </c>
      <c r="N5" s="66" t="s">
        <v>11</v>
      </c>
    </row>
    <row r="6" spans="1:17" ht="18.75" x14ac:dyDescent="0.25">
      <c r="A6" s="50"/>
      <c r="B6" s="50"/>
      <c r="C6" s="65">
        <v>3</v>
      </c>
      <c r="D6" s="89" t="s">
        <v>8</v>
      </c>
      <c r="E6" s="14">
        <v>7</v>
      </c>
      <c r="F6" s="66" t="s">
        <v>12</v>
      </c>
      <c r="G6" s="14">
        <v>3</v>
      </c>
      <c r="H6" s="58" t="s">
        <v>31</v>
      </c>
      <c r="I6" s="14">
        <v>2</v>
      </c>
      <c r="J6" s="57" t="s">
        <v>12</v>
      </c>
      <c r="K6" s="65">
        <v>3</v>
      </c>
      <c r="L6" s="58">
        <v>1.5</v>
      </c>
      <c r="M6" s="14">
        <v>3</v>
      </c>
      <c r="N6" s="66" t="s">
        <v>12</v>
      </c>
    </row>
    <row r="7" spans="1:17" ht="18.75" x14ac:dyDescent="0.25">
      <c r="A7" s="50"/>
      <c r="B7" s="50"/>
      <c r="C7" s="65">
        <v>4</v>
      </c>
      <c r="D7" s="89" t="s">
        <v>9</v>
      </c>
      <c r="E7" s="14">
        <v>7</v>
      </c>
      <c r="F7" s="66" t="s">
        <v>13</v>
      </c>
      <c r="G7" s="14">
        <v>4</v>
      </c>
      <c r="H7" s="59" t="s">
        <v>122</v>
      </c>
      <c r="I7" s="14">
        <v>2</v>
      </c>
      <c r="J7" s="57" t="s">
        <v>13</v>
      </c>
      <c r="K7" s="65">
        <v>4</v>
      </c>
      <c r="L7" s="60">
        <v>2</v>
      </c>
      <c r="M7" s="14">
        <v>3</v>
      </c>
      <c r="N7" s="66" t="s">
        <v>13</v>
      </c>
    </row>
    <row r="8" spans="1:17" ht="18.75" x14ac:dyDescent="0.25">
      <c r="A8" s="50"/>
      <c r="B8" s="50"/>
      <c r="C8" s="65">
        <v>5</v>
      </c>
      <c r="D8" s="89" t="s">
        <v>7</v>
      </c>
      <c r="E8" s="14">
        <v>7</v>
      </c>
      <c r="F8" s="66" t="s">
        <v>81</v>
      </c>
      <c r="G8" s="14">
        <v>5</v>
      </c>
      <c r="H8" s="58" t="s">
        <v>120</v>
      </c>
      <c r="I8" s="14">
        <v>2</v>
      </c>
      <c r="J8" s="57" t="s">
        <v>81</v>
      </c>
      <c r="K8" s="65">
        <v>5</v>
      </c>
      <c r="L8" s="58">
        <v>2.5</v>
      </c>
      <c r="M8" s="14">
        <v>3</v>
      </c>
      <c r="N8" s="66" t="s">
        <v>81</v>
      </c>
      <c r="Q8" s="29"/>
    </row>
    <row r="9" spans="1:17" ht="18.75" x14ac:dyDescent="0.25">
      <c r="A9" s="50"/>
      <c r="B9" s="50"/>
      <c r="C9" s="65">
        <v>6</v>
      </c>
      <c r="D9" s="89" t="s">
        <v>16</v>
      </c>
      <c r="E9" s="14">
        <v>7</v>
      </c>
      <c r="F9" s="66" t="s">
        <v>82</v>
      </c>
      <c r="G9" s="14">
        <v>6</v>
      </c>
      <c r="H9" s="58" t="s">
        <v>29</v>
      </c>
      <c r="I9" s="14">
        <v>2</v>
      </c>
      <c r="J9" s="57" t="s">
        <v>82</v>
      </c>
      <c r="K9" s="65">
        <v>6</v>
      </c>
      <c r="L9" s="58">
        <v>3</v>
      </c>
      <c r="M9" s="14">
        <v>3</v>
      </c>
      <c r="N9" s="66" t="s">
        <v>82</v>
      </c>
    </row>
    <row r="10" spans="1:17" ht="18.75" x14ac:dyDescent="0.25">
      <c r="A10" s="50"/>
      <c r="B10" s="50"/>
      <c r="C10" s="65">
        <v>7</v>
      </c>
      <c r="D10" s="89" t="s">
        <v>60</v>
      </c>
      <c r="E10" s="14">
        <v>7</v>
      </c>
      <c r="F10" s="66" t="s">
        <v>83</v>
      </c>
      <c r="G10" s="14">
        <v>7</v>
      </c>
      <c r="H10" s="58" t="s">
        <v>33</v>
      </c>
      <c r="I10" s="14">
        <v>2</v>
      </c>
      <c r="J10" s="57" t="s">
        <v>83</v>
      </c>
      <c r="K10" s="65">
        <v>7</v>
      </c>
      <c r="L10" s="60">
        <v>3.5</v>
      </c>
      <c r="M10" s="14">
        <v>3</v>
      </c>
      <c r="N10" s="66" t="s">
        <v>83</v>
      </c>
    </row>
    <row r="11" spans="1:17" ht="18.75" x14ac:dyDescent="0.25">
      <c r="A11" s="50"/>
      <c r="B11" s="50"/>
      <c r="C11" s="65">
        <v>8</v>
      </c>
      <c r="D11" s="89" t="s">
        <v>109</v>
      </c>
      <c r="E11" s="14">
        <v>7</v>
      </c>
      <c r="F11" s="66" t="s">
        <v>84</v>
      </c>
      <c r="G11" s="14">
        <v>8</v>
      </c>
      <c r="H11" s="60" t="s">
        <v>38</v>
      </c>
      <c r="I11" s="14">
        <v>2</v>
      </c>
      <c r="J11" s="57" t="s">
        <v>84</v>
      </c>
      <c r="K11" s="65">
        <v>8</v>
      </c>
      <c r="L11" s="58">
        <v>4</v>
      </c>
      <c r="M11" s="14">
        <v>3</v>
      </c>
      <c r="N11" s="66" t="s">
        <v>84</v>
      </c>
    </row>
    <row r="12" spans="1:17" ht="18.75" x14ac:dyDescent="0.25">
      <c r="A12" s="50"/>
      <c r="B12" s="50"/>
      <c r="C12" s="65">
        <v>9</v>
      </c>
      <c r="D12" s="89" t="s">
        <v>106</v>
      </c>
      <c r="E12" s="14">
        <v>7</v>
      </c>
      <c r="F12" s="66" t="s">
        <v>85</v>
      </c>
      <c r="G12" s="14">
        <v>9</v>
      </c>
      <c r="H12" s="58" t="s">
        <v>32</v>
      </c>
      <c r="I12" s="14">
        <v>2</v>
      </c>
      <c r="J12" s="57" t="s">
        <v>85</v>
      </c>
      <c r="K12" s="65">
        <v>9</v>
      </c>
      <c r="L12" s="58">
        <v>4.5</v>
      </c>
      <c r="M12" s="14">
        <v>3</v>
      </c>
      <c r="N12" s="66" t="s">
        <v>85</v>
      </c>
    </row>
    <row r="13" spans="1:17" ht="18.75" x14ac:dyDescent="0.25">
      <c r="A13" s="50"/>
      <c r="B13" s="50"/>
      <c r="C13" s="65">
        <v>10</v>
      </c>
      <c r="D13" s="89"/>
      <c r="E13" s="14">
        <v>7</v>
      </c>
      <c r="F13" s="66" t="s">
        <v>86</v>
      </c>
      <c r="G13" s="14">
        <v>10</v>
      </c>
      <c r="H13" s="14"/>
      <c r="I13" s="14">
        <v>2</v>
      </c>
      <c r="J13" s="57" t="s">
        <v>86</v>
      </c>
      <c r="K13" s="65">
        <v>10</v>
      </c>
      <c r="L13" s="14"/>
      <c r="M13" s="14">
        <v>3</v>
      </c>
      <c r="N13" s="66" t="s">
        <v>86</v>
      </c>
    </row>
    <row r="14" spans="1:17" ht="18.75" x14ac:dyDescent="0.25">
      <c r="A14" s="50"/>
      <c r="B14" s="50"/>
      <c r="C14" s="65">
        <v>11</v>
      </c>
      <c r="D14" s="89"/>
      <c r="E14" s="14">
        <v>7</v>
      </c>
      <c r="F14" s="66" t="s">
        <v>87</v>
      </c>
      <c r="G14" s="14">
        <v>11</v>
      </c>
      <c r="H14" s="14"/>
      <c r="I14" s="14">
        <v>2</v>
      </c>
      <c r="J14" s="57" t="s">
        <v>87</v>
      </c>
      <c r="K14" s="65">
        <v>11</v>
      </c>
      <c r="L14" s="14"/>
      <c r="M14" s="14">
        <v>3</v>
      </c>
      <c r="N14" s="66" t="s">
        <v>87</v>
      </c>
    </row>
    <row r="15" spans="1:17" ht="18.75" x14ac:dyDescent="0.25">
      <c r="A15" s="50"/>
      <c r="B15" s="50"/>
      <c r="C15" s="65">
        <v>12</v>
      </c>
      <c r="D15" s="89"/>
      <c r="E15" s="14">
        <v>7</v>
      </c>
      <c r="F15" s="66" t="s">
        <v>88</v>
      </c>
      <c r="G15" s="14">
        <v>12</v>
      </c>
      <c r="H15" s="14"/>
      <c r="I15" s="14">
        <v>2</v>
      </c>
      <c r="J15" s="57" t="s">
        <v>88</v>
      </c>
      <c r="K15" s="65">
        <v>12</v>
      </c>
      <c r="L15" s="14"/>
      <c r="M15" s="14">
        <v>3</v>
      </c>
      <c r="N15" s="66" t="s">
        <v>88</v>
      </c>
    </row>
    <row r="16" spans="1:17" ht="18.75" x14ac:dyDescent="0.25">
      <c r="A16" s="50"/>
      <c r="B16" s="50"/>
      <c r="C16" s="65">
        <v>13</v>
      </c>
      <c r="D16" s="89"/>
      <c r="E16" s="14">
        <v>7</v>
      </c>
      <c r="F16" s="66" t="s">
        <v>89</v>
      </c>
      <c r="G16" s="14">
        <v>13</v>
      </c>
      <c r="H16" s="14"/>
      <c r="I16" s="14">
        <v>2</v>
      </c>
      <c r="J16" s="57" t="s">
        <v>89</v>
      </c>
      <c r="K16" s="65">
        <v>13</v>
      </c>
      <c r="L16" s="14"/>
      <c r="M16" s="14">
        <v>3</v>
      </c>
      <c r="N16" s="66" t="s">
        <v>89</v>
      </c>
    </row>
    <row r="17" spans="1:18" ht="18.75" x14ac:dyDescent="0.25">
      <c r="A17" s="50"/>
      <c r="B17" s="50"/>
      <c r="C17" s="65">
        <v>14</v>
      </c>
      <c r="D17" s="89"/>
      <c r="E17" s="14">
        <v>7</v>
      </c>
      <c r="F17" s="66" t="s">
        <v>90</v>
      </c>
      <c r="G17" s="14">
        <v>14</v>
      </c>
      <c r="H17" s="14"/>
      <c r="I17" s="14">
        <v>2</v>
      </c>
      <c r="J17" s="57" t="s">
        <v>90</v>
      </c>
      <c r="K17" s="65">
        <v>14</v>
      </c>
      <c r="L17" s="14"/>
      <c r="M17" s="14">
        <v>3</v>
      </c>
      <c r="N17" s="66" t="s">
        <v>90</v>
      </c>
    </row>
    <row r="18" spans="1:18" ht="18.75" x14ac:dyDescent="0.25">
      <c r="A18" s="50"/>
      <c r="B18" s="50"/>
      <c r="C18" s="65">
        <v>15</v>
      </c>
      <c r="D18" s="89"/>
      <c r="E18" s="14">
        <v>7</v>
      </c>
      <c r="F18" s="66" t="s">
        <v>91</v>
      </c>
      <c r="G18" s="14">
        <v>15</v>
      </c>
      <c r="H18" s="14"/>
      <c r="I18" s="14">
        <v>2</v>
      </c>
      <c r="J18" s="57" t="s">
        <v>91</v>
      </c>
      <c r="K18" s="65">
        <v>15</v>
      </c>
      <c r="L18" s="14"/>
      <c r="M18" s="14">
        <v>3</v>
      </c>
      <c r="N18" s="66" t="s">
        <v>91</v>
      </c>
    </row>
    <row r="19" spans="1:18" ht="19.5" thickBot="1" x14ac:dyDescent="0.3">
      <c r="A19" s="50"/>
      <c r="B19" s="50"/>
      <c r="C19" s="67">
        <v>16</v>
      </c>
      <c r="D19" s="90"/>
      <c r="E19" s="51">
        <v>7</v>
      </c>
      <c r="F19" s="68" t="s">
        <v>92</v>
      </c>
      <c r="G19" s="51">
        <v>16</v>
      </c>
      <c r="H19" s="51"/>
      <c r="I19" s="51">
        <v>2</v>
      </c>
      <c r="J19" s="16" t="s">
        <v>92</v>
      </c>
      <c r="K19" s="67">
        <v>16</v>
      </c>
      <c r="L19" s="51"/>
      <c r="M19" s="51">
        <v>3</v>
      </c>
      <c r="N19" s="68" t="s">
        <v>92</v>
      </c>
    </row>
    <row r="20" spans="1:18" ht="18.75" x14ac:dyDescent="0.25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14"/>
      <c r="L20" s="14"/>
      <c r="M20" s="14"/>
      <c r="N20" s="57"/>
    </row>
    <row r="23" spans="1:18" ht="15.75" thickBot="1" x14ac:dyDescent="0.3"/>
    <row r="24" spans="1:18" ht="19.5" thickBot="1" x14ac:dyDescent="0.3">
      <c r="A24" s="57"/>
      <c r="B24" s="101" t="s">
        <v>113</v>
      </c>
      <c r="C24" s="76" t="s">
        <v>15</v>
      </c>
      <c r="D24" s="69" t="s">
        <v>77</v>
      </c>
      <c r="E24" s="70" t="s">
        <v>56</v>
      </c>
      <c r="F24" s="70" t="s">
        <v>55</v>
      </c>
      <c r="G24" s="70" t="s">
        <v>58</v>
      </c>
      <c r="H24" s="70" t="s">
        <v>57</v>
      </c>
      <c r="I24" s="71" t="s">
        <v>78</v>
      </c>
      <c r="J24" s="72" t="s">
        <v>56</v>
      </c>
      <c r="K24" s="72" t="s">
        <v>55</v>
      </c>
      <c r="L24" s="72" t="s">
        <v>58</v>
      </c>
      <c r="M24" s="73" t="s">
        <v>57</v>
      </c>
      <c r="N24" s="74" t="s">
        <v>79</v>
      </c>
      <c r="O24" s="74" t="s">
        <v>56</v>
      </c>
      <c r="P24" s="74" t="s">
        <v>55</v>
      </c>
      <c r="Q24" s="74" t="s">
        <v>58</v>
      </c>
      <c r="R24" s="75" t="s">
        <v>57</v>
      </c>
    </row>
    <row r="25" spans="1:18" ht="19.5" thickBot="1" x14ac:dyDescent="0.3">
      <c r="A25" s="17" t="s">
        <v>10</v>
      </c>
      <c r="B25" s="17" t="str">
        <f>IF(Calcul!I4=1,Calcul!$H$4,IF(Calcul!I4=2,Calcul!$H$5,IF(Calcul!I4=3,Calcul!$H$6,IF(Calcul!I4=4,Calcul!$H$7,IF(Calcul!I4=5,Calcul!$H$8,IF(Calcul!I4=6,Calcul!$H$9,IF(Calcul!I4=7,Calcul!$H$10,IF(Calcul!I4=8,Calcul!$H$11,IF(Calcul!I4=9,Calcul!$H$12)))))))))</f>
        <v>alu ral</v>
      </c>
      <c r="C25" s="22">
        <f>IF(Calcul!M4=1,Calcul!$L$4,IF(Calcul!M4=2,Calcul!$L$5,IF(Calcul!M4=3,Calcul!$L$6,IF(Calcul!M4=4,Calcul!$L$7,IF(Calcul!M4=5,Calcul!$L$8,IF(Calcul!M4=6,Calcul!$L$9,IF(Calcul!M4=7,Calcul!$L$10,IF(Calcul!M4=8,Calcul!$L$11,IF(Calcul!M4=9,Calcul!$L$12)))))))))</f>
        <v>1.5</v>
      </c>
      <c r="D25" s="23">
        <f>'Tableau a remplir'!U8</f>
        <v>90</v>
      </c>
      <c r="E25" s="18">
        <f>INDEX('Perte au pli'!$B$3:$H$21,MATCH(D25,'Perte au pli'!$A$3:$A$21,0),MATCH(C25,'Perte au pli'!$B$2:$H$2,0))</f>
        <v>3.2</v>
      </c>
      <c r="F25" s="18">
        <f>INDEX('Perte au pli'!$M$3:$S$21,MATCH(D25,'Perte au pli'!$L$3:$L$21,0),MATCH(C25,'Perte au pli'!$M$2:$S$2,0))</f>
        <v>2.5</v>
      </c>
      <c r="G25" s="18">
        <f>INDEX('Perte au pli'!$X$3:$AD$21,MATCH(D25,'Perte au pli'!$W$3:$W$21,0),MATCH(C25,'Perte au pli'!$X$2:$AD$2,0))</f>
        <v>3.7</v>
      </c>
      <c r="H25" s="18">
        <f>IF(Calcul!I4&lt;=4,F25,IF(Calcul!I4&lt;=7,E25,IF(Calcul!I4&lt;=9,G25)))</f>
        <v>2.5</v>
      </c>
      <c r="I25" s="24">
        <f>'Tableau a remplir'!V8</f>
        <v>90</v>
      </c>
      <c r="J25" s="19">
        <f>INDEX('Perte au pli'!$B$3:$H$21,MATCH(I25,'Perte au pli'!$A$3:$A$21,0),MATCH(C25,'Perte au pli'!$B$2:$H$2,0))</f>
        <v>3.2</v>
      </c>
      <c r="K25" s="19">
        <f>INDEX('Perte au pli'!$M$3:$S$21,MATCH(I25,'Perte au pli'!$L$3:$L$21,0),MATCH(C25,'Perte au pli'!$M$2:$S$2,0))</f>
        <v>2.5</v>
      </c>
      <c r="L25" s="19">
        <f>INDEX('Perte au pli'!$X$3:$AD$21,MATCH(I25,'Perte au pli'!$W$3:$W$21,0),MATCH(C25,'Perte au pli'!$X$2:$AD$2,0))</f>
        <v>3.7</v>
      </c>
      <c r="M25" s="25">
        <f>IF(Calcul!I4&lt;=4,K25,IF(Calcul!I4&lt;=7,J25,IF(Calcul!I4&lt;=9,L25)))</f>
        <v>2.5</v>
      </c>
      <c r="N25" s="20">
        <f>'Tableau a remplir'!W8</f>
        <v>90</v>
      </c>
      <c r="O25" s="20">
        <f>INDEX('Perte au pli'!$B$3:$H$21,MATCH(N25,'Perte au pli'!$A$3:$A$21,0),MATCH(C25,'Perte au pli'!$B$2:$H$2,0))</f>
        <v>3.2</v>
      </c>
      <c r="P25" s="20">
        <f>INDEX('Perte au pli'!$M$3:$S$21,MATCH(N25,'Perte au pli'!$L$3:$L$21,0),MATCH(C25,'Perte au pli'!$M$2:$S$2,0))</f>
        <v>2.5</v>
      </c>
      <c r="Q25" s="20">
        <f>INDEX('Perte au pli'!$X$3:$AD$21,MATCH(N25,'Perte au pli'!$W$3:$W$21,0),MATCH(C25,'Perte au pli'!$X$2:$AD$2,0))</f>
        <v>3.7</v>
      </c>
      <c r="R25" s="21">
        <f>IF(Calcul!I4&lt;=4,P25,IF(Calcul!I4&lt;=7,O25,IF(Calcul!I4&lt;=9,Q25)))</f>
        <v>2.5</v>
      </c>
    </row>
    <row r="26" spans="1:18" ht="19.5" thickBot="1" x14ac:dyDescent="0.3">
      <c r="A26" s="17" t="s">
        <v>11</v>
      </c>
      <c r="B26" s="17" t="str">
        <f>IF(Calcul!I5=1,Calcul!$H$4,IF(Calcul!I5=2,Calcul!$H$5,IF(Calcul!I5=3,Calcul!$H$6,IF(Calcul!I5=4,Calcul!$H$7,IF(Calcul!I5=5,Calcul!$H$8,IF(Calcul!I5=6,Calcul!$H$9,IF(Calcul!I5=7,Calcul!$H$10,IF(Calcul!I5=8,Calcul!$H$11,IF(Calcul!I5=9,Calcul!$H$12)))))))))</f>
        <v>alu ral</v>
      </c>
      <c r="C26" s="22">
        <f>IF(Calcul!M5=1,Calcul!$L$4,IF(Calcul!M5=2,Calcul!$L$5,IF(Calcul!M5=3,Calcul!$L$6,IF(Calcul!M5=4,Calcul!$L$7,IF(Calcul!M5=5,Calcul!$L$8,IF(Calcul!M5=6,Calcul!$L$9,IF(Calcul!M5=7,Calcul!$L$10,IF(Calcul!M5=8,Calcul!$L$11,IF(Calcul!M5=9,Calcul!$L$12)))))))))</f>
        <v>1.5</v>
      </c>
      <c r="D26" s="23">
        <f>'Tableau a remplir'!U9</f>
        <v>90</v>
      </c>
      <c r="E26" s="18">
        <f>INDEX('Perte au pli'!$B$3:$H$21,MATCH(D26,'Perte au pli'!$A$3:$A$21,0),MATCH(C26,'Perte au pli'!$B$2:$H$2,0))</f>
        <v>3.2</v>
      </c>
      <c r="F26" s="18">
        <f>INDEX('Perte au pli'!$M$3:$S$21,MATCH(D26,'Perte au pli'!$L$3:$L$21,0),MATCH(C26,'Perte au pli'!$M$2:$S$2,0))</f>
        <v>2.5</v>
      </c>
      <c r="G26" s="18">
        <f>INDEX('Perte au pli'!$X$3:$AD$21,MATCH(D26,'Perte au pli'!$W$3:$W$21,0),MATCH(C26,'Perte au pli'!$X$2:$AD$2,0))</f>
        <v>3.7</v>
      </c>
      <c r="H26" s="18">
        <f>IF(Calcul!I5&lt;=4,F26,IF(Calcul!I5&lt;=7,E26,IF(Calcul!I5&lt;=9,G26)))</f>
        <v>2.5</v>
      </c>
      <c r="I26" s="24">
        <f>'Tableau a remplir'!V9</f>
        <v>90</v>
      </c>
      <c r="J26" s="19">
        <f>INDEX('Perte au pli'!$B$3:$H$21,MATCH(I26,'Perte au pli'!$A$3:$A$21,0),MATCH(C26,'Perte au pli'!$B$2:$H$2,0))</f>
        <v>3.2</v>
      </c>
      <c r="K26" s="19">
        <f>INDEX('Perte au pli'!$M$3:$S$21,MATCH(I26,'Perte au pli'!$L$3:$L$21,0),MATCH(C26,'Perte au pli'!$M$2:$S$2,0))</f>
        <v>2.5</v>
      </c>
      <c r="L26" s="19">
        <f>INDEX('Perte au pli'!$X$3:$AD$21,MATCH(I26,'Perte au pli'!$W$3:$W$21,0),MATCH(C26,'Perte au pli'!$X$2:$AD$2,0))</f>
        <v>3.7</v>
      </c>
      <c r="M26" s="25">
        <f>IF(Calcul!I5&lt;=4,K26,IF(Calcul!I5&lt;=7,J26,IF(Calcul!I5&lt;=9,L26)))</f>
        <v>2.5</v>
      </c>
      <c r="N26" s="20">
        <f>'Tableau a remplir'!W9</f>
        <v>90</v>
      </c>
      <c r="O26" s="20">
        <f>INDEX('Perte au pli'!$B$3:$H$21,MATCH(N26,'Perte au pli'!$A$3:$A$21,0),MATCH(C26,'Perte au pli'!$B$2:$H$2,0))</f>
        <v>3.2</v>
      </c>
      <c r="P26" s="20">
        <f>INDEX('Perte au pli'!$M$3:$S$21,MATCH(N26,'Perte au pli'!$L$3:$L$21,0),MATCH(C26,'Perte au pli'!$M$2:$S$2,0))</f>
        <v>2.5</v>
      </c>
      <c r="Q26" s="20">
        <f>INDEX('Perte au pli'!$X$3:$AD$21,MATCH(N26,'Perte au pli'!$W$3:$W$21,0),MATCH(C26,'Perte au pli'!$X$2:$AD$2,0))</f>
        <v>3.7</v>
      </c>
      <c r="R26" s="21">
        <f>IF(Calcul!I5&lt;=4,P26,IF(Calcul!I5&lt;=7,O26,IF(Calcul!I5&lt;=9,Q26)))</f>
        <v>2.5</v>
      </c>
    </row>
    <row r="27" spans="1:18" ht="19.5" thickBot="1" x14ac:dyDescent="0.3">
      <c r="A27" s="17" t="s">
        <v>12</v>
      </c>
      <c r="B27" s="17" t="str">
        <f>IF(Calcul!I6=1,Calcul!$H$4,IF(Calcul!I6=2,Calcul!$H$5,IF(Calcul!I6=3,Calcul!$H$6,IF(Calcul!I6=4,Calcul!$H$7,IF(Calcul!I6=5,Calcul!$H$8,IF(Calcul!I6=6,Calcul!$H$9,IF(Calcul!I6=7,Calcul!$H$10,IF(Calcul!I6=8,Calcul!$H$11,IF(Calcul!I6=9,Calcul!$H$12)))))))))</f>
        <v>alu ral</v>
      </c>
      <c r="C27" s="22">
        <f>IF(Calcul!M6=1,Calcul!$L$4,IF(Calcul!M6=2,Calcul!$L$5,IF(Calcul!M6=3,Calcul!$L$6,IF(Calcul!M6=4,Calcul!$L$7,IF(Calcul!M6=5,Calcul!$L$8,IF(Calcul!M6=6,Calcul!$L$9,IF(Calcul!M6=7,Calcul!$L$10,IF(Calcul!M6=8,Calcul!$L$11,IF(Calcul!M6=9,Calcul!$L$12)))))))))</f>
        <v>1.5</v>
      </c>
      <c r="D27" s="23">
        <f>'Tableau a remplir'!U10</f>
        <v>90</v>
      </c>
      <c r="E27" s="18">
        <f>INDEX('Perte au pli'!$B$3:$H$21,MATCH(D27,'Perte au pli'!$A$3:$A$21,0),MATCH(C27,'Perte au pli'!$B$2:$H$2,0))</f>
        <v>3.2</v>
      </c>
      <c r="F27" s="18">
        <f>INDEX('Perte au pli'!$M$3:$S$21,MATCH(D27,'Perte au pli'!$L$3:$L$21,0),MATCH(C27,'Perte au pli'!$M$2:$S$2,0))</f>
        <v>2.5</v>
      </c>
      <c r="G27" s="18">
        <f>INDEX('Perte au pli'!$X$3:$AD$21,MATCH(D27,'Perte au pli'!$W$3:$W$21,0),MATCH(C27,'Perte au pli'!$X$2:$AD$2,0))</f>
        <v>3.7</v>
      </c>
      <c r="H27" s="18">
        <f>IF(Calcul!I6&lt;=4,F27,IF(Calcul!I6&lt;=7,E27,IF(Calcul!I6&lt;=9,G27)))</f>
        <v>2.5</v>
      </c>
      <c r="I27" s="24">
        <f>'Tableau a remplir'!V10</f>
        <v>90</v>
      </c>
      <c r="J27" s="19">
        <f>INDEX('Perte au pli'!$B$3:$H$21,MATCH(I27,'Perte au pli'!$A$3:$A$21,0),MATCH(C27,'Perte au pli'!$B$2:$H$2,0))</f>
        <v>3.2</v>
      </c>
      <c r="K27" s="19">
        <f>INDEX('Perte au pli'!$M$3:$S$21,MATCH(I27,'Perte au pli'!$L$3:$L$21,0),MATCH(C27,'Perte au pli'!$M$2:$S$2,0))</f>
        <v>2.5</v>
      </c>
      <c r="L27" s="19">
        <f>INDEX('Perte au pli'!$X$3:$AD$21,MATCH(I27,'Perte au pli'!$W$3:$W$21,0),MATCH(C27,'Perte au pli'!$X$2:$AD$2,0))</f>
        <v>3.7</v>
      </c>
      <c r="M27" s="25">
        <f>IF(Calcul!I6&lt;=4,K27,IF(Calcul!I6&lt;=7,J27,IF(Calcul!I6&lt;=9,L27)))</f>
        <v>2.5</v>
      </c>
      <c r="N27" s="20">
        <f>'Tableau a remplir'!W10</f>
        <v>90</v>
      </c>
      <c r="O27" s="20">
        <f>INDEX('Perte au pli'!$B$3:$H$21,MATCH(N27,'Perte au pli'!$A$3:$A$21,0),MATCH(C27,'Perte au pli'!$B$2:$H$2,0))</f>
        <v>3.2</v>
      </c>
      <c r="P27" s="20">
        <f>INDEX('Perte au pli'!$M$3:$S$21,MATCH(N27,'Perte au pli'!$L$3:$L$21,0),MATCH(C27,'Perte au pli'!$M$2:$S$2,0))</f>
        <v>2.5</v>
      </c>
      <c r="Q27" s="20">
        <f>INDEX('Perte au pli'!$X$3:$AD$21,MATCH(N27,'Perte au pli'!$W$3:$W$21,0),MATCH(C27,'Perte au pli'!$X$2:$AD$2,0))</f>
        <v>3.7</v>
      </c>
      <c r="R27" s="21">
        <f>IF(Calcul!I6&lt;=4,P27,IF(Calcul!I6&lt;=7,O27,IF(Calcul!I6&lt;=9,Q27)))</f>
        <v>2.5</v>
      </c>
    </row>
    <row r="28" spans="1:18" ht="19.5" thickBot="1" x14ac:dyDescent="0.3">
      <c r="A28" s="17" t="s">
        <v>13</v>
      </c>
      <c r="B28" s="17" t="str">
        <f>IF(Calcul!I7=1,Calcul!$H$4,IF(Calcul!I7=2,Calcul!$H$5,IF(Calcul!I7=3,Calcul!$H$6,IF(Calcul!I7=4,Calcul!$H$7,IF(Calcul!I7=5,Calcul!$H$8,IF(Calcul!I7=6,Calcul!$H$9,IF(Calcul!I7=7,Calcul!$H$10,IF(Calcul!I7=8,Calcul!$H$11,IF(Calcul!I7=9,Calcul!$H$12)))))))))</f>
        <v>alu ral</v>
      </c>
      <c r="C28" s="22">
        <f>IF(Calcul!M7=1,Calcul!$L$4,IF(Calcul!M7=2,Calcul!$L$5,IF(Calcul!M7=3,Calcul!$L$6,IF(Calcul!M7=4,Calcul!$L$7,IF(Calcul!M7=5,Calcul!$L$8,IF(Calcul!M7=6,Calcul!$L$9,IF(Calcul!M7=7,Calcul!$L$10,IF(Calcul!M7=8,Calcul!$L$11,IF(Calcul!M7=9,Calcul!$L$12)))))))))</f>
        <v>1.5</v>
      </c>
      <c r="D28" s="23">
        <f>'Tableau a remplir'!U11</f>
        <v>90</v>
      </c>
      <c r="E28" s="18">
        <f>INDEX('Perte au pli'!$B$3:$H$21,MATCH(D28,'Perte au pli'!$A$3:$A$21,0),MATCH(C28,'Perte au pli'!$B$2:$H$2,0))</f>
        <v>3.2</v>
      </c>
      <c r="F28" s="18">
        <f>INDEX('Perte au pli'!$M$3:$S$21,MATCH(D28,'Perte au pli'!$L$3:$L$21,0),MATCH(C28,'Perte au pli'!$M$2:$S$2,0))</f>
        <v>2.5</v>
      </c>
      <c r="G28" s="18">
        <f>INDEX('Perte au pli'!$X$3:$AD$21,MATCH(D28,'Perte au pli'!$W$3:$W$21,0),MATCH(C28,'Perte au pli'!$X$2:$AD$2,0))</f>
        <v>3.7</v>
      </c>
      <c r="H28" s="18">
        <f>IF(Calcul!I7&lt;=4,F28,IF(Calcul!I7&lt;=7,E28,IF(Calcul!I7&lt;=9,G28)))</f>
        <v>2.5</v>
      </c>
      <c r="I28" s="24">
        <f>'Tableau a remplir'!V11</f>
        <v>90</v>
      </c>
      <c r="J28" s="19">
        <f>INDEX('Perte au pli'!$B$3:$H$21,MATCH(I28,'Perte au pli'!$A$3:$A$21,0),MATCH(C28,'Perte au pli'!$B$2:$H$2,0))</f>
        <v>3.2</v>
      </c>
      <c r="K28" s="19">
        <f>INDEX('Perte au pli'!$M$3:$S$21,MATCH(I28,'Perte au pli'!$L$3:$L$21,0),MATCH(C28,'Perte au pli'!$M$2:$S$2,0))</f>
        <v>2.5</v>
      </c>
      <c r="L28" s="19">
        <f>INDEX('Perte au pli'!$X$3:$AD$21,MATCH(I28,'Perte au pli'!$W$3:$W$21,0),MATCH(C28,'Perte au pli'!$X$2:$AD$2,0))</f>
        <v>3.7</v>
      </c>
      <c r="M28" s="25">
        <f>IF(Calcul!I7&lt;=4,K28,IF(Calcul!I7&lt;=7,J28,IF(Calcul!I7&lt;=9,L28)))</f>
        <v>2.5</v>
      </c>
      <c r="N28" s="20">
        <f>'Tableau a remplir'!W11</f>
        <v>90</v>
      </c>
      <c r="O28" s="20">
        <f>INDEX('Perte au pli'!$B$3:$H$21,MATCH(N28,'Perte au pli'!$A$3:$A$21,0),MATCH(C28,'Perte au pli'!$B$2:$H$2,0))</f>
        <v>3.2</v>
      </c>
      <c r="P28" s="20">
        <f>INDEX('Perte au pli'!$M$3:$S$21,MATCH(N28,'Perte au pli'!$L$3:$L$21,0),MATCH(C28,'Perte au pli'!$M$2:$S$2,0))</f>
        <v>2.5</v>
      </c>
      <c r="Q28" s="20">
        <f>INDEX('Perte au pli'!$X$3:$AD$21,MATCH(N28,'Perte au pli'!$W$3:$W$21,0),MATCH(C28,'Perte au pli'!$X$2:$AD$2,0))</f>
        <v>3.7</v>
      </c>
      <c r="R28" s="21">
        <f>IF(Calcul!I7&lt;=4,P28,IF(Calcul!I7&lt;=7,O28,IF(Calcul!I7&lt;=9,Q28)))</f>
        <v>2.5</v>
      </c>
    </row>
    <row r="29" spans="1:18" ht="19.5" thickBot="1" x14ac:dyDescent="0.3">
      <c r="A29" s="17" t="s">
        <v>81</v>
      </c>
      <c r="B29" s="17" t="str">
        <f>IF(Calcul!I8=1,Calcul!$H$4,IF(Calcul!I8=2,Calcul!$H$5,IF(Calcul!I8=3,Calcul!$H$6,IF(Calcul!I8=4,Calcul!$H$7,IF(Calcul!I8=5,Calcul!$H$8,IF(Calcul!I8=6,Calcul!$H$9,IF(Calcul!I8=7,Calcul!$H$10,IF(Calcul!I8=8,Calcul!$H$11,IF(Calcul!I8=9,Calcul!$H$12)))))))))</f>
        <v>alu ral</v>
      </c>
      <c r="C29" s="22">
        <f>IF(Calcul!M8=1,Calcul!$L$4,IF(Calcul!M8=2,Calcul!$L$5,IF(Calcul!M8=3,Calcul!$L$6,IF(Calcul!M8=4,Calcul!$L$7,IF(Calcul!M8=5,Calcul!$L$8,IF(Calcul!M8=6,Calcul!$L$9,IF(Calcul!M8=7,Calcul!$L$10,IF(Calcul!M8=8,Calcul!$L$11,IF(Calcul!M8=9,Calcul!$L$12)))))))))</f>
        <v>1.5</v>
      </c>
      <c r="D29" s="23">
        <f>'Tableau a remplir'!U12</f>
        <v>90</v>
      </c>
      <c r="E29" s="18">
        <f>INDEX('Perte au pli'!$B$3:$H$21,MATCH(D29,'Perte au pli'!$A$3:$A$21,0),MATCH(C29,'Perte au pli'!$B$2:$H$2,0))</f>
        <v>3.2</v>
      </c>
      <c r="F29" s="18">
        <f>INDEX('Perte au pli'!$M$3:$S$21,MATCH(D29,'Perte au pli'!$L$3:$L$21,0),MATCH(C29,'Perte au pli'!$M$2:$S$2,0))</f>
        <v>2.5</v>
      </c>
      <c r="G29" s="18">
        <f>INDEX('Perte au pli'!$X$3:$AD$21,MATCH(D29,'Perte au pli'!$W$3:$W$21,0),MATCH(C29,'Perte au pli'!$X$2:$AD$2,0))</f>
        <v>3.7</v>
      </c>
      <c r="H29" s="18">
        <f>IF(Calcul!I8&lt;=4,F29,IF(Calcul!I8&lt;=7,E29,IF(Calcul!I8&lt;=9,G29)))</f>
        <v>2.5</v>
      </c>
      <c r="I29" s="24">
        <f>'Tableau a remplir'!V12</f>
        <v>90</v>
      </c>
      <c r="J29" s="19">
        <f>INDEX('Perte au pli'!$B$3:$H$21,MATCH(I29,'Perte au pli'!$A$3:$A$21,0),MATCH(C29,'Perte au pli'!$B$2:$H$2,0))</f>
        <v>3.2</v>
      </c>
      <c r="K29" s="19">
        <f>INDEX('Perte au pli'!$M$3:$S$21,MATCH(I29,'Perte au pli'!$L$3:$L$21,0),MATCH(C29,'Perte au pli'!$M$2:$S$2,0))</f>
        <v>2.5</v>
      </c>
      <c r="L29" s="19">
        <f>INDEX('Perte au pli'!$X$3:$AD$21,MATCH(I29,'Perte au pli'!$W$3:$W$21,0),MATCH(C29,'Perte au pli'!$X$2:$AD$2,0))</f>
        <v>3.7</v>
      </c>
      <c r="M29" s="25">
        <f>IF(Calcul!I8&lt;=4,K29,IF(Calcul!I8&lt;=7,J29,IF(Calcul!I8&lt;=9,L29)))</f>
        <v>2.5</v>
      </c>
      <c r="N29" s="20">
        <f>'Tableau a remplir'!W12</f>
        <v>90</v>
      </c>
      <c r="O29" s="20">
        <f>INDEX('Perte au pli'!$B$3:$H$21,MATCH(N29,'Perte au pli'!$A$3:$A$21,0),MATCH(C29,'Perte au pli'!$B$2:$H$2,0))</f>
        <v>3.2</v>
      </c>
      <c r="P29" s="20">
        <f>INDEX('Perte au pli'!$M$3:$S$21,MATCH(N29,'Perte au pli'!$L$3:$L$21,0),MATCH(C29,'Perte au pli'!$M$2:$S$2,0))</f>
        <v>2.5</v>
      </c>
      <c r="Q29" s="20">
        <f>INDEX('Perte au pli'!$X$3:$AD$21,MATCH(N29,'Perte au pli'!$W$3:$W$21,0),MATCH(C29,'Perte au pli'!$X$2:$AD$2,0))</f>
        <v>3.7</v>
      </c>
      <c r="R29" s="21">
        <f>IF(Calcul!I8&lt;=4,P29,IF(Calcul!I8&lt;=7,O29,IF(Calcul!I8&lt;=9,Q29)))</f>
        <v>2.5</v>
      </c>
    </row>
    <row r="30" spans="1:18" ht="19.5" thickBot="1" x14ac:dyDescent="0.3">
      <c r="A30" s="17" t="s">
        <v>82</v>
      </c>
      <c r="B30" s="17" t="str">
        <f>IF(Calcul!I9=1,Calcul!$H$4,IF(Calcul!I9=2,Calcul!$H$5,IF(Calcul!I9=3,Calcul!$H$6,IF(Calcul!I9=4,Calcul!$H$7,IF(Calcul!I9=5,Calcul!$H$8,IF(Calcul!I9=6,Calcul!$H$9,IF(Calcul!I9=7,Calcul!$H$10,IF(Calcul!I9=8,Calcul!$H$11,IF(Calcul!I9=9,Calcul!$H$12)))))))))</f>
        <v>alu ral</v>
      </c>
      <c r="C30" s="22">
        <f>IF(Calcul!M9=1,Calcul!$L$4,IF(Calcul!M9=2,Calcul!$L$5,IF(Calcul!M9=3,Calcul!$L$6,IF(Calcul!M9=4,Calcul!$L$7,IF(Calcul!M9=5,Calcul!$L$8,IF(Calcul!M9=6,Calcul!$L$9,IF(Calcul!M9=7,Calcul!$L$10,IF(Calcul!M9=8,Calcul!$L$11,IF(Calcul!M9=9,Calcul!$L$12)))))))))</f>
        <v>1.5</v>
      </c>
      <c r="D30" s="23">
        <f>'Tableau a remplir'!U13</f>
        <v>90</v>
      </c>
      <c r="E30" s="18">
        <f>INDEX('Perte au pli'!$B$3:$H$21,MATCH(D30,'Perte au pli'!$A$3:$A$21,0),MATCH(C30,'Perte au pli'!$B$2:$H$2,0))</f>
        <v>3.2</v>
      </c>
      <c r="F30" s="18">
        <f>INDEX('Perte au pli'!$M$3:$S$21,MATCH(D30,'Perte au pli'!$L$3:$L$21,0),MATCH(C30,'Perte au pli'!$M$2:$S$2,0))</f>
        <v>2.5</v>
      </c>
      <c r="G30" s="18">
        <f>INDEX('Perte au pli'!$X$3:$AD$21,MATCH(D30,'Perte au pli'!$W$3:$W$21,0),MATCH(C30,'Perte au pli'!$X$2:$AD$2,0))</f>
        <v>3.7</v>
      </c>
      <c r="H30" s="18">
        <f>IF(Calcul!I9&lt;=4,F30,IF(Calcul!I9&lt;=7,E30,IF(Calcul!I9&lt;=9,G30)))</f>
        <v>2.5</v>
      </c>
      <c r="I30" s="24">
        <f>'Tableau a remplir'!V13</f>
        <v>90</v>
      </c>
      <c r="J30" s="19">
        <f>INDEX('Perte au pli'!$B$3:$H$21,MATCH(I30,'Perte au pli'!$A$3:$A$21,0),MATCH(C30,'Perte au pli'!$B$2:$H$2,0))</f>
        <v>3.2</v>
      </c>
      <c r="K30" s="19">
        <f>INDEX('Perte au pli'!$M$3:$S$21,MATCH(I30,'Perte au pli'!$L$3:$L$21,0),MATCH(C30,'Perte au pli'!$M$2:$S$2,0))</f>
        <v>2.5</v>
      </c>
      <c r="L30" s="19">
        <f>INDEX('Perte au pli'!$X$3:$AD$21,MATCH(I30,'Perte au pli'!$W$3:$W$21,0),MATCH(C30,'Perte au pli'!$X$2:$AD$2,0))</f>
        <v>3.7</v>
      </c>
      <c r="M30" s="25">
        <f>IF(Calcul!I9&lt;=4,K30,IF(Calcul!I9&lt;=7,J30,IF(Calcul!I9&lt;=9,L30)))</f>
        <v>2.5</v>
      </c>
      <c r="N30" s="20">
        <f>'Tableau a remplir'!W13</f>
        <v>90</v>
      </c>
      <c r="O30" s="20">
        <f>INDEX('Perte au pli'!$B$3:$H$21,MATCH(N30,'Perte au pli'!$A$3:$A$21,0),MATCH(C30,'Perte au pli'!$B$2:$H$2,0))</f>
        <v>3.2</v>
      </c>
      <c r="P30" s="20">
        <f>INDEX('Perte au pli'!$M$3:$S$21,MATCH(N30,'Perte au pli'!$L$3:$L$21,0),MATCH(C30,'Perte au pli'!$M$2:$S$2,0))</f>
        <v>2.5</v>
      </c>
      <c r="Q30" s="20">
        <f>INDEX('Perte au pli'!$X$3:$AD$21,MATCH(N30,'Perte au pli'!$W$3:$W$21,0),MATCH(C30,'Perte au pli'!$X$2:$AD$2,0))</f>
        <v>3.7</v>
      </c>
      <c r="R30" s="21">
        <f>IF(Calcul!I9&lt;=4,P30,IF(Calcul!I9&lt;=7,O30,IF(Calcul!I9&lt;=9,Q30)))</f>
        <v>2.5</v>
      </c>
    </row>
    <row r="31" spans="1:18" ht="19.5" thickBot="1" x14ac:dyDescent="0.3">
      <c r="A31" s="17" t="s">
        <v>83</v>
      </c>
      <c r="B31" s="17" t="str">
        <f>IF(Calcul!I10=1,Calcul!$H$4,IF(Calcul!I10=2,Calcul!$H$5,IF(Calcul!I10=3,Calcul!$H$6,IF(Calcul!I10=4,Calcul!$H$7,IF(Calcul!I10=5,Calcul!$H$8,IF(Calcul!I10=6,Calcul!$H$9,IF(Calcul!I10=7,Calcul!$H$10,IF(Calcul!I10=8,Calcul!$H$11,IF(Calcul!I10=9,Calcul!$H$12)))))))))</f>
        <v>alu ral</v>
      </c>
      <c r="C31" s="22">
        <f>IF(Calcul!M10=1,Calcul!$L$4,IF(Calcul!M10=2,Calcul!$L$5,IF(Calcul!M10=3,Calcul!$L$6,IF(Calcul!M10=4,Calcul!$L$7,IF(Calcul!M10=5,Calcul!$L$8,IF(Calcul!M10=6,Calcul!$L$9,IF(Calcul!M10=7,Calcul!$L$10,IF(Calcul!M10=8,Calcul!$L$11,IF(Calcul!M10=9,Calcul!$L$12)))))))))</f>
        <v>1.5</v>
      </c>
      <c r="D31" s="23">
        <f>'Tableau a remplir'!U14</f>
        <v>90</v>
      </c>
      <c r="E31" s="18">
        <f>INDEX('Perte au pli'!$B$3:$H$21,MATCH(D31,'Perte au pli'!$A$3:$A$21,0),MATCH(C31,'Perte au pli'!$B$2:$H$2,0))</f>
        <v>3.2</v>
      </c>
      <c r="F31" s="18">
        <f>INDEX('Perte au pli'!$M$3:$S$21,MATCH(D31,'Perte au pli'!$L$3:$L$21,0),MATCH(C31,'Perte au pli'!$M$2:$S$2,0))</f>
        <v>2.5</v>
      </c>
      <c r="G31" s="18">
        <f>INDEX('Perte au pli'!$X$3:$AD$21,MATCH(D31,'Perte au pli'!$W$3:$W$21,0),MATCH(C31,'Perte au pli'!$X$2:$AD$2,0))</f>
        <v>3.7</v>
      </c>
      <c r="H31" s="18">
        <f>IF(Calcul!I10&lt;=4,F31,IF(Calcul!I10&lt;=7,E31,IF(Calcul!I10&lt;=9,G31)))</f>
        <v>2.5</v>
      </c>
      <c r="I31" s="24">
        <f>'Tableau a remplir'!V14</f>
        <v>90</v>
      </c>
      <c r="J31" s="19">
        <f>INDEX('Perte au pli'!$B$3:$H$21,MATCH(I31,'Perte au pli'!$A$3:$A$21,0),MATCH(C31,'Perte au pli'!$B$2:$H$2,0))</f>
        <v>3.2</v>
      </c>
      <c r="K31" s="19">
        <f>INDEX('Perte au pli'!$M$3:$S$21,MATCH(I31,'Perte au pli'!$L$3:$L$21,0),MATCH(C31,'Perte au pli'!$M$2:$S$2,0))</f>
        <v>2.5</v>
      </c>
      <c r="L31" s="19">
        <f>INDEX('Perte au pli'!$X$3:$AD$21,MATCH(I31,'Perte au pli'!$W$3:$W$21,0),MATCH(C31,'Perte au pli'!$X$2:$AD$2,0))</f>
        <v>3.7</v>
      </c>
      <c r="M31" s="25">
        <f>IF(Calcul!I10&lt;=4,K31,IF(Calcul!I10&lt;=7,J31,IF(Calcul!I10&lt;=9,L31)))</f>
        <v>2.5</v>
      </c>
      <c r="N31" s="20">
        <f>'Tableau a remplir'!W14</f>
        <v>90</v>
      </c>
      <c r="O31" s="20">
        <f>INDEX('Perte au pli'!$B$3:$H$21,MATCH(N31,'Perte au pli'!$A$3:$A$21,0),MATCH(C31,'Perte au pli'!$B$2:$H$2,0))</f>
        <v>3.2</v>
      </c>
      <c r="P31" s="20">
        <f>INDEX('Perte au pli'!$M$3:$S$21,MATCH(N31,'Perte au pli'!$L$3:$L$21,0),MATCH(C31,'Perte au pli'!$M$2:$S$2,0))</f>
        <v>2.5</v>
      </c>
      <c r="Q31" s="20">
        <f>INDEX('Perte au pli'!$X$3:$AD$21,MATCH(N31,'Perte au pli'!$W$3:$W$21,0),MATCH(C31,'Perte au pli'!$X$2:$AD$2,0))</f>
        <v>3.7</v>
      </c>
      <c r="R31" s="21">
        <f>IF(Calcul!I10&lt;=4,P31,IF(Calcul!I10&lt;=7,O31,IF(Calcul!I10&lt;=9,Q31)))</f>
        <v>2.5</v>
      </c>
    </row>
    <row r="32" spans="1:18" ht="19.5" thickBot="1" x14ac:dyDescent="0.3">
      <c r="A32" s="17" t="s">
        <v>84</v>
      </c>
      <c r="B32" s="17" t="str">
        <f>IF(Calcul!I11=1,Calcul!$H$4,IF(Calcul!I11=2,Calcul!$H$5,IF(Calcul!I11=3,Calcul!$H$6,IF(Calcul!I11=4,Calcul!$H$7,IF(Calcul!I11=5,Calcul!$H$8,IF(Calcul!I11=6,Calcul!$H$9,IF(Calcul!I11=7,Calcul!$H$10,IF(Calcul!I11=8,Calcul!$H$11,IF(Calcul!I11=9,Calcul!$H$12)))))))))</f>
        <v>alu ral</v>
      </c>
      <c r="C32" s="22">
        <f>IF(Calcul!M11=1,Calcul!$L$4,IF(Calcul!M11=2,Calcul!$L$5,IF(Calcul!M11=3,Calcul!$L$6,IF(Calcul!M11=4,Calcul!$L$7,IF(Calcul!M11=5,Calcul!$L$8,IF(Calcul!M11=6,Calcul!$L$9,IF(Calcul!M11=7,Calcul!$L$10,IF(Calcul!M11=8,Calcul!$L$11,IF(Calcul!M11=9,Calcul!$L$12)))))))))</f>
        <v>1.5</v>
      </c>
      <c r="D32" s="23">
        <f>'Tableau a remplir'!U15</f>
        <v>90</v>
      </c>
      <c r="E32" s="18">
        <f>INDEX('Perte au pli'!$B$3:$H$21,MATCH(D32,'Perte au pli'!$A$3:$A$21,0),MATCH(C32,'Perte au pli'!$B$2:$H$2,0))</f>
        <v>3.2</v>
      </c>
      <c r="F32" s="18">
        <f>INDEX('Perte au pli'!$M$3:$S$21,MATCH(D32,'Perte au pli'!$L$3:$L$21,0),MATCH(C32,'Perte au pli'!$M$2:$S$2,0))</f>
        <v>2.5</v>
      </c>
      <c r="G32" s="18">
        <f>INDEX('Perte au pli'!$X$3:$AD$21,MATCH(D32,'Perte au pli'!$W$3:$W$21,0),MATCH(C32,'Perte au pli'!$X$2:$AD$2,0))</f>
        <v>3.7</v>
      </c>
      <c r="H32" s="18">
        <f>IF(Calcul!I11&lt;=4,F32,IF(Calcul!I11&lt;=7,E32,IF(Calcul!I11&lt;=9,G32)))</f>
        <v>2.5</v>
      </c>
      <c r="I32" s="24">
        <f>'Tableau a remplir'!V15</f>
        <v>90</v>
      </c>
      <c r="J32" s="19">
        <f>INDEX('Perte au pli'!$B$3:$H$21,MATCH(I32,'Perte au pli'!$A$3:$A$21,0),MATCH(C32,'Perte au pli'!$B$2:$H$2,0))</f>
        <v>3.2</v>
      </c>
      <c r="K32" s="19">
        <f>INDEX('Perte au pli'!$M$3:$S$21,MATCH(I32,'Perte au pli'!$L$3:$L$21,0),MATCH(C32,'Perte au pli'!$M$2:$S$2,0))</f>
        <v>2.5</v>
      </c>
      <c r="L32" s="19">
        <f>INDEX('Perte au pli'!$X$3:$AD$21,MATCH(I32,'Perte au pli'!$W$3:$W$21,0),MATCH(C32,'Perte au pli'!$X$2:$AD$2,0))</f>
        <v>3.7</v>
      </c>
      <c r="M32" s="25">
        <f>IF(Calcul!I11&lt;=4,K32,IF(Calcul!I11&lt;=7,J32,IF(Calcul!I11&lt;=9,L32)))</f>
        <v>2.5</v>
      </c>
      <c r="N32" s="20">
        <f>'Tableau a remplir'!W15</f>
        <v>90</v>
      </c>
      <c r="O32" s="20">
        <f>INDEX('Perte au pli'!$B$3:$H$21,MATCH(N32,'Perte au pli'!$A$3:$A$21,0),MATCH(C32,'Perte au pli'!$B$2:$H$2,0))</f>
        <v>3.2</v>
      </c>
      <c r="P32" s="20">
        <f>INDEX('Perte au pli'!$M$3:$S$21,MATCH(N32,'Perte au pli'!$L$3:$L$21,0),MATCH(C32,'Perte au pli'!$M$2:$S$2,0))</f>
        <v>2.5</v>
      </c>
      <c r="Q32" s="20">
        <f>INDEX('Perte au pli'!$X$3:$AD$21,MATCH(N32,'Perte au pli'!$W$3:$W$21,0),MATCH(C32,'Perte au pli'!$X$2:$AD$2,0))</f>
        <v>3.7</v>
      </c>
      <c r="R32" s="21">
        <f>IF(Calcul!I11&lt;=4,P32,IF(Calcul!I11&lt;=7,O32,IF(Calcul!I11&lt;=9,Q32)))</f>
        <v>2.5</v>
      </c>
    </row>
    <row r="33" spans="1:18" ht="19.5" thickBot="1" x14ac:dyDescent="0.3">
      <c r="A33" s="17" t="s">
        <v>85</v>
      </c>
      <c r="B33" s="17" t="str">
        <f>IF(Calcul!I12=1,Calcul!$H$4,IF(Calcul!I12=2,Calcul!$H$5,IF(Calcul!I12=3,Calcul!$H$6,IF(Calcul!I12=4,Calcul!$H$7,IF(Calcul!I12=5,Calcul!$H$8,IF(Calcul!I12=6,Calcul!$H$9,IF(Calcul!I12=7,Calcul!$H$10,IF(Calcul!I12=8,Calcul!$H$11,IF(Calcul!I12=9,Calcul!$H$12)))))))))</f>
        <v>alu ral</v>
      </c>
      <c r="C33" s="22">
        <f>IF(Calcul!M12=1,Calcul!$L$4,IF(Calcul!M12=2,Calcul!$L$5,IF(Calcul!M12=3,Calcul!$L$6,IF(Calcul!M12=4,Calcul!$L$7,IF(Calcul!M12=5,Calcul!$L$8,IF(Calcul!M12=6,Calcul!$L$9,IF(Calcul!M12=7,Calcul!$L$10,IF(Calcul!M12=8,Calcul!$L$11,IF(Calcul!M12=9,Calcul!$L$12)))))))))</f>
        <v>1.5</v>
      </c>
      <c r="D33" s="23">
        <f>'Tableau a remplir'!U16</f>
        <v>90</v>
      </c>
      <c r="E33" s="18">
        <f>INDEX('Perte au pli'!$B$3:$H$21,MATCH(D33,'Perte au pli'!$A$3:$A$21,0),MATCH(C33,'Perte au pli'!$B$2:$H$2,0))</f>
        <v>3.2</v>
      </c>
      <c r="F33" s="18">
        <f>INDEX('Perte au pli'!$M$3:$S$21,MATCH(D33,'Perte au pli'!$L$3:$L$21,0),MATCH(C33,'Perte au pli'!$M$2:$S$2,0))</f>
        <v>2.5</v>
      </c>
      <c r="G33" s="18">
        <f>INDEX('Perte au pli'!$X$3:$AD$21,MATCH(D33,'Perte au pli'!$W$3:$W$21,0),MATCH(C33,'Perte au pli'!$X$2:$AD$2,0))</f>
        <v>3.7</v>
      </c>
      <c r="H33" s="18">
        <f>IF(Calcul!I12&lt;=4,F33,IF(Calcul!I12&lt;=7,E33,IF(Calcul!I12&lt;=9,G33)))</f>
        <v>2.5</v>
      </c>
      <c r="I33" s="24">
        <f>'Tableau a remplir'!V16</f>
        <v>90</v>
      </c>
      <c r="J33" s="19">
        <f>INDEX('Perte au pli'!$B$3:$H$21,MATCH(I33,'Perte au pli'!$A$3:$A$21,0),MATCH(C33,'Perte au pli'!$B$2:$H$2,0))</f>
        <v>3.2</v>
      </c>
      <c r="K33" s="19">
        <f>INDEX('Perte au pli'!$M$3:$S$21,MATCH(I33,'Perte au pli'!$L$3:$L$21,0),MATCH(C33,'Perte au pli'!$M$2:$S$2,0))</f>
        <v>2.5</v>
      </c>
      <c r="L33" s="19">
        <f>INDEX('Perte au pli'!$X$3:$AD$21,MATCH(I33,'Perte au pli'!$W$3:$W$21,0),MATCH(C33,'Perte au pli'!$X$2:$AD$2,0))</f>
        <v>3.7</v>
      </c>
      <c r="M33" s="25">
        <f>IF(Calcul!I12&lt;=4,K33,IF(Calcul!I12&lt;=7,J33,IF(Calcul!I12&lt;=9,L33)))</f>
        <v>2.5</v>
      </c>
      <c r="N33" s="20">
        <f>'Tableau a remplir'!W16</f>
        <v>90</v>
      </c>
      <c r="O33" s="20">
        <f>INDEX('Perte au pli'!$B$3:$H$21,MATCH(N33,'Perte au pli'!$A$3:$A$21,0),MATCH(C33,'Perte au pli'!$B$2:$H$2,0))</f>
        <v>3.2</v>
      </c>
      <c r="P33" s="20">
        <f>INDEX('Perte au pli'!$M$3:$S$21,MATCH(N33,'Perte au pli'!$L$3:$L$21,0),MATCH(C33,'Perte au pli'!$M$2:$S$2,0))</f>
        <v>2.5</v>
      </c>
      <c r="Q33" s="20">
        <f>INDEX('Perte au pli'!$X$3:$AD$21,MATCH(N33,'Perte au pli'!$W$3:$W$21,0),MATCH(C33,'Perte au pli'!$X$2:$AD$2,0))</f>
        <v>3.7</v>
      </c>
      <c r="R33" s="21">
        <f>IF(Calcul!I12&lt;=4,P33,IF(Calcul!I12&lt;=7,O33,IF(Calcul!I12&lt;=9,Q33)))</f>
        <v>2.5</v>
      </c>
    </row>
    <row r="34" spans="1:18" ht="19.5" thickBot="1" x14ac:dyDescent="0.3">
      <c r="A34" s="17" t="s">
        <v>86</v>
      </c>
      <c r="B34" s="17" t="str">
        <f>IF(Calcul!I13=1,Calcul!$H$4,IF(Calcul!I13=2,Calcul!$H$5,IF(Calcul!I13=3,Calcul!$H$6,IF(Calcul!I13=4,Calcul!$H$7,IF(Calcul!I13=5,Calcul!$H$8,IF(Calcul!I13=6,Calcul!$H$9,IF(Calcul!I13=7,Calcul!$H$10,IF(Calcul!I13=8,Calcul!$H$11,IF(Calcul!I13=9,Calcul!$H$12)))))))))</f>
        <v>alu ral</v>
      </c>
      <c r="C34" s="22">
        <f>IF(Calcul!M13=1,Calcul!$L$4,IF(Calcul!M13=2,Calcul!$L$5,IF(Calcul!M13=3,Calcul!$L$6,IF(Calcul!M13=4,Calcul!$L$7,IF(Calcul!M13=5,Calcul!$L$8,IF(Calcul!M13=6,Calcul!$L$9,IF(Calcul!M13=7,Calcul!$L$10,IF(Calcul!M13=8,Calcul!$L$11,IF(Calcul!M13=9,Calcul!$L$12)))))))))</f>
        <v>1.5</v>
      </c>
      <c r="D34" s="23">
        <f>'Tableau a remplir'!U17</f>
        <v>90</v>
      </c>
      <c r="E34" s="18">
        <f>INDEX('Perte au pli'!$B$3:$H$21,MATCH(D34,'Perte au pli'!$A$3:$A$21,0),MATCH(C34,'Perte au pli'!$B$2:$H$2,0))</f>
        <v>3.2</v>
      </c>
      <c r="F34" s="18">
        <f>INDEX('Perte au pli'!$M$3:$S$21,MATCH(D34,'Perte au pli'!$L$3:$L$21,0),MATCH(C34,'Perte au pli'!$M$2:$S$2,0))</f>
        <v>2.5</v>
      </c>
      <c r="G34" s="18">
        <f>INDEX('Perte au pli'!$X$3:$AD$21,MATCH(D34,'Perte au pli'!$W$3:$W$21,0),MATCH(C34,'Perte au pli'!$X$2:$AD$2,0))</f>
        <v>3.7</v>
      </c>
      <c r="H34" s="18">
        <f>IF(Calcul!I13&lt;=4,F34,IF(Calcul!I13&lt;=7,E34,IF(Calcul!I13&lt;=9,G34)))</f>
        <v>2.5</v>
      </c>
      <c r="I34" s="24">
        <f>'Tableau a remplir'!V17</f>
        <v>90</v>
      </c>
      <c r="J34" s="19">
        <f>INDEX('Perte au pli'!$B$3:$H$21,MATCH(I34,'Perte au pli'!$A$3:$A$21,0),MATCH(C34,'Perte au pli'!$B$2:$H$2,0))</f>
        <v>3.2</v>
      </c>
      <c r="K34" s="19">
        <f>INDEX('Perte au pli'!$M$3:$S$21,MATCH(I34,'Perte au pli'!$L$3:$L$21,0),MATCH(C34,'Perte au pli'!$M$2:$S$2,0))</f>
        <v>2.5</v>
      </c>
      <c r="L34" s="19">
        <f>INDEX('Perte au pli'!$X$3:$AD$21,MATCH(I34,'Perte au pli'!$W$3:$W$21,0),MATCH(C34,'Perte au pli'!$X$2:$AD$2,0))</f>
        <v>3.7</v>
      </c>
      <c r="M34" s="25">
        <f>IF(Calcul!I13&lt;=4,K34,IF(Calcul!I13&lt;=7,J34,IF(Calcul!I13&lt;=9,L34)))</f>
        <v>2.5</v>
      </c>
      <c r="N34" s="20">
        <f>'Tableau a remplir'!W17</f>
        <v>90</v>
      </c>
      <c r="O34" s="20">
        <f>INDEX('Perte au pli'!$B$3:$H$21,MATCH(N34,'Perte au pli'!$A$3:$A$21,0),MATCH(C34,'Perte au pli'!$B$2:$H$2,0))</f>
        <v>3.2</v>
      </c>
      <c r="P34" s="20">
        <f>INDEX('Perte au pli'!$M$3:$S$21,MATCH(N34,'Perte au pli'!$L$3:$L$21,0),MATCH(C34,'Perte au pli'!$M$2:$S$2,0))</f>
        <v>2.5</v>
      </c>
      <c r="Q34" s="20">
        <f>INDEX('Perte au pli'!$X$3:$AD$21,MATCH(N34,'Perte au pli'!$W$3:$W$21,0),MATCH(C34,'Perte au pli'!$X$2:$AD$2,0))</f>
        <v>3.7</v>
      </c>
      <c r="R34" s="21">
        <f>IF(Calcul!I13&lt;=4,P34,IF(Calcul!I13&lt;=7,O34,IF(Calcul!I13&lt;=9,Q34)))</f>
        <v>2.5</v>
      </c>
    </row>
    <row r="35" spans="1:18" ht="19.5" thickBot="1" x14ac:dyDescent="0.3">
      <c r="A35" s="17" t="s">
        <v>87</v>
      </c>
      <c r="B35" s="17" t="str">
        <f>IF(Calcul!I14=1,Calcul!$H$4,IF(Calcul!I14=2,Calcul!$H$5,IF(Calcul!I14=3,Calcul!$H$6,IF(Calcul!I14=4,Calcul!$H$7,IF(Calcul!I14=5,Calcul!$H$8,IF(Calcul!I14=6,Calcul!$H$9,IF(Calcul!I14=7,Calcul!$H$10,IF(Calcul!I14=8,Calcul!$H$11,IF(Calcul!I14=9,Calcul!$H$12)))))))))</f>
        <v>alu ral</v>
      </c>
      <c r="C35" s="22">
        <f>IF(Calcul!M14=1,Calcul!$L$4,IF(Calcul!M14=2,Calcul!$L$5,IF(Calcul!M14=3,Calcul!$L$6,IF(Calcul!M14=4,Calcul!$L$7,IF(Calcul!M14=5,Calcul!$L$8,IF(Calcul!M14=6,Calcul!$L$9,IF(Calcul!M14=7,Calcul!$L$10,IF(Calcul!M14=8,Calcul!$L$11,IF(Calcul!M14=9,Calcul!$L$12)))))))))</f>
        <v>1.5</v>
      </c>
      <c r="D35" s="23">
        <f>'Tableau a remplir'!U18</f>
        <v>90</v>
      </c>
      <c r="E35" s="18">
        <f>INDEX('Perte au pli'!$B$3:$H$21,MATCH(D35,'Perte au pli'!$A$3:$A$21,0),MATCH(C35,'Perte au pli'!$B$2:$H$2,0))</f>
        <v>3.2</v>
      </c>
      <c r="F35" s="18">
        <f>INDEX('Perte au pli'!$M$3:$S$21,MATCH(D35,'Perte au pli'!$L$3:$L$21,0),MATCH(C35,'Perte au pli'!$M$2:$S$2,0))</f>
        <v>2.5</v>
      </c>
      <c r="G35" s="18">
        <f>INDEX('Perte au pli'!$X$3:$AD$21,MATCH(D35,'Perte au pli'!$W$3:$W$21,0),MATCH(C35,'Perte au pli'!$X$2:$AD$2,0))</f>
        <v>3.7</v>
      </c>
      <c r="H35" s="18">
        <f>IF(Calcul!I14&lt;=4,F35,IF(Calcul!I14&lt;=7,E35,IF(Calcul!I14&lt;=9,G35)))</f>
        <v>2.5</v>
      </c>
      <c r="I35" s="24">
        <f>'Tableau a remplir'!V18</f>
        <v>90</v>
      </c>
      <c r="J35" s="19">
        <f>INDEX('Perte au pli'!$B$3:$H$21,MATCH(I35,'Perte au pli'!$A$3:$A$21,0),MATCH(C35,'Perte au pli'!$B$2:$H$2,0))</f>
        <v>3.2</v>
      </c>
      <c r="K35" s="19">
        <f>INDEX('Perte au pli'!$M$3:$S$21,MATCH(I35,'Perte au pli'!$L$3:$L$21,0),MATCH(C35,'Perte au pli'!$M$2:$S$2,0))</f>
        <v>2.5</v>
      </c>
      <c r="L35" s="19">
        <f>INDEX('Perte au pli'!$X$3:$AD$21,MATCH(I35,'Perte au pli'!$W$3:$W$21,0),MATCH(C35,'Perte au pli'!$X$2:$AD$2,0))</f>
        <v>3.7</v>
      </c>
      <c r="M35" s="25">
        <f>IF(Calcul!I14&lt;=4,K35,IF(Calcul!I14&lt;=7,J35,IF(Calcul!I14&lt;=9,L35)))</f>
        <v>2.5</v>
      </c>
      <c r="N35" s="20">
        <f>'Tableau a remplir'!W18</f>
        <v>90</v>
      </c>
      <c r="O35" s="20">
        <f>INDEX('Perte au pli'!$B$3:$H$21,MATCH(N35,'Perte au pli'!$A$3:$A$21,0),MATCH(C35,'Perte au pli'!$B$2:$H$2,0))</f>
        <v>3.2</v>
      </c>
      <c r="P35" s="20">
        <f>INDEX('Perte au pli'!$M$3:$S$21,MATCH(N35,'Perte au pli'!$L$3:$L$21,0),MATCH(C35,'Perte au pli'!$M$2:$S$2,0))</f>
        <v>2.5</v>
      </c>
      <c r="Q35" s="20">
        <f>INDEX('Perte au pli'!$X$3:$AD$21,MATCH(N35,'Perte au pli'!$W$3:$W$21,0),MATCH(C35,'Perte au pli'!$X$2:$AD$2,0))</f>
        <v>3.7</v>
      </c>
      <c r="R35" s="21">
        <f>IF(Calcul!I14&lt;=4,P35,IF(Calcul!I14&lt;=7,O35,IF(Calcul!I14&lt;=9,Q35)))</f>
        <v>2.5</v>
      </c>
    </row>
    <row r="36" spans="1:18" ht="19.5" thickBot="1" x14ac:dyDescent="0.3">
      <c r="A36" s="17" t="s">
        <v>88</v>
      </c>
      <c r="B36" s="17" t="str">
        <f>IF(Calcul!I15=1,Calcul!$H$4,IF(Calcul!I15=2,Calcul!$H$5,IF(Calcul!I15=3,Calcul!$H$6,IF(Calcul!I15=4,Calcul!$H$7,IF(Calcul!I15=5,Calcul!$H$8,IF(Calcul!I15=6,Calcul!$H$9,IF(Calcul!I15=7,Calcul!$H$10,IF(Calcul!I15=8,Calcul!$H$11,IF(Calcul!I15=9,Calcul!$H$12)))))))))</f>
        <v>alu ral</v>
      </c>
      <c r="C36" s="22">
        <f>IF(Calcul!M15=1,Calcul!$L$4,IF(Calcul!M15=2,Calcul!$L$5,IF(Calcul!M15=3,Calcul!$L$6,IF(Calcul!M15=4,Calcul!$L$7,IF(Calcul!M15=5,Calcul!$L$8,IF(Calcul!M15=6,Calcul!$L$9,IF(Calcul!M15=7,Calcul!$L$10,IF(Calcul!M15=8,Calcul!$L$11,IF(Calcul!M15=9,Calcul!$L$12)))))))))</f>
        <v>1.5</v>
      </c>
      <c r="D36" s="23">
        <f>'Tableau a remplir'!U19</f>
        <v>90</v>
      </c>
      <c r="E36" s="18">
        <f>INDEX('Perte au pli'!$B$3:$H$21,MATCH(D36,'Perte au pli'!$A$3:$A$21,0),MATCH(C36,'Perte au pli'!$B$2:$H$2,0))</f>
        <v>3.2</v>
      </c>
      <c r="F36" s="18">
        <f>INDEX('Perte au pli'!$M$3:$S$21,MATCH(D36,'Perte au pli'!$L$3:$L$21,0),MATCH(C36,'Perte au pli'!$M$2:$S$2,0))</f>
        <v>2.5</v>
      </c>
      <c r="G36" s="18">
        <f>INDEX('Perte au pli'!$X$3:$AD$21,MATCH(D36,'Perte au pli'!$W$3:$W$21,0),MATCH(C36,'Perte au pli'!$X$2:$AD$2,0))</f>
        <v>3.7</v>
      </c>
      <c r="H36" s="18">
        <f>IF(Calcul!I15&lt;=4,F36,IF(Calcul!I15&lt;=7,E36,IF(Calcul!I15&lt;=9,G36)))</f>
        <v>2.5</v>
      </c>
      <c r="I36" s="24">
        <f>'Tableau a remplir'!V19</f>
        <v>90</v>
      </c>
      <c r="J36" s="19">
        <f>INDEX('Perte au pli'!$B$3:$H$21,MATCH(I36,'Perte au pli'!$A$3:$A$21,0),MATCH(C36,'Perte au pli'!$B$2:$H$2,0))</f>
        <v>3.2</v>
      </c>
      <c r="K36" s="19">
        <f>INDEX('Perte au pli'!$M$3:$S$21,MATCH(I36,'Perte au pli'!$L$3:$L$21,0),MATCH(C36,'Perte au pli'!$M$2:$S$2,0))</f>
        <v>2.5</v>
      </c>
      <c r="L36" s="19">
        <f>INDEX('Perte au pli'!$X$3:$AD$21,MATCH(I36,'Perte au pli'!$W$3:$W$21,0),MATCH(C36,'Perte au pli'!$X$2:$AD$2,0))</f>
        <v>3.7</v>
      </c>
      <c r="M36" s="25">
        <f>IF(Calcul!I15&lt;=4,K36,IF(Calcul!I15&lt;=7,J36,IF(Calcul!I15&lt;=9,L36)))</f>
        <v>2.5</v>
      </c>
      <c r="N36" s="20">
        <f>'Tableau a remplir'!W19</f>
        <v>90</v>
      </c>
      <c r="O36" s="20">
        <f>INDEX('Perte au pli'!$B$3:$H$21,MATCH(N36,'Perte au pli'!$A$3:$A$21,0),MATCH(C36,'Perte au pli'!$B$2:$H$2,0))</f>
        <v>3.2</v>
      </c>
      <c r="P36" s="20">
        <f>INDEX('Perte au pli'!$M$3:$S$21,MATCH(N36,'Perte au pli'!$L$3:$L$21,0),MATCH(C36,'Perte au pli'!$M$2:$S$2,0))</f>
        <v>2.5</v>
      </c>
      <c r="Q36" s="20">
        <f>INDEX('Perte au pli'!$X$3:$AD$21,MATCH(N36,'Perte au pli'!$W$3:$W$21,0),MATCH(C36,'Perte au pli'!$X$2:$AD$2,0))</f>
        <v>3.7</v>
      </c>
      <c r="R36" s="21">
        <f>IF(Calcul!I15&lt;=4,P36,IF(Calcul!I15&lt;=7,O36,IF(Calcul!I15&lt;=9,Q36)))</f>
        <v>2.5</v>
      </c>
    </row>
    <row r="37" spans="1:18" ht="19.5" thickBot="1" x14ac:dyDescent="0.3">
      <c r="A37" s="17" t="s">
        <v>89</v>
      </c>
      <c r="B37" s="17" t="str">
        <f>IF(Calcul!I16=1,Calcul!$H$4,IF(Calcul!I16=2,Calcul!$H$5,IF(Calcul!I16=3,Calcul!$H$6,IF(Calcul!I16=4,Calcul!$H$7,IF(Calcul!I16=5,Calcul!$H$8,IF(Calcul!I16=6,Calcul!$H$9,IF(Calcul!I16=7,Calcul!$H$10,IF(Calcul!I16=8,Calcul!$H$11,IF(Calcul!I16=9,Calcul!$H$12)))))))))</f>
        <v>alu ral</v>
      </c>
      <c r="C37" s="22">
        <f>IF(Calcul!M16=1,Calcul!$L$4,IF(Calcul!M16=2,Calcul!$L$5,IF(Calcul!M16=3,Calcul!$L$6,IF(Calcul!M16=4,Calcul!$L$7,IF(Calcul!M16=5,Calcul!$L$8,IF(Calcul!M16=6,Calcul!$L$9,IF(Calcul!M16=7,Calcul!$L$10,IF(Calcul!M16=8,Calcul!$L$11,IF(Calcul!M16=9,Calcul!$L$12)))))))))</f>
        <v>1.5</v>
      </c>
      <c r="D37" s="23">
        <f>'Tableau a remplir'!U20</f>
        <v>90</v>
      </c>
      <c r="E37" s="18">
        <f>INDEX('Perte au pli'!$B$3:$H$21,MATCH(D37,'Perte au pli'!$A$3:$A$21,0),MATCH(C37,'Perte au pli'!$B$2:$H$2,0))</f>
        <v>3.2</v>
      </c>
      <c r="F37" s="18">
        <f>INDEX('Perte au pli'!$M$3:$S$21,MATCH(D37,'Perte au pli'!$L$3:$L$21,0),MATCH(C37,'Perte au pli'!$M$2:$S$2,0))</f>
        <v>2.5</v>
      </c>
      <c r="G37" s="18">
        <f>INDEX('Perte au pli'!$X$3:$AD$21,MATCH(D37,'Perte au pli'!$W$3:$W$21,0),MATCH(C37,'Perte au pli'!$X$2:$AD$2,0))</f>
        <v>3.7</v>
      </c>
      <c r="H37" s="18">
        <f>IF(Calcul!I16&lt;=4,F37,IF(Calcul!I16&lt;=7,E37,IF(Calcul!I16&lt;=9,G37)))</f>
        <v>2.5</v>
      </c>
      <c r="I37" s="24">
        <f>'Tableau a remplir'!V20</f>
        <v>90</v>
      </c>
      <c r="J37" s="19">
        <f>INDEX('Perte au pli'!$B$3:$H$21,MATCH(I37,'Perte au pli'!$A$3:$A$21,0),MATCH(C37,'Perte au pli'!$B$2:$H$2,0))</f>
        <v>3.2</v>
      </c>
      <c r="K37" s="19">
        <f>INDEX('Perte au pli'!$M$3:$S$21,MATCH(I37,'Perte au pli'!$L$3:$L$21,0),MATCH(C37,'Perte au pli'!$M$2:$S$2,0))</f>
        <v>2.5</v>
      </c>
      <c r="L37" s="19">
        <f>INDEX('Perte au pli'!$X$3:$AD$21,MATCH(I37,'Perte au pli'!$W$3:$W$21,0),MATCH(C37,'Perte au pli'!$X$2:$AD$2,0))</f>
        <v>3.7</v>
      </c>
      <c r="M37" s="25">
        <f>IF(Calcul!I16&lt;=4,K37,IF(Calcul!I16&lt;=7,J37,IF(Calcul!I16&lt;=9,L37)))</f>
        <v>2.5</v>
      </c>
      <c r="N37" s="20">
        <f>'Tableau a remplir'!W20</f>
        <v>90</v>
      </c>
      <c r="O37" s="20">
        <f>INDEX('Perte au pli'!$B$3:$H$21,MATCH(N37,'Perte au pli'!$A$3:$A$21,0),MATCH(C37,'Perte au pli'!$B$2:$H$2,0))</f>
        <v>3.2</v>
      </c>
      <c r="P37" s="20">
        <f>INDEX('Perte au pli'!$M$3:$S$21,MATCH(N37,'Perte au pli'!$L$3:$L$21,0),MATCH(C37,'Perte au pli'!$M$2:$S$2,0))</f>
        <v>2.5</v>
      </c>
      <c r="Q37" s="20">
        <f>INDEX('Perte au pli'!$X$3:$AD$21,MATCH(N37,'Perte au pli'!$W$3:$W$21,0),MATCH(C37,'Perte au pli'!$X$2:$AD$2,0))</f>
        <v>3.7</v>
      </c>
      <c r="R37" s="21">
        <f>IF(Calcul!I16&lt;=4,P37,IF(Calcul!I16&lt;=7,O37,IF(Calcul!I16&lt;=9,Q37)))</f>
        <v>2.5</v>
      </c>
    </row>
    <row r="38" spans="1:18" ht="19.5" thickBot="1" x14ac:dyDescent="0.3">
      <c r="A38" s="17" t="s">
        <v>90</v>
      </c>
      <c r="B38" s="17" t="str">
        <f>IF(Calcul!I17=1,Calcul!$H$4,IF(Calcul!I17=2,Calcul!$H$5,IF(Calcul!I17=3,Calcul!$H$6,IF(Calcul!I17=4,Calcul!$H$7,IF(Calcul!I17=5,Calcul!$H$8,IF(Calcul!I17=6,Calcul!$H$9,IF(Calcul!I17=7,Calcul!$H$10,IF(Calcul!I17=8,Calcul!$H$11,IF(Calcul!I17=9,Calcul!$H$12)))))))))</f>
        <v>alu ral</v>
      </c>
      <c r="C38" s="22">
        <f>IF(Calcul!M17=1,Calcul!$L$4,IF(Calcul!M17=2,Calcul!$L$5,IF(Calcul!M17=3,Calcul!$L$6,IF(Calcul!M17=4,Calcul!$L$7,IF(Calcul!M17=5,Calcul!$L$8,IF(Calcul!M17=6,Calcul!$L$9,IF(Calcul!M17=7,Calcul!$L$10,IF(Calcul!M17=8,Calcul!$L$11,IF(Calcul!M17=9,Calcul!$L$12)))))))))</f>
        <v>1.5</v>
      </c>
      <c r="D38" s="23">
        <f>'Tableau a remplir'!U21</f>
        <v>90</v>
      </c>
      <c r="E38" s="18">
        <f>INDEX('Perte au pli'!$B$3:$H$21,MATCH(D38,'Perte au pli'!$A$3:$A$21,0),MATCH(C38,'Perte au pli'!$B$2:$H$2,0))</f>
        <v>3.2</v>
      </c>
      <c r="F38" s="18">
        <f>INDEX('Perte au pli'!$M$3:$S$21,MATCH(D38,'Perte au pli'!$L$3:$L$21,0),MATCH(C38,'Perte au pli'!$M$2:$S$2,0))</f>
        <v>2.5</v>
      </c>
      <c r="G38" s="18">
        <f>INDEX('Perte au pli'!$X$3:$AD$21,MATCH(D38,'Perte au pli'!$W$3:$W$21,0),MATCH(C38,'Perte au pli'!$X$2:$AD$2,0))</f>
        <v>3.7</v>
      </c>
      <c r="H38" s="18">
        <f>IF(Calcul!I17&lt;=4,F38,IF(Calcul!I17&lt;=7,E38,IF(Calcul!I17&lt;=9,G38)))</f>
        <v>2.5</v>
      </c>
      <c r="I38" s="24">
        <f>'Tableau a remplir'!V21</f>
        <v>90</v>
      </c>
      <c r="J38" s="19">
        <f>INDEX('Perte au pli'!$B$3:$H$21,MATCH(I38,'Perte au pli'!$A$3:$A$21,0),MATCH(C38,'Perte au pli'!$B$2:$H$2,0))</f>
        <v>3.2</v>
      </c>
      <c r="K38" s="19">
        <f>INDEX('Perte au pli'!$M$3:$S$21,MATCH(I38,'Perte au pli'!$L$3:$L$21,0),MATCH(C38,'Perte au pli'!$M$2:$S$2,0))</f>
        <v>2.5</v>
      </c>
      <c r="L38" s="19">
        <f>INDEX('Perte au pli'!$X$3:$AD$21,MATCH(I38,'Perte au pli'!$W$3:$W$21,0),MATCH(C38,'Perte au pli'!$X$2:$AD$2,0))</f>
        <v>3.7</v>
      </c>
      <c r="M38" s="25">
        <f>IF(Calcul!I17&lt;=4,K38,IF(Calcul!I17&lt;=7,J38,IF(Calcul!I17&lt;=9,L38)))</f>
        <v>2.5</v>
      </c>
      <c r="N38" s="20">
        <f>'Tableau a remplir'!W21</f>
        <v>90</v>
      </c>
      <c r="O38" s="20">
        <f>INDEX('Perte au pli'!$B$3:$H$21,MATCH(N38,'Perte au pli'!$A$3:$A$21,0),MATCH(C38,'Perte au pli'!$B$2:$H$2,0))</f>
        <v>3.2</v>
      </c>
      <c r="P38" s="20">
        <f>INDEX('Perte au pli'!$M$3:$S$21,MATCH(N38,'Perte au pli'!$L$3:$L$21,0),MATCH(C38,'Perte au pli'!$M$2:$S$2,0))</f>
        <v>2.5</v>
      </c>
      <c r="Q38" s="20">
        <f>INDEX('Perte au pli'!$X$3:$AD$21,MATCH(N38,'Perte au pli'!$W$3:$W$21,0),MATCH(C38,'Perte au pli'!$X$2:$AD$2,0))</f>
        <v>3.7</v>
      </c>
      <c r="R38" s="21">
        <f>IF(Calcul!I17&lt;=4,P38,IF(Calcul!I17&lt;=7,O38,IF(Calcul!I17&lt;=9,Q38)))</f>
        <v>2.5</v>
      </c>
    </row>
    <row r="39" spans="1:18" ht="19.5" thickBot="1" x14ac:dyDescent="0.3">
      <c r="A39" s="17" t="s">
        <v>91</v>
      </c>
      <c r="B39" s="17" t="str">
        <f>IF(Calcul!I18=1,Calcul!$H$4,IF(Calcul!I18=2,Calcul!$H$5,IF(Calcul!I18=3,Calcul!$H$6,IF(Calcul!I18=4,Calcul!$H$7,IF(Calcul!I18=5,Calcul!$H$8,IF(Calcul!I18=6,Calcul!$H$9,IF(Calcul!I18=7,Calcul!$H$10,IF(Calcul!I18=8,Calcul!$H$11,IF(Calcul!I18=9,Calcul!$H$12)))))))))</f>
        <v>alu ral</v>
      </c>
      <c r="C39" s="22">
        <f>IF(Calcul!M18=1,Calcul!$L$4,IF(Calcul!M18=2,Calcul!$L$5,IF(Calcul!M18=3,Calcul!$L$6,IF(Calcul!M18=4,Calcul!$L$7,IF(Calcul!M18=5,Calcul!$L$8,IF(Calcul!M18=6,Calcul!$L$9,IF(Calcul!M18=7,Calcul!$L$10,IF(Calcul!M18=8,Calcul!$L$11,IF(Calcul!M18=9,Calcul!$L$12)))))))))</f>
        <v>1.5</v>
      </c>
      <c r="D39" s="23">
        <f>'Tableau a remplir'!U22</f>
        <v>90</v>
      </c>
      <c r="E39" s="18">
        <f>INDEX('Perte au pli'!$B$3:$H$21,MATCH(D39,'Perte au pli'!$A$3:$A$21,0),MATCH(C39,'Perte au pli'!$B$2:$H$2,0))</f>
        <v>3.2</v>
      </c>
      <c r="F39" s="18">
        <f>INDEX('Perte au pli'!$M$3:$S$21,MATCH(D39,'Perte au pli'!$L$3:$L$21,0),MATCH(C39,'Perte au pli'!$M$2:$S$2,0))</f>
        <v>2.5</v>
      </c>
      <c r="G39" s="18">
        <f>INDEX('Perte au pli'!$X$3:$AD$21,MATCH(D39,'Perte au pli'!$W$3:$W$21,0),MATCH(C39,'Perte au pli'!$X$2:$AD$2,0))</f>
        <v>3.7</v>
      </c>
      <c r="H39" s="18">
        <f>IF(Calcul!I18&lt;=4,F39,IF(Calcul!I18&lt;=7,E39,IF(Calcul!I18&lt;=9,G39)))</f>
        <v>2.5</v>
      </c>
      <c r="I39" s="24">
        <f>'Tableau a remplir'!V22</f>
        <v>90</v>
      </c>
      <c r="J39" s="19">
        <f>INDEX('Perte au pli'!$B$3:$H$21,MATCH(I39,'Perte au pli'!$A$3:$A$21,0),MATCH(C39,'Perte au pli'!$B$2:$H$2,0))</f>
        <v>3.2</v>
      </c>
      <c r="K39" s="19">
        <f>INDEX('Perte au pli'!$M$3:$S$21,MATCH(I39,'Perte au pli'!$L$3:$L$21,0),MATCH(C39,'Perte au pli'!$M$2:$S$2,0))</f>
        <v>2.5</v>
      </c>
      <c r="L39" s="19">
        <f>INDEX('Perte au pli'!$X$3:$AD$21,MATCH(I39,'Perte au pli'!$W$3:$W$21,0),MATCH(C39,'Perte au pli'!$X$2:$AD$2,0))</f>
        <v>3.7</v>
      </c>
      <c r="M39" s="25">
        <f>IF(Calcul!I18&lt;=4,K39,IF(Calcul!I18&lt;=7,J39,IF(Calcul!I18&lt;=9,L39)))</f>
        <v>2.5</v>
      </c>
      <c r="N39" s="20">
        <f>'Tableau a remplir'!W22</f>
        <v>90</v>
      </c>
      <c r="O39" s="20">
        <f>INDEX('Perte au pli'!$B$3:$H$21,MATCH(N39,'Perte au pli'!$A$3:$A$21,0),MATCH(C39,'Perte au pli'!$B$2:$H$2,0))</f>
        <v>3.2</v>
      </c>
      <c r="P39" s="20">
        <f>INDEX('Perte au pli'!$M$3:$S$21,MATCH(N39,'Perte au pli'!$L$3:$L$21,0),MATCH(C39,'Perte au pli'!$M$2:$S$2,0))</f>
        <v>2.5</v>
      </c>
      <c r="Q39" s="20">
        <f>INDEX('Perte au pli'!$X$3:$AD$21,MATCH(N39,'Perte au pli'!$W$3:$W$21,0),MATCH(C39,'Perte au pli'!$X$2:$AD$2,0))</f>
        <v>3.7</v>
      </c>
      <c r="R39" s="21">
        <f>IF(Calcul!I18&lt;=4,P39,IF(Calcul!I18&lt;=7,O39,IF(Calcul!I18&lt;=9,Q39)))</f>
        <v>2.5</v>
      </c>
    </row>
    <row r="40" spans="1:18" ht="19.5" thickBot="1" x14ac:dyDescent="0.3">
      <c r="A40" s="17" t="s">
        <v>92</v>
      </c>
      <c r="B40" s="17" t="str">
        <f>IF(Calcul!I19=1,Calcul!$H$4,IF(Calcul!I19=2,Calcul!$H$5,IF(Calcul!I19=3,Calcul!$H$6,IF(Calcul!I19=4,Calcul!$H$7,IF(Calcul!I19=5,Calcul!$H$8,IF(Calcul!I19=6,Calcul!$H$9,IF(Calcul!I19=7,Calcul!$H$10,IF(Calcul!I19=8,Calcul!$H$11,IF(Calcul!I19=9,Calcul!$H$12)))))))))</f>
        <v>alu ral</v>
      </c>
      <c r="C40" s="22">
        <f>IF(Calcul!M19=1,Calcul!$L$4,IF(Calcul!M19=2,Calcul!$L$5,IF(Calcul!M19=3,Calcul!$L$6,IF(Calcul!M19=4,Calcul!$L$7,IF(Calcul!M19=5,Calcul!$L$8,IF(Calcul!M19=6,Calcul!$L$9,IF(Calcul!M19=7,Calcul!$L$10,IF(Calcul!M19=8,Calcul!$L$11,IF(Calcul!M19=9,Calcul!$L$12)))))))))</f>
        <v>1.5</v>
      </c>
      <c r="D40" s="23">
        <f>'Tableau a remplir'!U23</f>
        <v>90</v>
      </c>
      <c r="E40" s="18">
        <f>INDEX('Perte au pli'!$B$3:$H$21,MATCH(D40,'Perte au pli'!$A$3:$A$21,0),MATCH(C40,'Perte au pli'!$B$2:$H$2,0))</f>
        <v>3.2</v>
      </c>
      <c r="F40" s="18">
        <f>INDEX('Perte au pli'!$M$3:$S$21,MATCH(D40,'Perte au pli'!$L$3:$L$21,0),MATCH(C40,'Perte au pli'!$M$2:$S$2,0))</f>
        <v>2.5</v>
      </c>
      <c r="G40" s="18">
        <f>INDEX('Perte au pli'!$X$3:$AD$21,MATCH(D40,'Perte au pli'!$W$3:$W$21,0),MATCH(C40,'Perte au pli'!$X$2:$AD$2,0))</f>
        <v>3.7</v>
      </c>
      <c r="H40" s="18">
        <f>IF(Calcul!I19&lt;=4,F40,IF(Calcul!I19&lt;=7,E40,IF(Calcul!I19&lt;=9,G40)))</f>
        <v>2.5</v>
      </c>
      <c r="I40" s="24">
        <f>'Tableau a remplir'!V23</f>
        <v>90</v>
      </c>
      <c r="J40" s="19">
        <f>INDEX('Perte au pli'!$B$3:$H$21,MATCH(I40,'Perte au pli'!$A$3:$A$21,0),MATCH(C40,'Perte au pli'!$B$2:$H$2,0))</f>
        <v>3.2</v>
      </c>
      <c r="K40" s="19">
        <f>INDEX('Perte au pli'!$M$3:$S$21,MATCH(I40,'Perte au pli'!$L$3:$L$21,0),MATCH(C40,'Perte au pli'!$M$2:$S$2,0))</f>
        <v>2.5</v>
      </c>
      <c r="L40" s="19">
        <f>INDEX('Perte au pli'!$X$3:$AD$21,MATCH(I40,'Perte au pli'!$W$3:$W$21,0),MATCH(C40,'Perte au pli'!$X$2:$AD$2,0))</f>
        <v>3.7</v>
      </c>
      <c r="M40" s="25">
        <f>IF(Calcul!I19&lt;=4,K40,IF(Calcul!I19&lt;=7,J40,IF(Calcul!I19&lt;=9,L40)))</f>
        <v>2.5</v>
      </c>
      <c r="N40" s="20">
        <f>'Tableau a remplir'!W23</f>
        <v>90</v>
      </c>
      <c r="O40" s="20">
        <f>INDEX('Perte au pli'!$B$3:$H$21,MATCH(N40,'Perte au pli'!$A$3:$A$21,0),MATCH(C40,'Perte au pli'!$B$2:$H$2,0))</f>
        <v>3.2</v>
      </c>
      <c r="P40" s="20">
        <f>INDEX('Perte au pli'!$M$3:$S$21,MATCH(N40,'Perte au pli'!$L$3:$L$21,0),MATCH(C40,'Perte au pli'!$M$2:$S$2,0))</f>
        <v>2.5</v>
      </c>
      <c r="Q40" s="20">
        <f>INDEX('Perte au pli'!$X$3:$AD$21,MATCH(N40,'Perte au pli'!$W$3:$W$21,0),MATCH(C40,'Perte au pli'!$X$2:$AD$2,0))</f>
        <v>3.7</v>
      </c>
      <c r="R40" s="21">
        <f>IF(Calcul!I19&lt;=4,P40,IF(Calcul!I19&lt;=7,O40,IF(Calcul!I19&lt;=9,Q40)))</f>
        <v>2.5</v>
      </c>
    </row>
    <row r="45" spans="1:18" ht="18.75" x14ac:dyDescent="0.25">
      <c r="A45" s="5" t="s">
        <v>59</v>
      </c>
      <c r="B45" s="5" t="s">
        <v>43</v>
      </c>
      <c r="C45" s="5"/>
      <c r="D45" s="5"/>
      <c r="E45" s="5"/>
      <c r="F45" s="5"/>
      <c r="G45" s="5"/>
      <c r="H45" s="5"/>
    </row>
    <row r="46" spans="1:18" ht="18.75" x14ac:dyDescent="0.25">
      <c r="A46" s="5"/>
      <c r="B46" s="5"/>
      <c r="C46" s="5"/>
      <c r="D46" s="5"/>
      <c r="E46" s="5"/>
      <c r="F46" s="5"/>
      <c r="G46" s="5"/>
      <c r="H46" s="5"/>
    </row>
    <row r="47" spans="1:18" ht="15.75" x14ac:dyDescent="0.25">
      <c r="A47" s="88"/>
      <c r="B47" s="88" t="s">
        <v>17</v>
      </c>
      <c r="C47" s="88" t="s">
        <v>6</v>
      </c>
      <c r="D47" s="88" t="s">
        <v>8</v>
      </c>
      <c r="E47" s="88" t="s">
        <v>9</v>
      </c>
      <c r="F47" s="88" t="s">
        <v>7</v>
      </c>
      <c r="G47" s="88" t="s">
        <v>16</v>
      </c>
      <c r="H47" s="88" t="s">
        <v>109</v>
      </c>
      <c r="I47" s="88" t="s">
        <v>106</v>
      </c>
    </row>
    <row r="48" spans="1:18" ht="15.75" x14ac:dyDescent="0.25">
      <c r="A48" s="88" t="s">
        <v>10</v>
      </c>
      <c r="B48" s="88">
        <f>'Tableau a remplir'!F8</f>
        <v>0</v>
      </c>
      <c r="C48" s="88">
        <f>'Tableau a remplir'!F8+'Tableau a remplir'!G8-'Tableau a remplir'!R8</f>
        <v>-2.5</v>
      </c>
      <c r="D48" s="88">
        <f>'Tableau a remplir'!F8+'Tableau a remplir'!G8-'Tableau a remplir'!R8+'Tableau a remplir'!H8-'Tableau a remplir'!S8</f>
        <v>-5</v>
      </c>
      <c r="E48" s="88">
        <f>'Tableau a remplir'!F8+'Tableau a remplir'!G8-'Tableau a remplir'!R8+'Tableau a remplir'!H8-'Tableau a remplir'!S8</f>
        <v>-5</v>
      </c>
      <c r="F48" s="88">
        <f>(('Tableau a remplir'!H8*2)+('Tableau a remplir'!G8*2)+'Tableau a remplir'!F8)-((2*'Tableau a remplir'!R8)+(2*'Tableau a remplir'!S8))</f>
        <v>-10</v>
      </c>
      <c r="G48" s="88">
        <f>(('Tableau a remplir'!F8+'Tableau a remplir'!G8+'Tableau a remplir'!H8+'Tableau a remplir'!I8)-('Tableau a remplir'!R8+'Tableau a remplir'!S8+'Tableau a remplir'!T8))</f>
        <v>-7.5</v>
      </c>
      <c r="H48" s="88">
        <f>(('Tableau a remplir'!G8+'Tableau a remplir'!H8+'Tableau a remplir'!F8)-('Tableau a remplir'!S8+'Tableau a remplir'!R8))</f>
        <v>-5</v>
      </c>
      <c r="I48" s="88">
        <f>('Tableau a remplir'!F8+'Tableau a remplir'!G8+'Tableau a remplir'!H8+(2*'Tableau a remplir'!I8))-('Tableau a remplir'!R8+'Tableau a remplir'!S8+(2*'Tableau a remplir'!T8))</f>
        <v>-10</v>
      </c>
    </row>
    <row r="49" spans="1:9" ht="15.75" x14ac:dyDescent="0.25">
      <c r="A49" s="88" t="s">
        <v>11</v>
      </c>
      <c r="B49" s="88">
        <f>'Tableau a remplir'!F9</f>
        <v>0</v>
      </c>
      <c r="C49" s="88">
        <f>'Tableau a remplir'!F9+'Tableau a remplir'!G9-'Tableau a remplir'!R9</f>
        <v>-2.5</v>
      </c>
      <c r="D49" s="88">
        <f>'Tableau a remplir'!F9+'Tableau a remplir'!G9-'Tableau a remplir'!R9+'Tableau a remplir'!H9-'Tableau a remplir'!S9</f>
        <v>-5</v>
      </c>
      <c r="E49" s="88">
        <f>'Tableau a remplir'!F9+'Tableau a remplir'!G9-'Tableau a remplir'!R9+'Tableau a remplir'!H9-'Tableau a remplir'!S9</f>
        <v>-5</v>
      </c>
      <c r="F49" s="88">
        <f>(('Tableau a remplir'!H9*2)+('Tableau a remplir'!G9*2)+'Tableau a remplir'!F9)-((2*'Tableau a remplir'!R9)+(2*'Tableau a remplir'!S9))</f>
        <v>-10</v>
      </c>
      <c r="G49" s="88">
        <f>(('Tableau a remplir'!F9+'Tableau a remplir'!G9+'Tableau a remplir'!H9+'Tableau a remplir'!I9)-('Tableau a remplir'!R9+'Tableau a remplir'!S9+'Tableau a remplir'!T9))</f>
        <v>-7.5</v>
      </c>
      <c r="H49" s="88">
        <f>(('Tableau a remplir'!G9+'Tableau a remplir'!H9+'Tableau a remplir'!F9)-('Tableau a remplir'!S9+'Tableau a remplir'!R9))</f>
        <v>-5</v>
      </c>
      <c r="I49" s="88">
        <f>('Tableau a remplir'!F9+'Tableau a remplir'!G9+'Tableau a remplir'!H9+(2*'Tableau a remplir'!I9))-('Tableau a remplir'!R9+'Tableau a remplir'!S9+(2*'Tableau a remplir'!T9))</f>
        <v>-10</v>
      </c>
    </row>
    <row r="50" spans="1:9" ht="15.75" x14ac:dyDescent="0.25">
      <c r="A50" s="88" t="s">
        <v>12</v>
      </c>
      <c r="B50" s="88">
        <f>'Tableau a remplir'!F10</f>
        <v>0</v>
      </c>
      <c r="C50" s="88">
        <f>'Tableau a remplir'!F10+'Tableau a remplir'!G10-'Tableau a remplir'!R10</f>
        <v>-2.5</v>
      </c>
      <c r="D50" s="88">
        <f>'Tableau a remplir'!F10+'Tableau a remplir'!G10-'Tableau a remplir'!R10+'Tableau a remplir'!H10-'Tableau a remplir'!S10</f>
        <v>-5</v>
      </c>
      <c r="E50" s="88">
        <f>'Tableau a remplir'!F10+'Tableau a remplir'!G10-'Tableau a remplir'!R10+'Tableau a remplir'!H10-'Tableau a remplir'!S10</f>
        <v>-5</v>
      </c>
      <c r="F50" s="88">
        <f>(('Tableau a remplir'!H10*2)+('Tableau a remplir'!G10*2)+'Tableau a remplir'!F10)-((2*'Tableau a remplir'!R10)+(2*'Tableau a remplir'!S10))</f>
        <v>-10</v>
      </c>
      <c r="G50" s="88">
        <f>(('Tableau a remplir'!F10+'Tableau a remplir'!G10+'Tableau a remplir'!H10+'Tableau a remplir'!I10)-('Tableau a remplir'!R10+'Tableau a remplir'!S10+'Tableau a remplir'!T10))</f>
        <v>-7.5</v>
      </c>
      <c r="H50" s="88">
        <f>(('Tableau a remplir'!G10+'Tableau a remplir'!H10+'Tableau a remplir'!F10)-('Tableau a remplir'!S10+'Tableau a remplir'!R10))</f>
        <v>-5</v>
      </c>
      <c r="I50" s="88">
        <f>('Tableau a remplir'!F10+'Tableau a remplir'!G10+'Tableau a remplir'!H10+(2*'Tableau a remplir'!I10))-('Tableau a remplir'!R10+'Tableau a remplir'!S10+(2*'Tableau a remplir'!T10))</f>
        <v>-10</v>
      </c>
    </row>
    <row r="51" spans="1:9" ht="15.75" x14ac:dyDescent="0.25">
      <c r="A51" s="88" t="s">
        <v>13</v>
      </c>
      <c r="B51" s="88">
        <f>'Tableau a remplir'!F11</f>
        <v>0</v>
      </c>
      <c r="C51" s="88">
        <f>'Tableau a remplir'!F11+'Tableau a remplir'!G11-'Tableau a remplir'!R11</f>
        <v>-2.5</v>
      </c>
      <c r="D51" s="88">
        <f>'Tableau a remplir'!F11+'Tableau a remplir'!G11-'Tableau a remplir'!R11+'Tableau a remplir'!H11-'Tableau a remplir'!S11</f>
        <v>-5</v>
      </c>
      <c r="E51" s="88">
        <f>'Tableau a remplir'!F11+'Tableau a remplir'!G11-'Tableau a remplir'!R11+'Tableau a remplir'!H11-'Tableau a remplir'!S11</f>
        <v>-5</v>
      </c>
      <c r="F51" s="88">
        <f>(('Tableau a remplir'!H11*2)+('Tableau a remplir'!G11*2)+'Tableau a remplir'!F11)-((2*'Tableau a remplir'!R11)+(2*'Tableau a remplir'!S11))</f>
        <v>-10</v>
      </c>
      <c r="G51" s="88">
        <f>(('Tableau a remplir'!F11+'Tableau a remplir'!G11+'Tableau a remplir'!H11+'Tableau a remplir'!I11)-('Tableau a remplir'!R11+'Tableau a remplir'!S11+'Tableau a remplir'!T11))</f>
        <v>-7.5</v>
      </c>
      <c r="H51" s="88">
        <f>(('Tableau a remplir'!G11+'Tableau a remplir'!H11+'Tableau a remplir'!F11)-('Tableau a remplir'!S11+'Tableau a remplir'!R11))</f>
        <v>-5</v>
      </c>
      <c r="I51" s="88">
        <f>('Tableau a remplir'!F11+'Tableau a remplir'!G11+'Tableau a remplir'!H11+(2*'Tableau a remplir'!I11))-('Tableau a remplir'!R11+'Tableau a remplir'!S11+(2*'Tableau a remplir'!T11))</f>
        <v>-10</v>
      </c>
    </row>
    <row r="52" spans="1:9" ht="15.75" x14ac:dyDescent="0.25">
      <c r="A52" s="88" t="s">
        <v>81</v>
      </c>
      <c r="B52" s="88">
        <f>'Tableau a remplir'!F12</f>
        <v>0</v>
      </c>
      <c r="C52" s="88">
        <f>'Tableau a remplir'!F12+'Tableau a remplir'!G12-'Tableau a remplir'!R12</f>
        <v>-2.5</v>
      </c>
      <c r="D52" s="88">
        <f>'Tableau a remplir'!F12+'Tableau a remplir'!G12-'Tableau a remplir'!R12+'Tableau a remplir'!H12-'Tableau a remplir'!S12</f>
        <v>-5</v>
      </c>
      <c r="E52" s="88">
        <f>'Tableau a remplir'!F12+'Tableau a remplir'!G12-'Tableau a remplir'!R12+'Tableau a remplir'!H12-'Tableau a remplir'!S12</f>
        <v>-5</v>
      </c>
      <c r="F52" s="88">
        <f>(('Tableau a remplir'!H12*2)+('Tableau a remplir'!G12*2)+'Tableau a remplir'!F12)-((2*'Tableau a remplir'!R12)+(2*'Tableau a remplir'!S12))</f>
        <v>-10</v>
      </c>
      <c r="G52" s="88">
        <f>(('Tableau a remplir'!F12+'Tableau a remplir'!G12+'Tableau a remplir'!H12+'Tableau a remplir'!I12)-('Tableau a remplir'!R12+'Tableau a remplir'!S12+'Tableau a remplir'!T12))</f>
        <v>-7.5</v>
      </c>
      <c r="H52" s="88">
        <f>(('Tableau a remplir'!G12+'Tableau a remplir'!H12+'Tableau a remplir'!F12)-('Tableau a remplir'!S12+'Tableau a remplir'!R12))</f>
        <v>-5</v>
      </c>
      <c r="I52" s="88">
        <f>('Tableau a remplir'!F12+'Tableau a remplir'!G12+'Tableau a remplir'!H12+(2*'Tableau a remplir'!I12))-('Tableau a remplir'!R12+'Tableau a remplir'!S12+(2*'Tableau a remplir'!T12))</f>
        <v>-10</v>
      </c>
    </row>
    <row r="53" spans="1:9" ht="15.75" x14ac:dyDescent="0.25">
      <c r="A53" s="88" t="s">
        <v>82</v>
      </c>
      <c r="B53" s="88">
        <f>'Tableau a remplir'!F13</f>
        <v>0</v>
      </c>
      <c r="C53" s="88">
        <f>'Tableau a remplir'!F13+'Tableau a remplir'!G13-'Tableau a remplir'!R13</f>
        <v>-2.5</v>
      </c>
      <c r="D53" s="88">
        <f>'Tableau a remplir'!F13+'Tableau a remplir'!G13-'Tableau a remplir'!R13+'Tableau a remplir'!H13-'Tableau a remplir'!S13</f>
        <v>-5</v>
      </c>
      <c r="E53" s="88">
        <f>'Tableau a remplir'!F13+'Tableau a remplir'!G13-'Tableau a remplir'!R13+'Tableau a remplir'!H13-'Tableau a remplir'!S13</f>
        <v>-5</v>
      </c>
      <c r="F53" s="88">
        <f>(('Tableau a remplir'!H13*2)+('Tableau a remplir'!G13*2)+'Tableau a remplir'!F13)-((2*'Tableau a remplir'!R13)+(2*'Tableau a remplir'!S13))</f>
        <v>-10</v>
      </c>
      <c r="G53" s="88">
        <f>(('Tableau a remplir'!F13+'Tableau a remplir'!G13+'Tableau a remplir'!H13+'Tableau a remplir'!I13)-('Tableau a remplir'!R13+'Tableau a remplir'!S13+'Tableau a remplir'!T13))</f>
        <v>-7.5</v>
      </c>
      <c r="H53" s="88">
        <f>(('Tableau a remplir'!G13+'Tableau a remplir'!H13+'Tableau a remplir'!F13)-('Tableau a remplir'!S13+'Tableau a remplir'!R13))</f>
        <v>-5</v>
      </c>
      <c r="I53" s="88">
        <f>('Tableau a remplir'!F13+'Tableau a remplir'!G13+'Tableau a remplir'!H13+(2*'Tableau a remplir'!I13))-('Tableau a remplir'!R13+'Tableau a remplir'!S13+(2*'Tableau a remplir'!T13))</f>
        <v>-10</v>
      </c>
    </row>
    <row r="54" spans="1:9" ht="15.75" x14ac:dyDescent="0.25">
      <c r="A54" s="88" t="s">
        <v>83</v>
      </c>
      <c r="B54" s="88">
        <f>'Tableau a remplir'!F14</f>
        <v>0</v>
      </c>
      <c r="C54" s="88">
        <f>'Tableau a remplir'!F14+'Tableau a remplir'!G14-'Tableau a remplir'!R14</f>
        <v>-2.5</v>
      </c>
      <c r="D54" s="88">
        <f>'Tableau a remplir'!F14+'Tableau a remplir'!G14-'Tableau a remplir'!R14+'Tableau a remplir'!H14-'Tableau a remplir'!S14</f>
        <v>-5</v>
      </c>
      <c r="E54" s="88">
        <f>'Tableau a remplir'!F14+'Tableau a remplir'!G14-'Tableau a remplir'!R14+'Tableau a remplir'!H14-'Tableau a remplir'!S14</f>
        <v>-5</v>
      </c>
      <c r="F54" s="88">
        <f>(('Tableau a remplir'!H14*2)+('Tableau a remplir'!G14*2)+'Tableau a remplir'!F14)-((2*'Tableau a remplir'!R14)+(2*'Tableau a remplir'!S14))</f>
        <v>-10</v>
      </c>
      <c r="G54" s="88">
        <f>(('Tableau a remplir'!F14+'Tableau a remplir'!G14+'Tableau a remplir'!H14+'Tableau a remplir'!I14)-('Tableau a remplir'!R14+'Tableau a remplir'!S14+'Tableau a remplir'!T14))</f>
        <v>-7.5</v>
      </c>
      <c r="H54" s="88">
        <f>(('Tableau a remplir'!G14+'Tableau a remplir'!H14+'Tableau a remplir'!F14)-('Tableau a remplir'!S14+'Tableau a remplir'!R14))</f>
        <v>-5</v>
      </c>
      <c r="I54" s="88">
        <f>('Tableau a remplir'!F14+'Tableau a remplir'!G14+'Tableau a remplir'!H14+(2*'Tableau a remplir'!I14))-('Tableau a remplir'!R14+'Tableau a remplir'!S14+(2*'Tableau a remplir'!T14))</f>
        <v>-10</v>
      </c>
    </row>
    <row r="55" spans="1:9" ht="15.75" x14ac:dyDescent="0.25">
      <c r="A55" s="88" t="s">
        <v>84</v>
      </c>
      <c r="B55" s="88">
        <f>'Tableau a remplir'!F15</f>
        <v>0</v>
      </c>
      <c r="C55" s="88">
        <f>'Tableau a remplir'!F15+'Tableau a remplir'!G15-'Tableau a remplir'!R15</f>
        <v>-2.5</v>
      </c>
      <c r="D55" s="88">
        <f>'Tableau a remplir'!F15+'Tableau a remplir'!G15-'Tableau a remplir'!R15+'Tableau a remplir'!H15-'Tableau a remplir'!S15</f>
        <v>-5</v>
      </c>
      <c r="E55" s="88">
        <f>'Tableau a remplir'!F15+'Tableau a remplir'!G15-'Tableau a remplir'!R15+'Tableau a remplir'!H15-'Tableau a remplir'!S15</f>
        <v>-5</v>
      </c>
      <c r="F55" s="88">
        <f>(('Tableau a remplir'!H15*2)+('Tableau a remplir'!G15*2)+'Tableau a remplir'!F15)-((2*'Tableau a remplir'!R15)+(2*'Tableau a remplir'!S15))</f>
        <v>-10</v>
      </c>
      <c r="G55" s="88">
        <f>(('Tableau a remplir'!F15+'Tableau a remplir'!G15+'Tableau a remplir'!H15+'Tableau a remplir'!I15)-('Tableau a remplir'!R15+'Tableau a remplir'!S15+'Tableau a remplir'!T15))</f>
        <v>-7.5</v>
      </c>
      <c r="H55" s="88">
        <f>(('Tableau a remplir'!G15+'Tableau a remplir'!H15+'Tableau a remplir'!F15)-('Tableau a remplir'!S15+'Tableau a remplir'!R15))</f>
        <v>-5</v>
      </c>
      <c r="I55" s="88">
        <f>('Tableau a remplir'!F15+'Tableau a remplir'!G15+'Tableau a remplir'!H15+(2*'Tableau a remplir'!I15))-('Tableau a remplir'!R15+'Tableau a remplir'!S15+(2*'Tableau a remplir'!T15))</f>
        <v>-10</v>
      </c>
    </row>
    <row r="56" spans="1:9" ht="15.75" x14ac:dyDescent="0.25">
      <c r="A56" s="88" t="s">
        <v>85</v>
      </c>
      <c r="B56" s="88">
        <f>'Tableau a remplir'!F16</f>
        <v>0</v>
      </c>
      <c r="C56" s="88">
        <f>'Tableau a remplir'!F16+'Tableau a remplir'!G16-'Tableau a remplir'!R16</f>
        <v>-2.5</v>
      </c>
      <c r="D56" s="88">
        <f>'Tableau a remplir'!F16+'Tableau a remplir'!G16-'Tableau a remplir'!R16+'Tableau a remplir'!H16-'Tableau a remplir'!S16</f>
        <v>-5</v>
      </c>
      <c r="E56" s="88">
        <f>'Tableau a remplir'!F16+'Tableau a remplir'!G16-'Tableau a remplir'!R16+'Tableau a remplir'!H16-'Tableau a remplir'!S16</f>
        <v>-5</v>
      </c>
      <c r="F56" s="88">
        <f>(('Tableau a remplir'!H16*2)+('Tableau a remplir'!G16*2)+'Tableau a remplir'!F16)-((2*'Tableau a remplir'!R16)+(2*'Tableau a remplir'!S16))</f>
        <v>-10</v>
      </c>
      <c r="G56" s="88">
        <f>(('Tableau a remplir'!F16+'Tableau a remplir'!G16+'Tableau a remplir'!H16+'Tableau a remplir'!I16)-('Tableau a remplir'!R16+'Tableau a remplir'!S16+'Tableau a remplir'!T16))</f>
        <v>-7.5</v>
      </c>
      <c r="H56" s="88">
        <f>(('Tableau a remplir'!G16+'Tableau a remplir'!H16+'Tableau a remplir'!F16)-('Tableau a remplir'!S16+'Tableau a remplir'!R16))</f>
        <v>-5</v>
      </c>
      <c r="I56" s="88">
        <f>('Tableau a remplir'!F16+'Tableau a remplir'!G16+'Tableau a remplir'!H16+(2*'Tableau a remplir'!I16))-('Tableau a remplir'!R16+'Tableau a remplir'!S16+(2*'Tableau a remplir'!T16))</f>
        <v>-10</v>
      </c>
    </row>
    <row r="57" spans="1:9" ht="15.75" x14ac:dyDescent="0.25">
      <c r="A57" s="88" t="s">
        <v>86</v>
      </c>
      <c r="B57" s="88">
        <f>'Tableau a remplir'!F17</f>
        <v>0</v>
      </c>
      <c r="C57" s="88">
        <f>'Tableau a remplir'!F17+'Tableau a remplir'!G17-'Tableau a remplir'!R17</f>
        <v>-2.5</v>
      </c>
      <c r="D57" s="88">
        <f>'Tableau a remplir'!F17+'Tableau a remplir'!G17-'Tableau a remplir'!R17+'Tableau a remplir'!H17-'Tableau a remplir'!S17</f>
        <v>-5</v>
      </c>
      <c r="E57" s="88">
        <f>'Tableau a remplir'!F17+'Tableau a remplir'!G17-'Tableau a remplir'!R17+'Tableau a remplir'!H17-'Tableau a remplir'!S17</f>
        <v>-5</v>
      </c>
      <c r="F57" s="88">
        <f>(('Tableau a remplir'!H17*2)+('Tableau a remplir'!G17*2)+'Tableau a remplir'!F17)-((2*'Tableau a remplir'!R17)+(2*'Tableau a remplir'!S17))</f>
        <v>-10</v>
      </c>
      <c r="G57" s="88">
        <f>(('Tableau a remplir'!F17+'Tableau a remplir'!G17+'Tableau a remplir'!H17+'Tableau a remplir'!I17)-('Tableau a remplir'!R17+'Tableau a remplir'!S17+'Tableau a remplir'!T17))</f>
        <v>-7.5</v>
      </c>
      <c r="H57" s="88">
        <f>(('Tableau a remplir'!G17+'Tableau a remplir'!H17+'Tableau a remplir'!F17)-('Tableau a remplir'!S17+'Tableau a remplir'!R17))</f>
        <v>-5</v>
      </c>
      <c r="I57" s="88">
        <f>('Tableau a remplir'!F17+'Tableau a remplir'!G17+'Tableau a remplir'!H17+(2*'Tableau a remplir'!I17))-('Tableau a remplir'!R17+'Tableau a remplir'!S17+(2*'Tableau a remplir'!T17))</f>
        <v>-10</v>
      </c>
    </row>
    <row r="58" spans="1:9" ht="15.75" x14ac:dyDescent="0.25">
      <c r="A58" s="88" t="s">
        <v>87</v>
      </c>
      <c r="B58" s="88">
        <f>'Tableau a remplir'!F18</f>
        <v>0</v>
      </c>
      <c r="C58" s="88">
        <f>'Tableau a remplir'!F18+'Tableau a remplir'!G18-'Tableau a remplir'!R18</f>
        <v>-2.5</v>
      </c>
      <c r="D58" s="88">
        <f>'Tableau a remplir'!F18+'Tableau a remplir'!G18-'Tableau a remplir'!R18+'Tableau a remplir'!H18-'Tableau a remplir'!S18</f>
        <v>-5</v>
      </c>
      <c r="E58" s="88">
        <f>'Tableau a remplir'!F18+'Tableau a remplir'!G18-'Tableau a remplir'!R18+'Tableau a remplir'!H18-'Tableau a remplir'!S18</f>
        <v>-5</v>
      </c>
      <c r="F58" s="88">
        <f>(('Tableau a remplir'!H18*2)+('Tableau a remplir'!G18*2)+'Tableau a remplir'!F18)-((2*'Tableau a remplir'!R18)+(2*'Tableau a remplir'!S18))</f>
        <v>-10</v>
      </c>
      <c r="G58" s="88">
        <f>(('Tableau a remplir'!F18+'Tableau a remplir'!G18+'Tableau a remplir'!H18+'Tableau a remplir'!I18)-('Tableau a remplir'!R18+'Tableau a remplir'!S18+'Tableau a remplir'!T18))</f>
        <v>-7.5</v>
      </c>
      <c r="H58" s="88">
        <f>(('Tableau a remplir'!G18+'Tableau a remplir'!H18+'Tableau a remplir'!F18)-('Tableau a remplir'!S18+'Tableau a remplir'!R18))</f>
        <v>-5</v>
      </c>
      <c r="I58" s="88">
        <f>('Tableau a remplir'!F18+'Tableau a remplir'!G18+'Tableau a remplir'!H18+(2*'Tableau a remplir'!I18))-('Tableau a remplir'!R18+'Tableau a remplir'!S18+(2*'Tableau a remplir'!T18))</f>
        <v>-10</v>
      </c>
    </row>
    <row r="59" spans="1:9" ht="15.75" x14ac:dyDescent="0.25">
      <c r="A59" s="88" t="s">
        <v>88</v>
      </c>
      <c r="B59" s="88">
        <f>'Tableau a remplir'!F19</f>
        <v>0</v>
      </c>
      <c r="C59" s="88">
        <f>'Tableau a remplir'!F19+'Tableau a remplir'!G19-'Tableau a remplir'!R19</f>
        <v>-2.5</v>
      </c>
      <c r="D59" s="88">
        <f>'Tableau a remplir'!F19+'Tableau a remplir'!G19-'Tableau a remplir'!R19+'Tableau a remplir'!H19-'Tableau a remplir'!S19</f>
        <v>-5</v>
      </c>
      <c r="E59" s="88">
        <f>'Tableau a remplir'!F19+'Tableau a remplir'!G19-'Tableau a remplir'!R19+'Tableau a remplir'!H19-'Tableau a remplir'!S19</f>
        <v>-5</v>
      </c>
      <c r="F59" s="88">
        <f>(('Tableau a remplir'!H19*2)+('Tableau a remplir'!G19*2)+'Tableau a remplir'!F19)-((2*'Tableau a remplir'!R19)+(2*'Tableau a remplir'!S19))</f>
        <v>-10</v>
      </c>
      <c r="G59" s="88">
        <f>(('Tableau a remplir'!F19+'Tableau a remplir'!G19+'Tableau a remplir'!H19+'Tableau a remplir'!I19)-('Tableau a remplir'!R19+'Tableau a remplir'!S19+'Tableau a remplir'!T19))</f>
        <v>-7.5</v>
      </c>
      <c r="H59" s="88">
        <f>(('Tableau a remplir'!G19+'Tableau a remplir'!H19+'Tableau a remplir'!F19)-('Tableau a remplir'!S19+'Tableau a remplir'!R19))</f>
        <v>-5</v>
      </c>
      <c r="I59" s="88">
        <f>('Tableau a remplir'!F19+'Tableau a remplir'!G19+'Tableau a remplir'!H19+(2*'Tableau a remplir'!I19))-('Tableau a remplir'!R19+'Tableau a remplir'!S19+(2*'Tableau a remplir'!T19))</f>
        <v>-10</v>
      </c>
    </row>
    <row r="60" spans="1:9" ht="15.75" x14ac:dyDescent="0.25">
      <c r="A60" s="88" t="s">
        <v>89</v>
      </c>
      <c r="B60" s="88">
        <f>'Tableau a remplir'!F20</f>
        <v>0</v>
      </c>
      <c r="C60" s="88">
        <f>'Tableau a remplir'!F20+'Tableau a remplir'!G20-'Tableau a remplir'!R20</f>
        <v>-2.5</v>
      </c>
      <c r="D60" s="88">
        <f>'Tableau a remplir'!F20+'Tableau a remplir'!G20-'Tableau a remplir'!R20+'Tableau a remplir'!H20-'Tableau a remplir'!S20</f>
        <v>-5</v>
      </c>
      <c r="E60" s="88">
        <f>'Tableau a remplir'!F20+'Tableau a remplir'!G20-'Tableau a remplir'!R20+'Tableau a remplir'!H20-'Tableau a remplir'!S20</f>
        <v>-5</v>
      </c>
      <c r="F60" s="88">
        <f>(('Tableau a remplir'!H20*2)+('Tableau a remplir'!G20*2)+'Tableau a remplir'!F20)-((2*'Tableau a remplir'!R20)+(2*'Tableau a remplir'!S20))</f>
        <v>-10</v>
      </c>
      <c r="G60" s="88">
        <f>(('Tableau a remplir'!F20+'Tableau a remplir'!G20+'Tableau a remplir'!H20+'Tableau a remplir'!I20)-('Tableau a remplir'!R20+'Tableau a remplir'!S20+'Tableau a remplir'!T20))</f>
        <v>-7.5</v>
      </c>
      <c r="H60" s="88">
        <f>(('Tableau a remplir'!G20+'Tableau a remplir'!H20+'Tableau a remplir'!F20)-('Tableau a remplir'!S20+'Tableau a remplir'!R20))</f>
        <v>-5</v>
      </c>
      <c r="I60" s="88">
        <f>('Tableau a remplir'!F20+'Tableau a remplir'!G20+'Tableau a remplir'!H20+(2*'Tableau a remplir'!I20))-('Tableau a remplir'!R20+'Tableau a remplir'!S20+(2*'Tableau a remplir'!T20))</f>
        <v>-10</v>
      </c>
    </row>
    <row r="61" spans="1:9" ht="15.75" x14ac:dyDescent="0.25">
      <c r="A61" s="88" t="s">
        <v>90</v>
      </c>
      <c r="B61" s="88">
        <f>'Tableau a remplir'!F21</f>
        <v>0</v>
      </c>
      <c r="C61" s="88">
        <f>'Tableau a remplir'!F21+'Tableau a remplir'!G21-'Tableau a remplir'!R21</f>
        <v>-2.5</v>
      </c>
      <c r="D61" s="88">
        <f>'Tableau a remplir'!F21+'Tableau a remplir'!G21-'Tableau a remplir'!R21+'Tableau a remplir'!H21-'Tableau a remplir'!S21</f>
        <v>-5</v>
      </c>
      <c r="E61" s="88">
        <f>'Tableau a remplir'!F21+'Tableau a remplir'!G21-'Tableau a remplir'!R21+'Tableau a remplir'!H21-'Tableau a remplir'!S21</f>
        <v>-5</v>
      </c>
      <c r="F61" s="88">
        <f>(('Tableau a remplir'!H21*2)+('Tableau a remplir'!G21*2)+'Tableau a remplir'!F21)-((2*'Tableau a remplir'!R21)+(2*'Tableau a remplir'!S21))</f>
        <v>-10</v>
      </c>
      <c r="G61" s="88">
        <f>(('Tableau a remplir'!F21+'Tableau a remplir'!G21+'Tableau a remplir'!H21+'Tableau a remplir'!I21)-('Tableau a remplir'!R21+'Tableau a remplir'!S21+'Tableau a remplir'!T21))</f>
        <v>-7.5</v>
      </c>
      <c r="H61" s="88">
        <f>(('Tableau a remplir'!G21+'Tableau a remplir'!H21+'Tableau a remplir'!F21)-('Tableau a remplir'!S21+'Tableau a remplir'!R21))</f>
        <v>-5</v>
      </c>
      <c r="I61" s="88">
        <f>('Tableau a remplir'!F21+'Tableau a remplir'!G21+'Tableau a remplir'!H21+(2*'Tableau a remplir'!I21))-('Tableau a remplir'!R21+'Tableau a remplir'!S21+(2*'Tableau a remplir'!T21))</f>
        <v>-10</v>
      </c>
    </row>
    <row r="62" spans="1:9" ht="15.75" x14ac:dyDescent="0.25">
      <c r="A62" s="88" t="s">
        <v>91</v>
      </c>
      <c r="B62" s="88">
        <f>'Tableau a remplir'!F22</f>
        <v>0</v>
      </c>
      <c r="C62" s="88">
        <f>'Tableau a remplir'!F22+'Tableau a remplir'!G22-'Tableau a remplir'!R22</f>
        <v>-2.5</v>
      </c>
      <c r="D62" s="88">
        <f>'Tableau a remplir'!F22+'Tableau a remplir'!G22-'Tableau a remplir'!R22+'Tableau a remplir'!H22-'Tableau a remplir'!S22</f>
        <v>-5</v>
      </c>
      <c r="E62" s="88">
        <f>'Tableau a remplir'!F22+'Tableau a remplir'!G22-'Tableau a remplir'!R22+'Tableau a remplir'!H22-'Tableau a remplir'!S22</f>
        <v>-5</v>
      </c>
      <c r="F62" s="88">
        <f>(('Tableau a remplir'!H22*2)+('Tableau a remplir'!G22*2)+'Tableau a remplir'!F22)-((2*'Tableau a remplir'!R22)+(2*'Tableau a remplir'!S22))</f>
        <v>-10</v>
      </c>
      <c r="G62" s="88">
        <f>(('Tableau a remplir'!F22+'Tableau a remplir'!G22+'Tableau a remplir'!H22+'Tableau a remplir'!I22)-('Tableau a remplir'!R22+'Tableau a remplir'!S22+'Tableau a remplir'!T22))</f>
        <v>-7.5</v>
      </c>
      <c r="H62" s="88">
        <f>(('Tableau a remplir'!G22+'Tableau a remplir'!H22+'Tableau a remplir'!F22)-('Tableau a remplir'!S22+'Tableau a remplir'!R22))</f>
        <v>-5</v>
      </c>
      <c r="I62" s="88">
        <f>('Tableau a remplir'!F22+'Tableau a remplir'!G22+'Tableau a remplir'!H22+(2*'Tableau a remplir'!I22))-('Tableau a remplir'!R22+'Tableau a remplir'!S22+(2*'Tableau a remplir'!T22))</f>
        <v>-10</v>
      </c>
    </row>
    <row r="63" spans="1:9" ht="15.75" x14ac:dyDescent="0.25">
      <c r="A63" s="88" t="s">
        <v>92</v>
      </c>
      <c r="B63" s="88">
        <f>'Tableau a remplir'!F23</f>
        <v>0</v>
      </c>
      <c r="C63" s="88">
        <f>'Tableau a remplir'!F23+'Tableau a remplir'!G23-'Tableau a remplir'!R23</f>
        <v>-2.5</v>
      </c>
      <c r="D63" s="88">
        <f>'Tableau a remplir'!F23+'Tableau a remplir'!G23-'Tableau a remplir'!R23+'Tableau a remplir'!H23-'Tableau a remplir'!S23</f>
        <v>-5</v>
      </c>
      <c r="E63" s="88">
        <f>'Tableau a remplir'!F23+'Tableau a remplir'!G23-'Tableau a remplir'!R23+'Tableau a remplir'!H23-'Tableau a remplir'!S23</f>
        <v>-5</v>
      </c>
      <c r="F63" s="88">
        <f>(('Tableau a remplir'!H23*2)+('Tableau a remplir'!G23*2)+'Tableau a remplir'!F23)-((2*'Tableau a remplir'!R23)+(2*'Tableau a remplir'!S23))</f>
        <v>-10</v>
      </c>
      <c r="G63" s="88">
        <f>(('Tableau a remplir'!F23+'Tableau a remplir'!G23+'Tableau a remplir'!H23+'Tableau a remplir'!I23)-('Tableau a remplir'!R23+'Tableau a remplir'!S23+'Tableau a remplir'!T23))</f>
        <v>-7.5</v>
      </c>
      <c r="H63" s="88">
        <f>(('Tableau a remplir'!G23+'Tableau a remplir'!H23+'Tableau a remplir'!F23)-('Tableau a remplir'!S23+'Tableau a remplir'!R23))</f>
        <v>-5</v>
      </c>
      <c r="I63" s="88">
        <f>('Tableau a remplir'!F23+'Tableau a remplir'!G23+'Tableau a remplir'!H23+(2*'Tableau a remplir'!I23))-('Tableau a remplir'!R23+'Tableau a remplir'!S23+(2*'Tableau a remplir'!T23))</f>
        <v>-10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D22"/>
  <sheetViews>
    <sheetView workbookViewId="0">
      <selection activeCell="B39" sqref="B39"/>
    </sheetView>
  </sheetViews>
  <sheetFormatPr baseColWidth="10" defaultRowHeight="15" x14ac:dyDescent="0.25"/>
  <cols>
    <col min="6" max="6" width="11.375" style="95"/>
  </cols>
  <sheetData>
    <row r="1" spans="1:30" ht="24.75" thickTop="1" thickBot="1" x14ac:dyDescent="0.4">
      <c r="A1" s="233" t="s">
        <v>40</v>
      </c>
      <c r="B1" s="234"/>
      <c r="C1" s="234"/>
      <c r="D1" s="234"/>
      <c r="E1" s="234"/>
      <c r="F1" s="234"/>
      <c r="G1" s="234"/>
      <c r="H1" s="235"/>
      <c r="L1" s="236" t="s">
        <v>39</v>
      </c>
      <c r="M1" s="237"/>
      <c r="N1" s="237"/>
      <c r="O1" s="237"/>
      <c r="P1" s="237"/>
      <c r="Q1" s="237"/>
      <c r="R1" s="237"/>
      <c r="S1" s="238"/>
      <c r="W1" s="230" t="s">
        <v>112</v>
      </c>
      <c r="X1" s="231"/>
      <c r="Y1" s="231"/>
      <c r="Z1" s="231"/>
      <c r="AA1" s="231"/>
      <c r="AB1" s="231"/>
      <c r="AC1" s="231"/>
      <c r="AD1" s="232"/>
    </row>
    <row r="2" spans="1:30" ht="16.5" thickTop="1" thickBot="1" x14ac:dyDescent="0.3">
      <c r="A2" s="93"/>
      <c r="B2" s="107">
        <v>0.75</v>
      </c>
      <c r="C2" s="100">
        <v>1</v>
      </c>
      <c r="D2" s="100">
        <v>1.5</v>
      </c>
      <c r="E2" s="100">
        <v>2</v>
      </c>
      <c r="F2" s="100">
        <v>2.5</v>
      </c>
      <c r="G2" s="100">
        <v>3</v>
      </c>
      <c r="H2" s="94">
        <v>4</v>
      </c>
      <c r="L2" s="93"/>
      <c r="M2" s="107">
        <v>0.75</v>
      </c>
      <c r="N2" s="100">
        <v>1</v>
      </c>
      <c r="O2" s="100">
        <v>1.5</v>
      </c>
      <c r="P2" s="100">
        <v>2</v>
      </c>
      <c r="Q2" s="100">
        <v>2.5</v>
      </c>
      <c r="R2" s="100">
        <v>3</v>
      </c>
      <c r="S2" s="94">
        <v>4</v>
      </c>
      <c r="W2" s="6"/>
      <c r="X2" s="98">
        <v>0.75</v>
      </c>
      <c r="Y2" s="97">
        <v>1</v>
      </c>
      <c r="Z2" s="97">
        <v>1.5</v>
      </c>
      <c r="AA2" s="97">
        <v>2</v>
      </c>
      <c r="AB2" s="97">
        <v>2.5</v>
      </c>
      <c r="AC2" s="97">
        <v>3</v>
      </c>
      <c r="AD2" s="11">
        <v>4</v>
      </c>
    </row>
    <row r="3" spans="1:30" ht="15.75" thickBot="1" x14ac:dyDescent="0.3">
      <c r="A3" s="93">
        <v>45</v>
      </c>
      <c r="B3" s="108" t="s">
        <v>111</v>
      </c>
      <c r="C3" s="108" t="s">
        <v>111</v>
      </c>
      <c r="D3" s="108" t="s">
        <v>111</v>
      </c>
      <c r="E3" s="108" t="s">
        <v>111</v>
      </c>
      <c r="F3" s="108" t="s">
        <v>111</v>
      </c>
      <c r="G3" s="108" t="s">
        <v>111</v>
      </c>
      <c r="H3" s="109" t="s">
        <v>111</v>
      </c>
      <c r="L3" s="93">
        <v>45</v>
      </c>
      <c r="M3" s="107" t="s">
        <v>111</v>
      </c>
      <c r="N3" s="100" t="s">
        <v>111</v>
      </c>
      <c r="O3" s="100" t="s">
        <v>111</v>
      </c>
      <c r="P3" s="100" t="s">
        <v>111</v>
      </c>
      <c r="Q3" s="100" t="s">
        <v>111</v>
      </c>
      <c r="R3" s="100" t="s">
        <v>111</v>
      </c>
      <c r="S3" s="94" t="s">
        <v>111</v>
      </c>
      <c r="W3" s="93">
        <v>45</v>
      </c>
      <c r="X3" s="107" t="s">
        <v>111</v>
      </c>
      <c r="Y3" s="100" t="s">
        <v>111</v>
      </c>
      <c r="Z3" s="100" t="s">
        <v>111</v>
      </c>
      <c r="AA3" s="100" t="s">
        <v>111</v>
      </c>
      <c r="AB3" s="100" t="s">
        <v>111</v>
      </c>
      <c r="AC3" s="100" t="s">
        <v>111</v>
      </c>
      <c r="AD3" s="94" t="s">
        <v>111</v>
      </c>
    </row>
    <row r="4" spans="1:30" ht="15.75" thickBot="1" x14ac:dyDescent="0.3">
      <c r="A4" s="93">
        <v>50</v>
      </c>
      <c r="B4" s="108" t="s">
        <v>111</v>
      </c>
      <c r="C4" s="108" t="s">
        <v>111</v>
      </c>
      <c r="D4" s="108" t="s">
        <v>111</v>
      </c>
      <c r="E4" s="108" t="s">
        <v>111</v>
      </c>
      <c r="F4" s="108" t="s">
        <v>111</v>
      </c>
      <c r="G4" s="108" t="s">
        <v>111</v>
      </c>
      <c r="H4" s="109" t="s">
        <v>111</v>
      </c>
      <c r="L4" s="93">
        <v>50</v>
      </c>
      <c r="M4" s="107" t="s">
        <v>111</v>
      </c>
      <c r="N4" s="100" t="s">
        <v>111</v>
      </c>
      <c r="O4" s="100" t="s">
        <v>111</v>
      </c>
      <c r="P4" s="100" t="s">
        <v>111</v>
      </c>
      <c r="Q4" s="100" t="s">
        <v>111</v>
      </c>
      <c r="R4" s="100" t="s">
        <v>111</v>
      </c>
      <c r="S4" s="94" t="s">
        <v>111</v>
      </c>
      <c r="W4" s="93">
        <v>50</v>
      </c>
      <c r="X4" s="107" t="s">
        <v>111</v>
      </c>
      <c r="Y4" s="100" t="s">
        <v>111</v>
      </c>
      <c r="Z4" s="100" t="s">
        <v>111</v>
      </c>
      <c r="AA4" s="100" t="s">
        <v>111</v>
      </c>
      <c r="AB4" s="100" t="s">
        <v>111</v>
      </c>
      <c r="AC4" s="100" t="s">
        <v>111</v>
      </c>
      <c r="AD4" s="94" t="s">
        <v>111</v>
      </c>
    </row>
    <row r="5" spans="1:30" ht="15.75" thickBot="1" x14ac:dyDescent="0.3">
      <c r="A5" s="93">
        <v>55</v>
      </c>
      <c r="B5" s="108" t="s">
        <v>111</v>
      </c>
      <c r="C5" s="108" t="s">
        <v>111</v>
      </c>
      <c r="D5" s="108" t="s">
        <v>111</v>
      </c>
      <c r="E5" s="108" t="s">
        <v>111</v>
      </c>
      <c r="F5" s="108" t="s">
        <v>111</v>
      </c>
      <c r="G5" s="108" t="s">
        <v>111</v>
      </c>
      <c r="H5" s="109" t="s">
        <v>111</v>
      </c>
      <c r="L5" s="93">
        <v>55</v>
      </c>
      <c r="M5" s="107" t="s">
        <v>111</v>
      </c>
      <c r="N5" s="100" t="s">
        <v>111</v>
      </c>
      <c r="O5" s="100" t="s">
        <v>111</v>
      </c>
      <c r="P5" s="100" t="s">
        <v>111</v>
      </c>
      <c r="Q5" s="100" t="s">
        <v>111</v>
      </c>
      <c r="R5" s="100" t="s">
        <v>111</v>
      </c>
      <c r="S5" s="94" t="s">
        <v>111</v>
      </c>
      <c r="W5" s="93">
        <v>55</v>
      </c>
      <c r="X5" s="107" t="s">
        <v>111</v>
      </c>
      <c r="Y5" s="100" t="s">
        <v>111</v>
      </c>
      <c r="Z5" s="100" t="s">
        <v>111</v>
      </c>
      <c r="AA5" s="100" t="s">
        <v>111</v>
      </c>
      <c r="AB5" s="100" t="s">
        <v>111</v>
      </c>
      <c r="AC5" s="100" t="s">
        <v>111</v>
      </c>
      <c r="AD5" s="94" t="s">
        <v>111</v>
      </c>
    </row>
    <row r="6" spans="1:30" ht="15.75" thickBot="1" x14ac:dyDescent="0.3">
      <c r="A6" s="7">
        <v>60</v>
      </c>
      <c r="B6" s="105">
        <v>0.8</v>
      </c>
      <c r="C6" s="105">
        <v>1.4</v>
      </c>
      <c r="D6" s="105">
        <v>1.8</v>
      </c>
      <c r="E6" s="105">
        <v>2.2000000000000002</v>
      </c>
      <c r="F6" s="105">
        <v>2.6</v>
      </c>
      <c r="G6" s="105">
        <v>3</v>
      </c>
      <c r="H6" s="103">
        <v>4</v>
      </c>
      <c r="L6" s="7">
        <v>60</v>
      </c>
      <c r="M6" s="96">
        <v>0.8</v>
      </c>
      <c r="N6" s="105">
        <v>1</v>
      </c>
      <c r="O6" s="105">
        <v>1.5</v>
      </c>
      <c r="P6" s="105">
        <v>1.9</v>
      </c>
      <c r="Q6" s="105">
        <v>2.2999999999999998</v>
      </c>
      <c r="R6" s="105">
        <v>2.7</v>
      </c>
      <c r="S6" s="103">
        <v>3.5</v>
      </c>
      <c r="W6" s="7">
        <v>60</v>
      </c>
      <c r="X6" s="96" t="s">
        <v>111</v>
      </c>
      <c r="Y6" s="105">
        <v>1.4</v>
      </c>
      <c r="Z6" s="105">
        <v>2</v>
      </c>
      <c r="AA6" s="105">
        <v>2.5</v>
      </c>
      <c r="AB6" s="96">
        <v>2.8</v>
      </c>
      <c r="AC6" s="96">
        <v>3.1</v>
      </c>
      <c r="AD6" s="8" t="s">
        <v>111</v>
      </c>
    </row>
    <row r="7" spans="1:30" ht="15.75" thickBot="1" x14ac:dyDescent="0.3">
      <c r="A7" s="7">
        <v>65</v>
      </c>
      <c r="B7" s="105">
        <v>1</v>
      </c>
      <c r="C7" s="105">
        <v>1.6</v>
      </c>
      <c r="D7" s="105">
        <v>2</v>
      </c>
      <c r="E7" s="105">
        <v>2.5</v>
      </c>
      <c r="F7" s="105">
        <v>2.9</v>
      </c>
      <c r="G7" s="105">
        <v>3.4</v>
      </c>
      <c r="H7" s="103">
        <v>4.4000000000000004</v>
      </c>
      <c r="L7" s="7">
        <v>65</v>
      </c>
      <c r="M7" s="96">
        <v>0.9</v>
      </c>
      <c r="N7" s="105">
        <v>1.1000000000000001</v>
      </c>
      <c r="O7" s="105">
        <v>1.6</v>
      </c>
      <c r="P7" s="105">
        <v>2</v>
      </c>
      <c r="Q7" s="105">
        <v>2.6</v>
      </c>
      <c r="R7" s="105">
        <v>3</v>
      </c>
      <c r="S7" s="103">
        <v>3.9</v>
      </c>
      <c r="W7" s="7">
        <v>65</v>
      </c>
      <c r="X7" s="96" t="s">
        <v>111</v>
      </c>
      <c r="Y7" s="105">
        <v>1.7</v>
      </c>
      <c r="Z7" s="105">
        <v>2.2999999999999998</v>
      </c>
      <c r="AA7" s="105">
        <v>2.7</v>
      </c>
      <c r="AB7" s="96">
        <v>3.1</v>
      </c>
      <c r="AC7" s="96">
        <v>3.4</v>
      </c>
      <c r="AD7" s="8" t="s">
        <v>111</v>
      </c>
    </row>
    <row r="8" spans="1:30" ht="15.75" thickBot="1" x14ac:dyDescent="0.3">
      <c r="A8" s="7">
        <v>70</v>
      </c>
      <c r="B8" s="105">
        <v>1.3</v>
      </c>
      <c r="C8" s="105">
        <v>1.8</v>
      </c>
      <c r="D8" s="105">
        <v>2.2999999999999998</v>
      </c>
      <c r="E8" s="105">
        <v>2.8</v>
      </c>
      <c r="F8" s="105">
        <v>3.3</v>
      </c>
      <c r="G8" s="105">
        <v>3.8</v>
      </c>
      <c r="H8" s="103">
        <v>4.7</v>
      </c>
      <c r="L8" s="7">
        <v>70</v>
      </c>
      <c r="M8" s="96">
        <v>1</v>
      </c>
      <c r="N8" s="105">
        <v>1.3</v>
      </c>
      <c r="O8" s="105">
        <v>1.8</v>
      </c>
      <c r="P8" s="105">
        <v>2.2999999999999998</v>
      </c>
      <c r="Q8" s="105">
        <v>2.8</v>
      </c>
      <c r="R8" s="105">
        <v>3.3</v>
      </c>
      <c r="S8" s="103">
        <v>4.3</v>
      </c>
      <c r="W8" s="7">
        <v>70</v>
      </c>
      <c r="X8" s="96" t="s">
        <v>111</v>
      </c>
      <c r="Y8" s="105">
        <v>2.1</v>
      </c>
      <c r="Z8" s="105">
        <v>2.6</v>
      </c>
      <c r="AA8" s="105">
        <v>3</v>
      </c>
      <c r="AB8" s="96">
        <v>3.4</v>
      </c>
      <c r="AC8" s="96">
        <v>3.8</v>
      </c>
      <c r="AD8" s="8" t="s">
        <v>111</v>
      </c>
    </row>
    <row r="9" spans="1:30" ht="15.75" thickBot="1" x14ac:dyDescent="0.3">
      <c r="A9" s="7">
        <v>75</v>
      </c>
      <c r="B9" s="105">
        <v>1.5</v>
      </c>
      <c r="C9" s="105">
        <v>2</v>
      </c>
      <c r="D9" s="105">
        <v>2.6</v>
      </c>
      <c r="E9" s="105">
        <v>3</v>
      </c>
      <c r="F9" s="105">
        <v>3.6</v>
      </c>
      <c r="G9" s="105">
        <v>4.0999999999999996</v>
      </c>
      <c r="H9" s="103">
        <v>5.0999999999999996</v>
      </c>
      <c r="L9" s="7">
        <v>75</v>
      </c>
      <c r="M9" s="96">
        <v>1.1000000000000001</v>
      </c>
      <c r="N9" s="105">
        <v>1.4</v>
      </c>
      <c r="O9" s="105">
        <v>2</v>
      </c>
      <c r="P9" s="105">
        <v>2.6</v>
      </c>
      <c r="Q9" s="105">
        <v>3.1</v>
      </c>
      <c r="R9" s="105">
        <v>3.7</v>
      </c>
      <c r="S9" s="103">
        <v>4.8</v>
      </c>
      <c r="W9" s="7">
        <v>75</v>
      </c>
      <c r="X9" s="96" t="s">
        <v>111</v>
      </c>
      <c r="Y9" s="105">
        <v>2.2999999999999998</v>
      </c>
      <c r="Z9" s="105">
        <v>2.8</v>
      </c>
      <c r="AA9" s="105">
        <v>3.3</v>
      </c>
      <c r="AB9" s="96">
        <v>3.7</v>
      </c>
      <c r="AC9" s="96">
        <v>4.2</v>
      </c>
      <c r="AD9" s="8" t="s">
        <v>111</v>
      </c>
    </row>
    <row r="10" spans="1:30" ht="15.75" thickBot="1" x14ac:dyDescent="0.3">
      <c r="A10" s="7">
        <v>80</v>
      </c>
      <c r="B10" s="105">
        <v>1.7</v>
      </c>
      <c r="C10" s="105">
        <v>2.2000000000000002</v>
      </c>
      <c r="D10" s="105">
        <v>2.8</v>
      </c>
      <c r="E10" s="105">
        <v>3.2</v>
      </c>
      <c r="F10" s="105">
        <v>3.8</v>
      </c>
      <c r="G10" s="105">
        <v>4.4000000000000004</v>
      </c>
      <c r="H10" s="103">
        <v>5.3</v>
      </c>
      <c r="L10" s="7">
        <v>80</v>
      </c>
      <c r="M10" s="96">
        <v>1.2</v>
      </c>
      <c r="N10" s="105">
        <v>1.5</v>
      </c>
      <c r="O10" s="105">
        <v>2.2000000000000002</v>
      </c>
      <c r="P10" s="105">
        <v>2.8</v>
      </c>
      <c r="Q10" s="105">
        <v>3.4</v>
      </c>
      <c r="R10" s="105">
        <v>4</v>
      </c>
      <c r="S10" s="103">
        <v>5.3</v>
      </c>
      <c r="W10" s="7">
        <v>80</v>
      </c>
      <c r="X10" s="96" t="s">
        <v>111</v>
      </c>
      <c r="Y10" s="105">
        <v>2.6</v>
      </c>
      <c r="Z10" s="105">
        <v>3.1</v>
      </c>
      <c r="AA10" s="105">
        <v>3.6</v>
      </c>
      <c r="AB10" s="96">
        <v>4.0999999999999996</v>
      </c>
      <c r="AC10" s="96">
        <v>4.5999999999999996</v>
      </c>
      <c r="AD10" s="8" t="s">
        <v>111</v>
      </c>
    </row>
    <row r="11" spans="1:30" ht="15.75" thickBot="1" x14ac:dyDescent="0.3">
      <c r="A11" s="7">
        <v>85</v>
      </c>
      <c r="B11" s="105">
        <v>1.9</v>
      </c>
      <c r="C11" s="105">
        <v>2.2999999999999998</v>
      </c>
      <c r="D11" s="105">
        <v>3</v>
      </c>
      <c r="E11" s="105">
        <v>3.5</v>
      </c>
      <c r="F11" s="105">
        <v>4.0999999999999996</v>
      </c>
      <c r="G11" s="105">
        <v>4.7</v>
      </c>
      <c r="H11" s="103">
        <v>5.7</v>
      </c>
      <c r="L11" s="7">
        <v>85</v>
      </c>
      <c r="M11" s="96">
        <v>1.3</v>
      </c>
      <c r="N11" s="105">
        <v>1.6</v>
      </c>
      <c r="O11" s="105">
        <v>2.4</v>
      </c>
      <c r="P11" s="105">
        <v>3</v>
      </c>
      <c r="Q11" s="105">
        <v>3.8</v>
      </c>
      <c r="R11" s="105">
        <v>4.4000000000000004</v>
      </c>
      <c r="S11" s="103">
        <v>5.8</v>
      </c>
      <c r="W11" s="7">
        <v>85</v>
      </c>
      <c r="X11" s="96" t="s">
        <v>111</v>
      </c>
      <c r="Y11" s="105">
        <v>2.8</v>
      </c>
      <c r="Z11" s="105">
        <v>3.4</v>
      </c>
      <c r="AA11" s="105">
        <v>4</v>
      </c>
      <c r="AB11" s="96">
        <v>4.5</v>
      </c>
      <c r="AC11" s="96">
        <v>5</v>
      </c>
      <c r="AD11" s="8" t="s">
        <v>111</v>
      </c>
    </row>
    <row r="12" spans="1:30" ht="15.75" thickBot="1" x14ac:dyDescent="0.3">
      <c r="A12" s="7">
        <v>90</v>
      </c>
      <c r="B12" s="105">
        <v>1.9</v>
      </c>
      <c r="C12" s="105">
        <v>2.5</v>
      </c>
      <c r="D12" s="105">
        <v>3.2</v>
      </c>
      <c r="E12" s="105">
        <v>3.7</v>
      </c>
      <c r="F12" s="105">
        <v>4.5</v>
      </c>
      <c r="G12" s="105">
        <v>5</v>
      </c>
      <c r="H12" s="103">
        <v>6.2</v>
      </c>
      <c r="L12" s="7">
        <v>90</v>
      </c>
      <c r="M12" s="96">
        <v>1.4</v>
      </c>
      <c r="N12" s="105">
        <v>1.8</v>
      </c>
      <c r="O12" s="105">
        <v>2.5</v>
      </c>
      <c r="P12" s="105">
        <v>3.5</v>
      </c>
      <c r="Q12" s="105">
        <v>4</v>
      </c>
      <c r="R12" s="105">
        <v>5</v>
      </c>
      <c r="S12" s="103">
        <v>6.4</v>
      </c>
      <c r="W12" s="7">
        <v>90</v>
      </c>
      <c r="X12" s="96" t="s">
        <v>111</v>
      </c>
      <c r="Y12" s="105">
        <v>3</v>
      </c>
      <c r="Z12" s="105">
        <v>3.7</v>
      </c>
      <c r="AA12" s="105">
        <v>4.3</v>
      </c>
      <c r="AB12" s="96">
        <v>4.9000000000000004</v>
      </c>
      <c r="AC12" s="96">
        <v>5.5</v>
      </c>
      <c r="AD12" s="8" t="s">
        <v>111</v>
      </c>
    </row>
    <row r="13" spans="1:30" ht="15.75" thickBot="1" x14ac:dyDescent="0.3">
      <c r="A13" s="7">
        <v>95</v>
      </c>
      <c r="B13" s="105">
        <v>1.5</v>
      </c>
      <c r="C13" s="105">
        <v>2.2000000000000002</v>
      </c>
      <c r="D13" s="105">
        <v>2.8</v>
      </c>
      <c r="E13" s="105">
        <v>3.3</v>
      </c>
      <c r="F13" s="105">
        <v>3.8</v>
      </c>
      <c r="G13" s="105">
        <v>4.4000000000000004</v>
      </c>
      <c r="H13" s="103">
        <v>5.5</v>
      </c>
      <c r="L13" s="7">
        <v>95</v>
      </c>
      <c r="M13" s="96">
        <v>1.2</v>
      </c>
      <c r="N13" s="105">
        <v>1.6</v>
      </c>
      <c r="O13" s="105">
        <v>2.4</v>
      </c>
      <c r="P13" s="105">
        <v>3</v>
      </c>
      <c r="Q13" s="105">
        <v>3.7</v>
      </c>
      <c r="R13" s="105">
        <v>4.4000000000000004</v>
      </c>
      <c r="S13" s="103">
        <v>5.8</v>
      </c>
      <c r="W13" s="7">
        <v>95</v>
      </c>
      <c r="X13" s="96" t="s">
        <v>111</v>
      </c>
      <c r="Y13" s="105">
        <v>2.6</v>
      </c>
      <c r="Z13" s="105">
        <v>3.2</v>
      </c>
      <c r="AA13" s="105">
        <v>3.8</v>
      </c>
      <c r="AB13" s="96">
        <v>4.2</v>
      </c>
      <c r="AC13" s="96">
        <v>4.8</v>
      </c>
      <c r="AD13" s="8" t="s">
        <v>111</v>
      </c>
    </row>
    <row r="14" spans="1:30" ht="15.75" thickBot="1" x14ac:dyDescent="0.3">
      <c r="A14" s="7">
        <v>100</v>
      </c>
      <c r="B14" s="105">
        <v>1.2</v>
      </c>
      <c r="C14" s="105">
        <v>2</v>
      </c>
      <c r="D14" s="105">
        <v>2.4</v>
      </c>
      <c r="E14" s="105">
        <v>2.8</v>
      </c>
      <c r="F14" s="105">
        <v>3.4</v>
      </c>
      <c r="G14" s="105">
        <v>4</v>
      </c>
      <c r="H14" s="103">
        <v>5</v>
      </c>
      <c r="L14" s="7">
        <v>100</v>
      </c>
      <c r="M14" s="96">
        <v>1.1000000000000001</v>
      </c>
      <c r="N14" s="105">
        <v>1.4</v>
      </c>
      <c r="O14" s="105">
        <v>2</v>
      </c>
      <c r="P14" s="105">
        <v>2.6</v>
      </c>
      <c r="Q14" s="105">
        <v>3.2</v>
      </c>
      <c r="R14" s="105">
        <v>3.9</v>
      </c>
      <c r="S14" s="103">
        <v>5.0999999999999996</v>
      </c>
      <c r="W14" s="7">
        <v>100</v>
      </c>
      <c r="X14" s="96" t="s">
        <v>111</v>
      </c>
      <c r="Y14" s="105">
        <v>2.2000000000000002</v>
      </c>
      <c r="Z14" s="105">
        <v>2.8</v>
      </c>
      <c r="AA14" s="105">
        <v>3.3</v>
      </c>
      <c r="AB14" s="96">
        <v>3.7</v>
      </c>
      <c r="AC14" s="96">
        <v>4.2</v>
      </c>
      <c r="AD14" s="8" t="s">
        <v>111</v>
      </c>
    </row>
    <row r="15" spans="1:30" ht="15.75" thickBot="1" x14ac:dyDescent="0.3">
      <c r="A15" s="7">
        <v>105</v>
      </c>
      <c r="B15" s="105">
        <v>1</v>
      </c>
      <c r="C15" s="105">
        <v>1.8</v>
      </c>
      <c r="D15" s="105">
        <v>2.1</v>
      </c>
      <c r="E15" s="105">
        <v>2.5</v>
      </c>
      <c r="F15" s="105">
        <v>3</v>
      </c>
      <c r="G15" s="105">
        <v>3.4</v>
      </c>
      <c r="H15" s="103">
        <v>4.3</v>
      </c>
      <c r="L15" s="7">
        <v>105</v>
      </c>
      <c r="M15" s="96">
        <v>1</v>
      </c>
      <c r="N15" s="105">
        <v>1.2</v>
      </c>
      <c r="O15" s="105">
        <v>1.8</v>
      </c>
      <c r="P15" s="105">
        <v>2.4</v>
      </c>
      <c r="Q15" s="105">
        <v>2.9</v>
      </c>
      <c r="R15" s="105">
        <v>3.4</v>
      </c>
      <c r="S15" s="103">
        <v>4.5</v>
      </c>
      <c r="W15" s="7">
        <v>105</v>
      </c>
      <c r="X15" s="96" t="s">
        <v>111</v>
      </c>
      <c r="Y15" s="105">
        <v>1.9</v>
      </c>
      <c r="Z15" s="105">
        <v>2.4</v>
      </c>
      <c r="AA15" s="105">
        <v>2.8</v>
      </c>
      <c r="AB15" s="96">
        <v>3.2</v>
      </c>
      <c r="AC15" s="96">
        <v>3.6</v>
      </c>
      <c r="AD15" s="8" t="s">
        <v>111</v>
      </c>
    </row>
    <row r="16" spans="1:30" ht="15.75" thickBot="1" x14ac:dyDescent="0.3">
      <c r="A16" s="7">
        <v>110</v>
      </c>
      <c r="B16" s="105">
        <v>0.9</v>
      </c>
      <c r="C16" s="105">
        <v>1.5</v>
      </c>
      <c r="D16" s="105">
        <v>1.9</v>
      </c>
      <c r="E16" s="105">
        <v>2.2000000000000002</v>
      </c>
      <c r="F16" s="105">
        <v>2.6</v>
      </c>
      <c r="G16" s="105">
        <v>3</v>
      </c>
      <c r="H16" s="103">
        <v>3.6</v>
      </c>
      <c r="L16" s="7">
        <v>110</v>
      </c>
      <c r="M16" s="96">
        <v>0.8</v>
      </c>
      <c r="N16" s="105">
        <v>1.1000000000000001</v>
      </c>
      <c r="O16" s="105">
        <v>1.6</v>
      </c>
      <c r="P16" s="105">
        <v>2</v>
      </c>
      <c r="Q16" s="105">
        <v>2.6</v>
      </c>
      <c r="R16" s="105">
        <v>3</v>
      </c>
      <c r="S16" s="103">
        <v>3.9</v>
      </c>
      <c r="W16" s="7">
        <v>110</v>
      </c>
      <c r="X16" s="96" t="s">
        <v>111</v>
      </c>
      <c r="Y16" s="105">
        <v>1.7</v>
      </c>
      <c r="Z16" s="105">
        <v>2.1</v>
      </c>
      <c r="AA16" s="105">
        <v>2.4</v>
      </c>
      <c r="AB16" s="96">
        <v>2.7</v>
      </c>
      <c r="AC16" s="96">
        <v>3.1</v>
      </c>
      <c r="AD16" s="8" t="s">
        <v>111</v>
      </c>
    </row>
    <row r="17" spans="1:30" ht="15.75" thickBot="1" x14ac:dyDescent="0.3">
      <c r="A17" s="7">
        <v>115</v>
      </c>
      <c r="B17" s="105">
        <v>0.8</v>
      </c>
      <c r="C17" s="105">
        <v>1.4</v>
      </c>
      <c r="D17" s="105">
        <v>1.7</v>
      </c>
      <c r="E17" s="105">
        <v>2</v>
      </c>
      <c r="F17" s="105">
        <v>2.2999999999999998</v>
      </c>
      <c r="G17" s="105">
        <v>2.6</v>
      </c>
      <c r="H17" s="103">
        <v>3.2</v>
      </c>
      <c r="L17" s="7">
        <v>115</v>
      </c>
      <c r="M17" s="96">
        <v>0.7</v>
      </c>
      <c r="N17" s="105">
        <v>0.9</v>
      </c>
      <c r="O17" s="105">
        <v>1.4</v>
      </c>
      <c r="P17" s="105">
        <v>1.8</v>
      </c>
      <c r="Q17" s="105">
        <v>2.2000000000000002</v>
      </c>
      <c r="R17" s="105">
        <v>2.6</v>
      </c>
      <c r="S17" s="103">
        <v>3.5</v>
      </c>
      <c r="W17" s="7">
        <v>115</v>
      </c>
      <c r="X17" s="96" t="s">
        <v>111</v>
      </c>
      <c r="Y17" s="105">
        <v>1.5</v>
      </c>
      <c r="Z17" s="105">
        <v>1.8</v>
      </c>
      <c r="AA17" s="105">
        <v>2.2000000000000002</v>
      </c>
      <c r="AB17" s="96">
        <v>2.4</v>
      </c>
      <c r="AC17" s="96">
        <v>2.7</v>
      </c>
      <c r="AD17" s="8" t="s">
        <v>111</v>
      </c>
    </row>
    <row r="18" spans="1:30" ht="15.75" thickBot="1" x14ac:dyDescent="0.3">
      <c r="A18" s="7">
        <v>120</v>
      </c>
      <c r="B18" s="105">
        <v>0.8</v>
      </c>
      <c r="C18" s="105">
        <v>1.3</v>
      </c>
      <c r="D18" s="105">
        <v>1.5</v>
      </c>
      <c r="E18" s="105">
        <v>1.8</v>
      </c>
      <c r="F18" s="105">
        <v>2.1</v>
      </c>
      <c r="G18" s="105">
        <v>2.4</v>
      </c>
      <c r="H18" s="103">
        <v>2.9</v>
      </c>
      <c r="L18" s="7">
        <v>120</v>
      </c>
      <c r="M18" s="96">
        <v>0.6</v>
      </c>
      <c r="N18" s="105">
        <v>0.8</v>
      </c>
      <c r="O18" s="105">
        <v>1.2</v>
      </c>
      <c r="P18" s="105">
        <v>1.6</v>
      </c>
      <c r="Q18" s="105">
        <v>2</v>
      </c>
      <c r="R18" s="105">
        <v>2.2999999999999998</v>
      </c>
      <c r="S18" s="103">
        <v>3.1</v>
      </c>
      <c r="W18" s="7">
        <v>120</v>
      </c>
      <c r="X18" s="96" t="s">
        <v>111</v>
      </c>
      <c r="Y18" s="105">
        <v>1.3</v>
      </c>
      <c r="Z18" s="105">
        <v>1.6</v>
      </c>
      <c r="AA18" s="105">
        <v>1.9</v>
      </c>
      <c r="AB18" s="96">
        <v>2.2000000000000002</v>
      </c>
      <c r="AC18" s="96">
        <v>2.4</v>
      </c>
      <c r="AD18" s="8" t="s">
        <v>111</v>
      </c>
    </row>
    <row r="19" spans="1:30" ht="15.75" thickBot="1" x14ac:dyDescent="0.3">
      <c r="A19" s="7">
        <v>125</v>
      </c>
      <c r="B19" s="105">
        <v>0.6</v>
      </c>
      <c r="C19" s="105">
        <v>1.1000000000000001</v>
      </c>
      <c r="D19" s="105">
        <v>1.4</v>
      </c>
      <c r="E19" s="105">
        <v>1.6</v>
      </c>
      <c r="F19" s="105">
        <v>1.8</v>
      </c>
      <c r="G19" s="105">
        <v>2.1</v>
      </c>
      <c r="H19" s="103">
        <v>2.5</v>
      </c>
      <c r="L19" s="7">
        <v>125</v>
      </c>
      <c r="M19" s="96">
        <v>0.6</v>
      </c>
      <c r="N19" s="105">
        <v>0.7</v>
      </c>
      <c r="O19" s="105">
        <v>1</v>
      </c>
      <c r="P19" s="105">
        <v>1.4</v>
      </c>
      <c r="Q19" s="105">
        <v>1.7</v>
      </c>
      <c r="R19" s="105">
        <v>2.1</v>
      </c>
      <c r="S19" s="103">
        <v>2.8</v>
      </c>
      <c r="W19" s="7">
        <v>125</v>
      </c>
      <c r="X19" s="96" t="s">
        <v>111</v>
      </c>
      <c r="Y19" s="105">
        <v>1.1000000000000001</v>
      </c>
      <c r="Z19" s="105">
        <v>1.4</v>
      </c>
      <c r="AA19" s="105">
        <v>1.6</v>
      </c>
      <c r="AB19" s="96">
        <v>1.9</v>
      </c>
      <c r="AC19" s="96">
        <v>2.1</v>
      </c>
      <c r="AD19" s="8" t="s">
        <v>111</v>
      </c>
    </row>
    <row r="20" spans="1:30" ht="15.75" thickBot="1" x14ac:dyDescent="0.3">
      <c r="A20" s="7">
        <v>130</v>
      </c>
      <c r="B20" s="105">
        <v>0.5</v>
      </c>
      <c r="C20" s="105">
        <v>1</v>
      </c>
      <c r="D20" s="105">
        <v>1.2</v>
      </c>
      <c r="E20" s="105">
        <v>1.4</v>
      </c>
      <c r="F20" s="105">
        <v>1.6</v>
      </c>
      <c r="G20" s="105">
        <v>1.8</v>
      </c>
      <c r="H20" s="103">
        <v>2.2000000000000002</v>
      </c>
      <c r="L20" s="7">
        <v>130</v>
      </c>
      <c r="M20" s="96">
        <v>0.5</v>
      </c>
      <c r="N20" s="105">
        <v>0.6</v>
      </c>
      <c r="O20" s="105">
        <v>0.9</v>
      </c>
      <c r="P20" s="105">
        <v>1.2</v>
      </c>
      <c r="Q20" s="105">
        <v>1.5</v>
      </c>
      <c r="R20" s="105">
        <v>1.8</v>
      </c>
      <c r="S20" s="103">
        <v>2.4</v>
      </c>
      <c r="W20" s="7">
        <v>130</v>
      </c>
      <c r="X20" s="96" t="s">
        <v>111</v>
      </c>
      <c r="Y20" s="105">
        <v>1</v>
      </c>
      <c r="Z20" s="105">
        <v>1.2</v>
      </c>
      <c r="AA20" s="105">
        <v>1.4</v>
      </c>
      <c r="AB20" s="96">
        <v>1.6</v>
      </c>
      <c r="AC20" s="96">
        <v>1.9</v>
      </c>
      <c r="AD20" s="8" t="s">
        <v>111</v>
      </c>
    </row>
    <row r="21" spans="1:30" ht="15.75" thickBot="1" x14ac:dyDescent="0.3">
      <c r="A21" s="9">
        <v>135</v>
      </c>
      <c r="B21" s="106">
        <v>0.4</v>
      </c>
      <c r="C21" s="106">
        <v>0.8</v>
      </c>
      <c r="D21" s="106">
        <v>1</v>
      </c>
      <c r="E21" s="106">
        <v>1.2</v>
      </c>
      <c r="F21" s="106">
        <v>1.4</v>
      </c>
      <c r="G21" s="106">
        <v>1.5</v>
      </c>
      <c r="H21" s="104">
        <v>1.9</v>
      </c>
      <c r="L21" s="9">
        <v>135</v>
      </c>
      <c r="M21" s="99">
        <v>0.4</v>
      </c>
      <c r="N21" s="106">
        <v>5</v>
      </c>
      <c r="O21" s="106">
        <v>0.8</v>
      </c>
      <c r="P21" s="106">
        <v>1</v>
      </c>
      <c r="Q21" s="106">
        <v>1.4</v>
      </c>
      <c r="R21" s="106">
        <v>1.6</v>
      </c>
      <c r="S21" s="104">
        <v>2.1</v>
      </c>
      <c r="W21" s="9">
        <v>135</v>
      </c>
      <c r="X21" s="99" t="s">
        <v>111</v>
      </c>
      <c r="Y21" s="106">
        <v>0.8</v>
      </c>
      <c r="Z21" s="106">
        <v>1</v>
      </c>
      <c r="AA21" s="106">
        <v>1.2</v>
      </c>
      <c r="AB21" s="99">
        <v>1.4</v>
      </c>
      <c r="AC21" s="99">
        <v>1.6</v>
      </c>
      <c r="AD21" s="10" t="s">
        <v>111</v>
      </c>
    </row>
    <row r="22" spans="1:30" ht="15.75" thickTop="1" x14ac:dyDescent="0.25"/>
  </sheetData>
  <mergeCells count="3">
    <mergeCell ref="W1:AD1"/>
    <mergeCell ref="A1:H1"/>
    <mergeCell ref="L1:S1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3"/>
  <sheetViews>
    <sheetView workbookViewId="0">
      <selection activeCell="E3" sqref="E3"/>
    </sheetView>
  </sheetViews>
  <sheetFormatPr baseColWidth="10" defaultRowHeight="15" x14ac:dyDescent="0.25"/>
  <sheetData>
    <row r="1" spans="1:16" x14ac:dyDescent="0.25">
      <c r="A1" t="str">
        <f>","&amp;'Tableau a remplir'!$C$8</f>
        <v>,Rep1</v>
      </c>
      <c r="B1" t="str">
        <f>","&amp;'Tableau a remplir'!$C$9</f>
        <v>,Rep2</v>
      </c>
      <c r="C1" t="str">
        <f>","&amp;'Tableau a remplir'!$C$10</f>
        <v>,Rep3</v>
      </c>
      <c r="D1" t="str">
        <f>","&amp;'Tableau a remplir'!$C$11</f>
        <v>,Rep4</v>
      </c>
      <c r="E1" t="str">
        <f>","&amp;'Tableau a remplir'!$C$12</f>
        <v>,Rep5</v>
      </c>
      <c r="F1" t="str">
        <f>","&amp;'Tableau a remplir'!$C$13</f>
        <v>,Rep6</v>
      </c>
      <c r="G1" t="str">
        <f>","&amp;'Tableau a remplir'!$C$14</f>
        <v>,Rep7</v>
      </c>
      <c r="H1" t="str">
        <f>","&amp;'Tableau a remplir'!$C$15</f>
        <v>,Rep8</v>
      </c>
      <c r="I1" t="str">
        <f>","&amp;'Tableau a remplir'!$C$16</f>
        <v>,Rep9</v>
      </c>
      <c r="J1" t="str">
        <f>","&amp;'Tableau a remplir'!$C$17</f>
        <v>,Rep10</v>
      </c>
      <c r="K1" t="str">
        <f>","&amp;'Tableau a remplir'!$C$18</f>
        <v>,Rep11</v>
      </c>
      <c r="L1" t="str">
        <f>","&amp;'Tableau a remplir'!$C$19</f>
        <v>,Rep12</v>
      </c>
      <c r="M1" t="str">
        <f>","&amp;'Tableau a remplir'!$C$20</f>
        <v>,Rep13</v>
      </c>
      <c r="N1" t="str">
        <f>","&amp;'Tableau a remplir'!$C$21</f>
        <v>,Rep14</v>
      </c>
      <c r="O1" t="str">
        <f>","&amp;'Tableau a remplir'!$C$22</f>
        <v>,Rep15</v>
      </c>
      <c r="P1" t="str">
        <f>","&amp;'Tableau a remplir'!$C$23</f>
        <v>,Rep16</v>
      </c>
    </row>
    <row r="2" spans="1:16" x14ac:dyDescent="0.25">
      <c r="A2" t="str">
        <f>"A,"&amp;'Tableau a remplir'!$Q$8</f>
        <v>A,25</v>
      </c>
      <c r="B2" t="str">
        <f>","&amp;'Tableau a remplir'!$Q$9</f>
        <v>,0</v>
      </c>
      <c r="C2" t="str">
        <f>","&amp;'Tableau a remplir'!$Q$10</f>
        <v>,0</v>
      </c>
      <c r="D2" t="str">
        <f>","&amp;'Tableau a remplir'!$Q$11</f>
        <v>,0</v>
      </c>
      <c r="E2" t="str">
        <f>","&amp;'Tableau a remplir'!$Q$12</f>
        <v>,0</v>
      </c>
      <c r="F2" t="str">
        <f>","&amp;'Tableau a remplir'!$Q$13</f>
        <v>,0</v>
      </c>
      <c r="G2" t="str">
        <f>","&amp;'Tableau a remplir'!$Q$14</f>
        <v>,0</v>
      </c>
      <c r="H2" t="str">
        <f>","&amp;'Tableau a remplir'!$Q$15</f>
        <v>,0</v>
      </c>
      <c r="I2" t="str">
        <f>","&amp;'Tableau a remplir'!$Q$16</f>
        <v>,0</v>
      </c>
      <c r="J2" t="str">
        <f>","&amp;'Tableau a remplir'!$Q$17</f>
        <v>,0</v>
      </c>
      <c r="K2" t="str">
        <f>","&amp;'Tableau a remplir'!$Q$18</f>
        <v>,0</v>
      </c>
      <c r="L2" t="str">
        <f>","&amp;'Tableau a remplir'!$Q$19</f>
        <v>,0</v>
      </c>
      <c r="M2" t="str">
        <f>","&amp;'Tableau a remplir'!$Q$20</f>
        <v>,0</v>
      </c>
      <c r="N2" t="str">
        <f>","&amp;'Tableau a remplir'!$Q$21</f>
        <v>,0</v>
      </c>
      <c r="O2" t="str">
        <f>","&amp;'Tableau a remplir'!$Q$22</f>
        <v>,0</v>
      </c>
      <c r="P2" t="str">
        <f>","&amp;'Tableau a remplir'!$Q$23</f>
        <v>,0</v>
      </c>
    </row>
    <row r="3" spans="1:16" x14ac:dyDescent="0.25">
      <c r="A3" t="str">
        <f>"B,"&amp;'Tableau a remplir'!$P$8</f>
        <v>B,-5</v>
      </c>
      <c r="B3" t="str">
        <f>","&amp;'Tableau a remplir'!$P$9</f>
        <v>,0</v>
      </c>
      <c r="C3" t="str">
        <f>","&amp;'Tableau a remplir'!$P$10</f>
        <v>,0</v>
      </c>
      <c r="D3" t="str">
        <f>","&amp;'Tableau a remplir'!$P$11</f>
        <v>,0</v>
      </c>
      <c r="E3" t="str">
        <f>","&amp;'Tableau a remplir'!$P$12</f>
        <v>,0</v>
      </c>
      <c r="F3" t="str">
        <f>","&amp;'Tableau a remplir'!$P$13</f>
        <v>,0</v>
      </c>
      <c r="G3" t="str">
        <f>","&amp;'Tableau a remplir'!$P$14</f>
        <v>,0</v>
      </c>
      <c r="H3" t="str">
        <f>","&amp;'Tableau a remplir'!$P$15</f>
        <v>,0</v>
      </c>
      <c r="I3" t="str">
        <f>","&amp;'Tableau a remplir'!$P$16</f>
        <v>,0</v>
      </c>
      <c r="J3" t="str">
        <f>","&amp;'Tableau a remplir'!$P$17</f>
        <v>,0</v>
      </c>
      <c r="K3" t="str">
        <f>","&amp;'Tableau a remplir'!$P$18</f>
        <v>,0</v>
      </c>
      <c r="L3" t="str">
        <f>","&amp;'Tableau a remplir'!$P$19</f>
        <v>,0</v>
      </c>
      <c r="M3" t="str">
        <f>","&amp;'Tableau a remplir'!$P$20</f>
        <v>,0</v>
      </c>
      <c r="N3" t="str">
        <f>","&amp;'Tableau a remplir'!$P$21</f>
        <v>,0</v>
      </c>
      <c r="O3" t="str">
        <f>","&amp;'Tableau a remplir'!$P$22</f>
        <v>,0</v>
      </c>
      <c r="P3" t="str">
        <f>","&amp;'Tableau a remplir'!$P$23</f>
        <v>,0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"/>
  <sheetViews>
    <sheetView tabSelected="1" workbookViewId="0">
      <selection activeCell="K13" sqref="K13"/>
    </sheetView>
  </sheetViews>
  <sheetFormatPr baseColWidth="10" defaultRowHeight="15" x14ac:dyDescent="0.25"/>
  <cols>
    <col min="1" max="1" width="23.125" customWidth="1"/>
  </cols>
  <sheetData>
    <row r="1" spans="1:10" x14ac:dyDescent="0.25">
      <c r="A1" t="str">
        <f>'Tableau a remplir'!$B$2</f>
        <v>A</v>
      </c>
      <c r="B1" t="str">
        <f>IF(D1="","",IF(IFERROR(SEARCH("alu ral",Calcul!B25),0),Calcul!B25 &amp;" "&amp;'Tableau a remplir'!O8,Calcul!B25))</f>
        <v xml:space="preserve">alu ral </v>
      </c>
      <c r="C1" s="95">
        <f>Calcul!C25</f>
        <v>1.5</v>
      </c>
      <c r="D1">
        <f>'Tableau a remplir'!Q8</f>
        <v>25</v>
      </c>
      <c r="E1">
        <f>'Tableau a remplir'!P8</f>
        <v>-5</v>
      </c>
      <c r="F1">
        <f>'Tableau a remplir'!D8</f>
        <v>2</v>
      </c>
      <c r="G1">
        <v>0</v>
      </c>
      <c r="H1">
        <v>0</v>
      </c>
      <c r="I1" t="str">
        <f>'Tableau a remplir'!C8</f>
        <v>Rep1</v>
      </c>
      <c r="J1" t="s">
        <v>133</v>
      </c>
    </row>
    <row r="2" spans="1:10" x14ac:dyDescent="0.25">
      <c r="A2" t="str">
        <f>'Tableau a remplir'!$B$2</f>
        <v>A</v>
      </c>
      <c r="B2" t="str">
        <f>IF(D2="","",IF(IFERROR(SEARCH("alu ral",Calcul!B26),0),Calcul!B26 &amp;" "&amp;'Tableau a remplir'!O9,Calcul!B26))</f>
        <v xml:space="preserve">alu ral </v>
      </c>
      <c r="C2" s="95">
        <f>Calcul!C26</f>
        <v>1.5</v>
      </c>
      <c r="D2">
        <f>'Tableau a remplir'!Q9</f>
        <v>0</v>
      </c>
      <c r="E2">
        <f>'Tableau a remplir'!P9</f>
        <v>0</v>
      </c>
      <c r="F2">
        <f>'Tableau a remplir'!D9</f>
        <v>0</v>
      </c>
      <c r="G2">
        <v>0</v>
      </c>
      <c r="H2">
        <v>0</v>
      </c>
      <c r="I2" t="str">
        <f>'Tableau a remplir'!C9</f>
        <v>Rep2</v>
      </c>
      <c r="J2" t="s">
        <v>133</v>
      </c>
    </row>
    <row r="3" spans="1:10" x14ac:dyDescent="0.25">
      <c r="A3" t="str">
        <f>'Tableau a remplir'!$B$2</f>
        <v>A</v>
      </c>
      <c r="B3" t="str">
        <f>IF(D3="","",IF(IFERROR(SEARCH("alu ral",Calcul!B27),0),Calcul!B27 &amp;" "&amp;'Tableau a remplir'!O10,Calcul!B27))</f>
        <v xml:space="preserve">alu ral </v>
      </c>
      <c r="C3" s="95">
        <f>Calcul!C27</f>
        <v>1.5</v>
      </c>
      <c r="D3">
        <f>'Tableau a remplir'!Q10</f>
        <v>0</v>
      </c>
      <c r="E3">
        <f>'Tableau a remplir'!P10</f>
        <v>0</v>
      </c>
      <c r="F3">
        <f>'Tableau a remplir'!D10</f>
        <v>0</v>
      </c>
      <c r="G3">
        <v>0</v>
      </c>
      <c r="H3">
        <v>0</v>
      </c>
      <c r="I3" t="str">
        <f>'Tableau a remplir'!C10</f>
        <v>Rep3</v>
      </c>
      <c r="J3" t="s">
        <v>133</v>
      </c>
    </row>
    <row r="4" spans="1:10" x14ac:dyDescent="0.25">
      <c r="A4" t="str">
        <f>'Tableau a remplir'!$B$2</f>
        <v>A</v>
      </c>
      <c r="B4" t="str">
        <f>IF(D4="","",IF(IFERROR(SEARCH("alu ral",Calcul!B28),0),Calcul!B28 &amp;" "&amp;'Tableau a remplir'!O11,Calcul!B28))</f>
        <v xml:space="preserve">alu ral </v>
      </c>
      <c r="C4" s="95">
        <f>Calcul!C28</f>
        <v>1.5</v>
      </c>
      <c r="D4">
        <f>'Tableau a remplir'!Q11</f>
        <v>0</v>
      </c>
      <c r="E4">
        <f>'Tableau a remplir'!P11</f>
        <v>0</v>
      </c>
      <c r="F4">
        <f>'Tableau a remplir'!D11</f>
        <v>0</v>
      </c>
      <c r="G4">
        <v>0</v>
      </c>
      <c r="H4">
        <v>0</v>
      </c>
      <c r="I4" t="str">
        <f>'Tableau a remplir'!C11</f>
        <v>Rep4</v>
      </c>
      <c r="J4" t="s">
        <v>133</v>
      </c>
    </row>
    <row r="5" spans="1:10" x14ac:dyDescent="0.25">
      <c r="A5" t="str">
        <f>'Tableau a remplir'!$B$2</f>
        <v>A</v>
      </c>
      <c r="B5" t="str">
        <f>IF(D5="","",IF(IFERROR(SEARCH("alu ral",Calcul!B29),0),Calcul!B29 &amp;" "&amp;'Tableau a remplir'!O12,Calcul!B29))</f>
        <v xml:space="preserve">alu ral </v>
      </c>
      <c r="C5" s="95">
        <f>Calcul!C29</f>
        <v>1.5</v>
      </c>
      <c r="D5">
        <f>'Tableau a remplir'!Q12</f>
        <v>0</v>
      </c>
      <c r="E5">
        <f>'Tableau a remplir'!P12</f>
        <v>0</v>
      </c>
      <c r="F5">
        <f>'Tableau a remplir'!D12</f>
        <v>0</v>
      </c>
      <c r="G5">
        <v>0</v>
      </c>
      <c r="H5">
        <v>0</v>
      </c>
      <c r="I5" t="str">
        <f>'Tableau a remplir'!C12</f>
        <v>Rep5</v>
      </c>
      <c r="J5" t="s">
        <v>133</v>
      </c>
    </row>
    <row r="6" spans="1:10" x14ac:dyDescent="0.25">
      <c r="A6" t="str">
        <f>'Tableau a remplir'!$B$2</f>
        <v>A</v>
      </c>
      <c r="B6" t="str">
        <f>IF(D6="","",IF(IFERROR(SEARCH("alu ral",Calcul!B30),0),Calcul!B30 &amp;" "&amp;'Tableau a remplir'!O13,Calcul!B30))</f>
        <v xml:space="preserve">alu ral </v>
      </c>
      <c r="C6" s="95">
        <f>Calcul!C30</f>
        <v>1.5</v>
      </c>
      <c r="D6">
        <f>'Tableau a remplir'!Q13</f>
        <v>0</v>
      </c>
      <c r="E6">
        <f>'Tableau a remplir'!P13</f>
        <v>0</v>
      </c>
      <c r="F6">
        <f>'Tableau a remplir'!D13</f>
        <v>0</v>
      </c>
      <c r="G6">
        <v>0</v>
      </c>
      <c r="H6">
        <v>0</v>
      </c>
      <c r="I6" t="str">
        <f>'Tableau a remplir'!C13</f>
        <v>Rep6</v>
      </c>
      <c r="J6" t="s">
        <v>133</v>
      </c>
    </row>
    <row r="7" spans="1:10" x14ac:dyDescent="0.25">
      <c r="A7" t="str">
        <f>'Tableau a remplir'!$B$2</f>
        <v>A</v>
      </c>
      <c r="B7" t="str">
        <f>IF(D7="","",IF(IFERROR(SEARCH("alu ral",Calcul!B31),0),Calcul!B31 &amp;" "&amp;'Tableau a remplir'!O14,Calcul!B31))</f>
        <v xml:space="preserve">alu ral </v>
      </c>
      <c r="C7" s="95">
        <f>Calcul!C31</f>
        <v>1.5</v>
      </c>
      <c r="D7">
        <f>'Tableau a remplir'!Q14</f>
        <v>0</v>
      </c>
      <c r="E7">
        <f>'Tableau a remplir'!P14</f>
        <v>0</v>
      </c>
      <c r="F7">
        <f>'Tableau a remplir'!D14</f>
        <v>0</v>
      </c>
      <c r="G7">
        <v>0</v>
      </c>
      <c r="H7">
        <v>0</v>
      </c>
      <c r="I7" t="str">
        <f>'Tableau a remplir'!C14</f>
        <v>Rep7</v>
      </c>
      <c r="J7" t="s">
        <v>133</v>
      </c>
    </row>
    <row r="8" spans="1:10" x14ac:dyDescent="0.25">
      <c r="A8" t="str">
        <f>'Tableau a remplir'!$B$2</f>
        <v>A</v>
      </c>
      <c r="B8" t="str">
        <f>IF(D8="","",IF(IFERROR(SEARCH("alu ral",Calcul!B32),0),Calcul!B32 &amp;" "&amp;'Tableau a remplir'!O15,Calcul!B32))</f>
        <v xml:space="preserve">alu ral </v>
      </c>
      <c r="C8" s="95">
        <f>Calcul!C32</f>
        <v>1.5</v>
      </c>
      <c r="D8">
        <f>'Tableau a remplir'!Q15</f>
        <v>0</v>
      </c>
      <c r="E8">
        <f>'Tableau a remplir'!P15</f>
        <v>0</v>
      </c>
      <c r="F8">
        <f>'Tableau a remplir'!D15</f>
        <v>0</v>
      </c>
      <c r="G8">
        <v>0</v>
      </c>
      <c r="H8">
        <v>0</v>
      </c>
      <c r="I8" t="str">
        <f>'Tableau a remplir'!C15</f>
        <v>Rep8</v>
      </c>
      <c r="J8" t="s">
        <v>133</v>
      </c>
    </row>
    <row r="9" spans="1:10" x14ac:dyDescent="0.25">
      <c r="A9" t="str">
        <f>'Tableau a remplir'!$B$2</f>
        <v>A</v>
      </c>
      <c r="B9" t="str">
        <f>IF(D9="","",IF(IFERROR(SEARCH("alu ral",Calcul!B33),0),Calcul!B33 &amp;" "&amp;'Tableau a remplir'!O16,Calcul!B33))</f>
        <v xml:space="preserve">alu ral </v>
      </c>
      <c r="C9" s="95">
        <f>Calcul!C33</f>
        <v>1.5</v>
      </c>
      <c r="D9">
        <f>'Tableau a remplir'!Q16</f>
        <v>0</v>
      </c>
      <c r="E9">
        <f>'Tableau a remplir'!P16</f>
        <v>0</v>
      </c>
      <c r="F9">
        <f>'Tableau a remplir'!D16</f>
        <v>0</v>
      </c>
      <c r="G9">
        <v>0</v>
      </c>
      <c r="H9">
        <v>0</v>
      </c>
      <c r="I9" t="str">
        <f>'Tableau a remplir'!C16</f>
        <v>Rep9</v>
      </c>
      <c r="J9" t="s">
        <v>133</v>
      </c>
    </row>
    <row r="10" spans="1:10" x14ac:dyDescent="0.25">
      <c r="A10" t="str">
        <f>'Tableau a remplir'!$B$2</f>
        <v>A</v>
      </c>
      <c r="B10" t="str">
        <f>IF(D10="","",IF(IFERROR(SEARCH("alu ral",Calcul!B34),0),Calcul!B34 &amp;" "&amp;'Tableau a remplir'!O17,Calcul!B34))</f>
        <v xml:space="preserve">alu ral </v>
      </c>
      <c r="C10" s="95">
        <f>Calcul!C34</f>
        <v>1.5</v>
      </c>
      <c r="D10">
        <f>'Tableau a remplir'!Q17</f>
        <v>0</v>
      </c>
      <c r="E10">
        <f>'Tableau a remplir'!P17</f>
        <v>0</v>
      </c>
      <c r="F10">
        <f>'Tableau a remplir'!D17</f>
        <v>0</v>
      </c>
      <c r="G10">
        <v>0</v>
      </c>
      <c r="H10">
        <v>0</v>
      </c>
      <c r="I10" t="str">
        <f>'Tableau a remplir'!C17</f>
        <v>Rep10</v>
      </c>
      <c r="J10" t="s">
        <v>133</v>
      </c>
    </row>
    <row r="11" spans="1:10" x14ac:dyDescent="0.25">
      <c r="A11" t="str">
        <f>'Tableau a remplir'!$B$2</f>
        <v>A</v>
      </c>
      <c r="B11" t="str">
        <f>IF(D11="","",IF(IFERROR(SEARCH("alu ral",Calcul!B35),0),Calcul!B35 &amp;" "&amp;'Tableau a remplir'!O18,Calcul!B35))</f>
        <v xml:space="preserve">alu ral </v>
      </c>
      <c r="C11" s="95">
        <f>Calcul!C35</f>
        <v>1.5</v>
      </c>
      <c r="D11">
        <f>'Tableau a remplir'!Q18</f>
        <v>0</v>
      </c>
      <c r="E11">
        <f>'Tableau a remplir'!P18</f>
        <v>0</v>
      </c>
      <c r="F11">
        <f>'Tableau a remplir'!D18</f>
        <v>0</v>
      </c>
      <c r="G11">
        <v>0</v>
      </c>
      <c r="H11">
        <v>0</v>
      </c>
      <c r="I11" t="str">
        <f>'Tableau a remplir'!C18</f>
        <v>Rep11</v>
      </c>
      <c r="J11" t="s">
        <v>133</v>
      </c>
    </row>
    <row r="12" spans="1:10" x14ac:dyDescent="0.25">
      <c r="A12" t="str">
        <f>'Tableau a remplir'!$B$2</f>
        <v>A</v>
      </c>
      <c r="B12" t="str">
        <f>IF(D12="","",IF(IFERROR(SEARCH("alu ral",Calcul!B36),0),Calcul!B36 &amp;" "&amp;'Tableau a remplir'!O19,Calcul!B36))</f>
        <v xml:space="preserve">alu ral </v>
      </c>
      <c r="C12" s="95">
        <f>Calcul!C36</f>
        <v>1.5</v>
      </c>
      <c r="D12">
        <f>'Tableau a remplir'!Q19</f>
        <v>0</v>
      </c>
      <c r="E12">
        <f>'Tableau a remplir'!P19</f>
        <v>0</v>
      </c>
      <c r="F12">
        <f>'Tableau a remplir'!D19</f>
        <v>0</v>
      </c>
      <c r="G12">
        <v>0</v>
      </c>
      <c r="H12">
        <v>0</v>
      </c>
      <c r="I12" t="str">
        <f>'Tableau a remplir'!C19</f>
        <v>Rep12</v>
      </c>
      <c r="J12" t="s">
        <v>133</v>
      </c>
    </row>
    <row r="13" spans="1:10" x14ac:dyDescent="0.25">
      <c r="A13" t="str">
        <f>'Tableau a remplir'!$B$2</f>
        <v>A</v>
      </c>
      <c r="B13" t="str">
        <f>IF(D13="","",IF(IFERROR(SEARCH("alu ral",Calcul!B37),0),Calcul!B37 &amp;" "&amp;'Tableau a remplir'!O20,Calcul!B37))</f>
        <v xml:space="preserve">alu ral </v>
      </c>
      <c r="C13" s="95">
        <f>Calcul!C37</f>
        <v>1.5</v>
      </c>
      <c r="D13">
        <f>'Tableau a remplir'!Q20</f>
        <v>0</v>
      </c>
      <c r="E13">
        <f>'Tableau a remplir'!P20</f>
        <v>0</v>
      </c>
      <c r="F13">
        <f>'Tableau a remplir'!D20</f>
        <v>0</v>
      </c>
      <c r="G13">
        <v>0</v>
      </c>
      <c r="H13">
        <v>0</v>
      </c>
      <c r="I13" t="str">
        <f>'Tableau a remplir'!C20</f>
        <v>Rep13</v>
      </c>
      <c r="J13" t="s">
        <v>133</v>
      </c>
    </row>
    <row r="14" spans="1:10" x14ac:dyDescent="0.25">
      <c r="A14" t="str">
        <f>'Tableau a remplir'!$B$2</f>
        <v>A</v>
      </c>
      <c r="B14" t="str">
        <f>IF(D14="","",IF(IFERROR(SEARCH("alu ral",Calcul!B38),0),Calcul!B38 &amp;" "&amp;'Tableau a remplir'!O21,Calcul!B38))</f>
        <v xml:space="preserve">alu ral </v>
      </c>
      <c r="C14" s="95">
        <f>Calcul!C38</f>
        <v>1.5</v>
      </c>
      <c r="D14">
        <f>'Tableau a remplir'!Q21</f>
        <v>0</v>
      </c>
      <c r="E14">
        <f>'Tableau a remplir'!P21</f>
        <v>0</v>
      </c>
      <c r="F14">
        <f>'Tableau a remplir'!D21</f>
        <v>0</v>
      </c>
      <c r="G14">
        <v>0</v>
      </c>
      <c r="H14">
        <v>0</v>
      </c>
      <c r="I14" t="str">
        <f>'Tableau a remplir'!C21</f>
        <v>Rep14</v>
      </c>
      <c r="J14" t="s">
        <v>133</v>
      </c>
    </row>
    <row r="15" spans="1:10" x14ac:dyDescent="0.25">
      <c r="A15" t="str">
        <f>'Tableau a remplir'!$B$2</f>
        <v>A</v>
      </c>
      <c r="B15" t="str">
        <f>IF(D15="","",IF(IFERROR(SEARCH("alu ral",Calcul!B39),0),Calcul!B39 &amp;" "&amp;'Tableau a remplir'!O22,Calcul!B39))</f>
        <v xml:space="preserve">alu ral </v>
      </c>
      <c r="C15" s="95">
        <f>Calcul!C39</f>
        <v>1.5</v>
      </c>
      <c r="D15">
        <f>'Tableau a remplir'!Q22</f>
        <v>0</v>
      </c>
      <c r="E15">
        <f>'Tableau a remplir'!P22</f>
        <v>0</v>
      </c>
      <c r="F15">
        <f>'Tableau a remplir'!D22</f>
        <v>0</v>
      </c>
      <c r="G15">
        <v>0</v>
      </c>
      <c r="H15">
        <v>0</v>
      </c>
      <c r="I15" t="str">
        <f>'Tableau a remplir'!C22</f>
        <v>Rep15</v>
      </c>
      <c r="J15" t="s">
        <v>133</v>
      </c>
    </row>
    <row r="16" spans="1:10" x14ac:dyDescent="0.25">
      <c r="A16" t="str">
        <f>'Tableau a remplir'!$B$2</f>
        <v>A</v>
      </c>
      <c r="B16" t="str">
        <f>IF(D16="","",IF(IFERROR(SEARCH("alu ral",Calcul!B40),0),Calcul!B40 &amp;" "&amp;'Tableau a remplir'!O23,Calcul!B40))</f>
        <v xml:space="preserve">alu ral </v>
      </c>
      <c r="C16" s="95">
        <f>Calcul!C40</f>
        <v>1.5</v>
      </c>
      <c r="D16">
        <f>'Tableau a remplir'!Q23</f>
        <v>0</v>
      </c>
      <c r="E16">
        <f>'Tableau a remplir'!P23</f>
        <v>0</v>
      </c>
      <c r="F16">
        <f>'Tableau a remplir'!D23</f>
        <v>0</v>
      </c>
      <c r="G16">
        <v>0</v>
      </c>
      <c r="H16">
        <v>0</v>
      </c>
      <c r="I16" t="str">
        <f>'Tableau a remplir'!C23</f>
        <v>Rep16</v>
      </c>
      <c r="J16" t="s">
        <v>133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6"/>
  <sheetViews>
    <sheetView workbookViewId="0">
      <selection sqref="A1:J16"/>
    </sheetView>
  </sheetViews>
  <sheetFormatPr baseColWidth="10" defaultRowHeight="15" x14ac:dyDescent="0.25"/>
  <sheetData>
    <row r="1" spans="1:10" x14ac:dyDescent="0.25">
      <c r="A1" s="239" t="s">
        <v>0</v>
      </c>
      <c r="B1" s="239" t="s">
        <v>137</v>
      </c>
      <c r="C1" s="239" t="s">
        <v>138</v>
      </c>
      <c r="D1" s="239" t="s">
        <v>139</v>
      </c>
      <c r="E1" s="239" t="s">
        <v>140</v>
      </c>
      <c r="F1" s="239" t="s">
        <v>141</v>
      </c>
      <c r="G1" s="239" t="s">
        <v>142</v>
      </c>
      <c r="H1" s="239" t="s">
        <v>142</v>
      </c>
      <c r="I1" s="239" t="s">
        <v>54</v>
      </c>
      <c r="J1" s="239" t="s">
        <v>133</v>
      </c>
    </row>
    <row r="2" spans="1:10" x14ac:dyDescent="0.25">
      <c r="A2" s="239" t="s">
        <v>0</v>
      </c>
      <c r="B2" s="239" t="s">
        <v>137</v>
      </c>
      <c r="C2" s="239" t="s">
        <v>138</v>
      </c>
      <c r="D2" s="239" t="s">
        <v>142</v>
      </c>
      <c r="E2" s="239" t="s">
        <v>142</v>
      </c>
      <c r="F2" s="239" t="s">
        <v>142</v>
      </c>
      <c r="G2" s="239" t="s">
        <v>142</v>
      </c>
      <c r="H2" s="239" t="s">
        <v>142</v>
      </c>
      <c r="I2" s="239" t="s">
        <v>51</v>
      </c>
      <c r="J2" s="239" t="s">
        <v>133</v>
      </c>
    </row>
    <row r="3" spans="1:10" x14ac:dyDescent="0.25">
      <c r="A3" s="239" t="s">
        <v>0</v>
      </c>
      <c r="B3" s="239" t="s">
        <v>137</v>
      </c>
      <c r="C3" s="239" t="s">
        <v>138</v>
      </c>
      <c r="D3" s="239" t="s">
        <v>142</v>
      </c>
      <c r="E3" s="239" t="s">
        <v>142</v>
      </c>
      <c r="F3" s="239" t="s">
        <v>142</v>
      </c>
      <c r="G3" s="239" t="s">
        <v>142</v>
      </c>
      <c r="H3" s="239" t="s">
        <v>142</v>
      </c>
      <c r="I3" s="239" t="s">
        <v>52</v>
      </c>
      <c r="J3" s="239" t="s">
        <v>133</v>
      </c>
    </row>
    <row r="4" spans="1:10" x14ac:dyDescent="0.25">
      <c r="A4" s="239" t="s">
        <v>0</v>
      </c>
      <c r="B4" s="239" t="s">
        <v>137</v>
      </c>
      <c r="C4" s="239" t="s">
        <v>138</v>
      </c>
      <c r="D4" s="239" t="s">
        <v>142</v>
      </c>
      <c r="E4" s="239" t="s">
        <v>142</v>
      </c>
      <c r="F4" s="239" t="s">
        <v>142</v>
      </c>
      <c r="G4" s="239" t="s">
        <v>142</v>
      </c>
      <c r="H4" s="239" t="s">
        <v>142</v>
      </c>
      <c r="I4" s="239" t="s">
        <v>53</v>
      </c>
      <c r="J4" s="239" t="s">
        <v>133</v>
      </c>
    </row>
    <row r="5" spans="1:10" x14ac:dyDescent="0.25">
      <c r="A5" s="239" t="s">
        <v>0</v>
      </c>
      <c r="B5" s="239" t="s">
        <v>137</v>
      </c>
      <c r="C5" s="239" t="s">
        <v>138</v>
      </c>
      <c r="D5" s="239" t="s">
        <v>142</v>
      </c>
      <c r="E5" s="239" t="s">
        <v>142</v>
      </c>
      <c r="F5" s="239" t="s">
        <v>142</v>
      </c>
      <c r="G5" s="239" t="s">
        <v>142</v>
      </c>
      <c r="H5" s="239" t="s">
        <v>142</v>
      </c>
      <c r="I5" s="239" t="s">
        <v>93</v>
      </c>
      <c r="J5" s="239" t="s">
        <v>133</v>
      </c>
    </row>
    <row r="6" spans="1:10" x14ac:dyDescent="0.25">
      <c r="A6" s="239" t="s">
        <v>0</v>
      </c>
      <c r="B6" s="239" t="s">
        <v>137</v>
      </c>
      <c r="C6" s="239" t="s">
        <v>138</v>
      </c>
      <c r="D6" s="239" t="s">
        <v>142</v>
      </c>
      <c r="E6" s="239" t="s">
        <v>142</v>
      </c>
      <c r="F6" s="239" t="s">
        <v>142</v>
      </c>
      <c r="G6" s="239" t="s">
        <v>142</v>
      </c>
      <c r="H6" s="239" t="s">
        <v>142</v>
      </c>
      <c r="I6" s="239" t="s">
        <v>94</v>
      </c>
      <c r="J6" s="239" t="s">
        <v>133</v>
      </c>
    </row>
    <row r="7" spans="1:10" x14ac:dyDescent="0.25">
      <c r="A7" s="239" t="s">
        <v>0</v>
      </c>
      <c r="B7" s="239" t="s">
        <v>137</v>
      </c>
      <c r="C7" s="239" t="s">
        <v>138</v>
      </c>
      <c r="D7" s="239" t="s">
        <v>142</v>
      </c>
      <c r="E7" s="239" t="s">
        <v>142</v>
      </c>
      <c r="F7" s="239" t="s">
        <v>142</v>
      </c>
      <c r="G7" s="239" t="s">
        <v>142</v>
      </c>
      <c r="H7" s="239" t="s">
        <v>142</v>
      </c>
      <c r="I7" s="239" t="s">
        <v>95</v>
      </c>
      <c r="J7" s="239" t="s">
        <v>133</v>
      </c>
    </row>
    <row r="8" spans="1:10" x14ac:dyDescent="0.25">
      <c r="A8" s="239" t="s">
        <v>0</v>
      </c>
      <c r="B8" s="239" t="s">
        <v>137</v>
      </c>
      <c r="C8" s="239" t="s">
        <v>138</v>
      </c>
      <c r="D8" s="239" t="s">
        <v>142</v>
      </c>
      <c r="E8" s="239" t="s">
        <v>142</v>
      </c>
      <c r="F8" s="239" t="s">
        <v>142</v>
      </c>
      <c r="G8" s="239" t="s">
        <v>142</v>
      </c>
      <c r="H8" s="239" t="s">
        <v>142</v>
      </c>
      <c r="I8" s="239" t="s">
        <v>96</v>
      </c>
      <c r="J8" s="239" t="s">
        <v>133</v>
      </c>
    </row>
    <row r="9" spans="1:10" x14ac:dyDescent="0.25">
      <c r="A9" s="239" t="s">
        <v>0</v>
      </c>
      <c r="B9" s="239" t="s">
        <v>137</v>
      </c>
      <c r="C9" s="239" t="s">
        <v>138</v>
      </c>
      <c r="D9" s="239" t="s">
        <v>142</v>
      </c>
      <c r="E9" s="239" t="s">
        <v>142</v>
      </c>
      <c r="F9" s="239" t="s">
        <v>142</v>
      </c>
      <c r="G9" s="239" t="s">
        <v>142</v>
      </c>
      <c r="H9" s="239" t="s">
        <v>142</v>
      </c>
      <c r="I9" s="239" t="s">
        <v>97</v>
      </c>
      <c r="J9" s="239" t="s">
        <v>133</v>
      </c>
    </row>
    <row r="10" spans="1:10" x14ac:dyDescent="0.25">
      <c r="A10" s="239" t="s">
        <v>0</v>
      </c>
      <c r="B10" s="239" t="s">
        <v>137</v>
      </c>
      <c r="C10" s="239" t="s">
        <v>138</v>
      </c>
      <c r="D10" s="239" t="s">
        <v>142</v>
      </c>
      <c r="E10" s="239" t="s">
        <v>142</v>
      </c>
      <c r="F10" s="239" t="s">
        <v>142</v>
      </c>
      <c r="G10" s="239" t="s">
        <v>142</v>
      </c>
      <c r="H10" s="239" t="s">
        <v>142</v>
      </c>
      <c r="I10" s="239" t="s">
        <v>98</v>
      </c>
      <c r="J10" s="239" t="s">
        <v>133</v>
      </c>
    </row>
    <row r="11" spans="1:10" x14ac:dyDescent="0.25">
      <c r="A11" s="239" t="s">
        <v>0</v>
      </c>
      <c r="B11" s="239" t="s">
        <v>137</v>
      </c>
      <c r="C11" s="239" t="s">
        <v>138</v>
      </c>
      <c r="D11" s="239" t="s">
        <v>142</v>
      </c>
      <c r="E11" s="239" t="s">
        <v>142</v>
      </c>
      <c r="F11" s="239" t="s">
        <v>142</v>
      </c>
      <c r="G11" s="239" t="s">
        <v>142</v>
      </c>
      <c r="H11" s="239" t="s">
        <v>142</v>
      </c>
      <c r="I11" s="239" t="s">
        <v>99</v>
      </c>
      <c r="J11" s="239" t="s">
        <v>133</v>
      </c>
    </row>
    <row r="12" spans="1:10" x14ac:dyDescent="0.25">
      <c r="A12" s="239" t="s">
        <v>0</v>
      </c>
      <c r="B12" s="239" t="s">
        <v>137</v>
      </c>
      <c r="C12" s="239" t="s">
        <v>138</v>
      </c>
      <c r="D12" s="239" t="s">
        <v>142</v>
      </c>
      <c r="E12" s="239" t="s">
        <v>142</v>
      </c>
      <c r="F12" s="239" t="s">
        <v>142</v>
      </c>
      <c r="G12" s="239" t="s">
        <v>142</v>
      </c>
      <c r="H12" s="239" t="s">
        <v>142</v>
      </c>
      <c r="I12" s="239" t="s">
        <v>100</v>
      </c>
      <c r="J12" s="239" t="s">
        <v>133</v>
      </c>
    </row>
    <row r="13" spans="1:10" x14ac:dyDescent="0.25">
      <c r="A13" s="239" t="s">
        <v>0</v>
      </c>
      <c r="B13" s="239" t="s">
        <v>137</v>
      </c>
      <c r="C13" s="239" t="s">
        <v>138</v>
      </c>
      <c r="D13" s="239" t="s">
        <v>142</v>
      </c>
      <c r="E13" s="239" t="s">
        <v>142</v>
      </c>
      <c r="F13" s="239" t="s">
        <v>142</v>
      </c>
      <c r="G13" s="239" t="s">
        <v>142</v>
      </c>
      <c r="H13" s="239" t="s">
        <v>142</v>
      </c>
      <c r="I13" s="239" t="s">
        <v>101</v>
      </c>
      <c r="J13" s="239" t="s">
        <v>133</v>
      </c>
    </row>
    <row r="14" spans="1:10" x14ac:dyDescent="0.25">
      <c r="A14" s="239" t="s">
        <v>0</v>
      </c>
      <c r="B14" s="239" t="s">
        <v>137</v>
      </c>
      <c r="C14" s="239" t="s">
        <v>138</v>
      </c>
      <c r="D14" s="239" t="s">
        <v>142</v>
      </c>
      <c r="E14" s="239" t="s">
        <v>142</v>
      </c>
      <c r="F14" s="239" t="s">
        <v>142</v>
      </c>
      <c r="G14" s="239" t="s">
        <v>142</v>
      </c>
      <c r="H14" s="239" t="s">
        <v>142</v>
      </c>
      <c r="I14" s="239" t="s">
        <v>102</v>
      </c>
      <c r="J14" s="239" t="s">
        <v>133</v>
      </c>
    </row>
    <row r="15" spans="1:10" x14ac:dyDescent="0.25">
      <c r="A15" s="239" t="s">
        <v>0</v>
      </c>
      <c r="B15" s="239" t="s">
        <v>137</v>
      </c>
      <c r="C15" s="239" t="s">
        <v>138</v>
      </c>
      <c r="D15" s="239" t="s">
        <v>142</v>
      </c>
      <c r="E15" s="239" t="s">
        <v>142</v>
      </c>
      <c r="F15" s="239" t="s">
        <v>142</v>
      </c>
      <c r="G15" s="239" t="s">
        <v>142</v>
      </c>
      <c r="H15" s="239" t="s">
        <v>142</v>
      </c>
      <c r="I15" s="239" t="s">
        <v>103</v>
      </c>
      <c r="J15" s="239" t="s">
        <v>133</v>
      </c>
    </row>
    <row r="16" spans="1:10" x14ac:dyDescent="0.25">
      <c r="A16" s="239" t="s">
        <v>0</v>
      </c>
      <c r="B16" s="239" t="s">
        <v>137</v>
      </c>
      <c r="C16" s="239" t="s">
        <v>138</v>
      </c>
      <c r="D16" s="239" t="s">
        <v>142</v>
      </c>
      <c r="E16" s="239" t="s">
        <v>142</v>
      </c>
      <c r="F16" s="239" t="s">
        <v>142</v>
      </c>
      <c r="G16" s="239" t="s">
        <v>142</v>
      </c>
      <c r="H16" s="239" t="s">
        <v>142</v>
      </c>
      <c r="I16" s="239" t="s">
        <v>104</v>
      </c>
      <c r="J16" s="239" t="s">
        <v>133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16"/>
  <sheetViews>
    <sheetView workbookViewId="0">
      <selection activeCell="E4" sqref="E4"/>
    </sheetView>
  </sheetViews>
  <sheetFormatPr baseColWidth="10" defaultRowHeight="15" x14ac:dyDescent="0.25"/>
  <sheetData>
    <row r="1" spans="1:10" x14ac:dyDescent="0.25">
      <c r="A1" s="239" t="s">
        <v>0</v>
      </c>
      <c r="B1" s="239" t="s">
        <v>137</v>
      </c>
      <c r="C1" s="239" t="s">
        <v>143</v>
      </c>
      <c r="D1" s="239" t="s">
        <v>139</v>
      </c>
      <c r="E1" s="239" t="s">
        <v>140</v>
      </c>
      <c r="F1" s="239" t="s">
        <v>141</v>
      </c>
      <c r="G1" s="239" t="s">
        <v>142</v>
      </c>
      <c r="H1" s="239" t="s">
        <v>142</v>
      </c>
      <c r="I1" s="239" t="s">
        <v>54</v>
      </c>
      <c r="J1" s="239" t="s">
        <v>133</v>
      </c>
    </row>
    <row r="2" spans="1:10" x14ac:dyDescent="0.25">
      <c r="A2" s="239" t="s">
        <v>0</v>
      </c>
      <c r="B2" s="239" t="s">
        <v>137</v>
      </c>
      <c r="C2" s="239" t="s">
        <v>143</v>
      </c>
      <c r="D2" s="239" t="s">
        <v>142</v>
      </c>
      <c r="E2" s="239" t="s">
        <v>142</v>
      </c>
      <c r="F2" s="239" t="s">
        <v>142</v>
      </c>
      <c r="G2" s="239" t="s">
        <v>142</v>
      </c>
      <c r="H2" s="239" t="s">
        <v>142</v>
      </c>
      <c r="I2" s="239" t="s">
        <v>51</v>
      </c>
      <c r="J2" s="239" t="s">
        <v>133</v>
      </c>
    </row>
    <row r="3" spans="1:10" x14ac:dyDescent="0.25">
      <c r="A3" s="239" t="s">
        <v>0</v>
      </c>
      <c r="B3" s="239" t="s">
        <v>137</v>
      </c>
      <c r="C3" s="239" t="s">
        <v>143</v>
      </c>
      <c r="D3" s="239" t="s">
        <v>142</v>
      </c>
      <c r="E3" s="239" t="s">
        <v>142</v>
      </c>
      <c r="F3" s="239" t="s">
        <v>142</v>
      </c>
      <c r="G3" s="239" t="s">
        <v>142</v>
      </c>
      <c r="H3" s="239" t="s">
        <v>142</v>
      </c>
      <c r="I3" s="239" t="s">
        <v>52</v>
      </c>
      <c r="J3" s="239" t="s">
        <v>133</v>
      </c>
    </row>
    <row r="4" spans="1:10" x14ac:dyDescent="0.25">
      <c r="A4" s="239" t="s">
        <v>0</v>
      </c>
      <c r="B4" s="239" t="s">
        <v>137</v>
      </c>
      <c r="C4" s="239" t="s">
        <v>143</v>
      </c>
      <c r="D4" s="239" t="s">
        <v>142</v>
      </c>
      <c r="E4" s="239" t="s">
        <v>142</v>
      </c>
      <c r="F4" s="239" t="s">
        <v>142</v>
      </c>
      <c r="G4" s="239" t="s">
        <v>142</v>
      </c>
      <c r="H4" s="239" t="s">
        <v>142</v>
      </c>
      <c r="I4" s="239" t="s">
        <v>53</v>
      </c>
      <c r="J4" s="239" t="s">
        <v>133</v>
      </c>
    </row>
    <row r="5" spans="1:10" x14ac:dyDescent="0.25">
      <c r="A5" s="239" t="s">
        <v>0</v>
      </c>
      <c r="B5" s="239" t="s">
        <v>137</v>
      </c>
      <c r="C5" s="239" t="s">
        <v>143</v>
      </c>
      <c r="D5" s="239" t="s">
        <v>142</v>
      </c>
      <c r="E5" s="239" t="s">
        <v>142</v>
      </c>
      <c r="F5" s="239" t="s">
        <v>142</v>
      </c>
      <c r="G5" s="239" t="s">
        <v>142</v>
      </c>
      <c r="H5" s="239" t="s">
        <v>142</v>
      </c>
      <c r="I5" s="239" t="s">
        <v>93</v>
      </c>
      <c r="J5" s="239" t="s">
        <v>133</v>
      </c>
    </row>
    <row r="6" spans="1:10" x14ac:dyDescent="0.25">
      <c r="A6" s="239" t="s">
        <v>0</v>
      </c>
      <c r="B6" s="239" t="s">
        <v>137</v>
      </c>
      <c r="C6" s="239" t="s">
        <v>143</v>
      </c>
      <c r="D6" s="239" t="s">
        <v>142</v>
      </c>
      <c r="E6" s="239" t="s">
        <v>142</v>
      </c>
      <c r="F6" s="239" t="s">
        <v>142</v>
      </c>
      <c r="G6" s="239" t="s">
        <v>142</v>
      </c>
      <c r="H6" s="239" t="s">
        <v>142</v>
      </c>
      <c r="I6" s="239" t="s">
        <v>94</v>
      </c>
      <c r="J6" s="239" t="s">
        <v>133</v>
      </c>
    </row>
    <row r="7" spans="1:10" x14ac:dyDescent="0.25">
      <c r="A7" s="239" t="s">
        <v>0</v>
      </c>
      <c r="B7" s="239" t="s">
        <v>137</v>
      </c>
      <c r="C7" s="239" t="s">
        <v>143</v>
      </c>
      <c r="D7" s="239" t="s">
        <v>142</v>
      </c>
      <c r="E7" s="239" t="s">
        <v>142</v>
      </c>
      <c r="F7" s="239" t="s">
        <v>142</v>
      </c>
      <c r="G7" s="239" t="s">
        <v>142</v>
      </c>
      <c r="H7" s="239" t="s">
        <v>142</v>
      </c>
      <c r="I7" s="239" t="s">
        <v>95</v>
      </c>
      <c r="J7" s="239" t="s">
        <v>133</v>
      </c>
    </row>
    <row r="8" spans="1:10" x14ac:dyDescent="0.25">
      <c r="A8" s="239" t="s">
        <v>0</v>
      </c>
      <c r="B8" s="239" t="s">
        <v>137</v>
      </c>
      <c r="C8" s="239" t="s">
        <v>143</v>
      </c>
      <c r="D8" s="239" t="s">
        <v>142</v>
      </c>
      <c r="E8" s="239" t="s">
        <v>142</v>
      </c>
      <c r="F8" s="239" t="s">
        <v>142</v>
      </c>
      <c r="G8" s="239" t="s">
        <v>142</v>
      </c>
      <c r="H8" s="239" t="s">
        <v>142</v>
      </c>
      <c r="I8" s="239" t="s">
        <v>96</v>
      </c>
      <c r="J8" s="239" t="s">
        <v>133</v>
      </c>
    </row>
    <row r="9" spans="1:10" x14ac:dyDescent="0.25">
      <c r="A9" s="239" t="s">
        <v>0</v>
      </c>
      <c r="B9" s="239" t="s">
        <v>137</v>
      </c>
      <c r="C9" s="239" t="s">
        <v>143</v>
      </c>
      <c r="D9" s="239" t="s">
        <v>142</v>
      </c>
      <c r="E9" s="239" t="s">
        <v>142</v>
      </c>
      <c r="F9" s="239" t="s">
        <v>142</v>
      </c>
      <c r="G9" s="239" t="s">
        <v>142</v>
      </c>
      <c r="H9" s="239" t="s">
        <v>142</v>
      </c>
      <c r="I9" s="239" t="s">
        <v>97</v>
      </c>
      <c r="J9" s="239" t="s">
        <v>133</v>
      </c>
    </row>
    <row r="10" spans="1:10" x14ac:dyDescent="0.25">
      <c r="A10" s="239" t="s">
        <v>0</v>
      </c>
      <c r="B10" s="239" t="s">
        <v>137</v>
      </c>
      <c r="C10" s="239" t="s">
        <v>143</v>
      </c>
      <c r="D10" s="239" t="s">
        <v>142</v>
      </c>
      <c r="E10" s="239" t="s">
        <v>142</v>
      </c>
      <c r="F10" s="239" t="s">
        <v>142</v>
      </c>
      <c r="G10" s="239" t="s">
        <v>142</v>
      </c>
      <c r="H10" s="239" t="s">
        <v>142</v>
      </c>
      <c r="I10" s="239" t="s">
        <v>98</v>
      </c>
      <c r="J10" s="239" t="s">
        <v>133</v>
      </c>
    </row>
    <row r="11" spans="1:10" x14ac:dyDescent="0.25">
      <c r="A11" s="239" t="s">
        <v>0</v>
      </c>
      <c r="B11" s="239" t="s">
        <v>137</v>
      </c>
      <c r="C11" s="239" t="s">
        <v>143</v>
      </c>
      <c r="D11" s="239" t="s">
        <v>142</v>
      </c>
      <c r="E11" s="239" t="s">
        <v>142</v>
      </c>
      <c r="F11" s="239" t="s">
        <v>142</v>
      </c>
      <c r="G11" s="239" t="s">
        <v>142</v>
      </c>
      <c r="H11" s="239" t="s">
        <v>142</v>
      </c>
      <c r="I11" s="239" t="s">
        <v>99</v>
      </c>
      <c r="J11" s="239" t="s">
        <v>133</v>
      </c>
    </row>
    <row r="12" spans="1:10" x14ac:dyDescent="0.25">
      <c r="A12" s="239" t="s">
        <v>0</v>
      </c>
      <c r="B12" s="239" t="s">
        <v>137</v>
      </c>
      <c r="C12" s="239" t="s">
        <v>143</v>
      </c>
      <c r="D12" s="239" t="s">
        <v>142</v>
      </c>
      <c r="E12" s="239" t="s">
        <v>142</v>
      </c>
      <c r="F12" s="239" t="s">
        <v>142</v>
      </c>
      <c r="G12" s="239" t="s">
        <v>142</v>
      </c>
      <c r="H12" s="239" t="s">
        <v>142</v>
      </c>
      <c r="I12" s="239" t="s">
        <v>100</v>
      </c>
      <c r="J12" s="239" t="s">
        <v>133</v>
      </c>
    </row>
    <row r="13" spans="1:10" x14ac:dyDescent="0.25">
      <c r="A13" s="239" t="s">
        <v>0</v>
      </c>
      <c r="B13" s="239" t="s">
        <v>137</v>
      </c>
      <c r="C13" s="239" t="s">
        <v>143</v>
      </c>
      <c r="D13" s="239" t="s">
        <v>142</v>
      </c>
      <c r="E13" s="239" t="s">
        <v>142</v>
      </c>
      <c r="F13" s="239" t="s">
        <v>142</v>
      </c>
      <c r="G13" s="239" t="s">
        <v>142</v>
      </c>
      <c r="H13" s="239" t="s">
        <v>142</v>
      </c>
      <c r="I13" s="239" t="s">
        <v>101</v>
      </c>
      <c r="J13" s="239" t="s">
        <v>133</v>
      </c>
    </row>
    <row r="14" spans="1:10" x14ac:dyDescent="0.25">
      <c r="A14" s="239" t="s">
        <v>0</v>
      </c>
      <c r="B14" s="239" t="s">
        <v>137</v>
      </c>
      <c r="C14" s="239" t="s">
        <v>143</v>
      </c>
      <c r="D14" s="239" t="s">
        <v>142</v>
      </c>
      <c r="E14" s="239" t="s">
        <v>142</v>
      </c>
      <c r="F14" s="239" t="s">
        <v>142</v>
      </c>
      <c r="G14" s="239" t="s">
        <v>142</v>
      </c>
      <c r="H14" s="239" t="s">
        <v>142</v>
      </c>
      <c r="I14" s="239" t="s">
        <v>102</v>
      </c>
      <c r="J14" s="239" t="s">
        <v>133</v>
      </c>
    </row>
    <row r="15" spans="1:10" x14ac:dyDescent="0.25">
      <c r="A15" s="239" t="s">
        <v>0</v>
      </c>
      <c r="B15" s="239" t="s">
        <v>137</v>
      </c>
      <c r="C15" s="239" t="s">
        <v>143</v>
      </c>
      <c r="D15" s="239" t="s">
        <v>142</v>
      </c>
      <c r="E15" s="239" t="s">
        <v>142</v>
      </c>
      <c r="F15" s="239" t="s">
        <v>142</v>
      </c>
      <c r="G15" s="239" t="s">
        <v>142</v>
      </c>
      <c r="H15" s="239" t="s">
        <v>142</v>
      </c>
      <c r="I15" s="239" t="s">
        <v>103</v>
      </c>
      <c r="J15" s="239" t="s">
        <v>133</v>
      </c>
    </row>
    <row r="16" spans="1:10" x14ac:dyDescent="0.25">
      <c r="A16" s="239" t="s">
        <v>0</v>
      </c>
      <c r="B16" s="239" t="s">
        <v>137</v>
      </c>
      <c r="C16" s="239" t="s">
        <v>143</v>
      </c>
      <c r="D16" s="239" t="s">
        <v>142</v>
      </c>
      <c r="E16" s="239" t="s">
        <v>142</v>
      </c>
      <c r="F16" s="239" t="s">
        <v>142</v>
      </c>
      <c r="G16" s="239" t="s">
        <v>142</v>
      </c>
      <c r="H16" s="239" t="s">
        <v>142</v>
      </c>
      <c r="I16" s="239" t="s">
        <v>104</v>
      </c>
      <c r="J16" s="239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5</vt:i4>
      </vt:variant>
    </vt:vector>
  </HeadingPairs>
  <TitlesOfParts>
    <vt:vector size="18" baseType="lpstr">
      <vt:lpstr>Tableau a remplir</vt:lpstr>
      <vt:lpstr>Bon de Cisaillage</vt:lpstr>
      <vt:lpstr>Bon de Pliage1</vt:lpstr>
      <vt:lpstr>Bon de Pliage2</vt:lpstr>
      <vt:lpstr>Bon de Pliage3</vt:lpstr>
      <vt:lpstr>Bon de Pliage4</vt:lpstr>
      <vt:lpstr>Image</vt:lpstr>
      <vt:lpstr>Calcul</vt:lpstr>
      <vt:lpstr>Perte au pli</vt:lpstr>
      <vt:lpstr>Mise en fabrication rapide recu</vt:lpstr>
      <vt:lpstr>ACT</vt:lpstr>
      <vt:lpstr>ACT Point</vt:lpstr>
      <vt:lpstr>ACT Virgule</vt:lpstr>
      <vt:lpstr>Liste</vt:lpstr>
      <vt:lpstr>'Bon de Pliage1'!Zone_d_impression</vt:lpstr>
      <vt:lpstr>'Bon de Pliage2'!Zone_d_impression</vt:lpstr>
      <vt:lpstr>'Bon de Pliage3'!Zone_d_impression</vt:lpstr>
      <vt:lpstr>'Bon de Pliage4'!Zone_d_impression</vt:lpstr>
    </vt:vector>
  </TitlesOfParts>
  <Company>TECHPLI SAS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jeromec</dc:creator>
  <cp:lastModifiedBy>gmb</cp:lastModifiedBy>
  <cp:lastPrinted>2016-10-04T13:54:05Z</cp:lastPrinted>
  <dcterms:created xsi:type="dcterms:W3CDTF">2015-10-14T05:52:09Z</dcterms:created>
  <dcterms:modified xsi:type="dcterms:W3CDTF">2016-10-28T12:09:23Z</dcterms:modified>
</cp:coreProperties>
</file>