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715" windowHeight="9375" activeTab="1"/>
  </bookViews>
  <sheets>
    <sheet name="DEVIS" sheetId="1" r:id="rId1"/>
    <sheet name="fiche annexe" sheetId="6" r:id="rId2"/>
    <sheet name="Fiche travaux" sheetId="10" r:id="rId3"/>
    <sheet name="kit raccord" sheetId="3" r:id="rId4"/>
    <sheet name="liste thermostat" sheetId="2" r:id="rId5"/>
    <sheet name="chaudieres" sheetId="4" r:id="rId6"/>
    <sheet name="Ballon" sheetId="7" r:id="rId7"/>
    <sheet name="DIVERS" sheetId="9" r:id="rId8"/>
  </sheets>
  <externalReferences>
    <externalReference r:id="rId9"/>
    <externalReference r:id="rId10"/>
  </externalReferences>
  <definedNames>
    <definedName name="forfait2">'[1]Tableau de Prix'!$N$4:$N$8</definedName>
    <definedName name="LI">[2]Feuil1!$A$2:$A$4</definedName>
    <definedName name="LISTEMOD" localSheetId="6">#REF!</definedName>
    <definedName name="LISTEMOD" localSheetId="7">#REF!</definedName>
    <definedName name="LISTEMOD">#REF!</definedName>
    <definedName name="LISTEPCTI" localSheetId="6">#REF!</definedName>
    <definedName name="LISTEPCTI" localSheetId="7">#REF!</definedName>
    <definedName name="LISTEPCTI">#REF!</definedName>
    <definedName name="listether">'[1]liste thermostat'!$A$1:$A$15</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9" l="1"/>
  <c r="H13" i="9"/>
  <c r="H12" i="9"/>
  <c r="H11" i="9"/>
  <c r="H10" i="9"/>
  <c r="H9" i="9"/>
  <c r="H8" i="9"/>
  <c r="E25" i="1"/>
  <c r="F25" i="1"/>
  <c r="E20" i="1"/>
  <c r="F20" i="1"/>
  <c r="E27" i="1"/>
  <c r="F27" i="1"/>
  <c r="E28" i="1"/>
  <c r="F28" i="1"/>
  <c r="E29" i="1"/>
  <c r="F29" i="1"/>
  <c r="E30" i="1"/>
  <c r="F30" i="1"/>
  <c r="F14" i="6"/>
  <c r="F15" i="6"/>
  <c r="F16" i="6"/>
  <c r="F18" i="6"/>
  <c r="F19" i="6"/>
  <c r="F20" i="6"/>
  <c r="F21" i="6"/>
  <c r="F22" i="6"/>
  <c r="F23" i="6"/>
  <c r="F24" i="6"/>
  <c r="F25" i="6"/>
  <c r="F26" i="6"/>
  <c r="F27" i="6"/>
  <c r="F28" i="6"/>
  <c r="F30" i="6"/>
  <c r="F31" i="6"/>
  <c r="F32" i="6"/>
  <c r="F33" i="6"/>
  <c r="F34" i="6"/>
  <c r="F35" i="6"/>
  <c r="F36" i="6"/>
  <c r="F37" i="6"/>
  <c r="F38" i="6"/>
  <c r="F39" i="6"/>
  <c r="F40" i="6"/>
  <c r="F41" i="6"/>
  <c r="F42" i="6"/>
  <c r="F44" i="6"/>
  <c r="F45" i="6"/>
  <c r="F47" i="6"/>
  <c r="F48" i="6"/>
  <c r="F49" i="6"/>
  <c r="F50" i="6"/>
  <c r="F51" i="6"/>
  <c r="F52" i="6"/>
  <c r="F53" i="6"/>
  <c r="F54" i="6"/>
  <c r="F55" i="6"/>
  <c r="F56" i="6"/>
  <c r="F57" i="6"/>
  <c r="F58" i="6"/>
  <c r="F59" i="6"/>
  <c r="F61" i="6"/>
  <c r="F62" i="6"/>
  <c r="F63" i="6"/>
  <c r="F64" i="6"/>
  <c r="F65" i="6"/>
  <c r="F66" i="6"/>
  <c r="F67" i="6"/>
  <c r="F68" i="6"/>
  <c r="F69" i="6"/>
  <c r="F70" i="6"/>
  <c r="F71" i="6"/>
  <c r="F72" i="6"/>
  <c r="F73" i="6"/>
  <c r="F75" i="6"/>
  <c r="F76" i="6"/>
  <c r="F77" i="6"/>
  <c r="F78" i="6"/>
  <c r="F79" i="6"/>
  <c r="F80" i="6"/>
  <c r="F81" i="6"/>
  <c r="F82" i="6"/>
  <c r="F83" i="6"/>
  <c r="F85" i="6"/>
  <c r="F86" i="6"/>
  <c r="F87" i="6"/>
  <c r="F88" i="6"/>
  <c r="F90" i="6"/>
  <c r="F91" i="6"/>
  <c r="F92" i="6"/>
  <c r="F93" i="6"/>
  <c r="F94" i="6"/>
  <c r="F95" i="6"/>
  <c r="F96" i="6"/>
  <c r="F97" i="6"/>
  <c r="F98" i="6"/>
  <c r="F99" i="6"/>
  <c r="F100" i="6"/>
  <c r="F101" i="6"/>
  <c r="F102" i="6"/>
  <c r="F32" i="1"/>
  <c r="F33" i="1"/>
  <c r="F34" i="1"/>
  <c r="E35" i="1"/>
  <c r="F35" i="1"/>
  <c r="E44" i="1"/>
  <c r="E43" i="1"/>
  <c r="E14" i="1"/>
  <c r="B14" i="1"/>
  <c r="E105" i="6"/>
  <c r="E106" i="6"/>
  <c r="C105" i="6"/>
  <c r="B21" i="1"/>
  <c r="C20" i="1"/>
  <c r="C106" i="6"/>
  <c r="C28" i="1"/>
  <c r="F104" i="6"/>
  <c r="F105" i="6"/>
  <c r="F106" i="6"/>
  <c r="F107" i="6"/>
  <c r="F108" i="6"/>
  <c r="F109" i="6"/>
  <c r="F110" i="6"/>
  <c r="F111" i="6"/>
  <c r="F112" i="6"/>
  <c r="F114" i="6"/>
  <c r="F113" i="6"/>
  <c r="C27" i="1"/>
  <c r="G12" i="10"/>
  <c r="E12" i="10"/>
  <c r="G11" i="10"/>
  <c r="E11" i="10"/>
  <c r="E7" i="10"/>
  <c r="E8" i="10"/>
  <c r="G8" i="10"/>
  <c r="D5" i="10"/>
  <c r="G5" i="10"/>
  <c r="B26" i="1"/>
  <c r="C25" i="1"/>
  <c r="B24" i="1"/>
  <c r="B23" i="1"/>
  <c r="C29" i="1"/>
  <c r="F44" i="1"/>
  <c r="F43" i="1"/>
  <c r="B22" i="1"/>
  <c r="E9" i="6"/>
  <c r="E8" i="6"/>
  <c r="E7" i="6"/>
  <c r="E6" i="6"/>
  <c r="E5" i="6"/>
  <c r="D3" i="6"/>
  <c r="F3" i="6"/>
  <c r="C30" i="1"/>
  <c r="F48" i="1"/>
  <c r="F47" i="1"/>
  <c r="F39" i="1"/>
  <c r="F38" i="1"/>
  <c r="E15" i="1"/>
  <c r="E13" i="1"/>
  <c r="E12" i="1"/>
  <c r="F3" i="1"/>
  <c r="F49" i="1"/>
  <c r="F64" i="1"/>
  <c r="F45" i="1"/>
  <c r="F63" i="1"/>
  <c r="F115" i="6" l="1"/>
  <c r="F116" i="6" s="1"/>
  <c r="E31" i="1" s="1"/>
  <c r="F31" i="1" s="1"/>
  <c r="F36" i="1" s="1"/>
  <c r="F53" i="1" s="1"/>
  <c r="F62" i="1" l="1"/>
  <c r="F117" i="6"/>
  <c r="F118" i="6" s="1"/>
  <c r="F55" i="1"/>
  <c r="F66" i="1" s="1"/>
  <c r="F65" i="1"/>
  <c r="F57" i="1"/>
  <c r="F67" i="1" s="1"/>
  <c r="C83" i="1" s="1"/>
</calcChain>
</file>

<file path=xl/sharedStrings.xml><?xml version="1.0" encoding="utf-8"?>
<sst xmlns="http://schemas.openxmlformats.org/spreadsheetml/2006/main" count="1119" uniqueCount="805">
  <si>
    <t>DEVIS GRATUIT</t>
  </si>
  <si>
    <t>ENGIE Home Services - S.A.S au capital de 1 121 232 € - Siège social : 361 av du Président Wilson 93210 SAINT DENIS LA PLAINE - RCS Bobigny B 301 340 584 - APE 4322B - N°TVA : FR 00 301 340 584</t>
  </si>
  <si>
    <t>N°</t>
  </si>
  <si>
    <t xml:space="preserve">Lieu d'installation et utilisateur : </t>
  </si>
  <si>
    <t>A*</t>
  </si>
  <si>
    <t>N° Client :</t>
  </si>
  <si>
    <t>3*</t>
  </si>
  <si>
    <t>Nom :</t>
  </si>
  <si>
    <t xml:space="preserve"> </t>
  </si>
  <si>
    <t>06200 Nice</t>
  </si>
  <si>
    <t>Adresse :</t>
  </si>
  <si>
    <t>Tel : 04+</t>
  </si>
  <si>
    <t>CP / Ville :</t>
  </si>
  <si>
    <t>Mail : +</t>
  </si>
  <si>
    <t xml:space="preserve">Tel : </t>
  </si>
  <si>
    <t>N° de Siret : *</t>
  </si>
  <si>
    <t>Surface :</t>
  </si>
  <si>
    <t>Maison</t>
  </si>
  <si>
    <t>110 m²</t>
  </si>
  <si>
    <t>N° de certificat RGE : *</t>
  </si>
  <si>
    <t>Facturé à :</t>
  </si>
  <si>
    <t>Votre technicien :  *</t>
  </si>
  <si>
    <t>Appareil à remplacer :</t>
  </si>
  <si>
    <t xml:space="preserve">Email : </t>
  </si>
  <si>
    <t>FOURNITURES</t>
  </si>
  <si>
    <t>REFERENCE</t>
  </si>
  <si>
    <t>QUANTITE</t>
  </si>
  <si>
    <t>PRIX UNITAIRE</t>
  </si>
  <si>
    <t>MONTANT H.T.</t>
  </si>
  <si>
    <t>Chaudière Haute Performance Energétique</t>
  </si>
  <si>
    <t>ELM Leblanc Megalis Condens GVA C 21-5M</t>
  </si>
  <si>
    <t xml:space="preserve">  </t>
  </si>
  <si>
    <t>Kit de raccordement hydraulique GA7 (SDU)</t>
  </si>
  <si>
    <t>Accessoires fumisteries</t>
  </si>
  <si>
    <t>Fiche annexe</t>
  </si>
  <si>
    <t>Petites fournitures</t>
  </si>
  <si>
    <t>C.C.4 - Certificat de Conformité N°4</t>
  </si>
  <si>
    <t>CC4</t>
  </si>
  <si>
    <t>SOUS TOTAL FOURNITURES H.T.</t>
  </si>
  <si>
    <t xml:space="preserve">FORFAIT DEPLACEMENT / MAIN D'ŒUVRE  </t>
  </si>
  <si>
    <t>Forfait Déplacement</t>
  </si>
  <si>
    <t>Forfait Pose</t>
  </si>
  <si>
    <t>Mise à l'arrêt, vidange et rinçage de l'installation existante, dépose de l'appareil.</t>
  </si>
  <si>
    <t>Pose du nouvel appareil, raccordement hydraulique et gaz.</t>
  </si>
  <si>
    <t>Mise en service, essais et réglages.</t>
  </si>
  <si>
    <t>SOUS TOTAL FORFAIT DEPLACEMENT / MAIN D'ŒUVRE H.T.</t>
  </si>
  <si>
    <t>OFFRES ET REMISES COMMERCIALES</t>
  </si>
  <si>
    <t>Remise mailing 2018</t>
  </si>
  <si>
    <t>Remise points fidélités</t>
  </si>
  <si>
    <t>SOUS TOTAL OFFRES ET REMISES COMMERCIALES H.T.</t>
  </si>
  <si>
    <t>Je règle par un financement Banque BNPP PF :</t>
  </si>
  <si>
    <t>MONTANT TOTAL H.T.</t>
  </si>
  <si>
    <t>T.V.A.</t>
  </si>
  <si>
    <t>MONTANT TOTAL T.T.C.</t>
  </si>
  <si>
    <t>SYNTHESE DU DEVIS</t>
  </si>
  <si>
    <t>TOTAL FOURNITURES :</t>
  </si>
  <si>
    <t>TOTAL FORFAIT DEPLACEMENT / MAIN D'OEUVRE :</t>
  </si>
  <si>
    <t>TOTAL OFFRES ET REMISES COMMERCIALES :</t>
  </si>
  <si>
    <t>TOTAL DEVIS H.T. :</t>
  </si>
  <si>
    <t>TOTAL T.V.A. 5,5 % :</t>
  </si>
  <si>
    <t xml:space="preserve">TOTAL DEVIS T.T.C. : </t>
  </si>
  <si>
    <r>
      <t xml:space="preserve">Durée estimée de l'intervention : </t>
    </r>
    <r>
      <rPr>
        <i/>
        <sz val="7"/>
        <rFont val="Arial"/>
        <family val="2"/>
      </rPr>
      <t>(sous réserve)</t>
    </r>
  </si>
  <si>
    <t>1 journée</t>
  </si>
  <si>
    <t xml:space="preserve">SERVICE APRES-VENTE : </t>
  </si>
  <si>
    <t>Pour plus de confort et de sécurité, je souhaite s'ouscrire aux services suivants :</t>
  </si>
  <si>
    <t>Contrat d'entretien 1ère année :</t>
  </si>
  <si>
    <t>OFFERT</t>
  </si>
  <si>
    <t>Extension de Garantie 2 + 3 ans :</t>
  </si>
  <si>
    <t xml:space="preserve">DELAIS D'OPTION ET D'EXECUTION : </t>
  </si>
  <si>
    <t>Validité : Un mois à dater du jour du présent devis.</t>
  </si>
  <si>
    <t>Exécution : Après réception d'un exemplaire du présent daté et signé.</t>
  </si>
  <si>
    <t>REGLEMENT :</t>
  </si>
  <si>
    <t>A réception de la facture présentée à l'achèvement des travaux.</t>
  </si>
  <si>
    <t>Je règle au comptant à ENGIE Home Services :</t>
  </si>
  <si>
    <t>Chèque :</t>
  </si>
  <si>
    <t>Espèces :</t>
  </si>
  <si>
    <t>Acompte 30% (délai légal à respecter) :</t>
  </si>
  <si>
    <t>Solde aux termes des travaux.</t>
  </si>
  <si>
    <t>Je règle par un financement Banque BNP ENGIE :</t>
  </si>
  <si>
    <t>Banque BNP :</t>
  </si>
  <si>
    <t>Autre :</t>
  </si>
  <si>
    <t>Apport personnel</t>
  </si>
  <si>
    <t>€TTC.</t>
  </si>
  <si>
    <t>Conditions Générales de Vente</t>
  </si>
  <si>
    <t>1 • DISPOSITIONS GÉNÉRALES</t>
  </si>
  <si>
    <t>Les présentes conditions générales de vente sont applicables à toutes les ventes de chaudières, chauffe-eau, pompes à chaleur, climatiseurs, adoucisseurs, appareils et tout autre équipement, pièces de rechange et accessoires (ci- après dénommés les « Equipements ») par ENGIE Home Services (ci-après dénommée la « Société ») pour une livraison en France métropolitaine, ainsi qu’à toutes prestations d’installation, de remplacement et de réparation des Equipements (ci-après dénommés les « Prestations de service ») effectuées par la Société.</t>
  </si>
  <si>
    <t>Les présentes conditions générales de ventes sont applicables aux seuls consommateurs, au sens qu’en donne l’article liminaire du Code de la consommation, agissant exclusivement pour leur propre compte et ayant la pleine capacité juridique de contracter (ci-après dénommés le/les « Client(s) ».</t>
  </si>
  <si>
    <t>Le Client déclare avoir pris connaissance des présentes conditions générales de vente avant la passation de sa commande. La validation de sa commande et donc la conclusion du contrat de vente des Equipements et des Prestations de services vaut ainsi acceptation sans restriction ni réserve des présentes conditions de vente. Aucune des clauses portées sur les devis signés ou sur les correspondances adressées par le Client à la Société ne peut en conséquence y déroger, sauf acceptation préalable et écrite de la Société.</t>
  </si>
  <si>
    <t>L’intervention de la Société se limite expressément à la fourniture des Equipements et aux Prestations de services spécifiées au devis.</t>
  </si>
  <si>
    <t>Le Client est informé qu’il peut conserver les équipements usagés complets et démontés, sauf avis contraire de sa part.</t>
  </si>
  <si>
    <t>2 • IDENTIFICATION DE L'AUTEUR DE L'OFFRE</t>
  </si>
  <si>
    <t>Société ENGIE Home Services Société par actions simplifiée à associé unique, au capital de 1.121.232 euros, immatriculée au Registre du Commerce et des Sociétés de Bobigny sous le numéro B 301 340 584 Siège social : 361, avenue du Président Wilson 93210 Saint Denis La Plaine</t>
  </si>
  <si>
    <t>3 • DEVIS</t>
  </si>
  <si>
    <t>Le devis est une offre de prix des équipements et /ou prestations de services proposés par la Société. Le devis est valable pendant une durée d’un mois, à compter de la date de remise de celui-ci au client telle qu'indiquée sur le devis.</t>
  </si>
  <si>
    <t>4 • COMMANDES ET CONCLUSION DU CONTRAT</t>
  </si>
  <si>
    <t>La signature du devis par le Client vaut commande par celui-ci. Le contrat de vente des Équipements et/ou de Prestations de services est conclu au moment de la signature du devis par le Client et la Société. Sous réserve des dispositions visées sous l’article 8 «Droit de rétractation», aucune commande ne pourra être annulée, même partiellement, lorsqu’elle est en cours d’opération. Le devis est établi sur la base d’un environnement ne comportant pas d’amiante.</t>
  </si>
  <si>
    <t>Dans le cas contraire, le devis même signé devient caduc et la Société, selon les cas, soit établira un devis intégrant la gestion de l’amiante si cela est réalisable par ses soins ou un de ses sous-traitants, soit exercera son droit de retrait motivé envers le Client.</t>
  </si>
  <si>
    <t>5 • PRIX</t>
  </si>
  <si>
    <t>Les prix des équipements sont exprimés en euros et s’entendent toutes taxes et contributions environnementales comprises. La TVA est appliquée au taux en vigueur au moment de la passation de la commande. Pour bénéficier du taux de T.V.A. réduit, le client s’engage à compléter l’attestation prévue à cet effet. Attention: le client qui a fourni des informations erronées à la Société et a pu ainsi bénéficier indûment du taux réduit de T.V.A. sur les travaux demandés, engagera sa responsabilité auprès de l'administration fiscale: il devra ainsi payer à l’administration fiscale le complément de T.V.A. légalement dû (soit la différence entre le taux normal et le taux réduit).</t>
  </si>
  <si>
    <t>6 • DÉLAIS DE LIVRAISON</t>
  </si>
  <si>
    <t>En dehors de cas d’achat financé au moyen d’un crédit affecté, la Société s’engage à livrer les Equipements et/ ou exécuter les Prestations de service dans un délai maximal fixé à 21 jours à compter de la réception par la Société du devis signé par le client auquel il convient d’ajouter les 14 jours correspondant au délai de rétractation dont le Client dispose pour renoncer à sa commande. En cas d’achat financé au moyen d’un crédit affecté, ce délai court à partir de l’acceptation du dossier par la banque La livraison et l’installation des Equipements donneront obligatoirement lieu à l’établissement d’un bon signé par le livreur/l’installateur et le Client. Dans ce(s) bon(s), le Client pourra, le cas échéant, faire des réserves notamment relatives aux Équipements.</t>
  </si>
  <si>
    <t xml:space="preserve"> Société ENGIE Home Services</t>
  </si>
  <si>
    <t>Société par action simplifiée à associé unique, au capital de 1.121.232 euros, immatriculée au Registre du commerce et des Sociétés de Bobigny sous le numéro B 301 340 584 Siège social : 361, avenue du Président Wilson - 93210 Saint-Denis la Plaine</t>
  </si>
  <si>
    <t>Conformément aux dispositions de l’article L. 216-2 du Code de la consommation, le Client peut dénoncer le contrat par lettre recommandée avec demande d’avis de réception ou par un écrit sur un autre support durable, si, après avoir enjoint, selon les mêmes modalités, la Société d’effectuer la livraison dans un délai supplémentaire raisonnable, cette dernière ne s’est pas exécutée dans ce délai.</t>
  </si>
  <si>
    <t>Ce contrat est, le cas échéant considéré comme rompu à la réception, par la Société, de la lettre par laquelle le Client l’informe de sa décision, à moins que la Société ne se soit exécutée entre-temps.</t>
  </si>
  <si>
    <t>Le Client peut immédiatement résoudre le contrat lorsque la Société refuse d’effectuer la livraison ou lorsqu’elle n’exécute pas son obligation de livraison des Equipements à la date où ce délai constitue pour le Client une condition essentielle du contrat. Cette condition essentielle résulte d’une demande expresse et écrite du Client avant la conclusion du contrat.</t>
  </si>
  <si>
    <t>7 • CONDITIONS DE RÈGLEMENT ET FACTURATION</t>
  </si>
  <si>
    <t>7.1. Paiement comptant (sans financement par un crédit affecté) des Equipements (hors pièces de rechange et accessoires)</t>
  </si>
  <si>
    <t>Sauf dispositions contraires prévues au devis et en dehors des cas où le Client a opté pour un financement affecté tel que défini au 7.2, le prix de la commande devra être réglé en deux fois par le Client :</t>
  </si>
  <si>
    <t>- Acompte réglé par espèce ou chèque correspondant à trente pour cent (30%) du prix total de la commande ;</t>
  </si>
  <si>
    <t>- Solde de la commande réglé par chèque lors de la mise en service de l’Equipement chez le Client.</t>
  </si>
  <si>
    <t>Tout retard de paiement entraine automatiquement l’application de pénalités. Les pénalités sont calculées sur la base du montant de la facture TTC du Client au taux légal en vigueur multiplié par trois. Les pénalités sont encourues à partir du jour suivant l’échéance de la facture et jusqu'au jour de son règlement total.</t>
  </si>
  <si>
    <t>7.2. Paiement par un crédit affecté des Equipements (hors pièces de rechange et accessoires)</t>
  </si>
  <si>
    <t>Le Client peut financer son achat d’un Equipement par un crédit à la consommation affecté au sens de l’article L. 311-1 du Code de la consommation.</t>
  </si>
  <si>
    <t>Pour ce faire, le Client se voit remettre l’information précontractuelle nécessaire préalablement à la conclusion du contrat de crédit avec le partenaire financier de la Société. Dans ce cas, la vente de l’Equipement ne deviendra définitive qu’au moment où l’offre de crédit deviendra elle-même définitive.</t>
  </si>
  <si>
    <t>Le financement de l’achat par un crédit affecté au sens de l’article L. 311-1 du Code de la consommation entrainera l’application des dispositions des articles L. 312-45 à L. 312-56 du même code (ci-après reproduits) :</t>
  </si>
  <si>
    <t>Article L. 312-45 du Code de la consommation :</t>
  </si>
  <si>
    <t>« Chaque fois que le paiement du prix est acquitté, en tout ou partie, à l'aide d'un crédit, le contrat de vente ou de prestation de services le précise, quelle que soit l'identité du prêteur. »</t>
  </si>
  <si>
    <t>Article L. 312-46 du Code de la consommation :</t>
  </si>
  <si>
    <t xml:space="preserve">  « Aucun engagement ne peut valablement être contracté par l'acheteur à l'égard du vendeur tant qu'il n'a pas accepté le contrat de crédit. Lorsque cette condition n'est pas remplie, le vendeur ne peut recevoir aucun paiement, sous quelque forme que ce soit, ni aucun dépôt. »</t>
  </si>
  <si>
    <t>Article L. 312-47 du Code de la consommation :</t>
  </si>
  <si>
    <t>« Tant que le prêteur ne l'a pas avisé de l'octroi du crédit, et tant que l'emprunteur peut exercer sa faculté de rétractation, le vendeur n'est pas tenu d'accomplir son obligation de livraison ou de fourniture. Toutefois, lorsque par une demande expresse rédigée, datée et signée de sa main même, l'acheteur sollicite la livraison ou la fourniture immédiate du bien ou de la prestation de services, le délai de rétractation ouvert à l'emprunteur par l'article L. 312-19 expire à la date de la livraison ou de la fourniture, sans pouvoir ni excéder quatorze jours ni être inférieur à trois jours. Toute livraison ou fourniture anticipée est à la charge du vendeur qui en supporte tous les frais et risques. »</t>
  </si>
  <si>
    <t>Article L. 312-48 du Code de la consommation :</t>
  </si>
  <si>
    <t>« Les obligations de l'emprunteur ne prennent effet qu'à compter de la livraison du bien ou de la fourniture de la prestation. En cas de contrat de vente ou de prestation de services à exécution successive, les obligations prennent effet à compter du début de la livraison ou de la fourniture et cessent en cas d'interruption de celle-ci ».</t>
  </si>
  <si>
    <t>Article L. 312-49 du Code de la consommation :</t>
  </si>
  <si>
    <t>« Le vendeur ou le prestataire de services conserve une copie du contrat de crédit et la présente sur leur demande aux agents chargés du contrôle. »</t>
  </si>
  <si>
    <t>Article L. 312-50 du Code de la consommation :</t>
  </si>
  <si>
    <t>« Le vendeur ou le prestataire de services ne peut recevoir, de la part de l'acheteur, aucun paiement sous quelque forme que ce soit, ni aucun dépôt, en sus de la partie du prix que l'acheteur a accepté de payer au comptant, tant que le contrat relatif à l'opération de crédit n'est pas définitivement conclu. Si une autorisation de prélèvement sur compte bancaire est signée par l'acquéreur, sa validité et sa prise d'effet sont subordonnées à celles du contrat de vente. En cas de paiement d'une partie du prix au comptant, le vendeur ou prestataire de services doit remettre à l'acheteur un récépissé valant reçu et comportant la reproduction intégrale des dispositions des articles L. 312-52, L. 312-53 et L. 341-10 ».</t>
  </si>
  <si>
    <t>Article L. 312.51 du Code de la consommation :</t>
  </si>
  <si>
    <t>« En cas de vente ou de démarchage à domicile, le délai de rétractation est de quatorze jours quelle que soit la date de livraison ou de fourniture du bien ou de la prestation de services. Aucun paiement comptant ne peut intervenir avant l'expiration de ce délai. »</t>
  </si>
  <si>
    <t>Article L. 312-52 du Code de la consommation :</t>
  </si>
  <si>
    <t>« Le contrat de vente ou de prestation de services est résolu de plein droit, sans indemnité :</t>
  </si>
  <si>
    <t>1° Si le prêteur n'a pas, dans un délai de sept jours à compter de l'acceptation du contrat de crédit par l'emprunteur, informé le vendeur de l'attribution du crédit ;</t>
  </si>
  <si>
    <t>2° Ou si l'emprunteur a exercé son droit de rétractation dans le délai prévu à l'article L. 312-19.</t>
  </si>
  <si>
    <t>Toutefois, lorsque l'emprunteur, par une demande expresse, sollicite la livraison ou la fourniture immédiate du bien ou de la prestation de services, l'exercice du droit de rétractation du contrat de crédit n'emporte résolution de plein</t>
  </si>
  <si>
    <t>droit du contrat de vente ou de prestation de services que s'il intervient dans un délai de trois jours à compter de l'acceptation du contrat de crédit par l'emprunteur.</t>
  </si>
  <si>
    <t>Le contrat n'est pas résolu si, avant l'expiration des délais mentionnés au présent article, l'acquéreur paie comptant ».</t>
  </si>
  <si>
    <t>Article L. 312-53 du Code de la consommation :</t>
  </si>
  <si>
    <t>« Dans les cas de résolution du contrat de vente ou de prestations de services prévus à l'article L. 312-52, le vendeur ou le prestataire de services rembourse, sur simple demande, toute somme que l'acheteur aurait versée d'avance</t>
  </si>
  <si>
    <t>sur le prix ».</t>
  </si>
  <si>
    <t>Article L. 312-54 du Code de la consommation :</t>
  </si>
  <si>
    <t>« Lorsque le consommateur exerce son droit de rétractation du contrat de vente ou de fourniture de prestation de services mentionné au 9° de l'article L. 311-1, le contrat de crédit destiné à en assurer le financement est résilié de plein droit sans frais ni indemnité, à l'exception éventuellement des frais engagés pour l'ouverture du dossier de crédit. »</t>
  </si>
  <si>
    <t>Article L. 312-55 du Code de la consommation :</t>
  </si>
  <si>
    <t>« En cas de contestation sur l'exécution du contrat principal, le tribunal peut, jusqu'à la solution du litige, suspendre l'exécution du contrat de crédit. Celui-ci est résolu ou annulé de plein droit lorsque le contrat en vue duquel il a été</t>
  </si>
  <si>
    <t>conclu est lui-même judiciairement résolu ou annulé.</t>
  </si>
  <si>
    <t>Les dispositions du premier alinéa ne sont applicables que si le prêteur est intervenu à l'instance ou s'il a été mis en cause par le vendeur ou l'emprunteur. »</t>
  </si>
  <si>
    <t>Article L. 312-56 du Code de la consommation :</t>
  </si>
  <si>
    <t>« Si la résolution judiciaire ou l'annulation du contrat principal survient du fait du vendeur, celui-ci peut, à la demande du prêteur, être condamné à garantir l'emprunteur du remboursement du prêt, sans préjudice de dommages et</t>
  </si>
  <si>
    <t>7.3. Paiement comptant des pièces de rechange et/ou accessoires</t>
  </si>
  <si>
    <t>Sauf dispositions contraires prévues au devis, le prix des pièces de rechange et/ou accessoires devra être réglé au comptant en totalité.</t>
  </si>
  <si>
    <t>10 • RÉSERVE DE PROPRIÉTÉ</t>
  </si>
  <si>
    <t>La Société conserve la pleine propriété des équipements achetés par le client jusqu'à ce que ce dernier ait rempli l'intégralité de ses obligations et notamment jusqu'au parfait paiement du prix convenu dans sa totalité. En cas de défaut de paiement, la Société est en droit de revendiquer la restitution des marchandises par toute voie de droit, y compris par simple lettre recommandée, jusqu’à exécution de la totalité des engagements du client.</t>
  </si>
  <si>
    <t>11 • FICHIERS ELECTRONIQUES - PROTECTION DE LA VIE PRIVE</t>
  </si>
  <si>
    <t xml:space="preserve">La Société a constitué un fichier électronique qui recense certaines données à caractère personnel relatives à ses clients et nécessaires à la gestion des commandes, des livraisons et d’opérations de prospection commerciale. Cette base de données a fait l’objet d’une déclaration à la CNIL sous le numéro : 16714V1, conformément aux prescriptions requises par la loi « Informatique et libertés » n°78-17 du 6 janvier 1978, modifiée.
Le client dispose d’un droit individuel d’accès, de rectification et de suppression des données individuelles de nature personnelle le concernant et ce, conformément à la loi « Informatique et libertés » n°78-17 du 6 janvier 1978, modifiée, qu’il pourra exercer en s'adressant au service relation client : ENGIE Home Services – Service Relation Client - 361, avenue du Président Wilson - 93210 Saint Denis La Plaine.
De plus, conformément à l’article L.121-34 du Code de la consommation, le client a la possibilité de s’inscrire sur une liste d’opposition au démarchage téléphonique.
</t>
  </si>
  <si>
    <t>12 • DROIT APPLICABLE ET JURIDICTION COMPETENTE</t>
  </si>
  <si>
    <t xml:space="preserve">Les présentes Conditions Générales de Vente, et plus généralement le contrat conclu avec la Société sont exclusivement soumis au droit français.
En cas de litige relatif à leur interprétation et/ou à leur exécution, le client est tenu d'adresser ses réclamations à la Société à l'adresse de l'agence indiquée sur le contrat. A défaut de résolution amiable du litige avec la Société dans un délai de quatre-vingt-dix (90) jours, le client peut saisir le médiateur d’ENGIE par courrier à l'adresse suivante : Le Médiateur ENGIE - TSA 34 321 - 92099 La Défense Cedex ou par Internet via le formulaire disponible sur le site Internet http://www.engie.com/contact-mediateur/. En cas d'échec de la médiation, tout litige sera soumis à la compétence exclusive des tribunaux français.
</t>
  </si>
  <si>
    <t>FICHE ANNEXE</t>
  </si>
  <si>
    <t>*</t>
  </si>
  <si>
    <t>Adapt, Vertical - Ø60/100mm BOSCH</t>
  </si>
  <si>
    <t>BOS 7736700944</t>
  </si>
  <si>
    <t>Adapt, Vertical - Ø60/100mm</t>
  </si>
  <si>
    <t>ELM 7719003381</t>
  </si>
  <si>
    <t>Allonge 0,5m - Ø60/100mm</t>
  </si>
  <si>
    <t>ELM 7719002779</t>
  </si>
  <si>
    <t>ELM 7719002778</t>
  </si>
  <si>
    <t>Allonge 2m - Ø60/100mm</t>
  </si>
  <si>
    <t>ELM 7716780293</t>
  </si>
  <si>
    <t>Coude 90° - Ø60/100mm</t>
  </si>
  <si>
    <t>ELM 7719002780</t>
  </si>
  <si>
    <t>Coude 22° - Ø60/100mm</t>
  </si>
  <si>
    <t>ELM 7716780262</t>
  </si>
  <si>
    <r>
      <t xml:space="preserve">Coude 45° - Ø60/100mm </t>
    </r>
    <r>
      <rPr>
        <i/>
        <sz val="8"/>
        <rFont val="Arial"/>
        <family val="2"/>
      </rPr>
      <t>(lot de 2)</t>
    </r>
  </si>
  <si>
    <t>ELM 7719002781</t>
  </si>
  <si>
    <t>Terminal horizontal 60/100 SDU</t>
  </si>
  <si>
    <t>SDU 0020219521</t>
  </si>
  <si>
    <t>Terminal horizontal 60/100 Chaffoteaux</t>
  </si>
  <si>
    <t>CMA 3318635</t>
  </si>
  <si>
    <t>Terminal ventouse horiz - Ø60/100mm</t>
  </si>
  <si>
    <t>ELM 7716780281</t>
  </si>
  <si>
    <t>Ventouse horiz pente inversée- Ø60/100mm</t>
  </si>
  <si>
    <t>ELM 7716780350</t>
  </si>
  <si>
    <t>Terminal ventouse vertical Ø60/100mm Brique</t>
  </si>
  <si>
    <t>ELM 7719003686</t>
  </si>
  <si>
    <t>Terminal ventouse vertical Ø60/100mm Noir</t>
  </si>
  <si>
    <t>ELM 7719003687</t>
  </si>
  <si>
    <t>Collier pour ventouse - Ø60/100mm</t>
  </si>
  <si>
    <t>POU 17 060 319</t>
  </si>
  <si>
    <t>Adaptateur FRISQUET - Ø80/125mm</t>
  </si>
  <si>
    <t>FRI F3AA40832</t>
  </si>
  <si>
    <t>Adapt, Vertical - Ø80/125mm</t>
  </si>
  <si>
    <t>ELM 7716780184</t>
  </si>
  <si>
    <t>Adapt, Vertical - Ø80/125mm CMA</t>
  </si>
  <si>
    <t>CMA 3318095</t>
  </si>
  <si>
    <t>Allonge 0,5m - Ø80/125mm</t>
  </si>
  <si>
    <t>ELM 7719002763</t>
  </si>
  <si>
    <t>Allonge 1m - Ø80/125mm</t>
  </si>
  <si>
    <t>ELM 7719002764</t>
  </si>
  <si>
    <t>Allonge 2m - Ø80/125mm</t>
  </si>
  <si>
    <t>ELM 7719002765</t>
  </si>
  <si>
    <t>Coude 90° - Ø80/125mm</t>
  </si>
  <si>
    <t>ELM 7719002766</t>
  </si>
  <si>
    <t>Coude 30° - Ø80/125mm</t>
  </si>
  <si>
    <t>ELM 7719002768</t>
  </si>
  <si>
    <r>
      <t xml:space="preserve">Coude 45° - Ø80/125mm </t>
    </r>
    <r>
      <rPr>
        <i/>
        <sz val="8"/>
        <rFont val="Arial"/>
        <family val="2"/>
      </rPr>
      <t>(lot de 2)</t>
    </r>
  </si>
  <si>
    <t>ELM 7719002767</t>
  </si>
  <si>
    <t>Terminal horizontal 80/125 Chaffoteaux</t>
  </si>
  <si>
    <t>CMA 3318858</t>
  </si>
  <si>
    <t>Terminal horizontal 80/125 ELM</t>
  </si>
  <si>
    <t>ELM 7716780231</t>
  </si>
  <si>
    <t>Ventouse horiz - Ø80/125mm</t>
  </si>
  <si>
    <t>ELM 7736200350</t>
  </si>
  <si>
    <t>Collier pour ventouse - Ø80/125mm</t>
  </si>
  <si>
    <t>POU 17 080 519</t>
  </si>
  <si>
    <r>
      <t xml:space="preserve">Traversée cloison </t>
    </r>
    <r>
      <rPr>
        <i/>
        <sz val="10"/>
        <rFont val="Arial"/>
        <family val="2"/>
      </rPr>
      <t>Carré</t>
    </r>
    <r>
      <rPr>
        <sz val="10"/>
        <rFont val="Arial"/>
        <family val="2"/>
      </rPr>
      <t xml:space="preserve"> - Ø100/131mm</t>
    </r>
  </si>
  <si>
    <t>ELM 7716780291</t>
  </si>
  <si>
    <r>
      <t xml:space="preserve">Traversée cloison </t>
    </r>
    <r>
      <rPr>
        <i/>
        <sz val="10"/>
        <rFont val="Arial"/>
        <family val="2"/>
      </rPr>
      <t>Rectangle</t>
    </r>
    <r>
      <rPr>
        <sz val="10"/>
        <rFont val="Arial"/>
        <family val="2"/>
      </rPr>
      <t xml:space="preserve"> - Ø100/131mm</t>
    </r>
  </si>
  <si>
    <t>ELM 7716780292</t>
  </si>
  <si>
    <t>B23P - PP simple paroi - Ø80mm - 20 cm</t>
  </si>
  <si>
    <t>POU 27 080 503</t>
  </si>
  <si>
    <t>B23P - PP simple paroi - Ø80mm - 45 cm</t>
  </si>
  <si>
    <t>POU 27 080 504</t>
  </si>
  <si>
    <t>B23P - PP simple paroi - Ø80mm - 95 cm</t>
  </si>
  <si>
    <t>POU 27 080 505</t>
  </si>
  <si>
    <t>B23P - PP simple paroi - Ø80mm - Coude 45°</t>
  </si>
  <si>
    <t>POU 27 080 521</t>
  </si>
  <si>
    <t>B23P - PP simple paroi - Ø80mm - Coude 87°</t>
  </si>
  <si>
    <t>POU 27 080 531</t>
  </si>
  <si>
    <t>Colliers pour PP simple paroi - Ø80mm</t>
  </si>
  <si>
    <t>POU 56 083 089</t>
  </si>
  <si>
    <t>B23P - PEB/125  Renov BP  Ø80/125mm</t>
  </si>
  <si>
    <t>POU 17 080 734</t>
  </si>
  <si>
    <r>
      <t xml:space="preserve">B23P - PPS - Ø80mm </t>
    </r>
    <r>
      <rPr>
        <i/>
        <sz val="8"/>
        <rFont val="Arial"/>
        <family val="2"/>
      </rPr>
      <t>(unité en mètre linéaire)</t>
    </r>
  </si>
  <si>
    <t>PPS</t>
  </si>
  <si>
    <r>
      <t>B23P - Terminal en "</t>
    </r>
    <r>
      <rPr>
        <b/>
        <sz val="10"/>
        <rFont val="Arial"/>
        <family val="2"/>
      </rPr>
      <t>T</t>
    </r>
    <r>
      <rPr>
        <sz val="10"/>
        <rFont val="Arial"/>
        <family val="2"/>
      </rPr>
      <t>" pour PPS - Ø80mm</t>
    </r>
  </si>
  <si>
    <t>SALICA</t>
  </si>
  <si>
    <r>
      <t xml:space="preserve">Solin de toiture - pour Ø80/125mm </t>
    </r>
    <r>
      <rPr>
        <i/>
        <sz val="8"/>
        <rFont val="Arial"/>
        <family val="2"/>
      </rPr>
      <t>(brique)</t>
    </r>
  </si>
  <si>
    <t>ELM 7719002855</t>
  </si>
  <si>
    <r>
      <t xml:space="preserve">Solin de toiture - pour Ø80/125mm </t>
    </r>
    <r>
      <rPr>
        <i/>
        <sz val="8"/>
        <rFont val="Arial"/>
        <family val="2"/>
      </rPr>
      <t>(noir)</t>
    </r>
  </si>
  <si>
    <t>ELM 7719002857</t>
  </si>
  <si>
    <r>
      <t xml:space="preserve">Terminal vertical - Ø80/125mm </t>
    </r>
    <r>
      <rPr>
        <i/>
        <sz val="8"/>
        <rFont val="Arial"/>
        <family val="2"/>
      </rPr>
      <t>(brique)</t>
    </r>
  </si>
  <si>
    <t>ELM 7719002762</t>
  </si>
  <si>
    <r>
      <t xml:space="preserve">Terminal vertical - Ø80/125mm </t>
    </r>
    <r>
      <rPr>
        <i/>
        <sz val="8"/>
        <rFont val="Arial"/>
        <family val="2"/>
      </rPr>
      <t>(noir)</t>
    </r>
  </si>
  <si>
    <t>ELM 7719002761</t>
  </si>
  <si>
    <t>Filtre neutralisateur de condensats</t>
  </si>
  <si>
    <t>RGS 110501</t>
  </si>
  <si>
    <t>Pot de décantation Sentinel VORTEX300 3/4"</t>
  </si>
  <si>
    <t>RGS 904886</t>
  </si>
  <si>
    <t>Pot de décantation Sentinel VORTEX300 22"</t>
  </si>
  <si>
    <t>RGS 904885</t>
  </si>
  <si>
    <t>Pompe de relevage</t>
  </si>
  <si>
    <t>RGS 906454</t>
  </si>
  <si>
    <t>Groupe de sécurité 7 Bar</t>
  </si>
  <si>
    <t>RGS 100001</t>
  </si>
  <si>
    <t>Groupe de sécurité 7 Bar INOX</t>
  </si>
  <si>
    <t>HAM 100305</t>
  </si>
  <si>
    <t>Console vase équipée</t>
  </si>
  <si>
    <t>RGS 100052</t>
  </si>
  <si>
    <t>Vase d'expansion 24 l</t>
  </si>
  <si>
    <t>RGS 100009</t>
  </si>
  <si>
    <t>Disconnecteur 1/2"</t>
  </si>
  <si>
    <t>HAM 117-15</t>
  </si>
  <si>
    <t>Vanne barrage 1/2"</t>
  </si>
  <si>
    <t>HAM 492-15S</t>
  </si>
  <si>
    <t>Aquastat plancher</t>
  </si>
  <si>
    <t>RGS703482</t>
  </si>
  <si>
    <t>Vanne thermostatique de mélange (ECS)</t>
  </si>
  <si>
    <t>BOS 7735600273</t>
  </si>
  <si>
    <t>Fluide solaire 20 litres concentré</t>
  </si>
  <si>
    <t>ELM 8718660947</t>
  </si>
  <si>
    <t xml:space="preserve">  Accessoires BOSCH 9000i</t>
  </si>
  <si>
    <t>Rob thermostatique BOSCH SMART HOME</t>
  </si>
  <si>
    <t>BOS 8750000010</t>
  </si>
  <si>
    <t>BOS 7738321785</t>
  </si>
  <si>
    <t>Kit de raccord gaz et hydrau (9000i) 20/30kW</t>
  </si>
  <si>
    <t>BOS 7719002374</t>
  </si>
  <si>
    <t>Kit de raccord gaz et hydrau (9000i) 40/50kW</t>
  </si>
  <si>
    <t>BOS 7719001771</t>
  </si>
  <si>
    <t>Sonde sanitaire</t>
  </si>
  <si>
    <t>BOS 87145000340</t>
  </si>
  <si>
    <t>Vanne 3 voies (1 pouce - 230 V) 40/50kW</t>
  </si>
  <si>
    <t>BOS 7736700945</t>
  </si>
  <si>
    <t>Soupape 4 bars (40 et 50 kW)</t>
  </si>
  <si>
    <t>BOS 7736700771</t>
  </si>
  <si>
    <t>Cache inferieur (9000i)</t>
  </si>
  <si>
    <t>BOS 7736701544</t>
  </si>
  <si>
    <t>Module IP (imp avec CW400)</t>
  </si>
  <si>
    <t>BOS 7736601672</t>
  </si>
  <si>
    <t xml:space="preserve">  Accessoires ELM Soltis Condens</t>
  </si>
  <si>
    <t>Kit conversion propane 16kW</t>
  </si>
  <si>
    <t>ELM 7731600109</t>
  </si>
  <si>
    <t>Kit conversion propane 30kW</t>
  </si>
  <si>
    <t>ELM 7731600110</t>
  </si>
  <si>
    <t>Kit conversion propane 42kW</t>
  </si>
  <si>
    <t>ELM 7731600108</t>
  </si>
  <si>
    <t>Vanne directionnelle KSBR (16/30kW uniquement)</t>
  </si>
  <si>
    <t>ELM 7731600085</t>
  </si>
  <si>
    <t xml:space="preserve">  Accessoires ELM Stellis Condens</t>
  </si>
  <si>
    <t>Kit raccord Arrière (uniquement SVB22/75)</t>
  </si>
  <si>
    <t>ELM 7738110155</t>
  </si>
  <si>
    <t>Kit raccord Gauche (uniquement SVB22/75)</t>
  </si>
  <si>
    <t>ELM 7738110156</t>
  </si>
  <si>
    <t>Kit raccord Droit (uniquement SVB22/75)</t>
  </si>
  <si>
    <t>ELM 7738110157</t>
  </si>
  <si>
    <t>Kit raccord Vertical (uniquement 22/100 &amp; 30/150)</t>
  </si>
  <si>
    <t>ELM 7738110154</t>
  </si>
  <si>
    <t>Kit raccord Gauche</t>
  </si>
  <si>
    <t>ELM 7738110019</t>
  </si>
  <si>
    <t xml:space="preserve">Kit raccord Droit </t>
  </si>
  <si>
    <t>ELM 7738110021</t>
  </si>
  <si>
    <t>Kit raccord Solaire</t>
  </si>
  <si>
    <t>ELM 7738110260</t>
  </si>
  <si>
    <r>
      <t xml:space="preserve">Kit hydrau </t>
    </r>
    <r>
      <rPr>
        <i/>
        <sz val="7"/>
        <rFont val="Arial"/>
        <family val="2"/>
      </rPr>
      <t>(Grp secu 6b, disco, raccord hydrau, Kit siphon)</t>
    </r>
  </si>
  <si>
    <t>ELM 7716780224</t>
  </si>
  <si>
    <t>Kit conversion propane 22/75</t>
  </si>
  <si>
    <t>ELM 87190011680</t>
  </si>
  <si>
    <t>Kit conversion propane 22/100</t>
  </si>
  <si>
    <t>ELM 87190011700</t>
  </si>
  <si>
    <t>Kit conversion propane 30/150</t>
  </si>
  <si>
    <t>ELM 87190011710</t>
  </si>
  <si>
    <t>Kit conversion propane 14/210</t>
  </si>
  <si>
    <t>ELM 87190011190</t>
  </si>
  <si>
    <t>Kit conversion propane 22/210</t>
  </si>
  <si>
    <t>ELM 87190011740</t>
  </si>
  <si>
    <t xml:space="preserve">  Accessoires FRISQUET</t>
  </si>
  <si>
    <t xml:space="preserve">Module H Visio </t>
  </si>
  <si>
    <t>FRI F3AA41225</t>
  </si>
  <si>
    <t>Kit de raccord Module H Hydroconfort Solaire</t>
  </si>
  <si>
    <t>Module circulateur Hydroconfort 120 l</t>
  </si>
  <si>
    <t>Sonde exterieure radio visio</t>
  </si>
  <si>
    <t>FRI F3AA41227</t>
  </si>
  <si>
    <t>Frisquet Connect Pack 1</t>
  </si>
  <si>
    <t>FRI F3AA41484</t>
  </si>
  <si>
    <t>Kit de raccordement chaudière à ballon</t>
  </si>
  <si>
    <t>FRI F3AA40447</t>
  </si>
  <si>
    <t>Cordon pour contact externe</t>
  </si>
  <si>
    <t>FRI F3AA1241</t>
  </si>
  <si>
    <t>Silencieux prise d'air interieur 25/32kW</t>
  </si>
  <si>
    <t>FRI F3AA40898</t>
  </si>
  <si>
    <t>Silencieux prise d'air interieur 45kW</t>
  </si>
  <si>
    <t>FRI F3AA41122</t>
  </si>
  <si>
    <t>FICHE TRAVAUX</t>
  </si>
  <si>
    <t>INSTALLATION LE :</t>
  </si>
  <si>
    <t>Nom du client :</t>
  </si>
  <si>
    <t>N° Tiers :</t>
  </si>
  <si>
    <t>Chaudière Actuelle :</t>
  </si>
  <si>
    <t>Chaudière proposé :</t>
  </si>
  <si>
    <t>Temps pour plombier :</t>
  </si>
  <si>
    <t>Kit de modification :</t>
  </si>
  <si>
    <t>Thermostat :</t>
  </si>
  <si>
    <t>Accessoires Ventouses</t>
  </si>
  <si>
    <t>Articles</t>
  </si>
  <si>
    <t>Références</t>
  </si>
  <si>
    <t>Quantitée</t>
  </si>
  <si>
    <t>Observations à transmêtre au plombier</t>
  </si>
  <si>
    <t>Modification vidange :</t>
  </si>
  <si>
    <t>Carrotage :</t>
  </si>
  <si>
    <t>Informations complèmentaires :</t>
  </si>
  <si>
    <t>Conformités de l'installation</t>
  </si>
  <si>
    <t>Amenées d'air conformes :</t>
  </si>
  <si>
    <t>Teste relais DSC :</t>
  </si>
  <si>
    <t>Ramonage :</t>
  </si>
  <si>
    <t>Bouches VMC gaz :</t>
  </si>
  <si>
    <t>Pose Té de purge :</t>
  </si>
  <si>
    <t>Hauteur bouches/chaudière :</t>
  </si>
  <si>
    <t>Robinet gaz ROAI :</t>
  </si>
  <si>
    <t>Tuyau gaz gazinière conforme :</t>
  </si>
  <si>
    <t>(Est-il accéssible?)</t>
  </si>
  <si>
    <t>Modele</t>
  </si>
  <si>
    <t>Référence</t>
  </si>
  <si>
    <t>Prix unitaire HT</t>
  </si>
  <si>
    <r>
      <t xml:space="preserve">Kit de raccordement hydraulique GA17/1 </t>
    </r>
    <r>
      <rPr>
        <i/>
        <sz val="9"/>
        <rFont val="Arial"/>
        <family val="2"/>
      </rPr>
      <t>SDU</t>
    </r>
  </si>
  <si>
    <t>ELM7716780259</t>
  </si>
  <si>
    <t>1/2 journée</t>
  </si>
  <si>
    <r>
      <t xml:space="preserve">Kit de raccordement hydraulique GA7 </t>
    </r>
    <r>
      <rPr>
        <i/>
        <sz val="9"/>
        <rFont val="Arial"/>
        <family val="2"/>
      </rPr>
      <t>(SDU)</t>
    </r>
  </si>
  <si>
    <t>ELM7719002009</t>
  </si>
  <si>
    <t>4h + 2h</t>
  </si>
  <si>
    <r>
      <t>Kit de raccordement hydraulique GA18 (</t>
    </r>
    <r>
      <rPr>
        <i/>
        <sz val="9"/>
        <rFont val="Arial"/>
        <family val="2"/>
      </rPr>
      <t>Nectra)</t>
    </r>
  </si>
  <si>
    <t>ELM7716780211</t>
  </si>
  <si>
    <r>
      <t xml:space="preserve">Kit de raccordement hydraulique GA8 </t>
    </r>
    <r>
      <rPr>
        <i/>
        <sz val="9"/>
        <rFont val="Arial"/>
        <family val="2"/>
      </rPr>
      <t>(Celtic)</t>
    </r>
  </si>
  <si>
    <t>ELM7719002010</t>
  </si>
  <si>
    <t>1 journée et demi</t>
  </si>
  <si>
    <r>
      <t xml:space="preserve">Kit de raccordement hydraulique GA6 </t>
    </r>
    <r>
      <rPr>
        <i/>
        <sz val="9"/>
        <rFont val="Arial"/>
        <family val="2"/>
      </rPr>
      <t>(ELM)</t>
    </r>
  </si>
  <si>
    <t>ELM7719002008</t>
  </si>
  <si>
    <t>2 jours</t>
  </si>
  <si>
    <r>
      <t xml:space="preserve">Kit de raccordement hydraulique 35kW GA5/12 </t>
    </r>
    <r>
      <rPr>
        <i/>
        <sz val="9"/>
        <rFont val="Arial"/>
        <family val="2"/>
      </rPr>
      <t>(1er install)</t>
    </r>
  </si>
  <si>
    <t>ELM7716780201</t>
  </si>
  <si>
    <t>3 jours</t>
  </si>
  <si>
    <t>Kit de raccordement hydraulique GA5 1er install</t>
  </si>
  <si>
    <t>ELM7719002001</t>
  </si>
  <si>
    <t>4 jours</t>
  </si>
  <si>
    <t>Kit de raccordement hydraulique Egalis ballon</t>
  </si>
  <si>
    <t>ELM 7716780230</t>
  </si>
  <si>
    <t>5 jours</t>
  </si>
  <si>
    <t>Kit de raccordement hydraulique Egalis GS5</t>
  </si>
  <si>
    <t>ELM 7716780073</t>
  </si>
  <si>
    <t>Kit hydraulique Egalis GB5/1 avec sonde ECS</t>
  </si>
  <si>
    <t>ELM 7716780203</t>
  </si>
  <si>
    <t>Kit hydraulique Egalis GB5/12 (35kW)</t>
  </si>
  <si>
    <t>ELM 7716780208</t>
  </si>
  <si>
    <t>Kit Raccordement hydraulique Niagara</t>
  </si>
  <si>
    <t>CMA 3678470-3678471</t>
  </si>
  <si>
    <t>Kit Raccord Serelia 1er install (imp écarteur)</t>
  </si>
  <si>
    <t>CMA 3678434-3318253</t>
  </si>
  <si>
    <t>Kit Raccord Serelia/SDU</t>
  </si>
  <si>
    <t>CMA 3678434-3678387</t>
  </si>
  <si>
    <t>Kit Raccord Serelia/Celtic</t>
  </si>
  <si>
    <t>CMA 3678434-3678391</t>
  </si>
  <si>
    <t>Kit Raccord Serelia/Nectra</t>
  </si>
  <si>
    <t>CMA 3678434-3678416</t>
  </si>
  <si>
    <t>Kit Raccord Serelia/GVM5</t>
  </si>
  <si>
    <t>CMA 3678434-3618487</t>
  </si>
  <si>
    <t>Kit Raccord MIRA link 1er install</t>
  </si>
  <si>
    <t>CMA 3678358-3318256</t>
  </si>
  <si>
    <t>Kit Raccord MIRA link 1er install (imp écarteur)</t>
  </si>
  <si>
    <t>CMA 3678358-3318323</t>
  </si>
  <si>
    <t>Kit Raccord MIRA link/SDU</t>
  </si>
  <si>
    <t>CMA 3318919</t>
  </si>
  <si>
    <t>Kit Raccord MIRA link/Celtic</t>
  </si>
  <si>
    <t>CMA 3318917</t>
  </si>
  <si>
    <t>Kit Raccord MIRA link/Nectra</t>
  </si>
  <si>
    <t>CMA 3318918</t>
  </si>
  <si>
    <t>Kit Raccord MIRA link/GVM5 CF/VMC</t>
  </si>
  <si>
    <t>CMA 3318920</t>
  </si>
  <si>
    <t>Kit Raccord MIRA link/GVM5 FF</t>
  </si>
  <si>
    <t>CMA 3318921</t>
  </si>
  <si>
    <t>Kit Raccord URBIA link 1er install</t>
  </si>
  <si>
    <t>CMA 331926-3319207</t>
  </si>
  <si>
    <t>Kit Raccord URBIAa link/SDU</t>
  </si>
  <si>
    <t>CMA 3319213</t>
  </si>
  <si>
    <t>Kit Raccord URBIA link/Celtic</t>
  </si>
  <si>
    <t>CMA 3319212</t>
  </si>
  <si>
    <t>Kit Raccord URBIA link/Nectra</t>
  </si>
  <si>
    <t>CMA 3319211</t>
  </si>
  <si>
    <t>Kit Raccord URBIA link/GVM5 FF</t>
  </si>
  <si>
    <t>CMA 3319215</t>
  </si>
  <si>
    <t>Kit Raccord URBIA link/GVM5 CF/VMC</t>
  </si>
  <si>
    <t>CMA 3319214</t>
  </si>
  <si>
    <t>Kit Raccord Semia, Thema/SDU ou 1er install</t>
  </si>
  <si>
    <t>SDU 0020080938-0020210110</t>
  </si>
  <si>
    <t>Kit Raccord Semia, Thema/SDU ou 1er install (imp écarteur)</t>
  </si>
  <si>
    <t>SDU 0020080938-A2022500</t>
  </si>
  <si>
    <t>Kit Raccord Semia, Thema/Celtic (imp écarteur)</t>
  </si>
  <si>
    <t>SDU 0020209803</t>
  </si>
  <si>
    <t>Kit Raccord Semia, Thema/Nectra (imp écarteur)</t>
  </si>
  <si>
    <t>SDU 0020209710</t>
  </si>
  <si>
    <t>Kit Raccord Semia, Thema/GLM, Melia (imp écarteur)</t>
  </si>
  <si>
    <t>SDU 0020201965</t>
  </si>
  <si>
    <t>Kit Raccord Semia, Thema/Mégalis (imp écarteur)</t>
  </si>
  <si>
    <t>SDU 0020202051</t>
  </si>
  <si>
    <t>Cadre écarteur Serelia et Urbia Green 42mm</t>
  </si>
  <si>
    <t>CMA 3678416</t>
  </si>
  <si>
    <t>Cadre écarteur Mira link 55mm</t>
  </si>
  <si>
    <t>CMA 3678411</t>
  </si>
  <si>
    <t>Cadre écarteur Semia, Thema, ThemaPlus Condens 50mm</t>
  </si>
  <si>
    <t>SDU 0020082851</t>
  </si>
  <si>
    <t>Cadre écarteur MégalisCondens 21GVA 55mm</t>
  </si>
  <si>
    <t>ELM 7716780227</t>
  </si>
  <si>
    <t>Cadre écarteur MégalisCondens 25GVA 60mm</t>
  </si>
  <si>
    <t>ELM 7716780351</t>
  </si>
  <si>
    <t>Cache inférieur ThemaCondens</t>
  </si>
  <si>
    <t>SDU 0020220087</t>
  </si>
  <si>
    <t>Cache inférieur SemiaCondens</t>
  </si>
  <si>
    <t>SDU 0020220088</t>
  </si>
  <si>
    <t>Remise exceptionnelle</t>
  </si>
  <si>
    <t>Mise en décharge</t>
  </si>
  <si>
    <t>Désembuage avec pompe + Traitement</t>
  </si>
  <si>
    <t>Forfait modification tuyauteries</t>
  </si>
  <si>
    <t>Détartrage sanitaire</t>
  </si>
  <si>
    <t xml:space="preserve">        </t>
  </si>
  <si>
    <t>En option</t>
  </si>
  <si>
    <t>Forfait Carottage</t>
  </si>
  <si>
    <t>Forfait crétion vidange, PVC blanc clim</t>
  </si>
  <si>
    <t>DELTA DORE Tybox 21 Filaire (Classe IV)</t>
  </si>
  <si>
    <t>DDO 6053034</t>
  </si>
  <si>
    <t xml:space="preserve">ELM NSC RF Régulation ss fil CE - Radio </t>
  </si>
  <si>
    <t>ELM 7716780374</t>
  </si>
  <si>
    <t>ELM CW400 Reg.amb.prog. Filaire (Classe VI)</t>
  </si>
  <si>
    <t>ELM 7738111074</t>
  </si>
  <si>
    <t>ELM CW100 Reg.amb.prog. Filaire (Classe VI)</t>
  </si>
  <si>
    <t>ELM 7738111039</t>
  </si>
  <si>
    <t>ELM CR100 Reg.amb.prog. Filaire (Classe V)</t>
  </si>
  <si>
    <t>ELM 7738111048</t>
  </si>
  <si>
    <t>ELM CR10 - Sonde ambiante simple (Classe V)</t>
  </si>
  <si>
    <t>ELM 7738110058</t>
  </si>
  <si>
    <t>CT 200 Regulation NOIR smartphone (Classe VI)</t>
  </si>
  <si>
    <t>BOS 7736701392</t>
  </si>
  <si>
    <t>CT 200 Regulation BLANC smartphone (Classe VI)</t>
  </si>
  <si>
    <t>BOS 7736701341</t>
  </si>
  <si>
    <t>CT 200 Regulation NOIR smartphone + 3 thermostatiques</t>
  </si>
  <si>
    <t>BOS 7736701394</t>
  </si>
  <si>
    <t>CT 200 Regulation BLANC smartphone + 3 thermostatiques</t>
  </si>
  <si>
    <t>BOS 7736701393</t>
  </si>
  <si>
    <t>CMA Zone control Evo RF (Classe V)</t>
  </si>
  <si>
    <t>3319119-3319120</t>
  </si>
  <si>
    <t>CMA Zone control Evo (Classe V)</t>
  </si>
  <si>
    <t>CMA 3319117</t>
  </si>
  <si>
    <t>CMA Expert Control RT (Classe V)</t>
  </si>
  <si>
    <t>CMA 3318870</t>
  </si>
  <si>
    <t>CMA Expert Control Link (Classe V)</t>
  </si>
  <si>
    <t>CMA 3318992</t>
  </si>
  <si>
    <t>CMA Chaffolink GPRS + Expert Control (Classe V)</t>
  </si>
  <si>
    <t>CMA 3319221</t>
  </si>
  <si>
    <t>SDU MiGo Régulation Connecté ss fil - Radio</t>
  </si>
  <si>
    <t>SDU 0020197227</t>
  </si>
  <si>
    <t>SDU Exacontrol E7R C-B ss fil - Radio (Classe V)</t>
  </si>
  <si>
    <t>SDU 0020118072</t>
  </si>
  <si>
    <t>SDU Exacontrol E7 C (Classe V)</t>
  </si>
  <si>
    <t>SDU 0020118071</t>
  </si>
  <si>
    <t>SDU Télécommade Exacontrol E7R B-B (Classe V)</t>
  </si>
  <si>
    <t>SDU 0020049691</t>
  </si>
  <si>
    <t>ligne 1</t>
  </si>
  <si>
    <t>Ligne 2</t>
  </si>
  <si>
    <t>Ligne 3</t>
  </si>
  <si>
    <t>ELM Leblanc Megalis Condens GVA C 24-5M</t>
  </si>
  <si>
    <t>ELM 7716704668</t>
  </si>
  <si>
    <t xml:space="preserve">    Profil de soutirage: XL / Débit ECS 12 l/mm ΔT 30 °C / ETAS : 93% /  Inférieur à: 46,3 dB(A)</t>
  </si>
  <si>
    <t xml:space="preserve">    Classe énergétique ECS: A / Chauffage: A / Puissance: 24kW</t>
  </si>
  <si>
    <t xml:space="preserve">    Le fabricant garantit la disponibilité des pièces détachées de cet équipement pendant 15 ans après l'arrêt de commercialisation du produit</t>
  </si>
  <si>
    <t>ELM 7716704656</t>
  </si>
  <si>
    <t xml:space="preserve">    Profil de soutirage: XL / Débit ECS 14 l/mm ΔT 30 °C / ETAS : 93% /  Inférieur à: 43,7 dB(A)</t>
  </si>
  <si>
    <t xml:space="preserve">    Classe énergétique ECS: A / Chauffage: A / Puissance: 22kW</t>
  </si>
  <si>
    <t>ELM Leblanc Megalis Condens GVA C 25-1M</t>
  </si>
  <si>
    <t>ELM 7738100334</t>
  </si>
  <si>
    <t xml:space="preserve">    Profil de soutirage: XL / Débit ECS 16,7 l/mm ΔT 30 °C / ETAS : 93% /  Inférieur à: 45 dB(A)</t>
  </si>
  <si>
    <t xml:space="preserve">    Classe énergétique ECS: A / Chauffage: A / Puissance: 34kW </t>
  </si>
  <si>
    <t>ELM Leblanc Megalia Condens AGVA C 21-6MN</t>
  </si>
  <si>
    <t>ELM 7716704711</t>
  </si>
  <si>
    <t>ELM Leblanc Megalia Condens AGVA C 21-5MN</t>
  </si>
  <si>
    <t>ELM 7716704667</t>
  </si>
  <si>
    <t xml:space="preserve">    Profil de soutirage: XL / Débit ECS 14 l/mm ΔT 30 °C / ETAS : 93% /  Inférieur à: 44 dB(A)</t>
  </si>
  <si>
    <t>ELM Odéalis Condens GVT C 24-2M</t>
  </si>
  <si>
    <t>ELM 7716701507</t>
  </si>
  <si>
    <t xml:space="preserve">    ETAS: 91% / 47,7 dB(A)</t>
  </si>
  <si>
    <t xml:space="preserve">    Chauffage: A / Puissance: 22kW</t>
  </si>
  <si>
    <t>ELM Egalis Ballon Condens GVB C 24-1H</t>
  </si>
  <si>
    <t>ELM 7716701400</t>
  </si>
  <si>
    <t xml:space="preserve">    Profil de soutirage: XL / Débit ECS 21 l/mm ΔT 30 °C / ETAS: 91% /  47,7 dB(A)</t>
  </si>
  <si>
    <t xml:space="preserve">    Classe énergétique ECS: A / Chauffage: A / Puissance: 23kW / Ballon: 48 litres (serpentin)</t>
  </si>
  <si>
    <t>ELM Egalis Condens GVS C 14-5M</t>
  </si>
  <si>
    <t>ELM 7716704658</t>
  </si>
  <si>
    <t xml:space="preserve">    ETAS: 90% /  40,7 dB(A)</t>
  </si>
  <si>
    <t xml:space="preserve">    Chauffage: A / Puissance: 13kW</t>
  </si>
  <si>
    <t>ELM Egalis Condens GVS C 24-5M</t>
  </si>
  <si>
    <t>ELM 7716704657</t>
  </si>
  <si>
    <t xml:space="preserve">    ETAS: 93% / 43,7 dB(A)</t>
  </si>
  <si>
    <t>ELM Egalis Condens GVS C 35-1M</t>
  </si>
  <si>
    <t>ELM 7738100332</t>
  </si>
  <si>
    <t xml:space="preserve">    ETAS: 92% / 52,1 dB(A)</t>
  </si>
  <si>
    <t xml:space="preserve">    Chauffage: A / Puissance: 34kW</t>
  </si>
  <si>
    <t>ELM Egalis Condens GVS C 42-1H</t>
  </si>
  <si>
    <t>ELM 773810033</t>
  </si>
  <si>
    <t xml:space="preserve">    ETAS: 92% / 53,3 dB(A)</t>
  </si>
  <si>
    <t xml:space="preserve">    Chauffage: A / Puissance: 39kW</t>
  </si>
  <si>
    <t>Chaffoteaux Mira C Green link 25</t>
  </si>
  <si>
    <t>CMA 3310601</t>
  </si>
  <si>
    <t xml:space="preserve">    Profil de soutirage: XL / Débit ECS 12,2 l/mm ΔT 30 °C / ETAS : 93% /  Inférieur à: 52 dB(A)</t>
  </si>
  <si>
    <t xml:space="preserve">    Classe énergétique ECS: A / Chauffage: A+ / Puissance: 22kW</t>
  </si>
  <si>
    <t xml:space="preserve">    Le fabricant garantit la disponibilité des pièces détachées de cet équipement pendant 10 ans après l'arrêt de commercialisation du produit</t>
  </si>
  <si>
    <t xml:space="preserve">    Thermostat Expert Control livré de série (Classe VI selon ErP) / Pilotage à distance de série</t>
  </si>
  <si>
    <t>Chaffoteaux Mira C Green link 30</t>
  </si>
  <si>
    <t>CMA 3310602</t>
  </si>
  <si>
    <t xml:space="preserve">    Profil de soutirage: XL / Débit ECS 14,1 l/mm ΔT 30 °C / ETAS : 92% /  Inférieur à: 53 dB(A)</t>
  </si>
  <si>
    <t xml:space="preserve">    Classe énergétique ECS: A / Chauffage: A+ / Puissance: 27kW</t>
  </si>
  <si>
    <t>Chaffoteaux Mira C Green link 35</t>
  </si>
  <si>
    <t>CMA 3310603</t>
  </si>
  <si>
    <t xml:space="preserve">    Profil de soutirage: XL / Débit ECS 16 l/mm ΔT 30 °C / ETAS : 92% /  Inférieur à: 52 dB(A)</t>
  </si>
  <si>
    <t xml:space="preserve">    Classe énergétique ECS: A / Chauffage: A+ / Puissance: 30kW</t>
  </si>
  <si>
    <t>Chaffoteaux Niagara Green 25 FF</t>
  </si>
  <si>
    <t>CMA 3310336</t>
  </si>
  <si>
    <t xml:space="preserve">    Profil de soutirage: XL / Débit ECS 18,8 l/mm ΔT 30 °C / ETAS : 93% /  Inférieur à: 49 dB(A)</t>
  </si>
  <si>
    <t xml:space="preserve">    Classe énergétique ECS: A / Chauffage: A / Puissance: 25kW / Ballon: 40 litres (serpentin)</t>
  </si>
  <si>
    <t>Chaffoteaux Niagara Green 35 FF</t>
  </si>
  <si>
    <t>CMA 3310337</t>
  </si>
  <si>
    <t xml:space="preserve">    Profil de soutirage: XL / Débit ECS 22,1 l/mm ΔT 30 °C / ETAS : 93% /  Inférieur à: 49 dB(A)</t>
  </si>
  <si>
    <t>Chaffoteaux Serelia Green Link 25</t>
  </si>
  <si>
    <t>CMA 3310600</t>
  </si>
  <si>
    <t xml:space="preserve">    Profil de soutirage: XL / Débit ECS 14 l/mm ΔT 30 °C / ETAS : 94% /  Inférieur à: 52 dB(A)</t>
  </si>
  <si>
    <t xml:space="preserve">    Classe énergétique ECS: A / Chauffage: A+ / Puissance: 25kW / Ballon: 15 litres (serpentin)</t>
  </si>
  <si>
    <t>Chaffoteaux Urbia Green Link 25</t>
  </si>
  <si>
    <t>CMA 3310594</t>
  </si>
  <si>
    <t xml:space="preserve">    Profil de soutirage: XL / Débit ECS 13,2 l/mm ΔT 30 °C / ETAS : 93% /  Inférieur à: 52 dB(A)</t>
  </si>
  <si>
    <t xml:space="preserve">    Classe énergétique ECS: A / Chauffage: A+ / Puissance: 22kW / Ballon: 4 litres</t>
  </si>
  <si>
    <t>Chaffoteaux Urbia Green Link 30</t>
  </si>
  <si>
    <t>CMA 3310595</t>
  </si>
  <si>
    <t xml:space="preserve">    Profil de soutirage: XL / Débit ECS 14,9 l/mm ΔT 30 °C / ETAS : 93% /  Inférieur à: 51 dB(A)</t>
  </si>
  <si>
    <t xml:space="preserve">    Classe énergétique ECS: A / Chauffage: A+ / Puissance: 30kW / Ballon: 4 litres</t>
  </si>
  <si>
    <t>Chaffoteaux Urbia Green Link 35</t>
  </si>
  <si>
    <t>CMA 3310596</t>
  </si>
  <si>
    <t xml:space="preserve">    Profil de soutirage: XL / Débit ECS 16,5 l/mm ΔT 30 °C / ETAS : 92% /  Inférieur à: 51 dB(A)</t>
  </si>
  <si>
    <t xml:space="preserve">    Classe énergétique ECS: A / Chauffage: A+ / Puissance: 35kW / Ballon: 4 litres</t>
  </si>
  <si>
    <t>SAUNIER DUVAL SemiaFast Condens F25</t>
  </si>
  <si>
    <t>SDU 0010016081</t>
  </si>
  <si>
    <t xml:space="preserve">    Profil de soutirage: XL / Débit ECS 12,1 l/mm ΔT 30 °C / ETAS : 92% /  Inférieur à: 52 dB(A)</t>
  </si>
  <si>
    <t xml:space="preserve">    Classe énergétique ECS: A / Chauffage: A / Puissance: 25kW</t>
  </si>
  <si>
    <t>SAUNIER DUVAL ThemaFast Condens F25</t>
  </si>
  <si>
    <t>SDU 0010017416</t>
  </si>
  <si>
    <t xml:space="preserve">    Profil de soutirage: XL / Débit ECS 12,2 l/mm ΔT 30 °C / ETAS : 92% /  Inférieur à: 52 dB(A)</t>
  </si>
  <si>
    <t>SAUNIER DUVAL ThemaPlus Condens F25</t>
  </si>
  <si>
    <t>SDU 0010017387</t>
  </si>
  <si>
    <t>BOSCH GC9000iW20(B) Noir CS</t>
  </si>
  <si>
    <t>BOS 7736701324</t>
  </si>
  <si>
    <t xml:space="preserve">    ETAS : 93% /  Inférieur à: 42 dB(A)</t>
  </si>
  <si>
    <t xml:space="preserve">    Classe énergétique ECS: ** / Chauffage: A+ / Puissance: 19kW</t>
  </si>
  <si>
    <t>BOSCH GC9000iW30(B) Noir CS</t>
  </si>
  <si>
    <t>BOS 7736701325</t>
  </si>
  <si>
    <t xml:space="preserve">    ETAS : 93% /  Inférieur à: 50 dB(A)</t>
  </si>
  <si>
    <t xml:space="preserve">    Classe énergétique ECS: ** / Chauffage: A+ / Puissance: 29kW</t>
  </si>
  <si>
    <t>BOSCH GC9000iW40(B) Noir CS</t>
  </si>
  <si>
    <t>BOS 7736701326</t>
  </si>
  <si>
    <t xml:space="preserve">    ETAS : 93% /  Inférieur à: 51 dB(A)</t>
  </si>
  <si>
    <t xml:space="preserve">    Classe énergétique ECS: ** / Chauffage: A+ / Puissance: 38kW</t>
  </si>
  <si>
    <t>BOSCH GC9000iW50(B) Noir CS</t>
  </si>
  <si>
    <t>BOS 7736701327</t>
  </si>
  <si>
    <t xml:space="preserve">    ETAS : 93% /  Inférieur à: 55 dB(A)</t>
  </si>
  <si>
    <t xml:space="preserve">    Classe énergétique ECS: ** / Chauffage: A+ / Puissance: 47kW</t>
  </si>
  <si>
    <t>BOSCH GC9000iW20 Blanc CS</t>
  </si>
  <si>
    <t>BOS 7736701450</t>
  </si>
  <si>
    <t>BOSCH GC9000iW30 Blanc CS</t>
  </si>
  <si>
    <t>BOS 7736701451</t>
  </si>
  <si>
    <t>BOSCH GC9000iW40 Blanc CS</t>
  </si>
  <si>
    <t>BOS 7736701452</t>
  </si>
  <si>
    <t>BOSCH GC9000iW50 Blanc CS</t>
  </si>
  <si>
    <t>BOS 7736701453</t>
  </si>
  <si>
    <t>BOSCH Condens 8700i W 30-35kW Noir</t>
  </si>
  <si>
    <t>BOS 7738100830</t>
  </si>
  <si>
    <t xml:space="preserve">    Profil de soutirage: XL / Débit ECS 17 l/mm ΔT 30 °C / ETAS : 94% /  Inférieur à: 50 dB(A)</t>
  </si>
  <si>
    <t xml:space="preserve">    Classe énergétique ECS: A / Chauffage: A+ / Puissance: 29,6kW</t>
  </si>
  <si>
    <t>BOSCH Condens 8700i W 35-40kW Noir</t>
  </si>
  <si>
    <t>BOS 7738100831</t>
  </si>
  <si>
    <t xml:space="preserve">    Profil de soutirage: XL / Débit ECS 20 l/mm ΔT 30 °C / ETAS : 94% /  Inférieur à: 49 dB(A)</t>
  </si>
  <si>
    <t>BOSCH Condens 8700i W 30-35kW Blanc</t>
  </si>
  <si>
    <t>BOS 7738100761</t>
  </si>
  <si>
    <t>BOSCH Condens 8700i W 35-40kW Blanc</t>
  </si>
  <si>
    <t>BOS 7738100762</t>
  </si>
  <si>
    <t>Frisquet Hydromotrix 25 Condens Visio Mixte</t>
  </si>
  <si>
    <t>FRI A4AB25020</t>
  </si>
  <si>
    <t xml:space="preserve">    Profil de soutirage: XL / Débit ECS 12,5 l/mm ΔT 30 °C / ETAS : 94% /  Inférieur à: 52 dB(A)</t>
  </si>
  <si>
    <t xml:space="preserve">    Classe énergétique ECS: B / Chauffage: A / Puissance: 25kW</t>
  </si>
  <si>
    <t xml:space="preserve">    Le fabricant garantit la disponibilité des pièces détachées de cet équipement pendant 20 ans après l'arrêt de commercialisation du produit</t>
  </si>
  <si>
    <t xml:space="preserve">    Thermostat Eco Radio System Visio livré de série (Classe V selon ErP)</t>
  </si>
  <si>
    <t>Frisquet Hydromotrix 32 Condens Visio Mixte</t>
  </si>
  <si>
    <t>FRI A4AB32020</t>
  </si>
  <si>
    <t xml:space="preserve">    Profil de soutirage: XL / Débit ECS 15,5 l/mm ΔT 30 °C / ETAS : 94% /  Inférieur à: 52 dB(A)</t>
  </si>
  <si>
    <t xml:space="preserve">    Classe énergétique ECS: B / Chauffage: A / Puissance: 32kW</t>
  </si>
  <si>
    <t>Frisquet Hydromotrix 45 Condens Visio Mixte</t>
  </si>
  <si>
    <t>FRI A4AB45020</t>
  </si>
  <si>
    <t xml:space="preserve">    Profil de soutirage: XL / Débit ECS 19 l/mm ΔT 30 °C / ETAS : 93% /  Inférieur à: 55 dB(A)</t>
  </si>
  <si>
    <t xml:space="preserve">    Classe énergétique ECS: B / Chauffage: A / Puissance: 45kW</t>
  </si>
  <si>
    <t>Frisquet Hydromotrix 20 Condens Visio CS</t>
  </si>
  <si>
    <t>FRI A4AB20050</t>
  </si>
  <si>
    <t xml:space="preserve">    ETAS : 94% /  Inférieur à: 52 dB(A)</t>
  </si>
  <si>
    <t xml:space="preserve">    Chauffage: A / Puissance: 20kW</t>
  </si>
  <si>
    <t>Frisquet Hydromotrix 25 Condens Visio CS</t>
  </si>
  <si>
    <t>FRI A4AB25050</t>
  </si>
  <si>
    <t xml:space="preserve">    Chauffage: A / Puissance: 25kW</t>
  </si>
  <si>
    <t>Frisquet Hydromotrix 32 Condens Visio CS</t>
  </si>
  <si>
    <t>FRI A4AB32050</t>
  </si>
  <si>
    <t xml:space="preserve">    Chauffage: A / Puissance: 32kW</t>
  </si>
  <si>
    <t>Frisquet Hydromotrix 45 Condens Visio CS</t>
  </si>
  <si>
    <t>FRI A4AB45050</t>
  </si>
  <si>
    <t xml:space="preserve">    Chauffage: A / Puissance: 45kW</t>
  </si>
  <si>
    <t>Frisquet Hydroconfort 20 Condens Visio + Ballon 80 l</t>
  </si>
  <si>
    <t>FRI A4AJ20020</t>
  </si>
  <si>
    <t xml:space="preserve">    Profil de soutirage: XL / Débit ECS 20 l/mm ΔT 30 °C / ETAS : 94% /  Inférieur à: 52 dB(A)</t>
  </si>
  <si>
    <t xml:space="preserve">    Classe énergétique ECS: B / Chauffage: A / Puissance: 20kW</t>
  </si>
  <si>
    <t>Frisquet Hydroconfort 20 Condens Visio + Ballon 120 l</t>
  </si>
  <si>
    <t>FRI A4AJ20060</t>
  </si>
  <si>
    <t xml:space="preserve">    Profil de soutirage: XXL / Débit ECS 24 l/mm ΔT 30 °C / ETAS : 94% /  Inférieur à: 52 dB(A)</t>
  </si>
  <si>
    <t>Frisquet Prestige 25 Condens Visio Mixte</t>
  </si>
  <si>
    <t>FRI A4AL25020</t>
  </si>
  <si>
    <t>Frisquet Prestige 32 Condens Visio Mixte</t>
  </si>
  <si>
    <t>FRI A4AL32020</t>
  </si>
  <si>
    <t>Frisquet Prestige 25 Condens Visio CS</t>
  </si>
  <si>
    <t>FRI A4AL25050</t>
  </si>
  <si>
    <t>Frisquet Prestige 32 Condens Visio CS</t>
  </si>
  <si>
    <t>FRI A4AL32050</t>
  </si>
  <si>
    <t>Frisquet Prestige 45 Condens Visio CS</t>
  </si>
  <si>
    <t>FRI A4AL45050</t>
  </si>
  <si>
    <t>ELM Soltis Condens ELSC 16</t>
  </si>
  <si>
    <t>ELM 7731600035</t>
  </si>
  <si>
    <t xml:space="preserve">    ETAS: 93% / 40 dB(A)</t>
  </si>
  <si>
    <t xml:space="preserve">    Chauffage: A / Puissance: 15kW</t>
  </si>
  <si>
    <t>ELM Soltis Condens ELSC 30</t>
  </si>
  <si>
    <t>ELM 7731600036</t>
  </si>
  <si>
    <t xml:space="preserve">    Chauffage: A / Puissance: 30kW</t>
  </si>
  <si>
    <t>ELM Soltis Condens ELSCR 42</t>
  </si>
  <si>
    <t>ELM 7731600037</t>
  </si>
  <si>
    <t xml:space="preserve">    ETAS: 93% / 37 dB(A)</t>
  </si>
  <si>
    <t xml:space="preserve">    Chauffage: A / Puissance: 38kW</t>
  </si>
  <si>
    <t>ELM Stellis moduleCondens SVB C22/75-4M</t>
  </si>
  <si>
    <t>ELM 7738100329</t>
  </si>
  <si>
    <t xml:space="preserve">    Profil de soutirage: XL / Débit ECS 24,6 l/mm ΔT 30 °C / ETAS: 92% /  44,3 dB(A)</t>
  </si>
  <si>
    <t xml:space="preserve">    Classe énergétique ECS: A / Chauffage: A / Puissance: 22kW / Ballon: 75 litres (stratification)</t>
  </si>
  <si>
    <t>ELM Stellis moduleCondens SVB C22/100-4M</t>
  </si>
  <si>
    <t>ELM 7738100327</t>
  </si>
  <si>
    <t xml:space="preserve">    Profil de soutirage: XL / Débit ECS 25,8 l/mm ΔT 30 °C / ETAS: 92% /  44,3 dB(A)</t>
  </si>
  <si>
    <t xml:space="preserve">    Classe énergétique ECS: A / Chauffage: A / Puissance: 22kW / Ballon: 100 litres (stratification)</t>
  </si>
  <si>
    <t>ELM Stellis moduleCondens SVB C30/150-4M</t>
  </si>
  <si>
    <t>ELM 7738100330</t>
  </si>
  <si>
    <t xml:space="preserve">    Profil de soutirage: XL / Débit ECS 36,3 l/mm ΔT 30 °C / ETAS: 92% /  50,3 dB(A)</t>
  </si>
  <si>
    <t xml:space="preserve">    Classe énergétique ECS: A / Chauffage: A / Puissance: 29kW / Ballon: 150 litres (stratification)</t>
  </si>
  <si>
    <t>ELM Stellis module SOLAIRE SVB CS22/210</t>
  </si>
  <si>
    <t>ELM7738100621</t>
  </si>
  <si>
    <t xml:space="preserve">    Profil de soutirage: XL / Débit ECS 12,5 l/mm ΔT 30 °C / ETAS: 92% /  44 dB(A)</t>
  </si>
  <si>
    <t xml:space="preserve">   Classe énergétique ECS: A / Chauffage: A / Puissance: 22kW / Ballon : 210 litres (serpentin solaire et stratification)</t>
  </si>
  <si>
    <t xml:space="preserve">   </t>
  </si>
  <si>
    <t>Kit hydraulique DOS-GT5 (3 bouteilles de 14 litres)</t>
  </si>
  <si>
    <t>ELM 7716701278</t>
  </si>
  <si>
    <t xml:space="preserve">    Contenance : 42 litres - 3x14 litres (stratification) / Classe énergétique ECS: A / Profil de soutirage: XL / Débit ECS 21 l/mm ΔT 30 °C </t>
  </si>
  <si>
    <t>Ballon Electrosolaire WE 200-5 P1 B</t>
  </si>
  <si>
    <t>BOS 7735500782</t>
  </si>
  <si>
    <t xml:space="preserve">    Contenance : 200 litres / Classe énergétique ECS: A / Puissance appoint électrique : 1,5 kW / Classe énergétique de l'appoint : B</t>
  </si>
  <si>
    <t>Ballon Electrosolaire WE 300-5 P1 C</t>
  </si>
  <si>
    <t>BOS 7735500792</t>
  </si>
  <si>
    <t xml:space="preserve">    Contenance : 300 litres / Classe énergétique ECS: A / Puissance appoint électrique : 3 kW / Classe énergétique de l'appoint : B</t>
  </si>
  <si>
    <t>Ballon Electrosolaire WE 400-5 P1 C</t>
  </si>
  <si>
    <t>BOS 7735500794</t>
  </si>
  <si>
    <t xml:space="preserve">    Contenance : 400 litres / Classe énergétique ECS: A / Puissance appoint électrique : 3,8 kW / Classe énergétique de l'appoint : B</t>
  </si>
  <si>
    <t>UPEC 120 l INOX (en colone)</t>
  </si>
  <si>
    <t>FRI F3AA41067</t>
  </si>
  <si>
    <t xml:space="preserve">    Contenance : 120 litres / Classe énergétique ECS: A / Profil de soutirage: XXL / Débit ECS 24 l/mm ΔT 30 °C</t>
  </si>
  <si>
    <t>UPEC 120 l INOX (côte à côte)</t>
  </si>
  <si>
    <t>FRI F3AA41066</t>
  </si>
  <si>
    <t>UPEC 80 l INOX Mural</t>
  </si>
  <si>
    <t>FRI F3AA41065</t>
  </si>
  <si>
    <t xml:space="preserve">    Contenance : 80 litres / Classe énergétique ECS: A / Profil de soutirage: XL / Débit ECS 20 l/mm ΔT 30 °C</t>
  </si>
  <si>
    <t>UPEC 120 l INOX Mural</t>
  </si>
  <si>
    <t>FRI F3AA40893</t>
  </si>
  <si>
    <t>BAL 121 - Ballon Acier émaillé 120 l</t>
  </si>
  <si>
    <t>ELM 7716704223</t>
  </si>
  <si>
    <t xml:space="preserve">    Contenance : 120 litres / Classe énergétique ECS: A</t>
  </si>
  <si>
    <t>BAL 151 - Ballon Acier émaillé 150 l</t>
  </si>
  <si>
    <t>ELM 7716704718</t>
  </si>
  <si>
    <t xml:space="preserve">    Contenance : 150 litres / Classe énergétique ECS: A</t>
  </si>
  <si>
    <t>1 Capteur plan FKC-2 VERTICAL Tuiles mécaniques</t>
  </si>
  <si>
    <t>ELM 7716700900</t>
  </si>
  <si>
    <t xml:space="preserve">    Capteur plan posé sur toiture</t>
  </si>
  <si>
    <t>2 Capteur plan FKC-2 VERTICAL Tuiles mécaniques</t>
  </si>
  <si>
    <t>ELM 7716700901</t>
  </si>
  <si>
    <t>Kit de raccord Module H Hydromotrix-confort 80 l 20Kw</t>
  </si>
  <si>
    <t>FRI F3AA41234</t>
  </si>
  <si>
    <t>Ø100mm</t>
  </si>
  <si>
    <t>Tube Clim Rigide</t>
  </si>
  <si>
    <t>Kit de raccord Module H Hydroconfort 120 l</t>
  </si>
  <si>
    <t>FRI F3AA41235</t>
  </si>
  <si>
    <t>Ø125mm</t>
  </si>
  <si>
    <t>Tube PVC Ø50/33</t>
  </si>
  <si>
    <t>FRI F3AA41360</t>
  </si>
  <si>
    <t>Kit de raccord Module H Hydromotrix 25Kw</t>
  </si>
  <si>
    <t>FRI F3AA41236</t>
  </si>
  <si>
    <t>Kit de raccord Module H Hydromotrix 32Kw</t>
  </si>
  <si>
    <t>FRI F3AA41244</t>
  </si>
  <si>
    <t>20 m²</t>
  </si>
  <si>
    <t>Kit de raccord Module H Hydromotrix 45Kw</t>
  </si>
  <si>
    <t>FRI F3AA41237</t>
  </si>
  <si>
    <t>Appartement</t>
  </si>
  <si>
    <t>30 m²</t>
  </si>
  <si>
    <t>Kit de raccord Module H Prestige 20kW</t>
  </si>
  <si>
    <t>FRI F3AA41238</t>
  </si>
  <si>
    <t>40 m²</t>
  </si>
  <si>
    <t>Kit de raccord Module H Prestige 25/32kW</t>
  </si>
  <si>
    <t>FRI F3AA41239</t>
  </si>
  <si>
    <t>50 m²</t>
  </si>
  <si>
    <t>Kit de raccord Module H Prestige 45kW</t>
  </si>
  <si>
    <t>FRI F3AA41240</t>
  </si>
  <si>
    <t>60 m²</t>
  </si>
  <si>
    <t>70 m²</t>
  </si>
  <si>
    <t>Module circulateur Hydromotrix-confort 80 l 20Kw</t>
  </si>
  <si>
    <t>FRI F3AA41228</t>
  </si>
  <si>
    <t>80 m²</t>
  </si>
  <si>
    <t>FRI F3AA41243</t>
  </si>
  <si>
    <t>90 m²</t>
  </si>
  <si>
    <t>Module circulateur Hydroconfort Solaire</t>
  </si>
  <si>
    <t>FRI F3AA41359</t>
  </si>
  <si>
    <t>100 m²</t>
  </si>
  <si>
    <t>Module circulateur Hydromotrix 25kW</t>
  </si>
  <si>
    <t>FRI F3AA41229</t>
  </si>
  <si>
    <t>Module circulateur Hydromotrix 32kW</t>
  </si>
  <si>
    <t>FRI F3AA41242</t>
  </si>
  <si>
    <t>120 m²</t>
  </si>
  <si>
    <t>Module circulateur Hydromotrix 45kW</t>
  </si>
  <si>
    <t>FRI F3AA41230</t>
  </si>
  <si>
    <t>130 m²</t>
  </si>
  <si>
    <t>Module circulateur Prestige 20kW</t>
  </si>
  <si>
    <t>FRI F3AA41231</t>
  </si>
  <si>
    <t>140 m²</t>
  </si>
  <si>
    <t>Module circulateur Prestige 25/32kW</t>
  </si>
  <si>
    <t>FRI F3AA41232</t>
  </si>
  <si>
    <t>150 m²</t>
  </si>
  <si>
    <t>Module circulateur Prestige 45kW</t>
  </si>
  <si>
    <t>FRI F3AA41233</t>
  </si>
  <si>
    <t>160 m²</t>
  </si>
  <si>
    <t>170 m²</t>
  </si>
  <si>
    <t>Contact :               06 *</t>
  </si>
  <si>
    <t>180 m²</t>
  </si>
  <si>
    <t>190 m²</t>
  </si>
  <si>
    <t xml:space="preserve">Votre technicien :  </t>
  </si>
  <si>
    <t xml:space="preserve">Contact :               </t>
  </si>
  <si>
    <t>200 m²</t>
  </si>
  <si>
    <t>230 m²</t>
  </si>
  <si>
    <t>250 m²</t>
  </si>
  <si>
    <t>270 m²</t>
  </si>
  <si>
    <t>300 m²</t>
  </si>
  <si>
    <t>350 m²</t>
  </si>
  <si>
    <t>400 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</si>
</sst>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quot; &quot;##&quot; &quot;##&quot; &quot;##&quot; &quot;##"/>
    <numFmt numFmtId="165" formatCode="#,##0.00\ &quot;€&quot;"/>
    <numFmt numFmtId="166" formatCode="#,##0.00_ ;[Red]\-#,##0.00\ "/>
    <numFmt numFmtId="167" formatCode="#,##0.00\ _€"/>
  </numFmts>
  <fonts count="52" x14ac:knownFonts="1">
    <font>
      <sz val="11"/>
      <color theme="1"/>
      <name val="Calibri"/>
      <family val="2"/>
      <scheme val="minor"/>
    </font>
    <font>
      <b/>
      <sz val="14"/>
      <name val="Arial"/>
      <family val="2"/>
    </font>
    <font>
      <sz val="10"/>
      <name val="Arial"/>
      <family val="2"/>
    </font>
    <font>
      <b/>
      <sz val="10"/>
      <name val="Arial"/>
      <family val="2"/>
    </font>
    <font>
      <u/>
      <sz val="10"/>
      <color indexed="12"/>
      <name val="Arial"/>
      <family val="2"/>
    </font>
    <font>
      <sz val="9"/>
      <name val="Arial"/>
      <family val="2"/>
    </font>
    <font>
      <sz val="8"/>
      <name val="Arial"/>
      <family val="2"/>
    </font>
    <font>
      <b/>
      <sz val="8"/>
      <name val="Arial"/>
      <family val="2"/>
    </font>
    <font>
      <b/>
      <sz val="10"/>
      <color indexed="9"/>
      <name val="Arial"/>
      <family val="2"/>
    </font>
    <font>
      <sz val="10"/>
      <color indexed="9"/>
      <name val="Arial"/>
      <family val="2"/>
    </font>
    <font>
      <sz val="7"/>
      <name val="Arial"/>
      <family val="2"/>
    </font>
    <font>
      <b/>
      <sz val="9"/>
      <name val="Arial"/>
      <family val="2"/>
    </font>
    <font>
      <b/>
      <i/>
      <sz val="10"/>
      <name val="Arial"/>
      <family val="2"/>
    </font>
    <font>
      <b/>
      <sz val="16"/>
      <name val="Times New Roman"/>
      <family val="1"/>
    </font>
    <font>
      <sz val="6"/>
      <name val="Arial"/>
      <family val="2"/>
    </font>
    <font>
      <i/>
      <sz val="7"/>
      <name val="Arial"/>
      <family val="2"/>
    </font>
    <font>
      <b/>
      <sz val="11"/>
      <color theme="1"/>
      <name val="Calibri"/>
      <family val="2"/>
      <scheme val="minor"/>
    </font>
    <font>
      <sz val="11"/>
      <color theme="1"/>
      <name val="Arial"/>
      <family val="2"/>
    </font>
    <font>
      <sz val="10"/>
      <color theme="1"/>
      <name val="Arial"/>
      <family val="2"/>
    </font>
    <font>
      <sz val="7"/>
      <color theme="1"/>
      <name val="Arial"/>
      <family val="2"/>
    </font>
    <font>
      <b/>
      <sz val="10"/>
      <color theme="1"/>
      <name val="Arial"/>
      <family val="2"/>
    </font>
    <font>
      <b/>
      <u/>
      <sz val="10"/>
      <color theme="1"/>
      <name val="Arial"/>
      <family val="2"/>
    </font>
    <font>
      <b/>
      <u/>
      <sz val="10"/>
      <name val="Arial"/>
      <family val="2"/>
    </font>
    <font>
      <sz val="10"/>
      <color rgb="FF000000"/>
      <name val="Arial"/>
      <family val="2"/>
    </font>
    <font>
      <sz val="16"/>
      <color theme="0"/>
      <name val="Arial"/>
      <family val="2"/>
    </font>
    <font>
      <b/>
      <u/>
      <sz val="11"/>
      <color theme="1"/>
      <name val="Calibri"/>
      <family val="2"/>
      <scheme val="minor"/>
    </font>
    <font>
      <i/>
      <sz val="7"/>
      <color theme="1"/>
      <name val="Calibri"/>
      <family val="2"/>
      <scheme val="minor"/>
    </font>
    <font>
      <sz val="9"/>
      <color theme="1"/>
      <name val="Calibri"/>
      <family val="2"/>
      <scheme val="minor"/>
    </font>
    <font>
      <sz val="10"/>
      <color theme="1"/>
      <name val="Calibri"/>
      <family val="2"/>
      <scheme val="minor"/>
    </font>
    <font>
      <i/>
      <sz val="9"/>
      <name val="Arial"/>
      <family val="2"/>
    </font>
    <font>
      <i/>
      <sz val="10"/>
      <name val="Arial"/>
      <family val="2"/>
    </font>
    <font>
      <sz val="11"/>
      <color rgb="FF000000"/>
      <name val="Calibri"/>
      <family val="2"/>
      <scheme val="minor"/>
    </font>
    <font>
      <sz val="9"/>
      <color indexed="9"/>
      <name val="Arial"/>
      <family val="2"/>
    </font>
    <font>
      <sz val="12"/>
      <name val="Arial"/>
      <family val="2"/>
    </font>
    <font>
      <sz val="14"/>
      <name val="Arial"/>
      <family val="2"/>
    </font>
    <font>
      <b/>
      <sz val="14"/>
      <color theme="1"/>
      <name val="Calibri"/>
      <family val="2"/>
      <scheme val="minor"/>
    </font>
    <font>
      <sz val="14"/>
      <color theme="1"/>
      <name val="Calibri"/>
      <family val="2"/>
      <scheme val="minor"/>
    </font>
    <font>
      <sz val="14"/>
      <color theme="1"/>
      <name val="Arial"/>
      <family val="2"/>
    </font>
    <font>
      <sz val="18"/>
      <color theme="1"/>
      <name val="Arial"/>
      <family val="2"/>
    </font>
    <font>
      <sz val="12"/>
      <color theme="1"/>
      <name val="Calibri"/>
      <family val="2"/>
      <scheme val="minor"/>
    </font>
    <font>
      <sz val="13"/>
      <name val="Arial"/>
      <family val="2"/>
    </font>
    <font>
      <sz val="13"/>
      <color theme="1"/>
      <name val="Calibri"/>
      <family val="2"/>
      <scheme val="minor"/>
    </font>
    <font>
      <sz val="18"/>
      <color theme="1"/>
      <name val="Calibri"/>
      <family val="2"/>
      <scheme val="minor"/>
    </font>
    <font>
      <sz val="18"/>
      <name val="Arial"/>
      <family val="2"/>
    </font>
    <font>
      <b/>
      <sz val="18"/>
      <name val="Arial"/>
      <family val="2"/>
    </font>
    <font>
      <b/>
      <sz val="18"/>
      <color theme="1"/>
      <name val="Calibri"/>
      <family val="2"/>
      <scheme val="minor"/>
    </font>
    <font>
      <b/>
      <sz val="18"/>
      <color rgb="FFFF0000"/>
      <name val="Arial"/>
      <family val="2"/>
    </font>
    <font>
      <i/>
      <sz val="8"/>
      <name val="Arial"/>
      <family val="2"/>
    </font>
    <font>
      <sz val="9"/>
      <color theme="1"/>
      <name val="Arial"/>
      <family val="2"/>
    </font>
    <font>
      <sz val="16"/>
      <name val="Arial"/>
      <family val="2"/>
    </font>
    <font>
      <b/>
      <sz val="18"/>
      <color theme="1"/>
      <name val="Arial"/>
      <family val="2"/>
    </font>
    <font>
      <i/>
      <sz val="16"/>
      <color theme="1"/>
      <name val="Arial"/>
      <family val="2"/>
    </font>
  </fonts>
  <fills count="17">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theme="1"/>
        <bgColor indexed="64"/>
      </patternFill>
    </fill>
    <fill>
      <patternFill patternType="solid">
        <fgColor theme="0"/>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499984740745262"/>
        <bgColor indexed="64"/>
      </patternFill>
    </fill>
    <fill>
      <patternFill patternType="solid">
        <fgColor theme="0" tint="-0.14999847407452621"/>
        <bgColor indexed="64"/>
      </patternFill>
    </fill>
  </fills>
  <borders count="32">
    <border>
      <left/>
      <right/>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355">
    <xf numFmtId="0" fontId="0" fillId="0" borderId="0" xfId="0"/>
    <xf numFmtId="0" fontId="0" fillId="0" borderId="0" xfId="0" applyProtection="1">
      <protection locked="0"/>
    </xf>
    <xf numFmtId="0" fontId="2" fillId="0" borderId="0" xfId="0" applyFont="1" applyAlignment="1" applyProtection="1">
      <alignment horizontal="left"/>
      <protection locked="0"/>
    </xf>
    <xf numFmtId="0" fontId="0" fillId="0" borderId="2" xfId="0" applyBorder="1" applyProtection="1">
      <protection locked="0"/>
    </xf>
    <xf numFmtId="0" fontId="4" fillId="0" borderId="0" xfId="1" applyAlignment="1">
      <protection locked="0"/>
    </xf>
    <xf numFmtId="0" fontId="2" fillId="0" borderId="0" xfId="0" applyFont="1" applyProtection="1">
      <protection locked="0"/>
    </xf>
    <xf numFmtId="0" fontId="8" fillId="3" borderId="3" xfId="0" applyFont="1" applyFill="1" applyBorder="1" applyAlignment="1">
      <alignment horizontal="left"/>
    </xf>
    <xf numFmtId="165" fontId="9" fillId="3" borderId="8" xfId="0" applyNumberFormat="1" applyFont="1" applyFill="1" applyBorder="1" applyAlignment="1">
      <alignment horizontal="right"/>
    </xf>
    <xf numFmtId="0" fontId="2" fillId="0" borderId="9" xfId="0" applyFont="1" applyBorder="1" applyAlignment="1">
      <alignment horizontal="left" indent="1"/>
    </xf>
    <xf numFmtId="0" fontId="6" fillId="0" borderId="0" xfId="0" applyFont="1"/>
    <xf numFmtId="0" fontId="8" fillId="3" borderId="11" xfId="0" applyFont="1" applyFill="1" applyBorder="1" applyAlignment="1">
      <alignment horizontal="left"/>
    </xf>
    <xf numFmtId="0" fontId="9" fillId="3" borderId="5" xfId="0" applyFont="1" applyFill="1" applyBorder="1" applyAlignment="1">
      <alignment horizontal="center"/>
    </xf>
    <xf numFmtId="0" fontId="9" fillId="3" borderId="5" xfId="0" applyFont="1" applyFill="1" applyBorder="1" applyAlignment="1">
      <alignment horizontal="right"/>
    </xf>
    <xf numFmtId="0" fontId="9" fillId="3" borderId="8" xfId="0" applyFont="1" applyFill="1" applyBorder="1" applyAlignment="1">
      <alignment horizontal="right"/>
    </xf>
    <xf numFmtId="165" fontId="0" fillId="0" borderId="10" xfId="0" applyNumberFormat="1" applyBorder="1" applyAlignment="1" applyProtection="1">
      <alignment horizontal="right"/>
      <protection locked="0"/>
    </xf>
    <xf numFmtId="0" fontId="0" fillId="0" borderId="0" xfId="0" applyAlignment="1" applyProtection="1">
      <alignment horizontal="left"/>
      <protection locked="0"/>
    </xf>
    <xf numFmtId="165" fontId="3" fillId="0" borderId="0" xfId="0" applyNumberFormat="1" applyFont="1" applyAlignment="1" applyProtection="1">
      <alignment horizontal="right"/>
      <protection locked="0"/>
    </xf>
    <xf numFmtId="0" fontId="2" fillId="0" borderId="0" xfId="0" applyFont="1"/>
    <xf numFmtId="0" fontId="2" fillId="0" borderId="0" xfId="0" quotePrefix="1" applyFont="1" applyProtection="1">
      <protection locked="0"/>
    </xf>
    <xf numFmtId="0" fontId="12" fillId="0" borderId="0" xfId="0" applyFont="1"/>
    <xf numFmtId="0" fontId="11" fillId="0" borderId="0" xfId="0" applyFont="1"/>
    <xf numFmtId="0" fontId="3" fillId="0" borderId="0" xfId="0" applyFont="1"/>
    <xf numFmtId="0" fontId="5" fillId="0" borderId="0" xfId="0" applyFont="1"/>
    <xf numFmtId="0" fontId="7" fillId="0" borderId="0" xfId="0" applyFont="1" applyAlignment="1">
      <alignment vertical="center"/>
    </xf>
    <xf numFmtId="0" fontId="15" fillId="0" borderId="0" xfId="0" applyFont="1" applyAlignment="1">
      <alignment vertical="center"/>
    </xf>
    <xf numFmtId="9" fontId="6" fillId="0" borderId="0" xfId="0" applyNumberFormat="1" applyFont="1" applyAlignment="1">
      <alignment horizontal="center"/>
    </xf>
    <xf numFmtId="0" fontId="0" fillId="0" borderId="9" xfId="0" applyBorder="1" applyProtection="1">
      <protection locked="0"/>
    </xf>
    <xf numFmtId="0" fontId="10" fillId="0" borderId="0" xfId="0" applyFont="1" applyAlignment="1" applyProtection="1">
      <alignment horizontal="center" textRotation="90"/>
      <protection locked="0"/>
    </xf>
    <xf numFmtId="0" fontId="9" fillId="3" borderId="4" xfId="0" applyFont="1" applyFill="1" applyBorder="1" applyAlignment="1">
      <alignment horizontal="center"/>
    </xf>
    <xf numFmtId="165" fontId="9" fillId="3" borderId="6" xfId="0" applyNumberFormat="1" applyFont="1" applyFill="1" applyBorder="1" applyAlignment="1">
      <alignment horizontal="center"/>
    </xf>
    <xf numFmtId="0" fontId="11" fillId="0" borderId="19" xfId="0" applyFont="1" applyBorder="1" applyAlignment="1">
      <alignment horizontal="left" indent="1"/>
    </xf>
    <xf numFmtId="165" fontId="3" fillId="0" borderId="19" xfId="0" applyNumberFormat="1" applyFont="1" applyBorder="1" applyAlignment="1">
      <alignment horizontal="right"/>
    </xf>
    <xf numFmtId="0" fontId="11" fillId="0" borderId="0" xfId="0" applyFont="1" applyAlignment="1" applyProtection="1">
      <alignment horizontal="left" indent="1"/>
      <protection locked="0"/>
    </xf>
    <xf numFmtId="0" fontId="9" fillId="3" borderId="7" xfId="0" applyFont="1" applyFill="1" applyBorder="1" applyAlignment="1">
      <alignment horizontal="center"/>
    </xf>
    <xf numFmtId="165" fontId="0" fillId="0" borderId="0" xfId="0" applyNumberFormat="1" applyProtection="1">
      <protection locked="0"/>
    </xf>
    <xf numFmtId="0" fontId="0" fillId="0" borderId="13" xfId="0" applyBorder="1" applyProtection="1">
      <protection locked="0"/>
    </xf>
    <xf numFmtId="0" fontId="0" fillId="0" borderId="10" xfId="0" applyBorder="1" applyProtection="1">
      <protection locked="0"/>
    </xf>
    <xf numFmtId="165" fontId="17" fillId="0" borderId="10" xfId="0" applyNumberFormat="1" applyFont="1" applyBorder="1" applyAlignment="1">
      <alignment horizontal="right"/>
    </xf>
    <xf numFmtId="0" fontId="17" fillId="0" borderId="0" xfId="0" applyFont="1" applyAlignment="1">
      <alignment horizontal="left"/>
    </xf>
    <xf numFmtId="165" fontId="17" fillId="0" borderId="0" xfId="0" applyNumberFormat="1" applyFont="1" applyAlignment="1" applyProtection="1">
      <alignment horizontal="left"/>
      <protection locked="0"/>
    </xf>
    <xf numFmtId="165" fontId="17" fillId="0" borderId="10" xfId="0" applyNumberFormat="1" applyFont="1" applyBorder="1" applyAlignment="1" applyProtection="1">
      <alignment horizontal="right"/>
      <protection locked="0"/>
    </xf>
    <xf numFmtId="0" fontId="17" fillId="0" borderId="19" xfId="0" applyFont="1" applyBorder="1"/>
    <xf numFmtId="165" fontId="17" fillId="0" borderId="20" xfId="0" applyNumberFormat="1" applyFont="1" applyBorder="1" applyAlignment="1" applyProtection="1">
      <alignment horizontal="right"/>
      <protection locked="0"/>
    </xf>
    <xf numFmtId="0" fontId="18" fillId="0" borderId="9" xfId="0" applyFont="1" applyBorder="1" applyProtection="1">
      <protection locked="0"/>
    </xf>
    <xf numFmtId="0" fontId="8" fillId="3" borderId="21" xfId="0" applyFont="1" applyFill="1" applyBorder="1" applyAlignment="1">
      <alignment horizontal="left"/>
    </xf>
    <xf numFmtId="0" fontId="9" fillId="3" borderId="7" xfId="0" applyFont="1" applyFill="1" applyBorder="1" applyAlignment="1">
      <alignment horizontal="right"/>
    </xf>
    <xf numFmtId="0" fontId="9" fillId="3" borderId="17" xfId="0" applyFont="1" applyFill="1" applyBorder="1" applyAlignment="1">
      <alignment horizontal="right"/>
    </xf>
    <xf numFmtId="165" fontId="0" fillId="0" borderId="15" xfId="0" applyNumberFormat="1" applyBorder="1" applyAlignment="1" applyProtection="1">
      <alignment horizontal="left"/>
      <protection locked="0"/>
    </xf>
    <xf numFmtId="165" fontId="0" fillId="0" borderId="17" xfId="0" applyNumberFormat="1" applyBorder="1" applyAlignment="1" applyProtection="1">
      <alignment horizontal="right"/>
      <protection locked="0"/>
    </xf>
    <xf numFmtId="0" fontId="9" fillId="3" borderId="15" xfId="0" applyFont="1" applyFill="1" applyBorder="1" applyAlignment="1">
      <alignment horizontal="center"/>
    </xf>
    <xf numFmtId="0" fontId="2" fillId="0" borderId="9" xfId="0" applyFont="1" applyBorder="1" applyProtection="1">
      <protection locked="0"/>
    </xf>
    <xf numFmtId="0" fontId="2" fillId="0" borderId="12" xfId="0" applyFont="1" applyBorder="1" applyProtection="1">
      <protection locked="0"/>
    </xf>
    <xf numFmtId="0" fontId="0" fillId="0" borderId="15" xfId="0" applyBorder="1" applyProtection="1">
      <protection locked="0"/>
    </xf>
    <xf numFmtId="165" fontId="20" fillId="0" borderId="0" xfId="0" applyNumberFormat="1" applyFont="1" applyAlignment="1" applyProtection="1">
      <alignment horizontal="right"/>
      <protection locked="0"/>
    </xf>
    <xf numFmtId="0" fontId="3" fillId="0" borderId="0" xfId="0" applyFont="1" applyProtection="1">
      <protection locked="0"/>
    </xf>
    <xf numFmtId="165" fontId="16" fillId="0" borderId="0" xfId="0" applyNumberFormat="1" applyFont="1" applyProtection="1">
      <protection locked="0"/>
    </xf>
    <xf numFmtId="2" fontId="2" fillId="0" borderId="9" xfId="0" applyNumberFormat="1" applyFont="1" applyBorder="1" applyProtection="1">
      <protection locked="0"/>
    </xf>
    <xf numFmtId="0" fontId="2" fillId="0" borderId="12" xfId="0" quotePrefix="1" applyFont="1" applyBorder="1" applyProtection="1">
      <protection locked="0"/>
    </xf>
    <xf numFmtId="0" fontId="18" fillId="0" borderId="0" xfId="0" applyFont="1" applyProtection="1">
      <protection locked="0"/>
    </xf>
    <xf numFmtId="0" fontId="21" fillId="0" borderId="16" xfId="0" applyFont="1" applyBorder="1" applyProtection="1">
      <protection locked="0"/>
    </xf>
    <xf numFmtId="0" fontId="22" fillId="0" borderId="16" xfId="0" applyFont="1" applyBorder="1" applyProtection="1">
      <protection locked="0"/>
    </xf>
    <xf numFmtId="0" fontId="3" fillId="0" borderId="15" xfId="0" applyFont="1" applyBorder="1" applyProtection="1">
      <protection locked="0"/>
    </xf>
    <xf numFmtId="0" fontId="18" fillId="0" borderId="0" xfId="0" applyFont="1"/>
    <xf numFmtId="0" fontId="0" fillId="0" borderId="1" xfId="0" applyBorder="1" applyProtection="1">
      <protection locked="0"/>
    </xf>
    <xf numFmtId="0" fontId="3" fillId="0" borderId="18" xfId="0" applyFont="1" applyBorder="1" applyAlignment="1">
      <alignment horizontal="left" indent="1"/>
    </xf>
    <xf numFmtId="165" fontId="2" fillId="0" borderId="24" xfId="0" applyNumberFormat="1" applyFont="1" applyBorder="1" applyAlignment="1">
      <alignment horizontal="right" vertical="center"/>
    </xf>
    <xf numFmtId="0" fontId="3" fillId="0" borderId="0" xfId="0" applyFont="1" applyAlignment="1" applyProtection="1">
      <alignment horizontal="center"/>
      <protection locked="0"/>
    </xf>
    <xf numFmtId="0" fontId="20" fillId="0" borderId="23" xfId="0" applyFont="1" applyBorder="1" applyAlignment="1">
      <alignment horizontal="left" vertical="center" indent="1"/>
    </xf>
    <xf numFmtId="165" fontId="3" fillId="0" borderId="20" xfId="0" applyNumberFormat="1" applyFont="1" applyBorder="1" applyAlignment="1">
      <alignment horizontal="right"/>
    </xf>
    <xf numFmtId="0" fontId="20" fillId="0" borderId="25" xfId="0" applyFont="1" applyBorder="1" applyAlignment="1">
      <alignment horizontal="left" vertical="center"/>
    </xf>
    <xf numFmtId="0" fontId="0" fillId="0" borderId="26" xfId="0" applyBorder="1" applyProtection="1">
      <protection locked="0"/>
    </xf>
    <xf numFmtId="165" fontId="3" fillId="0" borderId="26" xfId="0" applyNumberFormat="1" applyFont="1" applyBorder="1" applyAlignment="1">
      <alignment horizontal="right" vertical="center"/>
    </xf>
    <xf numFmtId="165" fontId="3" fillId="0" borderId="27" xfId="0" applyNumberFormat="1" applyFont="1" applyBorder="1" applyAlignment="1">
      <alignment horizontal="right" vertical="center"/>
    </xf>
    <xf numFmtId="0" fontId="3" fillId="0" borderId="25" xfId="0" applyFont="1" applyBorder="1" applyAlignment="1">
      <alignment horizontal="left" vertical="center"/>
    </xf>
    <xf numFmtId="0" fontId="10" fillId="0" borderId="0" xfId="0" applyFont="1" applyAlignment="1" applyProtection="1">
      <alignment textRotation="90"/>
      <protection locked="0"/>
    </xf>
    <xf numFmtId="0" fontId="2" fillId="0" borderId="17" xfId="0" applyFont="1" applyBorder="1"/>
    <xf numFmtId="0" fontId="2" fillId="0" borderId="10" xfId="0" applyFont="1" applyBorder="1"/>
    <xf numFmtId="0" fontId="0" fillId="0" borderId="10" xfId="0" applyBorder="1"/>
    <xf numFmtId="0" fontId="0" fillId="0" borderId="14" xfId="0" applyBorder="1"/>
    <xf numFmtId="0" fontId="2" fillId="0" borderId="16" xfId="0" applyFont="1" applyBorder="1" applyProtection="1">
      <protection locked="0"/>
    </xf>
    <xf numFmtId="0" fontId="3" fillId="0" borderId="15" xfId="0" applyFont="1" applyBorder="1" applyAlignment="1" applyProtection="1">
      <alignment horizontal="center"/>
      <protection locked="0"/>
    </xf>
    <xf numFmtId="0" fontId="0" fillId="0" borderId="15" xfId="0" applyBorder="1"/>
    <xf numFmtId="0" fontId="2" fillId="0" borderId="28" xfId="0" applyFont="1" applyBorder="1" applyProtection="1">
      <protection locked="0"/>
    </xf>
    <xf numFmtId="0" fontId="2" fillId="0" borderId="13" xfId="0" applyFont="1" applyBorder="1" applyProtection="1">
      <protection locked="0"/>
    </xf>
    <xf numFmtId="0" fontId="0" fillId="0" borderId="27" xfId="0" applyBorder="1"/>
    <xf numFmtId="0" fontId="12" fillId="0" borderId="15" xfId="0" applyFont="1" applyBorder="1"/>
    <xf numFmtId="0" fontId="0" fillId="0" borderId="17" xfId="0" applyBorder="1"/>
    <xf numFmtId="0" fontId="12" fillId="0" borderId="13" xfId="0" applyFont="1" applyBorder="1"/>
    <xf numFmtId="0" fontId="0" fillId="0" borderId="13" xfId="0" applyBorder="1"/>
    <xf numFmtId="0" fontId="2" fillId="0" borderId="2" xfId="0" applyFont="1" applyBorder="1" applyProtection="1">
      <protection locked="0"/>
    </xf>
    <xf numFmtId="0" fontId="0" fillId="0" borderId="2" xfId="0" applyBorder="1"/>
    <xf numFmtId="0" fontId="12" fillId="0" borderId="2" xfId="0" applyFont="1" applyBorder="1"/>
    <xf numFmtId="0" fontId="0" fillId="0" borderId="29" xfId="0" applyBorder="1"/>
    <xf numFmtId="0" fontId="12" fillId="0" borderId="0" xfId="0" applyFont="1" applyAlignment="1">
      <alignment horizontal="right"/>
    </xf>
    <xf numFmtId="0" fontId="3" fillId="0" borderId="30" xfId="0" applyFont="1" applyBorder="1" applyProtection="1">
      <protection locked="0"/>
    </xf>
    <xf numFmtId="0" fontId="0" fillId="0" borderId="31" xfId="0" applyBorder="1"/>
    <xf numFmtId="0" fontId="20" fillId="0" borderId="1" xfId="0" applyFont="1" applyBorder="1" applyAlignment="1" applyProtection="1">
      <alignment horizontal="left"/>
      <protection locked="0"/>
    </xf>
    <xf numFmtId="0" fontId="3" fillId="0" borderId="1" xfId="0" applyFont="1" applyBorder="1" applyProtection="1">
      <protection locked="0"/>
    </xf>
    <xf numFmtId="0" fontId="0" fillId="0" borderId="1" xfId="0" applyBorder="1"/>
    <xf numFmtId="0" fontId="18" fillId="0" borderId="10" xfId="0" applyFont="1" applyBorder="1"/>
    <xf numFmtId="0" fontId="23" fillId="0" borderId="9" xfId="0" applyFont="1" applyBorder="1" applyAlignment="1">
      <alignment horizontal="left" readingOrder="1"/>
    </xf>
    <xf numFmtId="0" fontId="0" fillId="0" borderId="17" xfId="0" applyBorder="1" applyProtection="1">
      <protection locked="0"/>
    </xf>
    <xf numFmtId="165" fontId="3" fillId="0" borderId="15" xfId="0" applyNumberFormat="1" applyFont="1" applyBorder="1" applyAlignment="1">
      <alignment horizontal="right"/>
    </xf>
    <xf numFmtId="165" fontId="3" fillId="0" borderId="0" xfId="0" applyNumberFormat="1" applyFont="1" applyAlignment="1">
      <alignment horizontal="right"/>
    </xf>
    <xf numFmtId="165" fontId="20" fillId="0" borderId="0" xfId="0" applyNumberFormat="1" applyFont="1" applyAlignment="1">
      <alignment horizontal="right"/>
    </xf>
    <xf numFmtId="165" fontId="20" fillId="0" borderId="0" xfId="0" applyNumberFormat="1" applyFont="1" applyAlignment="1">
      <alignment horizontal="right" vertical="center"/>
    </xf>
    <xf numFmtId="165" fontId="20" fillId="0" borderId="13" xfId="0" applyNumberFormat="1" applyFont="1" applyBorder="1" applyAlignment="1">
      <alignment horizontal="right" vertical="center"/>
    </xf>
    <xf numFmtId="0" fontId="3" fillId="0" borderId="1" xfId="0" applyFont="1" applyBorder="1" applyAlignment="1">
      <alignment horizontal="left"/>
    </xf>
    <xf numFmtId="0" fontId="20" fillId="0" borderId="1" xfId="0" applyFont="1" applyBorder="1" applyProtection="1">
      <protection locked="0"/>
    </xf>
    <xf numFmtId="0" fontId="20" fillId="0" borderId="13" xfId="0" applyFont="1" applyBorder="1" applyAlignment="1" applyProtection="1">
      <alignment horizontal="left"/>
      <protection locked="0"/>
    </xf>
    <xf numFmtId="166" fontId="3" fillId="0" borderId="1" xfId="0" applyNumberFormat="1" applyFont="1" applyBorder="1" applyAlignment="1" applyProtection="1">
      <alignment horizontal="left"/>
      <protection locked="0"/>
    </xf>
    <xf numFmtId="0" fontId="2" fillId="2" borderId="16" xfId="0" applyFont="1" applyFill="1" applyBorder="1" applyAlignment="1" applyProtection="1">
      <alignment horizontal="left"/>
      <protection locked="0"/>
    </xf>
    <xf numFmtId="0" fontId="1" fillId="2" borderId="15" xfId="0" applyFont="1" applyFill="1" applyBorder="1" applyAlignment="1" applyProtection="1">
      <alignment horizontal="left"/>
      <protection locked="0"/>
    </xf>
    <xf numFmtId="0" fontId="2" fillId="2" borderId="15" xfId="0" applyFont="1" applyFill="1" applyBorder="1" applyAlignment="1" applyProtection="1">
      <alignment horizontal="left"/>
      <protection locked="0"/>
    </xf>
    <xf numFmtId="0" fontId="2" fillId="2" borderId="17" xfId="0" applyFont="1" applyFill="1" applyBorder="1" applyAlignment="1" applyProtection="1">
      <alignment horizontal="left"/>
      <protection locked="0"/>
    </xf>
    <xf numFmtId="14" fontId="2" fillId="2" borderId="13" xfId="0" applyNumberFormat="1" applyFont="1" applyFill="1" applyBorder="1" applyAlignment="1" applyProtection="1">
      <alignment horizontal="left"/>
      <protection locked="0"/>
    </xf>
    <xf numFmtId="0" fontId="2" fillId="2" borderId="14" xfId="0" applyFont="1" applyFill="1" applyBorder="1" applyAlignment="1" applyProtection="1">
      <alignment horizontal="left"/>
      <protection locked="0"/>
    </xf>
    <xf numFmtId="0" fontId="2" fillId="0" borderId="9" xfId="0" applyFont="1" applyBorder="1" applyAlignment="1" applyProtection="1">
      <alignment vertical="center"/>
      <protection locked="0"/>
    </xf>
    <xf numFmtId="0" fontId="15" fillId="0" borderId="9" xfId="0" applyFont="1" applyBorder="1" applyAlignment="1">
      <alignment vertical="center"/>
    </xf>
    <xf numFmtId="0" fontId="3" fillId="0" borderId="25" xfId="0" applyFont="1" applyBorder="1" applyAlignment="1" applyProtection="1">
      <alignment vertical="center"/>
      <protection locked="0"/>
    </xf>
    <xf numFmtId="0" fontId="15" fillId="0" borderId="9" xfId="0" applyFont="1" applyBorder="1" applyAlignment="1">
      <alignment horizontal="left" vertical="center" indent="1"/>
    </xf>
    <xf numFmtId="0" fontId="15" fillId="0" borderId="9" xfId="0" applyFont="1" applyBorder="1" applyAlignment="1" applyProtection="1">
      <alignment horizontal="left" vertical="center" indent="1"/>
      <protection locked="0"/>
    </xf>
    <xf numFmtId="0" fontId="18" fillId="0" borderId="0" xfId="0" applyFont="1" applyAlignment="1">
      <alignment horizontal="center"/>
    </xf>
    <xf numFmtId="165" fontId="18" fillId="0" borderId="0" xfId="0" applyNumberFormat="1" applyFont="1"/>
    <xf numFmtId="165" fontId="18" fillId="0" borderId="0" xfId="0" applyNumberFormat="1" applyFont="1" applyAlignment="1">
      <alignment horizontal="right"/>
    </xf>
    <xf numFmtId="0" fontId="2" fillId="0" borderId="0" xfId="0" applyFont="1" applyAlignment="1">
      <alignment horizontal="center"/>
    </xf>
    <xf numFmtId="165" fontId="2" fillId="0" borderId="0" xfId="0" applyNumberFormat="1" applyFont="1"/>
    <xf numFmtId="0" fontId="18" fillId="0" borderId="0" xfId="0" applyFont="1" applyAlignment="1" applyProtection="1">
      <alignment horizontal="center"/>
      <protection locked="0"/>
    </xf>
    <xf numFmtId="0" fontId="3" fillId="0" borderId="19" xfId="0" applyFont="1" applyBorder="1" applyAlignment="1">
      <alignment horizontal="left" indent="1"/>
    </xf>
    <xf numFmtId="0" fontId="18" fillId="0" borderId="19" xfId="0" applyFont="1" applyBorder="1"/>
    <xf numFmtId="165" fontId="18" fillId="0" borderId="0" xfId="0" applyNumberFormat="1" applyFont="1" applyProtection="1">
      <protection locked="0"/>
    </xf>
    <xf numFmtId="0" fontId="18" fillId="0" borderId="15" xfId="0" applyFont="1" applyBorder="1" applyAlignment="1">
      <alignment horizontal="center"/>
    </xf>
    <xf numFmtId="165" fontId="2" fillId="0" borderId="22" xfId="0" applyNumberFormat="1" applyFont="1" applyBorder="1" applyAlignment="1">
      <alignment horizontal="right" vertical="center"/>
    </xf>
    <xf numFmtId="10" fontId="18" fillId="0" borderId="22" xfId="0" applyNumberFormat="1" applyFont="1" applyBorder="1" applyAlignment="1" applyProtection="1">
      <alignment horizontal="center"/>
      <protection locked="0"/>
    </xf>
    <xf numFmtId="0" fontId="2" fillId="0" borderId="3" xfId="0" applyFont="1" applyBorder="1" applyProtection="1">
      <protection locked="0"/>
    </xf>
    <xf numFmtId="0" fontId="0" fillId="0" borderId="4" xfId="0" applyBorder="1" applyProtection="1">
      <protection locked="0"/>
    </xf>
    <xf numFmtId="165" fontId="3" fillId="0" borderId="4" xfId="0" applyNumberFormat="1" applyFont="1" applyBorder="1" applyAlignment="1">
      <alignment horizontal="right"/>
    </xf>
    <xf numFmtId="0" fontId="0" fillId="0" borderId="8" xfId="0" applyBorder="1"/>
    <xf numFmtId="0" fontId="3" fillId="0" borderId="18" xfId="0" applyFont="1" applyBorder="1" applyProtection="1">
      <protection locked="0"/>
    </xf>
    <xf numFmtId="0" fontId="16" fillId="0" borderId="19" xfId="0" applyFont="1" applyBorder="1" applyProtection="1">
      <protection locked="0"/>
    </xf>
    <xf numFmtId="0" fontId="0" fillId="0" borderId="19" xfId="0" applyBorder="1" applyProtection="1">
      <protection locked="0"/>
    </xf>
    <xf numFmtId="165" fontId="20" fillId="0" borderId="19" xfId="0" applyNumberFormat="1" applyFont="1" applyBorder="1" applyAlignment="1">
      <alignment horizontal="right"/>
    </xf>
    <xf numFmtId="0" fontId="0" fillId="0" borderId="20" xfId="0" applyBorder="1"/>
    <xf numFmtId="0" fontId="25" fillId="0" borderId="16" xfId="0" applyFont="1" applyBorder="1" applyProtection="1">
      <protection locked="0"/>
    </xf>
    <xf numFmtId="0" fontId="18" fillId="0" borderId="9" xfId="0" applyFont="1" applyBorder="1" applyAlignment="1" applyProtection="1">
      <alignment horizontal="left"/>
      <protection locked="0"/>
    </xf>
    <xf numFmtId="0" fontId="18" fillId="0" borderId="10" xfId="0" applyFont="1" applyBorder="1" applyProtection="1">
      <protection locked="0"/>
    </xf>
    <xf numFmtId="0" fontId="0" fillId="0" borderId="12" xfId="0" applyBorder="1" applyProtection="1">
      <protection locked="0"/>
    </xf>
    <xf numFmtId="0" fontId="18" fillId="0" borderId="13" xfId="0" applyFont="1" applyBorder="1" applyProtection="1">
      <protection locked="0"/>
    </xf>
    <xf numFmtId="0" fontId="18" fillId="0" borderId="14" xfId="0" applyFont="1" applyBorder="1" applyProtection="1">
      <protection locked="0"/>
    </xf>
    <xf numFmtId="0" fontId="18" fillId="0" borderId="16" xfId="0" applyFont="1" applyBorder="1" applyAlignment="1" applyProtection="1">
      <alignment vertical="center"/>
      <protection locked="0"/>
    </xf>
    <xf numFmtId="0" fontId="18" fillId="0" borderId="12" xfId="0" applyFont="1" applyBorder="1" applyAlignment="1" applyProtection="1">
      <alignment vertical="center"/>
      <protection locked="0"/>
    </xf>
    <xf numFmtId="0" fontId="2" fillId="0" borderId="16" xfId="0" applyFont="1" applyBorder="1" applyAlignment="1" applyProtection="1">
      <alignment vertical="center"/>
      <protection locked="0"/>
    </xf>
    <xf numFmtId="0" fontId="2" fillId="0" borderId="12" xfId="0" applyFont="1" applyBorder="1" applyAlignment="1" applyProtection="1">
      <alignment vertical="center"/>
      <protection locked="0"/>
    </xf>
    <xf numFmtId="0" fontId="18" fillId="0" borderId="10" xfId="0" applyFont="1" applyBorder="1" applyAlignment="1" applyProtection="1">
      <alignment horizontal="left" vertical="center"/>
      <protection locked="0"/>
    </xf>
    <xf numFmtId="0" fontId="3" fillId="0" borderId="0" xfId="0" applyFont="1" applyAlignment="1" applyProtection="1">
      <alignment horizontal="right"/>
      <protection locked="0"/>
    </xf>
    <xf numFmtId="0" fontId="18" fillId="0" borderId="17" xfId="0" applyFont="1" applyBorder="1" applyAlignment="1">
      <alignment horizontal="left" vertical="center"/>
    </xf>
    <xf numFmtId="0" fontId="18" fillId="0" borderId="0" xfId="0" applyFont="1" applyAlignment="1">
      <alignment horizontal="left" vertical="center"/>
    </xf>
    <xf numFmtId="0" fontId="18" fillId="0" borderId="10" xfId="0" applyFont="1" applyBorder="1" applyAlignment="1">
      <alignment horizontal="left" vertical="center"/>
    </xf>
    <xf numFmtId="0" fontId="18" fillId="0" borderId="10" xfId="0" applyFont="1" applyBorder="1" applyAlignment="1" applyProtection="1">
      <alignment vertical="center"/>
      <protection locked="0"/>
    </xf>
    <xf numFmtId="0" fontId="18" fillId="0" borderId="14" xfId="0" applyFont="1" applyBorder="1" applyAlignment="1" applyProtection="1">
      <alignment horizontal="left" vertical="center"/>
      <protection locked="0"/>
    </xf>
    <xf numFmtId="165" fontId="18" fillId="0" borderId="15" xfId="0" applyNumberFormat="1" applyFont="1" applyBorder="1" applyAlignment="1">
      <alignment horizontal="right"/>
    </xf>
    <xf numFmtId="0" fontId="2" fillId="5" borderId="9" xfId="0" applyFont="1" applyFill="1" applyBorder="1" applyAlignment="1">
      <alignment horizontal="left"/>
    </xf>
    <xf numFmtId="0" fontId="9" fillId="5" borderId="0" xfId="0" applyFont="1" applyFill="1" applyAlignment="1">
      <alignment horizontal="center"/>
    </xf>
    <xf numFmtId="165" fontId="9" fillId="5" borderId="0" xfId="0" applyNumberFormat="1" applyFont="1" applyFill="1" applyAlignment="1">
      <alignment horizontal="center"/>
    </xf>
    <xf numFmtId="165" fontId="9" fillId="5" borderId="10" xfId="0" applyNumberFormat="1" applyFont="1" applyFill="1" applyBorder="1" applyAlignment="1">
      <alignment horizontal="right"/>
    </xf>
    <xf numFmtId="165" fontId="0" fillId="0" borderId="0" xfId="0" applyNumberFormat="1"/>
    <xf numFmtId="0" fontId="2" fillId="6" borderId="9" xfId="0" applyFont="1" applyFill="1" applyBorder="1" applyAlignment="1">
      <alignment horizontal="left"/>
    </xf>
    <xf numFmtId="167" fontId="0" fillId="6" borderId="0" xfId="0" applyNumberFormat="1" applyFill="1" applyAlignment="1">
      <alignment horizontal="right"/>
    </xf>
    <xf numFmtId="167" fontId="0" fillId="7" borderId="0" xfId="0" applyNumberFormat="1" applyFill="1" applyAlignment="1">
      <alignment horizontal="right"/>
    </xf>
    <xf numFmtId="0" fontId="6" fillId="0" borderId="9" xfId="0" applyFont="1" applyBorder="1" applyAlignment="1">
      <alignment horizontal="left" indent="1"/>
    </xf>
    <xf numFmtId="0" fontId="5" fillId="0" borderId="9" xfId="0" applyFont="1" applyBorder="1" applyAlignment="1">
      <alignment horizontal="left" indent="1"/>
    </xf>
    <xf numFmtId="0" fontId="15" fillId="0" borderId="9" xfId="0" applyFont="1" applyBorder="1"/>
    <xf numFmtId="0" fontId="26" fillId="0" borderId="0" xfId="0" applyFont="1"/>
    <xf numFmtId="0" fontId="0" fillId="0" borderId="0" xfId="0" applyAlignment="1">
      <alignment horizontal="center"/>
    </xf>
    <xf numFmtId="0" fontId="0" fillId="6" borderId="0" xfId="0" applyFill="1" applyAlignment="1">
      <alignment horizontal="center"/>
    </xf>
    <xf numFmtId="0" fontId="0" fillId="7" borderId="0" xfId="0" applyFill="1" applyAlignment="1">
      <alignment horizontal="center"/>
    </xf>
    <xf numFmtId="0" fontId="27" fillId="0" borderId="0" xfId="0" applyFont="1"/>
    <xf numFmtId="0" fontId="28" fillId="0" borderId="0" xfId="0" applyFont="1"/>
    <xf numFmtId="0" fontId="28" fillId="7" borderId="0" xfId="0" applyFont="1" applyFill="1"/>
    <xf numFmtId="0" fontId="27" fillId="8" borderId="0" xfId="0" applyFont="1" applyFill="1"/>
    <xf numFmtId="0" fontId="5" fillId="8" borderId="9" xfId="0" applyFont="1" applyFill="1" applyBorder="1" applyAlignment="1">
      <alignment horizontal="left" indent="1"/>
    </xf>
    <xf numFmtId="9" fontId="5" fillId="0" borderId="0" xfId="0" applyNumberFormat="1" applyFont="1" applyAlignment="1">
      <alignment horizontal="center"/>
    </xf>
    <xf numFmtId="0" fontId="18" fillId="0" borderId="15" xfId="0" applyFont="1" applyBorder="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165" fontId="9" fillId="3" borderId="7" xfId="0" applyNumberFormat="1" applyFont="1" applyFill="1" applyBorder="1" applyAlignment="1">
      <alignment horizontal="center"/>
    </xf>
    <xf numFmtId="0" fontId="2" fillId="9" borderId="9" xfId="0" applyFont="1" applyFill="1" applyBorder="1" applyAlignment="1">
      <alignment horizontal="left" indent="1"/>
    </xf>
    <xf numFmtId="0" fontId="10" fillId="9" borderId="9" xfId="0" applyFont="1" applyFill="1" applyBorder="1" applyAlignment="1">
      <alignment horizontal="left" indent="1"/>
    </xf>
    <xf numFmtId="0" fontId="18" fillId="0" borderId="10" xfId="0" applyFont="1" applyBorder="1" applyAlignment="1">
      <alignment vertical="center"/>
    </xf>
    <xf numFmtId="0" fontId="3" fillId="0" borderId="13" xfId="0" applyFont="1" applyBorder="1" applyAlignment="1" applyProtection="1">
      <alignment horizontal="right"/>
      <protection locked="0"/>
    </xf>
    <xf numFmtId="0" fontId="31" fillId="0" borderId="0" xfId="0" applyFont="1" applyAlignment="1">
      <alignment wrapText="1"/>
    </xf>
    <xf numFmtId="0" fontId="7" fillId="0" borderId="0" xfId="0" applyFont="1" applyAlignment="1">
      <alignment wrapText="1"/>
    </xf>
    <xf numFmtId="0" fontId="14" fillId="0" borderId="0" xfId="0" applyFont="1" applyAlignment="1">
      <alignment wrapText="1"/>
    </xf>
    <xf numFmtId="0" fontId="10" fillId="0" borderId="0" xfId="0" applyFont="1" applyAlignment="1">
      <alignment wrapText="1"/>
    </xf>
    <xf numFmtId="0" fontId="6" fillId="9" borderId="9" xfId="0" applyFont="1" applyFill="1" applyBorder="1" applyAlignment="1">
      <alignment horizontal="left" indent="1"/>
    </xf>
    <xf numFmtId="0" fontId="15" fillId="0" borderId="0" xfId="0" applyFont="1"/>
    <xf numFmtId="0" fontId="3" fillId="0" borderId="9" xfId="0" applyFont="1" applyBorder="1" applyAlignment="1">
      <alignment horizontal="left" indent="1"/>
    </xf>
    <xf numFmtId="0" fontId="11" fillId="0" borderId="0" xfId="0" applyFont="1" applyAlignment="1">
      <alignment horizontal="left" indent="1"/>
    </xf>
    <xf numFmtId="165" fontId="3" fillId="0" borderId="10" xfId="0" applyNumberFormat="1" applyFont="1" applyBorder="1" applyAlignment="1">
      <alignment horizontal="right"/>
    </xf>
    <xf numFmtId="0" fontId="27" fillId="0" borderId="0" xfId="0" applyFont="1" applyProtection="1">
      <protection locked="0"/>
    </xf>
    <xf numFmtId="0" fontId="32" fillId="3" borderId="4" xfId="0" applyFont="1" applyFill="1" applyBorder="1" applyAlignment="1">
      <alignment horizontal="center"/>
    </xf>
    <xf numFmtId="0" fontId="11" fillId="0" borderId="0" xfId="0" applyFont="1" applyProtection="1">
      <protection locked="0"/>
    </xf>
    <xf numFmtId="9" fontId="5" fillId="10" borderId="0" xfId="0" applyNumberFormat="1" applyFont="1" applyFill="1" applyAlignment="1">
      <alignment horizontal="center"/>
    </xf>
    <xf numFmtId="165" fontId="18" fillId="10" borderId="0" xfId="0" applyNumberFormat="1" applyFont="1" applyFill="1"/>
    <xf numFmtId="9" fontId="5" fillId="6" borderId="0" xfId="0" applyNumberFormat="1" applyFont="1" applyFill="1" applyAlignment="1">
      <alignment horizontal="center"/>
    </xf>
    <xf numFmtId="165" fontId="18" fillId="6" borderId="0" xfId="0" applyNumberFormat="1" applyFont="1" applyFill="1"/>
    <xf numFmtId="0" fontId="2" fillId="11" borderId="9" xfId="0" applyFont="1" applyFill="1" applyBorder="1" applyAlignment="1">
      <alignment horizontal="left"/>
    </xf>
    <xf numFmtId="0" fontId="0" fillId="11" borderId="0" xfId="0" applyFill="1" applyAlignment="1">
      <alignment horizontal="center"/>
    </xf>
    <xf numFmtId="167" fontId="0" fillId="11" borderId="0" xfId="0" applyNumberFormat="1" applyFill="1" applyAlignment="1">
      <alignment horizontal="right"/>
    </xf>
    <xf numFmtId="0" fontId="2" fillId="12" borderId="9" xfId="0" applyFont="1" applyFill="1" applyBorder="1" applyAlignment="1">
      <alignment horizontal="left"/>
    </xf>
    <xf numFmtId="0" fontId="0" fillId="12" borderId="0" xfId="0" applyFill="1" applyAlignment="1">
      <alignment horizontal="center"/>
    </xf>
    <xf numFmtId="167" fontId="0" fillId="12" borderId="0" xfId="0" applyNumberFormat="1" applyFill="1" applyAlignment="1">
      <alignment horizontal="right"/>
    </xf>
    <xf numFmtId="0" fontId="5" fillId="12" borderId="9" xfId="0" applyFont="1" applyFill="1" applyBorder="1" applyAlignment="1">
      <alignment horizontal="left" indent="1"/>
    </xf>
    <xf numFmtId="9" fontId="5" fillId="12" borderId="0" xfId="0" applyNumberFormat="1" applyFont="1" applyFill="1" applyAlignment="1">
      <alignment horizontal="center"/>
    </xf>
    <xf numFmtId="165" fontId="18" fillId="12" borderId="0" xfId="0" applyNumberFormat="1" applyFont="1" applyFill="1"/>
    <xf numFmtId="0" fontId="5" fillId="10" borderId="9" xfId="0" applyFont="1" applyFill="1" applyBorder="1" applyAlignment="1">
      <alignment horizontal="left" indent="1"/>
    </xf>
    <xf numFmtId="0" fontId="5" fillId="6" borderId="9" xfId="0" applyFont="1" applyFill="1" applyBorder="1" applyAlignment="1">
      <alignment horizontal="left" indent="1"/>
    </xf>
    <xf numFmtId="0" fontId="9" fillId="3" borderId="4" xfId="0" applyFont="1" applyFill="1" applyBorder="1" applyAlignment="1">
      <alignment horizontal="left"/>
    </xf>
    <xf numFmtId="0" fontId="3" fillId="0" borderId="0" xfId="0" applyFont="1" applyAlignment="1">
      <alignment horizontal="left" vertical="center"/>
    </xf>
    <xf numFmtId="165" fontId="3" fillId="0" borderId="0" xfId="0" applyNumberFormat="1" applyFont="1" applyAlignment="1">
      <alignment horizontal="right" vertical="center"/>
    </xf>
    <xf numFmtId="0" fontId="16" fillId="0" borderId="0" xfId="0" applyFont="1" applyProtection="1">
      <protection locked="0"/>
    </xf>
    <xf numFmtId="0" fontId="12" fillId="0" borderId="13" xfId="0" applyFont="1" applyBorder="1" applyAlignment="1">
      <alignment horizontal="right"/>
    </xf>
    <xf numFmtId="0" fontId="35" fillId="0" borderId="12" xfId="0" applyFont="1" applyBorder="1" applyProtection="1">
      <protection locked="0"/>
    </xf>
    <xf numFmtId="0" fontId="35" fillId="0" borderId="13" xfId="0" applyFont="1" applyBorder="1" applyProtection="1">
      <protection locked="0"/>
    </xf>
    <xf numFmtId="0" fontId="3" fillId="0" borderId="15" xfId="0" applyFont="1" applyBorder="1" applyAlignment="1" applyProtection="1">
      <alignment vertical="center"/>
      <protection locked="0"/>
    </xf>
    <xf numFmtId="165" fontId="20" fillId="0" borderId="15" xfId="0" applyNumberFormat="1" applyFont="1" applyBorder="1" applyAlignment="1" applyProtection="1">
      <alignment horizontal="right"/>
      <protection locked="0"/>
    </xf>
    <xf numFmtId="0" fontId="34" fillId="0" borderId="9" xfId="0" applyFont="1" applyBorder="1" applyProtection="1">
      <protection locked="0"/>
    </xf>
    <xf numFmtId="0" fontId="34" fillId="0" borderId="0" xfId="0" applyFont="1" applyProtection="1">
      <protection locked="0"/>
    </xf>
    <xf numFmtId="0" fontId="36" fillId="0" borderId="10" xfId="0" applyFont="1" applyBorder="1" applyAlignment="1">
      <alignment horizontal="center"/>
    </xf>
    <xf numFmtId="0" fontId="37" fillId="0" borderId="10" xfId="0" applyFont="1" applyBorder="1" applyAlignment="1">
      <alignment horizontal="center"/>
    </xf>
    <xf numFmtId="0" fontId="37" fillId="0" borderId="0" xfId="0" applyFont="1" applyAlignment="1" applyProtection="1">
      <alignment horizontal="center"/>
      <protection locked="0"/>
    </xf>
    <xf numFmtId="0" fontId="37" fillId="0" borderId="10" xfId="0" applyFont="1" applyBorder="1" applyAlignment="1" applyProtection="1">
      <alignment horizontal="center"/>
      <protection locked="0"/>
    </xf>
    <xf numFmtId="9" fontId="36" fillId="0" borderId="0" xfId="0" applyNumberFormat="1" applyFont="1" applyAlignment="1">
      <alignment horizontal="center"/>
    </xf>
    <xf numFmtId="0" fontId="0" fillId="13" borderId="0" xfId="0" applyFill="1"/>
    <xf numFmtId="0" fontId="37" fillId="9" borderId="0" xfId="0" applyFont="1" applyFill="1" applyAlignment="1">
      <alignment horizontal="center"/>
    </xf>
    <xf numFmtId="166" fontId="34" fillId="9" borderId="0" xfId="0" applyNumberFormat="1" applyFont="1" applyFill="1" applyAlignment="1" applyProtection="1">
      <alignment horizontal="center"/>
      <protection locked="0"/>
    </xf>
    <xf numFmtId="0" fontId="42" fillId="0" borderId="10" xfId="0" applyFont="1" applyBorder="1" applyAlignment="1">
      <alignment horizontal="center"/>
    </xf>
    <xf numFmtId="0" fontId="45" fillId="0" borderId="0" xfId="0" applyFont="1" applyAlignment="1">
      <alignment horizontal="center"/>
    </xf>
    <xf numFmtId="0" fontId="45" fillId="0" borderId="10" xfId="0" applyFont="1" applyBorder="1" applyAlignment="1">
      <alignment horizontal="center"/>
    </xf>
    <xf numFmtId="0" fontId="42" fillId="0" borderId="10" xfId="0" applyFont="1" applyBorder="1"/>
    <xf numFmtId="0" fontId="2" fillId="10" borderId="9" xfId="0" applyFont="1" applyFill="1" applyBorder="1" applyAlignment="1">
      <alignment horizontal="left" indent="1"/>
    </xf>
    <xf numFmtId="0" fontId="18" fillId="10" borderId="0" xfId="0" applyFont="1" applyFill="1" applyAlignment="1">
      <alignment horizontal="center"/>
    </xf>
    <xf numFmtId="165" fontId="18" fillId="10" borderId="0" xfId="0" applyNumberFormat="1" applyFont="1" applyFill="1" applyAlignment="1">
      <alignment horizontal="right"/>
    </xf>
    <xf numFmtId="165" fontId="17" fillId="10" borderId="10" xfId="0" applyNumberFormat="1" applyFont="1" applyFill="1" applyBorder="1" applyAlignment="1">
      <alignment horizontal="right"/>
    </xf>
    <xf numFmtId="0" fontId="48" fillId="0" borderId="0" xfId="0" applyFont="1" applyProtection="1">
      <protection locked="0"/>
    </xf>
    <xf numFmtId="0" fontId="18" fillId="3" borderId="5" xfId="0" applyFont="1" applyFill="1" applyBorder="1" applyAlignment="1">
      <alignment horizontal="center"/>
    </xf>
    <xf numFmtId="165" fontId="18" fillId="3" borderId="6" xfId="0" applyNumberFormat="1" applyFont="1" applyFill="1" applyBorder="1" applyAlignment="1">
      <alignment horizontal="center"/>
    </xf>
    <xf numFmtId="165" fontId="18" fillId="3" borderId="7" xfId="0" applyNumberFormat="1" applyFont="1" applyFill="1" applyBorder="1" applyAlignment="1">
      <alignment horizontal="center"/>
    </xf>
    <xf numFmtId="0" fontId="2" fillId="6" borderId="9" xfId="0" applyFont="1" applyFill="1" applyBorder="1" applyAlignment="1">
      <alignment horizontal="left" indent="1"/>
    </xf>
    <xf numFmtId="0" fontId="18" fillId="6" borderId="0" xfId="0" applyFont="1" applyFill="1" applyAlignment="1">
      <alignment horizontal="center"/>
    </xf>
    <xf numFmtId="165" fontId="18" fillId="6" borderId="0" xfId="0" applyNumberFormat="1" applyFont="1" applyFill="1" applyAlignment="1">
      <alignment horizontal="right"/>
    </xf>
    <xf numFmtId="165" fontId="17" fillId="6" borderId="10" xfId="0" applyNumberFormat="1" applyFont="1" applyFill="1" applyBorder="1" applyAlignment="1">
      <alignment horizontal="right"/>
    </xf>
    <xf numFmtId="0" fontId="18" fillId="14" borderId="0" xfId="0" applyFont="1" applyFill="1" applyAlignment="1">
      <alignment horizontal="center"/>
    </xf>
    <xf numFmtId="165" fontId="18" fillId="14" borderId="0" xfId="0" applyNumberFormat="1" applyFont="1" applyFill="1"/>
    <xf numFmtId="165" fontId="18" fillId="14" borderId="0" xfId="0" applyNumberFormat="1" applyFont="1" applyFill="1" applyAlignment="1">
      <alignment horizontal="right"/>
    </xf>
    <xf numFmtId="165" fontId="17" fillId="14" borderId="10" xfId="0" applyNumberFormat="1" applyFont="1" applyFill="1" applyBorder="1" applyAlignment="1">
      <alignment horizontal="right"/>
    </xf>
    <xf numFmtId="0" fontId="2" fillId="14" borderId="9" xfId="0" applyFont="1" applyFill="1" applyBorder="1" applyAlignment="1">
      <alignment horizontal="left" indent="1"/>
    </xf>
    <xf numFmtId="9" fontId="5" fillId="14" borderId="0" xfId="0" applyNumberFormat="1" applyFont="1" applyFill="1" applyAlignment="1">
      <alignment horizontal="center"/>
    </xf>
    <xf numFmtId="0" fontId="5" fillId="0" borderId="0" xfId="0" applyFont="1" applyAlignment="1">
      <alignment horizontal="left" indent="1"/>
    </xf>
    <xf numFmtId="9" fontId="38" fillId="0" borderId="0" xfId="0" applyNumberFormat="1" applyFont="1" applyAlignment="1">
      <alignment horizontal="center"/>
    </xf>
    <xf numFmtId="165" fontId="44" fillId="0" borderId="0" xfId="0" applyNumberFormat="1" applyFont="1" applyAlignment="1">
      <alignment horizontal="right"/>
    </xf>
    <xf numFmtId="0" fontId="43" fillId="0" borderId="10" xfId="0" applyFont="1" applyBorder="1"/>
    <xf numFmtId="9" fontId="42" fillId="0" borderId="10" xfId="0" applyNumberFormat="1" applyFont="1" applyBorder="1" applyProtection="1">
      <protection locked="0"/>
    </xf>
    <xf numFmtId="9" fontId="38" fillId="0" borderId="10" xfId="0" applyNumberFormat="1" applyFont="1" applyBorder="1" applyAlignment="1" applyProtection="1">
      <alignment horizontal="right"/>
      <protection locked="0"/>
    </xf>
    <xf numFmtId="9" fontId="38" fillId="0" borderId="10" xfId="0" applyNumberFormat="1" applyFont="1" applyBorder="1" applyAlignment="1">
      <alignment horizontal="right"/>
    </xf>
    <xf numFmtId="0" fontId="38" fillId="0" borderId="0" xfId="0" applyFont="1" applyProtection="1">
      <protection locked="0"/>
    </xf>
    <xf numFmtId="0" fontId="38" fillId="16" borderId="0" xfId="0" applyFont="1" applyFill="1" applyProtection="1">
      <protection locked="0"/>
    </xf>
    <xf numFmtId="0" fontId="18" fillId="9" borderId="13" xfId="0" applyFont="1" applyFill="1" applyBorder="1" applyAlignment="1" applyProtection="1">
      <alignment horizontal="left" vertical="center"/>
      <protection locked="0"/>
    </xf>
    <xf numFmtId="0" fontId="2" fillId="9" borderId="0" xfId="0" applyFont="1" applyFill="1" applyAlignment="1" applyProtection="1">
      <alignment horizontal="left"/>
      <protection locked="0"/>
    </xf>
    <xf numFmtId="0" fontId="2" fillId="9" borderId="0" xfId="0" applyFont="1" applyFill="1"/>
    <xf numFmtId="0" fontId="5" fillId="9" borderId="9" xfId="0" applyFont="1" applyFill="1" applyBorder="1" applyAlignment="1">
      <alignment horizontal="left" indent="1"/>
    </xf>
    <xf numFmtId="165" fontId="20" fillId="9" borderId="26" xfId="0" applyNumberFormat="1" applyFont="1" applyFill="1" applyBorder="1" applyAlignment="1" applyProtection="1">
      <alignment horizontal="right"/>
      <protection locked="0"/>
    </xf>
    <xf numFmtId="165" fontId="18" fillId="9" borderId="0" xfId="0" applyNumberFormat="1" applyFont="1" applyFill="1" applyProtection="1">
      <protection locked="0"/>
    </xf>
    <xf numFmtId="0" fontId="2" fillId="9" borderId="16" xfId="0" applyFont="1" applyFill="1" applyBorder="1" applyAlignment="1" applyProtection="1">
      <alignment horizontal="left" indent="1"/>
      <protection locked="0"/>
    </xf>
    <xf numFmtId="0" fontId="2" fillId="9" borderId="9" xfId="0" applyFont="1" applyFill="1" applyBorder="1" applyAlignment="1" applyProtection="1">
      <alignment horizontal="left" indent="1"/>
      <protection locked="0"/>
    </xf>
    <xf numFmtId="0" fontId="2" fillId="0" borderId="9" xfId="0" applyNumberFormat="1" applyFont="1" applyBorder="1" applyAlignment="1">
      <alignment horizontal="left" indent="1"/>
    </xf>
    <xf numFmtId="0" fontId="5" fillId="0" borderId="0" xfId="0" applyNumberFormat="1" applyFont="1" applyAlignment="1">
      <alignment horizontal="center"/>
    </xf>
    <xf numFmtId="0" fontId="18" fillId="0" borderId="0" xfId="0" applyNumberFormat="1" applyFont="1"/>
    <xf numFmtId="0" fontId="5" fillId="0" borderId="9" xfId="0" applyNumberFormat="1" applyFont="1" applyBorder="1" applyAlignment="1">
      <alignment horizontal="left" indent="1"/>
    </xf>
    <xf numFmtId="0" fontId="18" fillId="0" borderId="0" xfId="0" applyNumberFormat="1" applyFont="1" applyAlignment="1">
      <alignment horizontal="right"/>
    </xf>
    <xf numFmtId="0" fontId="17" fillId="0" borderId="10" xfId="0" applyNumberFormat="1" applyFont="1" applyBorder="1" applyAlignment="1">
      <alignment horizontal="right"/>
    </xf>
    <xf numFmtId="0" fontId="18" fillId="0" borderId="0" xfId="0" applyFont="1" applyAlignment="1" applyProtection="1">
      <alignment horizontal="left" vertical="center"/>
      <protection locked="0"/>
    </xf>
    <xf numFmtId="0" fontId="24" fillId="4" borderId="25" xfId="0" applyFont="1" applyFill="1" applyBorder="1" applyAlignment="1" applyProtection="1">
      <alignment horizontal="center"/>
      <protection locked="0"/>
    </xf>
    <xf numFmtId="0" fontId="24" fillId="4" borderId="26" xfId="0" applyFont="1" applyFill="1" applyBorder="1" applyAlignment="1" applyProtection="1">
      <alignment horizontal="center"/>
      <protection locked="0"/>
    </xf>
    <xf numFmtId="0" fontId="24" fillId="4" borderId="27" xfId="0" applyFont="1" applyFill="1" applyBorder="1" applyAlignment="1" applyProtection="1">
      <alignment horizontal="center"/>
      <protection locked="0"/>
    </xf>
    <xf numFmtId="0" fontId="18" fillId="0" borderId="0" xfId="0" applyFont="1" applyAlignment="1">
      <alignment horizontal="left" vertical="center"/>
    </xf>
    <xf numFmtId="0" fontId="18" fillId="0" borderId="15" xfId="0" applyFont="1" applyBorder="1" applyAlignment="1">
      <alignment horizontal="left" vertical="center"/>
    </xf>
    <xf numFmtId="164" fontId="18" fillId="0" borderId="0" xfId="0" applyNumberFormat="1" applyFont="1" applyAlignment="1">
      <alignment horizontal="left" vertical="center"/>
    </xf>
    <xf numFmtId="0" fontId="10" fillId="0" borderId="0" xfId="0" applyFont="1" applyAlignment="1">
      <alignment wrapText="1"/>
    </xf>
    <xf numFmtId="0" fontId="3" fillId="0" borderId="25" xfId="0" applyFont="1" applyBorder="1" applyAlignment="1" applyProtection="1">
      <alignment horizontal="center" vertical="center"/>
      <protection locked="0"/>
    </xf>
    <xf numFmtId="0" fontId="3" fillId="0" borderId="26" xfId="0" applyFont="1" applyBorder="1" applyAlignment="1" applyProtection="1">
      <alignment horizontal="center" vertical="center"/>
      <protection locked="0"/>
    </xf>
    <xf numFmtId="0" fontId="3" fillId="0" borderId="27" xfId="0" applyFont="1" applyBorder="1" applyAlignment="1" applyProtection="1">
      <alignment horizontal="center" vertical="center"/>
      <protection locked="0"/>
    </xf>
    <xf numFmtId="0" fontId="15" fillId="0" borderId="9" xfId="0" applyFont="1" applyBorder="1" applyAlignment="1">
      <alignment vertical="center"/>
    </xf>
    <xf numFmtId="0" fontId="15" fillId="0" borderId="0" xfId="0" applyFont="1" applyAlignment="1">
      <alignment vertical="center"/>
    </xf>
    <xf numFmtId="0" fontId="4" fillId="0" borderId="13" xfId="1" applyBorder="1" applyAlignment="1">
      <alignment horizontal="left" vertical="center"/>
      <protection locked="0"/>
    </xf>
    <xf numFmtId="0" fontId="10" fillId="0" borderId="0" xfId="0" applyFont="1" applyAlignment="1">
      <alignment horizontal="left" vertical="top" wrapText="1"/>
    </xf>
    <xf numFmtId="0" fontId="3" fillId="0" borderId="25" xfId="0" applyFont="1" applyBorder="1" applyAlignment="1" applyProtection="1">
      <alignment horizontal="center"/>
      <protection locked="0"/>
    </xf>
    <xf numFmtId="0" fontId="3" fillId="0" borderId="26" xfId="0" applyFont="1" applyBorder="1" applyAlignment="1" applyProtection="1">
      <alignment horizontal="center"/>
      <protection locked="0"/>
    </xf>
    <xf numFmtId="0" fontId="3" fillId="0" borderId="27" xfId="0" applyFont="1" applyBorder="1" applyAlignment="1" applyProtection="1">
      <alignment horizontal="center"/>
      <protection locked="0"/>
    </xf>
    <xf numFmtId="0" fontId="13" fillId="0" borderId="0" xfId="0" applyFont="1" applyAlignment="1">
      <alignment wrapText="1"/>
    </xf>
    <xf numFmtId="0" fontId="19" fillId="0" borderId="0" xfId="0" applyFont="1" applyAlignment="1">
      <alignment horizontal="center" textRotation="90"/>
    </xf>
    <xf numFmtId="0" fontId="18" fillId="0" borderId="15" xfId="0" applyFont="1" applyBorder="1" applyAlignment="1" applyProtection="1">
      <alignment horizontal="left" vertical="center" wrapText="1"/>
      <protection locked="0"/>
    </xf>
    <xf numFmtId="0" fontId="18" fillId="0" borderId="15" xfId="0" applyFont="1" applyBorder="1" applyAlignment="1" applyProtection="1">
      <alignment horizontal="left" vertical="center"/>
      <protection locked="0"/>
    </xf>
    <xf numFmtId="0" fontId="18" fillId="0" borderId="17" xfId="0" applyFont="1" applyBorder="1" applyAlignment="1" applyProtection="1">
      <alignment horizontal="left" vertical="center"/>
      <protection locked="0"/>
    </xf>
    <xf numFmtId="0" fontId="2" fillId="2" borderId="12" xfId="0" applyFont="1" applyFill="1" applyBorder="1" applyAlignment="1" applyProtection="1">
      <alignment horizontal="left"/>
      <protection locked="0"/>
    </xf>
    <xf numFmtId="0" fontId="2" fillId="2" borderId="13" xfId="0" applyFont="1" applyFill="1" applyBorder="1" applyAlignment="1" applyProtection="1">
      <alignment horizontal="left"/>
      <protection locked="0"/>
    </xf>
    <xf numFmtId="164" fontId="18" fillId="0" borderId="0" xfId="0" applyNumberFormat="1" applyFont="1" applyAlignment="1" applyProtection="1">
      <alignment horizontal="left" vertical="center"/>
      <protection locked="0"/>
    </xf>
    <xf numFmtId="0" fontId="10" fillId="0" borderId="0" xfId="0" quotePrefix="1" applyFont="1" applyAlignment="1">
      <alignment wrapText="1"/>
    </xf>
    <xf numFmtId="0" fontId="2" fillId="2" borderId="12" xfId="0" applyFont="1" applyFill="1" applyBorder="1" applyAlignment="1">
      <alignment horizontal="left"/>
    </xf>
    <xf numFmtId="0" fontId="2" fillId="2" borderId="13" xfId="0" applyFont="1" applyFill="1" applyBorder="1" applyAlignment="1">
      <alignment horizontal="left"/>
    </xf>
    <xf numFmtId="0" fontId="18" fillId="0" borderId="17" xfId="0" applyFont="1" applyBorder="1" applyAlignment="1">
      <alignment horizontal="left" vertical="center"/>
    </xf>
    <xf numFmtId="0" fontId="43" fillId="0" borderId="9" xfId="0" applyFont="1" applyBorder="1" applyAlignment="1" applyProtection="1">
      <protection locked="0"/>
    </xf>
    <xf numFmtId="0" fontId="43" fillId="0" borderId="0" xfId="0" applyFont="1" applyBorder="1" applyAlignment="1" applyProtection="1">
      <protection locked="0"/>
    </xf>
    <xf numFmtId="0" fontId="24" fillId="15" borderId="25" xfId="0" applyFont="1" applyFill="1" applyBorder="1" applyAlignment="1" applyProtection="1">
      <alignment horizontal="center"/>
      <protection locked="0"/>
    </xf>
    <xf numFmtId="0" fontId="24" fillId="15" borderId="26" xfId="0" applyFont="1" applyFill="1" applyBorder="1" applyAlignment="1" applyProtection="1">
      <alignment horizontal="center"/>
      <protection locked="0"/>
    </xf>
    <xf numFmtId="0" fontId="24" fillId="15" borderId="27" xfId="0" applyFont="1" applyFill="1" applyBorder="1" applyAlignment="1" applyProtection="1">
      <alignment horizontal="center"/>
      <protection locked="0"/>
    </xf>
    <xf numFmtId="0" fontId="38" fillId="0" borderId="0" xfId="0" applyFont="1" applyAlignment="1" applyProtection="1">
      <protection locked="0"/>
    </xf>
    <xf numFmtId="0" fontId="44" fillId="0" borderId="9" xfId="0" applyFont="1" applyBorder="1" applyAlignment="1" applyProtection="1">
      <protection locked="0"/>
    </xf>
    <xf numFmtId="0" fontId="44" fillId="0" borderId="0" xfId="0" applyFont="1" applyAlignment="1" applyProtection="1">
      <protection locked="0"/>
    </xf>
    <xf numFmtId="0" fontId="3" fillId="0" borderId="9" xfId="0" applyFont="1" applyBorder="1" applyAlignment="1" applyProtection="1">
      <protection locked="0"/>
    </xf>
    <xf numFmtId="0" fontId="3" fillId="0" borderId="0" xfId="0" applyFont="1" applyAlignment="1" applyProtection="1">
      <protection locked="0"/>
    </xf>
    <xf numFmtId="0" fontId="50" fillId="0" borderId="9" xfId="0" applyFont="1" applyBorder="1" applyAlignment="1" applyProtection="1">
      <protection locked="0"/>
    </xf>
    <xf numFmtId="0" fontId="50" fillId="0" borderId="0" xfId="0" applyFont="1" applyAlignment="1" applyProtection="1">
      <protection locked="0"/>
    </xf>
    <xf numFmtId="0" fontId="46" fillId="0" borderId="9" xfId="0" applyFont="1" applyBorder="1" applyAlignment="1" applyProtection="1">
      <protection locked="0"/>
    </xf>
    <xf numFmtId="0" fontId="46" fillId="0" borderId="0" xfId="0" applyFont="1" applyAlignment="1" applyProtection="1">
      <protection locked="0"/>
    </xf>
    <xf numFmtId="0" fontId="44" fillId="0" borderId="16" xfId="0" applyFont="1" applyBorder="1" applyAlignment="1" applyProtection="1">
      <alignment horizontal="center"/>
      <protection locked="0"/>
    </xf>
    <xf numFmtId="0" fontId="44" fillId="0" borderId="15" xfId="0" applyFont="1" applyBorder="1" applyAlignment="1" applyProtection="1">
      <alignment horizontal="center"/>
      <protection locked="0"/>
    </xf>
    <xf numFmtId="0" fontId="43" fillId="0" borderId="9" xfId="0" applyFont="1" applyBorder="1" applyAlignment="1"/>
    <xf numFmtId="0" fontId="43" fillId="0" borderId="0" xfId="0" applyFont="1" applyAlignment="1"/>
    <xf numFmtId="0" fontId="43" fillId="0" borderId="0" xfId="0" applyFont="1" applyBorder="1" applyAlignment="1"/>
    <xf numFmtId="9" fontId="39" fillId="0" borderId="0" xfId="0" applyNumberFormat="1" applyFont="1" applyAlignment="1">
      <alignment horizontal="left"/>
    </xf>
    <xf numFmtId="9" fontId="39" fillId="0" borderId="10" xfId="0" applyNumberFormat="1" applyFont="1" applyBorder="1" applyAlignment="1">
      <alignment horizontal="left"/>
    </xf>
    <xf numFmtId="0" fontId="33" fillId="0" borderId="9" xfId="0" applyFont="1" applyBorder="1" applyAlignment="1" applyProtection="1">
      <protection locked="0"/>
    </xf>
    <xf numFmtId="0" fontId="33" fillId="0" borderId="0" xfId="0" applyFont="1" applyAlignment="1" applyProtection="1">
      <protection locked="0"/>
    </xf>
    <xf numFmtId="0" fontId="40" fillId="0" borderId="9" xfId="0" applyFont="1" applyBorder="1" applyAlignment="1" applyProtection="1">
      <protection locked="0"/>
    </xf>
    <xf numFmtId="0" fontId="40" fillId="0" borderId="0" xfId="0" applyFont="1" applyAlignment="1" applyProtection="1">
      <protection locked="0"/>
    </xf>
    <xf numFmtId="0" fontId="30" fillId="0" borderId="9" xfId="0" applyFont="1" applyBorder="1" applyAlignment="1" applyProtection="1">
      <protection locked="0"/>
    </xf>
    <xf numFmtId="0" fontId="30" fillId="0" borderId="0" xfId="0" applyFont="1" applyAlignment="1" applyProtection="1">
      <protection locked="0"/>
    </xf>
    <xf numFmtId="9" fontId="41" fillId="0" borderId="0" xfId="0" applyNumberFormat="1" applyFont="1" applyAlignment="1">
      <alignment horizontal="left"/>
    </xf>
    <xf numFmtId="9" fontId="41" fillId="0" borderId="10" xfId="0" applyNumberFormat="1" applyFont="1" applyBorder="1" applyAlignment="1">
      <alignment horizontal="left"/>
    </xf>
    <xf numFmtId="0" fontId="51" fillId="0" borderId="9" xfId="0" applyFont="1" applyBorder="1" applyAlignment="1" applyProtection="1">
      <protection locked="0"/>
    </xf>
    <xf numFmtId="0" fontId="51" fillId="0" borderId="0" xfId="0" applyFont="1" applyAlignment="1" applyProtection="1">
      <protection locked="0"/>
    </xf>
    <xf numFmtId="0" fontId="37" fillId="0" borderId="9" xfId="0" applyFont="1" applyBorder="1" applyAlignment="1" applyProtection="1">
      <alignment horizontal="center"/>
      <protection locked="0"/>
    </xf>
    <xf numFmtId="0" fontId="37" fillId="0" borderId="0" xfId="0" applyFont="1" applyAlignment="1" applyProtection="1">
      <alignment horizontal="center"/>
      <protection locked="0"/>
    </xf>
    <xf numFmtId="0" fontId="37" fillId="0" borderId="10" xfId="0" applyFont="1" applyBorder="1" applyAlignment="1" applyProtection="1">
      <alignment horizontal="center"/>
      <protection locked="0"/>
    </xf>
    <xf numFmtId="0" fontId="37" fillId="0" borderId="12" xfId="0" applyFont="1" applyBorder="1" applyAlignment="1" applyProtection="1">
      <alignment horizontal="center"/>
      <protection locked="0"/>
    </xf>
    <xf numFmtId="0" fontId="37" fillId="0" borderId="13" xfId="0" applyFont="1" applyBorder="1" applyAlignment="1" applyProtection="1">
      <alignment horizontal="center"/>
      <protection locked="0"/>
    </xf>
    <xf numFmtId="0" fontId="37" fillId="0" borderId="14" xfId="0" applyFont="1" applyBorder="1" applyAlignment="1" applyProtection="1">
      <alignment horizontal="center"/>
      <protection locked="0"/>
    </xf>
    <xf numFmtId="0" fontId="49" fillId="0" borderId="9" xfId="0" applyFont="1" applyBorder="1" applyAlignment="1" applyProtection="1">
      <protection locked="0"/>
    </xf>
    <xf numFmtId="0" fontId="49" fillId="0" borderId="0" xfId="0" applyFont="1" applyAlignment="1" applyProtection="1">
      <protection locked="0"/>
    </xf>
    <xf numFmtId="0" fontId="34" fillId="0" borderId="9" xfId="0" applyFont="1" applyBorder="1" applyAlignment="1" applyProtection="1">
      <protection locked="0"/>
    </xf>
    <xf numFmtId="0" fontId="34" fillId="0" borderId="0" xfId="0" applyFont="1" applyBorder="1" applyAlignment="1" applyProtection="1">
      <protection locked="0"/>
    </xf>
    <xf numFmtId="0" fontId="36" fillId="0" borderId="0" xfId="0" applyFont="1" applyBorder="1" applyAlignment="1">
      <alignment horizontal="center"/>
    </xf>
    <xf numFmtId="0" fontId="34" fillId="0" borderId="9" xfId="0" applyFont="1" applyBorder="1" applyAlignment="1" applyProtection="1">
      <protection locked="0"/>
    </xf>
    <xf numFmtId="0" fontId="34" fillId="0" borderId="0" xfId="0" applyFont="1" applyBorder="1" applyAlignment="1" applyProtection="1">
      <protection locked="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12378</xdr:colOff>
      <xdr:row>49</xdr:row>
      <xdr:rowOff>25400</xdr:rowOff>
    </xdr:from>
    <xdr:to>
      <xdr:col>6</xdr:col>
      <xdr:colOff>131807</xdr:colOff>
      <xdr:row>49</xdr:row>
      <xdr:rowOff>105995</xdr:rowOff>
    </xdr:to>
    <xdr:pic>
      <xdr:nvPicPr>
        <xdr:cNvPr id="13" name="Image 12" descr="https://www.engie-homeservices.fr/themes/custom/ehs_theme/dist/images/layout/footer-tagline.png">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22813" y="8952212"/>
          <a:ext cx="7398922" cy="80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6350</xdr:colOff>
      <xdr:row>16</xdr:row>
      <xdr:rowOff>93051</xdr:rowOff>
    </xdr:from>
    <xdr:to>
      <xdr:col>6</xdr:col>
      <xdr:colOff>137502</xdr:colOff>
      <xdr:row>16</xdr:row>
      <xdr:rowOff>173646</xdr:rowOff>
    </xdr:to>
    <xdr:pic>
      <xdr:nvPicPr>
        <xdr:cNvPr id="9" name="Image 8" descr="https://www.engie-homeservices.fr/themes/custom/ehs_theme/dist/images/layout/footer-tagline.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20650" y="3242651"/>
          <a:ext cx="7408252" cy="80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5896</xdr:colOff>
      <xdr:row>52</xdr:row>
      <xdr:rowOff>85724</xdr:rowOff>
    </xdr:from>
    <xdr:to>
      <xdr:col>2</xdr:col>
      <xdr:colOff>425205</xdr:colOff>
      <xdr:row>58</xdr:row>
      <xdr:rowOff>161925</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10671" y="9258299"/>
          <a:ext cx="3324434" cy="1257301"/>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144000" tIns="118800" rIns="90000" bIns="118800" anchor="t"/>
        <a:lstStyle/>
        <a:p>
          <a:pPr algn="l" rtl="0">
            <a:defRPr sz="1000"/>
          </a:pPr>
          <a:r>
            <a:rPr lang="fr-FR" sz="800" b="0" i="1" u="none" strike="noStrike" baseline="0">
              <a:solidFill>
                <a:srgbClr val="000000"/>
              </a:solidFill>
              <a:latin typeface="Arial"/>
              <a:cs typeface="Arial"/>
            </a:rPr>
            <a:t>Devis reçu avant exécution des travaux. </a:t>
          </a:r>
        </a:p>
        <a:p>
          <a:pPr algn="l" rtl="0">
            <a:defRPr sz="1000"/>
          </a:pPr>
          <a:r>
            <a:rPr lang="fr-FR" sz="800" b="0" i="1" u="none" strike="noStrike" baseline="0">
              <a:solidFill>
                <a:srgbClr val="000000"/>
              </a:solidFill>
              <a:latin typeface="Arial"/>
              <a:cs typeface="Arial"/>
            </a:rPr>
            <a:t>Bon pour commande des travaux</a:t>
          </a:r>
          <a:r>
            <a:rPr lang="fr-FR" sz="800" b="0" i="0" u="none" strike="noStrike" baseline="0">
              <a:solidFill>
                <a:srgbClr val="000000"/>
              </a:solidFill>
              <a:latin typeface="Arial"/>
              <a:cs typeface="Arial"/>
            </a:rPr>
            <a:t> </a:t>
          </a:r>
          <a:r>
            <a:rPr lang="fr-FR" sz="800" b="0" i="1" u="none" strike="noStrike" baseline="0">
              <a:solidFill>
                <a:srgbClr val="000000"/>
              </a:solidFill>
              <a:latin typeface="Arial"/>
              <a:cs typeface="Arial"/>
            </a:rPr>
            <a:t>(mention manuscrite obligatoire)</a:t>
          </a:r>
        </a:p>
        <a:p>
          <a:pPr algn="l" rtl="0">
            <a:defRPr sz="1000"/>
          </a:pPr>
          <a:endParaRPr lang="fr-FR" sz="800" b="0" i="1" u="none" strike="noStrike" baseline="0">
            <a:solidFill>
              <a:srgbClr val="000000"/>
            </a:solidFill>
            <a:latin typeface="Arial"/>
            <a:cs typeface="Arial"/>
          </a:endParaRPr>
        </a:p>
        <a:p>
          <a:pPr algn="l" rtl="0">
            <a:defRPr sz="1000"/>
          </a:pPr>
          <a:endParaRPr lang="fr-FR" sz="800" b="0" i="1" u="none" strike="noStrike" baseline="0">
            <a:solidFill>
              <a:srgbClr val="000000"/>
            </a:solidFill>
            <a:latin typeface="Arial"/>
            <a:cs typeface="Arial"/>
          </a:endParaRPr>
        </a:p>
        <a:p>
          <a:pPr algn="l" rtl="0">
            <a:defRPr sz="1000"/>
          </a:pPr>
          <a:endParaRPr lang="fr-FR" sz="800" b="0" i="1" u="none" strike="noStrike" baseline="0">
            <a:solidFill>
              <a:srgbClr val="000000"/>
            </a:solidFill>
            <a:latin typeface="Arial"/>
            <a:cs typeface="Arial"/>
          </a:endParaRPr>
        </a:p>
        <a:p>
          <a:pPr algn="l" rtl="0">
            <a:defRPr sz="1000"/>
          </a:pPr>
          <a:endParaRPr lang="fr-FR" sz="800" b="0" i="1" u="none" strike="noStrike" baseline="0">
            <a:solidFill>
              <a:srgbClr val="000000"/>
            </a:solidFill>
            <a:latin typeface="Arial"/>
            <a:cs typeface="Arial"/>
          </a:endParaRPr>
        </a:p>
        <a:p>
          <a:pPr algn="l" rtl="0">
            <a:defRPr sz="1000"/>
          </a:pPr>
          <a:r>
            <a:rPr lang="fr-FR" sz="800" b="0" i="1" u="none" strike="noStrike" baseline="0">
              <a:solidFill>
                <a:srgbClr val="000000"/>
              </a:solidFill>
              <a:latin typeface="Arial"/>
              <a:cs typeface="Arial"/>
            </a:rPr>
            <a:t>Date et signature :</a:t>
          </a:r>
        </a:p>
      </xdr:txBody>
    </xdr:sp>
    <xdr:clientData/>
  </xdr:twoCellAnchor>
  <xdr:twoCellAnchor editAs="oneCell">
    <xdr:from>
      <xdr:col>1</xdr:col>
      <xdr:colOff>808159</xdr:colOff>
      <xdr:row>96</xdr:row>
      <xdr:rowOff>110218</xdr:rowOff>
    </xdr:from>
    <xdr:to>
      <xdr:col>5</xdr:col>
      <xdr:colOff>1954</xdr:colOff>
      <xdr:row>100</xdr:row>
      <xdr:rowOff>5443</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991332" y="17892660"/>
          <a:ext cx="4968388" cy="657225"/>
        </a:xfrm>
        <a:prstGeom prst="rect">
          <a:avLst/>
        </a:prstGeom>
        <a:noFill/>
        <a:ln w="9525">
          <a:noFill/>
          <a:miter lim="800000"/>
          <a:headEnd/>
          <a:tailEnd/>
        </a:ln>
      </xdr:spPr>
      <xdr:txBody>
        <a:bodyPr vertOverflow="clip" wrap="square" lIns="0" tIns="0" rIns="0" bIns="0" anchor="t" upright="1"/>
        <a:lstStyle/>
        <a:p>
          <a:pPr algn="ctr" rtl="0">
            <a:defRPr sz="1000"/>
          </a:pPr>
          <a:r>
            <a:rPr lang="fr-FR" sz="1000" b="0" i="1" strike="noStrike">
              <a:solidFill>
                <a:srgbClr val="000000"/>
              </a:solidFill>
              <a:latin typeface="Arial"/>
              <a:cs typeface="Arial"/>
            </a:rPr>
            <a:t>Les travaux relatifs à ce devis sont éligibles</a:t>
          </a:r>
          <a:r>
            <a:rPr lang="fr-FR" sz="1000" b="0" i="1" strike="noStrike" baseline="0">
              <a:solidFill>
                <a:srgbClr val="000000"/>
              </a:solidFill>
              <a:latin typeface="Arial"/>
              <a:cs typeface="Arial"/>
            </a:rPr>
            <a:t> à l'accompagnement de ENGIE dans le cadre du dispositif des certificats d'économie d'énergie. </a:t>
          </a:r>
        </a:p>
        <a:p>
          <a:pPr algn="ctr" rtl="0">
            <a:defRPr sz="1000"/>
          </a:pPr>
          <a:r>
            <a:rPr lang="fr-FR" sz="1000" b="0" i="1" strike="noStrike" baseline="0">
              <a:solidFill>
                <a:srgbClr val="000000"/>
              </a:solidFill>
              <a:latin typeface="Arial"/>
              <a:cs typeface="Arial"/>
            </a:rPr>
            <a:t>Celui-ci m'a été présenté par le professionnel avant l'établissement de ce devis. Les données concernant les modèles proviennent de la communication des fabricants.</a:t>
          </a:r>
          <a:endParaRPr lang="fr-FR" sz="1000" b="0" i="1" strike="noStrike">
            <a:solidFill>
              <a:srgbClr val="000000"/>
            </a:solidFill>
            <a:latin typeface="Arial"/>
            <a:cs typeface="Arial"/>
          </a:endParaRPr>
        </a:p>
      </xdr:txBody>
    </xdr:sp>
    <xdr:clientData/>
  </xdr:twoCellAnchor>
  <xdr:twoCellAnchor>
    <xdr:from>
      <xdr:col>1</xdr:col>
      <xdr:colOff>96716</xdr:colOff>
      <xdr:row>100</xdr:row>
      <xdr:rowOff>138478</xdr:rowOff>
    </xdr:from>
    <xdr:to>
      <xdr:col>7</xdr:col>
      <xdr:colOff>96716</xdr:colOff>
      <xdr:row>112</xdr:row>
      <xdr:rowOff>5130</xdr:rowOff>
    </xdr:to>
    <xdr:sp macro="" textlink="">
      <xdr:nvSpPr>
        <xdr:cNvPr id="4" name="ZoneTexte 5">
          <a:extLst>
            <a:ext uri="{FF2B5EF4-FFF2-40B4-BE49-F238E27FC236}">
              <a16:creationId xmlns:a16="http://schemas.microsoft.com/office/drawing/2014/main" id="{00000000-0008-0000-0000-000004000000}"/>
            </a:ext>
          </a:extLst>
        </xdr:cNvPr>
        <xdr:cNvSpPr txBox="1">
          <a:spLocks noChangeArrowheads="1"/>
        </xdr:cNvSpPr>
      </xdr:nvSpPr>
      <xdr:spPr bwMode="auto">
        <a:xfrm>
          <a:off x="279889" y="18682920"/>
          <a:ext cx="6477000" cy="2152652"/>
        </a:xfrm>
        <a:prstGeom prst="rect">
          <a:avLst/>
        </a:prstGeom>
        <a:solidFill>
          <a:schemeClr val="bg1">
            <a:lumMod val="95000"/>
          </a:schemeClr>
        </a:solidFill>
        <a:ln w="9525">
          <a:noFill/>
          <a:miter lim="800000"/>
          <a:headEnd/>
          <a:tailEnd/>
        </a:ln>
      </xdr:spPr>
      <xdr:txBody>
        <a:bodyPr vertOverflow="clip" wrap="square" lIns="91440" tIns="45720" rIns="91440" bIns="45720" anchor="t" upright="1"/>
        <a:lstStyle/>
        <a:p>
          <a:pPr algn="l" rtl="1">
            <a:defRPr sz="1000"/>
          </a:pPr>
          <a:r>
            <a:rPr lang="fr-FR" sz="800" b="0" i="0" strike="noStrike">
              <a:solidFill>
                <a:srgbClr val="000000"/>
              </a:solidFill>
              <a:latin typeface="Arial"/>
              <a:cs typeface="Arial"/>
            </a:rPr>
            <a:t>S</a:t>
          </a:r>
          <a:r>
            <a:rPr lang="fr-FR" sz="900" b="0" i="0" strike="noStrike">
              <a:solidFill>
                <a:srgbClr val="000000"/>
              </a:solidFill>
              <a:latin typeface="Arial"/>
              <a:cs typeface="Arial"/>
            </a:rPr>
            <a:t>i</a:t>
          </a:r>
          <a:r>
            <a:rPr lang="fr-FR" sz="800" b="0" i="0" strike="noStrike">
              <a:solidFill>
                <a:srgbClr val="000000"/>
              </a:solidFill>
              <a:latin typeface="Arial"/>
              <a:cs typeface="Arial"/>
            </a:rPr>
            <a:t> vous annulez votre commande dans le cadre du droit de rétractation, utilisez ce formulaire</a:t>
          </a:r>
          <a:r>
            <a:rPr lang="fr-FR" sz="800" b="0" i="0" strike="noStrike" baseline="0">
              <a:solidFill>
                <a:srgbClr val="000000"/>
              </a:solidFill>
              <a:latin typeface="Arial"/>
              <a:cs typeface="Arial"/>
            </a:rPr>
            <a:t> : ANNULATION DE COMMANDE - Code de la Consommation, articles L.121-21 à L.121-21-8. </a:t>
          </a:r>
          <a:r>
            <a:rPr lang="fr-FR" sz="800" b="0" i="0" strike="noStrike">
              <a:solidFill>
                <a:srgbClr val="000000"/>
              </a:solidFill>
              <a:latin typeface="Arial"/>
              <a:cs typeface="Arial"/>
            </a:rPr>
            <a:t>Conditions : Compléter et signer ce formulaire, l'envoyer par lettre recommandée avec accusé de réception, utiliser l'adresse figurant sur le devis, l'expédier au plus tard le quatorzième jour à partir du jour de la</a:t>
          </a:r>
          <a:r>
            <a:rPr lang="fr-FR" sz="800" b="0" i="0" strike="noStrike" baseline="0">
              <a:solidFill>
                <a:srgbClr val="000000"/>
              </a:solidFill>
              <a:latin typeface="Arial"/>
              <a:cs typeface="Arial"/>
            </a:rPr>
            <a:t> conclusion du contrat si celui-ci porte uniquement sur des prestations de services et à partir du jour de la réception des équipements si le contrat inclus la vente d'équipements ou si ce délai expire normalement un samedi, un dimanche ou un jour férié, le premier jour ouvrable suivant </a:t>
          </a:r>
          <a:endParaRPr lang="fr-FR" sz="300" b="0" i="0" strike="noStrike">
            <a:solidFill>
              <a:srgbClr val="000000"/>
            </a:solidFill>
            <a:latin typeface="Arial"/>
            <a:cs typeface="Arial"/>
          </a:endParaRPr>
        </a:p>
        <a:p>
          <a:pPr algn="l" rtl="1">
            <a:defRPr sz="1000"/>
          </a:pPr>
          <a:r>
            <a:rPr lang="fr-FR" sz="800" b="0" i="0" strike="noStrike">
              <a:solidFill>
                <a:srgbClr val="000000"/>
              </a:solidFill>
              <a:latin typeface="Arial"/>
              <a:cs typeface="Arial"/>
            </a:rPr>
            <a:t>Je soussigné(e),................................................................................................................................</a:t>
          </a:r>
          <a:r>
            <a:rPr lang="fr-FR" sz="1000" b="0" i="0">
              <a:effectLst/>
              <a:latin typeface="+mn-lt"/>
              <a:ea typeface="+mn-ea"/>
              <a:cs typeface="+mn-cs"/>
            </a:rPr>
            <a:t>...........................</a:t>
          </a:r>
          <a:r>
            <a:rPr lang="fr-FR" sz="800" b="0" i="0" strike="noStrike">
              <a:solidFill>
                <a:srgbClr val="000000"/>
              </a:solidFill>
              <a:latin typeface="Arial"/>
              <a:cs typeface="Arial"/>
            </a:rPr>
            <a:t>..déclare annuler la commande ci-après :</a:t>
          </a:r>
        </a:p>
        <a:p>
          <a:pPr algn="l" rtl="1">
            <a:defRPr sz="1000"/>
          </a:pPr>
          <a:r>
            <a:rPr lang="fr-FR" sz="800" b="0" i="0" strike="noStrike">
              <a:solidFill>
                <a:srgbClr val="000000"/>
              </a:solidFill>
              <a:latin typeface="Arial"/>
              <a:cs typeface="Arial"/>
            </a:rPr>
            <a:t>Nature des équipements et/ou des services</a:t>
          </a:r>
          <a:r>
            <a:rPr lang="fr-FR" sz="800" b="0" i="0" strike="noStrike" baseline="0">
              <a:solidFill>
                <a:srgbClr val="000000"/>
              </a:solidFill>
              <a:latin typeface="Arial"/>
              <a:cs typeface="Arial"/>
            </a:rPr>
            <a:t> </a:t>
          </a:r>
          <a:r>
            <a:rPr lang="fr-FR" sz="800" b="0" i="0" strike="noStrike">
              <a:solidFill>
                <a:srgbClr val="000000"/>
              </a:solidFill>
              <a:latin typeface="Arial"/>
              <a:cs typeface="Arial"/>
            </a:rPr>
            <a:t>: ....................................................................................................................................................................................</a:t>
          </a:r>
        </a:p>
        <a:p>
          <a:pPr algn="l" rtl="1">
            <a:defRPr sz="1000"/>
          </a:pPr>
          <a:r>
            <a:rPr lang="fr-FR" sz="800" b="0" i="0" strike="noStrike">
              <a:solidFill>
                <a:srgbClr val="000000"/>
              </a:solidFill>
              <a:latin typeface="Arial"/>
              <a:cs typeface="Arial"/>
            </a:rPr>
            <a:t>Date de la commande : ..................................................................... Nom du client : .......................................................................................................................</a:t>
          </a:r>
        </a:p>
        <a:p>
          <a:pPr algn="l" rtl="1">
            <a:defRPr sz="1000"/>
          </a:pPr>
          <a:r>
            <a:rPr lang="fr-FR" sz="800" b="0" i="0" strike="noStrike">
              <a:solidFill>
                <a:srgbClr val="000000"/>
              </a:solidFill>
              <a:latin typeface="Arial"/>
              <a:cs typeface="Arial"/>
            </a:rPr>
            <a:t>Adresse : ............................................................................................................................................................................................................................................</a:t>
          </a:r>
        </a:p>
        <a:p>
          <a:pPr algn="l" rtl="1">
            <a:defRPr sz="1000"/>
          </a:pPr>
          <a:r>
            <a:rPr lang="fr-FR" sz="800" b="0" i="0" strike="noStrike">
              <a:solidFill>
                <a:srgbClr val="000000"/>
              </a:solidFill>
              <a:latin typeface="Arial"/>
              <a:cs typeface="Arial"/>
            </a:rPr>
            <a:t>Date : ................................................................................................. Signature du client : .................................................................................</a:t>
          </a:r>
          <a:endParaRPr lang="fr-FR" sz="850" b="0" i="0" strike="noStrike">
            <a:solidFill>
              <a:srgbClr val="000000"/>
            </a:solidFill>
            <a:latin typeface="Arial"/>
            <a:cs typeface="Arial"/>
          </a:endParaRPr>
        </a:p>
      </xdr:txBody>
    </xdr:sp>
    <xdr:clientData/>
  </xdr:twoCellAnchor>
  <xdr:twoCellAnchor editAs="oneCell">
    <xdr:from>
      <xdr:col>0</xdr:col>
      <xdr:colOff>0</xdr:colOff>
      <xdr:row>0</xdr:row>
      <xdr:rowOff>0</xdr:rowOff>
    </xdr:from>
    <xdr:to>
      <xdr:col>0</xdr:col>
      <xdr:colOff>19050</xdr:colOff>
      <xdr:row>0</xdr:row>
      <xdr:rowOff>19050</xdr:rowOff>
    </xdr:to>
    <xdr:pic>
      <xdr:nvPicPr>
        <xdr:cNvPr id="6" name="Image 13">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87922</xdr:colOff>
      <xdr:row>87</xdr:row>
      <xdr:rowOff>62278</xdr:rowOff>
    </xdr:from>
    <xdr:ext cx="6279173" cy="1395779"/>
    <xdr:sp macro="" textlink="">
      <xdr:nvSpPr>
        <xdr:cNvPr id="8" name="ZoneTexte 7">
          <a:extLst>
            <a:ext uri="{FF2B5EF4-FFF2-40B4-BE49-F238E27FC236}">
              <a16:creationId xmlns:a16="http://schemas.microsoft.com/office/drawing/2014/main" id="{00000000-0008-0000-0000-000008000000}"/>
            </a:ext>
          </a:extLst>
        </xdr:cNvPr>
        <xdr:cNvSpPr txBox="1"/>
      </xdr:nvSpPr>
      <xdr:spPr>
        <a:xfrm>
          <a:off x="271095" y="16122893"/>
          <a:ext cx="6279173" cy="13957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u="sng">
              <a:latin typeface="Arial" panose="020B0604020202020204" pitchFamily="34" charset="0"/>
              <a:cs typeface="Arial" panose="020B0604020202020204" pitchFamily="34" charset="0"/>
            </a:rPr>
            <a:t>SYNTHESE DES TRAVAUX</a:t>
          </a:r>
          <a:r>
            <a:rPr lang="fr-FR" sz="1000" b="1" u="sng" baseline="0">
              <a:latin typeface="Arial" panose="020B0604020202020204" pitchFamily="34" charset="0"/>
              <a:cs typeface="Arial" panose="020B0604020202020204" pitchFamily="34" charset="0"/>
            </a:rPr>
            <a:t> :</a:t>
          </a:r>
        </a:p>
        <a:p>
          <a:endParaRPr lang="fr-FR" sz="1000" b="1" u="sng" baseline="0">
            <a:latin typeface="Arial" panose="020B0604020202020204" pitchFamily="34" charset="0"/>
            <a:cs typeface="Arial" panose="020B0604020202020204" pitchFamily="34" charset="0"/>
          </a:endParaRPr>
        </a:p>
        <a:p>
          <a:r>
            <a:rPr lang="fr-FR" sz="1000" b="0" u="none" baseline="0">
              <a:latin typeface="Arial" panose="020B0604020202020204" pitchFamily="34" charset="0"/>
              <a:cs typeface="Arial" panose="020B0604020202020204" pitchFamily="34" charset="0"/>
            </a:rPr>
            <a:t>Installation et raccordement d'une chaudière murale à condensation au gaz naturel.</a:t>
          </a:r>
        </a:p>
        <a:p>
          <a:r>
            <a:rPr lang="fr-FR" sz="1000" b="0" u="none" baseline="0">
              <a:latin typeface="Arial" panose="020B0604020202020204" pitchFamily="34" charset="0"/>
              <a:cs typeface="Arial" panose="020B0604020202020204" pitchFamily="34" charset="0"/>
            </a:rPr>
            <a:t>Installation et raccordement d'un thermostat .</a:t>
          </a: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0" u="none" baseline="0">
            <a:latin typeface="Arial" panose="020B0604020202020204" pitchFamily="34" charset="0"/>
            <a:cs typeface="Arial" panose="020B0604020202020204" pitchFamily="34" charset="0"/>
          </a:endParaRPr>
        </a:p>
        <a:p>
          <a:endParaRPr lang="fr-FR" sz="1000" b="1" u="sng" baseline="0">
            <a:latin typeface="Arial" panose="020B0604020202020204" pitchFamily="34" charset="0"/>
            <a:cs typeface="Arial" panose="020B0604020202020204" pitchFamily="34" charset="0"/>
          </a:endParaRPr>
        </a:p>
        <a:p>
          <a:endParaRPr lang="fr-FR" sz="1000" b="1" u="sng" baseline="0">
            <a:latin typeface="Arial" panose="020B0604020202020204" pitchFamily="34" charset="0"/>
            <a:cs typeface="Arial" panose="020B0604020202020204" pitchFamily="34" charset="0"/>
          </a:endParaRPr>
        </a:p>
        <a:p>
          <a:endParaRPr lang="fr-FR" sz="1000" b="1" u="sng" baseline="0">
            <a:latin typeface="Arial" panose="020B0604020202020204" pitchFamily="34" charset="0"/>
            <a:cs typeface="Arial" panose="020B0604020202020204" pitchFamily="34" charset="0"/>
          </a:endParaRPr>
        </a:p>
        <a:p>
          <a:endParaRPr lang="fr-FR" sz="1000" b="1" u="sng" baseline="0">
            <a:latin typeface="Arial" panose="020B0604020202020204" pitchFamily="34" charset="0"/>
            <a:cs typeface="Arial" panose="020B0604020202020204" pitchFamily="34" charset="0"/>
          </a:endParaRPr>
        </a:p>
        <a:p>
          <a:r>
            <a:rPr lang="fr-FR" sz="1000" b="1" u="sng" baseline="0">
              <a:latin typeface="Arial" panose="020B0604020202020204" pitchFamily="34" charset="0"/>
              <a:cs typeface="Arial" panose="020B0604020202020204" pitchFamily="34" charset="0"/>
            </a:rPr>
            <a:t> </a:t>
          </a: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a:p>
          <a:endParaRPr lang="fr-FR" sz="1000" b="0" u="none">
            <a:latin typeface="Arial" panose="020B0604020202020204" pitchFamily="34" charset="0"/>
            <a:cs typeface="Arial" panose="020B0604020202020204" pitchFamily="34" charset="0"/>
          </a:endParaRPr>
        </a:p>
      </xdr:txBody>
    </xdr:sp>
    <xdr:clientData/>
  </xdr:oneCellAnchor>
  <xdr:twoCellAnchor editAs="oneCell">
    <xdr:from>
      <xdr:col>1</xdr:col>
      <xdr:colOff>0</xdr:colOff>
      <xdr:row>59</xdr:row>
      <xdr:rowOff>95251</xdr:rowOff>
    </xdr:from>
    <xdr:to>
      <xdr:col>6</xdr:col>
      <xdr:colOff>119429</xdr:colOff>
      <xdr:row>59</xdr:row>
      <xdr:rowOff>175846</xdr:rowOff>
    </xdr:to>
    <xdr:pic>
      <xdr:nvPicPr>
        <xdr:cNvPr id="10" name="Image 9" descr="https://www.engie-homeservices.fr/themes/custom/ehs_theme/dist/images/layout/footer-tagline.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02577" y="10697309"/>
          <a:ext cx="6960577" cy="80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87923</xdr:colOff>
      <xdr:row>95</xdr:row>
      <xdr:rowOff>21981</xdr:rowOff>
    </xdr:from>
    <xdr:to>
      <xdr:col>6</xdr:col>
      <xdr:colOff>104775</xdr:colOff>
      <xdr:row>95</xdr:row>
      <xdr:rowOff>102576</xdr:rowOff>
    </xdr:to>
    <xdr:pic>
      <xdr:nvPicPr>
        <xdr:cNvPr id="12" name="Image 11" descr="https://www.engie-homeservices.fr/themes/custom/ehs_theme/dist/images/layout/footer-tagline.png">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87923" y="17650558"/>
          <a:ext cx="6960577" cy="80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25400</xdr:colOff>
      <xdr:row>50</xdr:row>
      <xdr:rowOff>177800</xdr:rowOff>
    </xdr:from>
    <xdr:to>
      <xdr:col>2</xdr:col>
      <xdr:colOff>330200</xdr:colOff>
      <xdr:row>52</xdr:row>
      <xdr:rowOff>12700</xdr:rowOff>
    </xdr:to>
    <xdr:sp macro="" textlink="">
      <xdr:nvSpPr>
        <xdr:cNvPr id="1026" name="Check Box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2</xdr:col>
      <xdr:colOff>520700</xdr:colOff>
      <xdr:row>50</xdr:row>
      <xdr:rowOff>177800</xdr:rowOff>
    </xdr:from>
    <xdr:to>
      <xdr:col>2</xdr:col>
      <xdr:colOff>825500</xdr:colOff>
      <xdr:row>52</xdr:row>
      <xdr:rowOff>12700</xdr:rowOff>
    </xdr:to>
    <xdr:sp macro="" textlink="">
      <xdr:nvSpPr>
        <xdr:cNvPr id="1027" name="Check Box 3" hidden="1">
          <a:extLst>
            <a:ext uri="{63B3BB69-23CF-44E3-9099-C40C66FF867C}">
              <a14:compatExt xmlns:a14="http://schemas.microsoft.com/office/drawing/2010/main"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19050</xdr:colOff>
      <xdr:row>0</xdr:row>
      <xdr:rowOff>19050</xdr:rowOff>
    </xdr:to>
    <xdr:pic>
      <xdr:nvPicPr>
        <xdr:cNvPr id="3" name="Image 13">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1857375</xdr:colOff>
      <xdr:row>115</xdr:row>
      <xdr:rowOff>123824</xdr:rowOff>
    </xdr:from>
    <xdr:to>
      <xdr:col>2</xdr:col>
      <xdr:colOff>219075</xdr:colOff>
      <xdr:row>118</xdr:row>
      <xdr:rowOff>85724</xdr:rowOff>
    </xdr:to>
    <xdr:sp macro="[0]!ReportSurFicheTravaux" textlink="">
      <xdr:nvSpPr>
        <xdr:cNvPr id="4" name="ZoneTexte 3"/>
        <xdr:cNvSpPr txBox="1"/>
      </xdr:nvSpPr>
      <xdr:spPr>
        <a:xfrm>
          <a:off x="2019300" y="22164674"/>
          <a:ext cx="1038225" cy="5619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Report</a:t>
          </a:r>
          <a:r>
            <a:rPr lang="fr-FR" sz="1100" baseline="0">
              <a:solidFill>
                <a:srgbClr val="0000FF"/>
              </a:solidFill>
            </a:rPr>
            <a:t> sur </a:t>
          </a:r>
        </a:p>
        <a:p>
          <a:pPr algn="ctr"/>
          <a:r>
            <a:rPr lang="fr-FR" sz="1100" baseline="0">
              <a:solidFill>
                <a:srgbClr val="0000FF"/>
              </a:solidFill>
            </a:rPr>
            <a:t>Fiche travaux</a:t>
          </a:r>
          <a:endParaRPr lang="fr-FR" sz="1100">
            <a:solidFill>
              <a:srgbClr val="0000FF"/>
            </a:solidFill>
          </a:endParaRPr>
        </a:p>
      </xdr:txBody>
    </xdr:sp>
    <xdr:clientData fPrintsWithSheet="0"/>
  </xdr:twoCellAnchor>
  <xdr:twoCellAnchor editAs="absolute">
    <xdr:from>
      <xdr:col>4</xdr:col>
      <xdr:colOff>47625</xdr:colOff>
      <xdr:row>9</xdr:row>
      <xdr:rowOff>9525</xdr:rowOff>
    </xdr:from>
    <xdr:to>
      <xdr:col>5</xdr:col>
      <xdr:colOff>123825</xdr:colOff>
      <xdr:row>11</xdr:row>
      <xdr:rowOff>190500</xdr:rowOff>
    </xdr:to>
    <xdr:sp macro="[0]!ReportSurFicheTravaux" textlink="">
      <xdr:nvSpPr>
        <xdr:cNvPr id="5" name="ZoneTexte 4"/>
        <xdr:cNvSpPr txBox="1"/>
      </xdr:nvSpPr>
      <xdr:spPr>
        <a:xfrm>
          <a:off x="4476750" y="1800225"/>
          <a:ext cx="1038225" cy="5619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Report</a:t>
          </a:r>
          <a:r>
            <a:rPr lang="fr-FR" sz="1100" baseline="0">
              <a:solidFill>
                <a:srgbClr val="0000FF"/>
              </a:solidFill>
            </a:rPr>
            <a:t> sur </a:t>
          </a:r>
        </a:p>
        <a:p>
          <a:pPr algn="ctr"/>
          <a:r>
            <a:rPr lang="fr-FR" sz="1100" baseline="0">
              <a:solidFill>
                <a:srgbClr val="0000FF"/>
              </a:solidFill>
            </a:rPr>
            <a:t>Fiche travaux</a:t>
          </a:r>
          <a:endParaRPr lang="fr-FR" sz="1100">
            <a:solidFill>
              <a:srgbClr val="0000FF"/>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3276600</xdr:colOff>
      <xdr:row>51</xdr:row>
      <xdr:rowOff>25400</xdr:rowOff>
    </xdr:from>
    <xdr:to>
      <xdr:col>6</xdr:col>
      <xdr:colOff>787400</xdr:colOff>
      <xdr:row>52</xdr:row>
      <xdr:rowOff>12700</xdr:rowOff>
    </xdr:to>
    <xdr:sp macro="" textlink="">
      <xdr:nvSpPr>
        <xdr:cNvPr id="3152" name="Check Box 1104" hidden="1">
          <a:extLst>
            <a:ext uri="{63B3BB69-23CF-44E3-9099-C40C66FF867C}">
              <a14:compatExt xmlns:a14="http://schemas.microsoft.com/office/drawing/2010/main" spid="_x0000_s3152"/>
            </a:ext>
            <a:ext uri="{FF2B5EF4-FFF2-40B4-BE49-F238E27FC236}">
              <a16:creationId xmlns:a16="http://schemas.microsoft.com/office/drawing/2014/main" id="{00000000-0008-0000-0200-000050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5</xdr:col>
      <xdr:colOff>3276600</xdr:colOff>
      <xdr:row>53</xdr:row>
      <xdr:rowOff>25400</xdr:rowOff>
    </xdr:from>
    <xdr:to>
      <xdr:col>6</xdr:col>
      <xdr:colOff>787400</xdr:colOff>
      <xdr:row>54</xdr:row>
      <xdr:rowOff>12700</xdr:rowOff>
    </xdr:to>
    <xdr:sp macro="" textlink="">
      <xdr:nvSpPr>
        <xdr:cNvPr id="3153" name="Check Box 1105" hidden="1">
          <a:extLst>
            <a:ext uri="{63B3BB69-23CF-44E3-9099-C40C66FF867C}">
              <a14:compatExt xmlns:a14="http://schemas.microsoft.com/office/drawing/2010/main" spid="_x0000_s3153"/>
            </a:ext>
            <a:ext uri="{FF2B5EF4-FFF2-40B4-BE49-F238E27FC236}">
              <a16:creationId xmlns:a16="http://schemas.microsoft.com/office/drawing/2014/main" id="{00000000-0008-0000-0200-00005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5</xdr:col>
      <xdr:colOff>3263900</xdr:colOff>
      <xdr:row>55</xdr:row>
      <xdr:rowOff>25400</xdr:rowOff>
    </xdr:from>
    <xdr:to>
      <xdr:col>6</xdr:col>
      <xdr:colOff>774700</xdr:colOff>
      <xdr:row>56</xdr:row>
      <xdr:rowOff>12700</xdr:rowOff>
    </xdr:to>
    <xdr:sp macro="" textlink="">
      <xdr:nvSpPr>
        <xdr:cNvPr id="3154" name="Check Box 1106" hidden="1">
          <a:extLst>
            <a:ext uri="{63B3BB69-23CF-44E3-9099-C40C66FF867C}">
              <a14:compatExt xmlns:a14="http://schemas.microsoft.com/office/drawing/2010/main" spid="_x0000_s3154"/>
            </a:ext>
            <a:ext uri="{FF2B5EF4-FFF2-40B4-BE49-F238E27FC236}">
              <a16:creationId xmlns:a16="http://schemas.microsoft.com/office/drawing/2014/main" id="{00000000-0008-0000-0200-000052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5</xdr:col>
      <xdr:colOff>3263900</xdr:colOff>
      <xdr:row>57</xdr:row>
      <xdr:rowOff>25400</xdr:rowOff>
    </xdr:from>
    <xdr:to>
      <xdr:col>6</xdr:col>
      <xdr:colOff>774700</xdr:colOff>
      <xdr:row>58</xdr:row>
      <xdr:rowOff>25400</xdr:rowOff>
    </xdr:to>
    <xdr:sp macro="" textlink="">
      <xdr:nvSpPr>
        <xdr:cNvPr id="3155" name="Check Box 1107" hidden="1">
          <a:extLst>
            <a:ext uri="{63B3BB69-23CF-44E3-9099-C40C66FF867C}">
              <a14:compatExt xmlns:a14="http://schemas.microsoft.com/office/drawing/2010/main" spid="_x0000_s3155"/>
            </a:ext>
            <a:ext uri="{FF2B5EF4-FFF2-40B4-BE49-F238E27FC236}">
              <a16:creationId xmlns:a16="http://schemas.microsoft.com/office/drawing/2014/main" id="{00000000-0008-0000-0200-000053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0</xdr:col>
      <xdr:colOff>190499</xdr:colOff>
      <xdr:row>0</xdr:row>
      <xdr:rowOff>76951</xdr:rowOff>
    </xdr:from>
    <xdr:to>
      <xdr:col>7</xdr:col>
      <xdr:colOff>12700</xdr:colOff>
      <xdr:row>0</xdr:row>
      <xdr:rowOff>183047</xdr:rowOff>
    </xdr:to>
    <xdr:pic>
      <xdr:nvPicPr>
        <xdr:cNvPr id="3" name="Image 2" descr="https://www.engie-homeservices.fr/themes/custom/ehs_theme/dist/images/layout/footer-tagline.pn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90499" y="76951"/>
          <a:ext cx="10198101" cy="1060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173646</xdr:colOff>
      <xdr:row>52</xdr:row>
      <xdr:rowOff>37850</xdr:rowOff>
    </xdr:from>
    <xdr:to>
      <xdr:col>7</xdr:col>
      <xdr:colOff>12699</xdr:colOff>
      <xdr:row>52</xdr:row>
      <xdr:rowOff>143965</xdr:rowOff>
    </xdr:to>
    <xdr:pic>
      <xdr:nvPicPr>
        <xdr:cNvPr id="4" name="Image 3" descr="https://www.engie-homeservices.fr/themes/custom/ehs_theme/dist/images/layout/footer-tagline.pn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73646" y="14719050"/>
          <a:ext cx="10214953" cy="106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393700</xdr:colOff>
      <xdr:row>39</xdr:row>
      <xdr:rowOff>25400</xdr:rowOff>
    </xdr:from>
    <xdr:to>
      <xdr:col>4</xdr:col>
      <xdr:colOff>596900</xdr:colOff>
      <xdr:row>39</xdr:row>
      <xdr:rowOff>228600</xdr:rowOff>
    </xdr:to>
    <xdr:sp macro="" textlink="">
      <xdr:nvSpPr>
        <xdr:cNvPr id="3073" name="Check Box 1" hidden="1">
          <a:extLst>
            <a:ext uri="{63B3BB69-23CF-44E3-9099-C40C66FF867C}">
              <a14:compatExt xmlns:a14="http://schemas.microsoft.com/office/drawing/2010/main"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3</xdr:col>
      <xdr:colOff>393700</xdr:colOff>
      <xdr:row>40</xdr:row>
      <xdr:rowOff>25400</xdr:rowOff>
    </xdr:from>
    <xdr:to>
      <xdr:col>4</xdr:col>
      <xdr:colOff>596900</xdr:colOff>
      <xdr:row>40</xdr:row>
      <xdr:rowOff>228600</xdr:rowOff>
    </xdr:to>
    <xdr:sp macro="" textlink="">
      <xdr:nvSpPr>
        <xdr:cNvPr id="3074" name="Check Box 2" hidden="1">
          <a:extLst>
            <a:ext uri="{63B3BB69-23CF-44E3-9099-C40C66FF867C}">
              <a14:compatExt xmlns:a14="http://schemas.microsoft.com/office/drawing/2010/main"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39</xdr:row>
      <xdr:rowOff>25400</xdr:rowOff>
    </xdr:from>
    <xdr:to>
      <xdr:col>4</xdr:col>
      <xdr:colOff>1117600</xdr:colOff>
      <xdr:row>39</xdr:row>
      <xdr:rowOff>228600</xdr:rowOff>
    </xdr:to>
    <xdr:sp macro="" textlink="">
      <xdr:nvSpPr>
        <xdr:cNvPr id="3075" name="Check Box 3" hidden="1">
          <a:extLst>
            <a:ext uri="{63B3BB69-23CF-44E3-9099-C40C66FF867C}">
              <a14:compatExt xmlns:a14="http://schemas.microsoft.com/office/drawing/2010/main"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4</xdr:col>
      <xdr:colOff>139700</xdr:colOff>
      <xdr:row>40</xdr:row>
      <xdr:rowOff>25400</xdr:rowOff>
    </xdr:from>
    <xdr:to>
      <xdr:col>4</xdr:col>
      <xdr:colOff>1117600</xdr:colOff>
      <xdr:row>40</xdr:row>
      <xdr:rowOff>228600</xdr:rowOff>
    </xdr:to>
    <xdr:sp macro="" textlink="">
      <xdr:nvSpPr>
        <xdr:cNvPr id="3076" name="Check Box 4" hidden="1">
          <a:extLst>
            <a:ext uri="{63B3BB69-23CF-44E3-9099-C40C66FF867C}">
              <a14:compatExt xmlns:a14="http://schemas.microsoft.com/office/drawing/2010/main"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51</xdr:row>
      <xdr:rowOff>25400</xdr:rowOff>
    </xdr:from>
    <xdr:to>
      <xdr:col>4</xdr:col>
      <xdr:colOff>596900</xdr:colOff>
      <xdr:row>52</xdr:row>
      <xdr:rowOff>12700</xdr:rowOff>
    </xdr:to>
    <xdr:sp macro="" textlink="">
      <xdr:nvSpPr>
        <xdr:cNvPr id="3079" name="Check Box 7" hidden="1">
          <a:extLst>
            <a:ext uri="{63B3BB69-23CF-44E3-9099-C40C66FF867C}">
              <a14:compatExt xmlns:a14="http://schemas.microsoft.com/office/drawing/2010/main"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51</xdr:row>
      <xdr:rowOff>25400</xdr:rowOff>
    </xdr:from>
    <xdr:to>
      <xdr:col>4</xdr:col>
      <xdr:colOff>1117600</xdr:colOff>
      <xdr:row>52</xdr:row>
      <xdr:rowOff>12700</xdr:rowOff>
    </xdr:to>
    <xdr:sp macro="" textlink="">
      <xdr:nvSpPr>
        <xdr:cNvPr id="3080" name="Check Box 8" hidden="1">
          <a:extLst>
            <a:ext uri="{63B3BB69-23CF-44E3-9099-C40C66FF867C}">
              <a14:compatExt xmlns:a14="http://schemas.microsoft.com/office/drawing/2010/main"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53</xdr:row>
      <xdr:rowOff>25400</xdr:rowOff>
    </xdr:from>
    <xdr:to>
      <xdr:col>4</xdr:col>
      <xdr:colOff>596900</xdr:colOff>
      <xdr:row>54</xdr:row>
      <xdr:rowOff>12700</xdr:rowOff>
    </xdr:to>
    <xdr:sp macro="" textlink="">
      <xdr:nvSpPr>
        <xdr:cNvPr id="3084" name="Check Box 12" hidden="1">
          <a:extLst>
            <a:ext uri="{63B3BB69-23CF-44E3-9099-C40C66FF867C}">
              <a14:compatExt xmlns:a14="http://schemas.microsoft.com/office/drawing/2010/main"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53</xdr:row>
      <xdr:rowOff>25400</xdr:rowOff>
    </xdr:from>
    <xdr:to>
      <xdr:col>4</xdr:col>
      <xdr:colOff>1117600</xdr:colOff>
      <xdr:row>54</xdr:row>
      <xdr:rowOff>12700</xdr:rowOff>
    </xdr:to>
    <xdr:sp macro="" textlink="">
      <xdr:nvSpPr>
        <xdr:cNvPr id="3085" name="Check Box 13" hidden="1">
          <a:extLst>
            <a:ext uri="{63B3BB69-23CF-44E3-9099-C40C66FF867C}">
              <a14:compatExt xmlns:a14="http://schemas.microsoft.com/office/drawing/2010/main"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55</xdr:row>
      <xdr:rowOff>25400</xdr:rowOff>
    </xdr:from>
    <xdr:to>
      <xdr:col>4</xdr:col>
      <xdr:colOff>596900</xdr:colOff>
      <xdr:row>56</xdr:row>
      <xdr:rowOff>12700</xdr:rowOff>
    </xdr:to>
    <xdr:sp macro="" textlink="">
      <xdr:nvSpPr>
        <xdr:cNvPr id="3088" name="Check Box 16" hidden="1">
          <a:extLst>
            <a:ext uri="{63B3BB69-23CF-44E3-9099-C40C66FF867C}">
              <a14:compatExt xmlns:a14="http://schemas.microsoft.com/office/drawing/2010/main"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55</xdr:row>
      <xdr:rowOff>25400</xdr:rowOff>
    </xdr:from>
    <xdr:to>
      <xdr:col>4</xdr:col>
      <xdr:colOff>1117600</xdr:colOff>
      <xdr:row>56</xdr:row>
      <xdr:rowOff>12700</xdr:rowOff>
    </xdr:to>
    <xdr:sp macro="" textlink="">
      <xdr:nvSpPr>
        <xdr:cNvPr id="3089" name="Check Box 17" hidden="1">
          <a:extLst>
            <a:ext uri="{63B3BB69-23CF-44E3-9099-C40C66FF867C}">
              <a14:compatExt xmlns:a14="http://schemas.microsoft.com/office/drawing/2010/main"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57</xdr:row>
      <xdr:rowOff>25400</xdr:rowOff>
    </xdr:from>
    <xdr:to>
      <xdr:col>4</xdr:col>
      <xdr:colOff>596900</xdr:colOff>
      <xdr:row>58</xdr:row>
      <xdr:rowOff>25400</xdr:rowOff>
    </xdr:to>
    <xdr:sp macro="" textlink="">
      <xdr:nvSpPr>
        <xdr:cNvPr id="3092" name="Check Box 20" hidden="1">
          <a:extLst>
            <a:ext uri="{63B3BB69-23CF-44E3-9099-C40C66FF867C}">
              <a14:compatExt xmlns:a14="http://schemas.microsoft.com/office/drawing/2010/main"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57</xdr:row>
      <xdr:rowOff>25400</xdr:rowOff>
    </xdr:from>
    <xdr:to>
      <xdr:col>4</xdr:col>
      <xdr:colOff>1117600</xdr:colOff>
      <xdr:row>58</xdr:row>
      <xdr:rowOff>25400</xdr:rowOff>
    </xdr:to>
    <xdr:sp macro="" textlink="">
      <xdr:nvSpPr>
        <xdr:cNvPr id="3093" name="Check Box 21" hidden="1">
          <a:extLst>
            <a:ext uri="{63B3BB69-23CF-44E3-9099-C40C66FF867C}">
              <a14:compatExt xmlns:a14="http://schemas.microsoft.com/office/drawing/2010/main"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51</xdr:row>
      <xdr:rowOff>25400</xdr:rowOff>
    </xdr:from>
    <xdr:to>
      <xdr:col>6</xdr:col>
      <xdr:colOff>1257300</xdr:colOff>
      <xdr:row>52</xdr:row>
      <xdr:rowOff>12700</xdr:rowOff>
    </xdr:to>
    <xdr:sp macro="" textlink="">
      <xdr:nvSpPr>
        <xdr:cNvPr id="3096" name="Check Box 24" hidden="1">
          <a:extLst>
            <a:ext uri="{63B3BB69-23CF-44E3-9099-C40C66FF867C}">
              <a14:compatExt xmlns:a14="http://schemas.microsoft.com/office/drawing/2010/main"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51</xdr:row>
      <xdr:rowOff>25400</xdr:rowOff>
    </xdr:from>
    <xdr:to>
      <xdr:col>6</xdr:col>
      <xdr:colOff>1711325</xdr:colOff>
      <xdr:row>52</xdr:row>
      <xdr:rowOff>12700</xdr:rowOff>
    </xdr:to>
    <xdr:sp macro="" textlink="">
      <xdr:nvSpPr>
        <xdr:cNvPr id="3097" name="Check Box 25" hidden="1">
          <a:extLst>
            <a:ext uri="{63B3BB69-23CF-44E3-9099-C40C66FF867C}">
              <a14:compatExt xmlns:a14="http://schemas.microsoft.com/office/drawing/2010/main"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53</xdr:row>
      <xdr:rowOff>25400</xdr:rowOff>
    </xdr:from>
    <xdr:to>
      <xdr:col>6</xdr:col>
      <xdr:colOff>1257300</xdr:colOff>
      <xdr:row>54</xdr:row>
      <xdr:rowOff>12700</xdr:rowOff>
    </xdr:to>
    <xdr:sp macro="" textlink="">
      <xdr:nvSpPr>
        <xdr:cNvPr id="3100" name="Check Box 28" hidden="1">
          <a:extLst>
            <a:ext uri="{63B3BB69-23CF-44E3-9099-C40C66FF867C}">
              <a14:compatExt xmlns:a14="http://schemas.microsoft.com/office/drawing/2010/main"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53</xdr:row>
      <xdr:rowOff>25400</xdr:rowOff>
    </xdr:from>
    <xdr:to>
      <xdr:col>6</xdr:col>
      <xdr:colOff>1711325</xdr:colOff>
      <xdr:row>54</xdr:row>
      <xdr:rowOff>12700</xdr:rowOff>
    </xdr:to>
    <xdr:sp macro="" textlink="">
      <xdr:nvSpPr>
        <xdr:cNvPr id="3101" name="Check Box 29" hidden="1">
          <a:extLst>
            <a:ext uri="{63B3BB69-23CF-44E3-9099-C40C66FF867C}">
              <a14:compatExt xmlns:a14="http://schemas.microsoft.com/office/drawing/2010/main"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55</xdr:row>
      <xdr:rowOff>25400</xdr:rowOff>
    </xdr:from>
    <xdr:to>
      <xdr:col>6</xdr:col>
      <xdr:colOff>1257300</xdr:colOff>
      <xdr:row>56</xdr:row>
      <xdr:rowOff>12700</xdr:rowOff>
    </xdr:to>
    <xdr:sp macro="" textlink="">
      <xdr:nvSpPr>
        <xdr:cNvPr id="3104" name="Check Box 32" hidden="1">
          <a:extLst>
            <a:ext uri="{63B3BB69-23CF-44E3-9099-C40C66FF867C}">
              <a14:compatExt xmlns:a14="http://schemas.microsoft.com/office/drawing/2010/main"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55</xdr:row>
      <xdr:rowOff>25400</xdr:rowOff>
    </xdr:from>
    <xdr:to>
      <xdr:col>6</xdr:col>
      <xdr:colOff>1711325</xdr:colOff>
      <xdr:row>56</xdr:row>
      <xdr:rowOff>12700</xdr:rowOff>
    </xdr:to>
    <xdr:sp macro="" textlink="">
      <xdr:nvSpPr>
        <xdr:cNvPr id="3105" name="Check Box 33" hidden="1">
          <a:extLst>
            <a:ext uri="{63B3BB69-23CF-44E3-9099-C40C66FF867C}">
              <a14:compatExt xmlns:a14="http://schemas.microsoft.com/office/drawing/2010/main"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57</xdr:row>
      <xdr:rowOff>25400</xdr:rowOff>
    </xdr:from>
    <xdr:to>
      <xdr:col>6</xdr:col>
      <xdr:colOff>1257300</xdr:colOff>
      <xdr:row>58</xdr:row>
      <xdr:rowOff>25400</xdr:rowOff>
    </xdr:to>
    <xdr:sp macro="" textlink="">
      <xdr:nvSpPr>
        <xdr:cNvPr id="3108" name="Check Box 36" hidden="1">
          <a:extLst>
            <a:ext uri="{63B3BB69-23CF-44E3-9099-C40C66FF867C}">
              <a14:compatExt xmlns:a14="http://schemas.microsoft.com/office/drawing/2010/main" spid="_x0000_s3108"/>
            </a:ext>
            <a:ext uri="{FF2B5EF4-FFF2-40B4-BE49-F238E27FC236}">
              <a16:creationId xmlns:a16="http://schemas.microsoft.com/office/drawing/2014/main" id="{00000000-0008-0000-0200-00002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57</xdr:row>
      <xdr:rowOff>25400</xdr:rowOff>
    </xdr:from>
    <xdr:to>
      <xdr:col>6</xdr:col>
      <xdr:colOff>1711325</xdr:colOff>
      <xdr:row>58</xdr:row>
      <xdr:rowOff>25400</xdr:rowOff>
    </xdr:to>
    <xdr:sp macro="" textlink="">
      <xdr:nvSpPr>
        <xdr:cNvPr id="3109" name="Check Box 37" hidden="1">
          <a:extLst>
            <a:ext uri="{63B3BB69-23CF-44E3-9099-C40C66FF867C}">
              <a14:compatExt xmlns:a14="http://schemas.microsoft.com/office/drawing/2010/main" spid="_x0000_s3109"/>
            </a:ext>
            <a:ext uri="{FF2B5EF4-FFF2-40B4-BE49-F238E27FC236}">
              <a16:creationId xmlns:a16="http://schemas.microsoft.com/office/drawing/2014/main" id="{00000000-0008-0000-0200-000025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53</xdr:row>
      <xdr:rowOff>25400</xdr:rowOff>
    </xdr:from>
    <xdr:to>
      <xdr:col>4</xdr:col>
      <xdr:colOff>596900</xdr:colOff>
      <xdr:row>54</xdr:row>
      <xdr:rowOff>12700</xdr:rowOff>
    </xdr:to>
    <xdr:sp macro="" textlink="">
      <xdr:nvSpPr>
        <xdr:cNvPr id="3114" name="Check Box 42" hidden="1">
          <a:extLst>
            <a:ext uri="{63B3BB69-23CF-44E3-9099-C40C66FF867C}">
              <a14:compatExt xmlns:a14="http://schemas.microsoft.com/office/drawing/2010/main" spid="_x0000_s3114"/>
            </a:ext>
            <a:ext uri="{FF2B5EF4-FFF2-40B4-BE49-F238E27FC236}">
              <a16:creationId xmlns:a16="http://schemas.microsoft.com/office/drawing/2014/main" id="{00000000-0008-0000-0200-00002A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53</xdr:row>
      <xdr:rowOff>25400</xdr:rowOff>
    </xdr:from>
    <xdr:to>
      <xdr:col>4</xdr:col>
      <xdr:colOff>1117600</xdr:colOff>
      <xdr:row>54</xdr:row>
      <xdr:rowOff>12700</xdr:rowOff>
    </xdr:to>
    <xdr:sp macro="" textlink="">
      <xdr:nvSpPr>
        <xdr:cNvPr id="3115" name="Check Box 43" hidden="1">
          <a:extLst>
            <a:ext uri="{63B3BB69-23CF-44E3-9099-C40C66FF867C}">
              <a14:compatExt xmlns:a14="http://schemas.microsoft.com/office/drawing/2010/main"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57</xdr:row>
      <xdr:rowOff>25400</xdr:rowOff>
    </xdr:from>
    <xdr:to>
      <xdr:col>4</xdr:col>
      <xdr:colOff>596900</xdr:colOff>
      <xdr:row>58</xdr:row>
      <xdr:rowOff>25400</xdr:rowOff>
    </xdr:to>
    <xdr:sp macro="" textlink="">
      <xdr:nvSpPr>
        <xdr:cNvPr id="3116" name="Check Box 44" hidden="1">
          <a:extLst>
            <a:ext uri="{63B3BB69-23CF-44E3-9099-C40C66FF867C}">
              <a14:compatExt xmlns:a14="http://schemas.microsoft.com/office/drawing/2010/main"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57</xdr:row>
      <xdr:rowOff>25400</xdr:rowOff>
    </xdr:from>
    <xdr:to>
      <xdr:col>4</xdr:col>
      <xdr:colOff>1117600</xdr:colOff>
      <xdr:row>58</xdr:row>
      <xdr:rowOff>25400</xdr:rowOff>
    </xdr:to>
    <xdr:sp macro="" textlink="">
      <xdr:nvSpPr>
        <xdr:cNvPr id="3117" name="Check Box 45" hidden="1">
          <a:extLst>
            <a:ext uri="{63B3BB69-23CF-44E3-9099-C40C66FF867C}">
              <a14:compatExt xmlns:a14="http://schemas.microsoft.com/office/drawing/2010/main"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57</xdr:row>
      <xdr:rowOff>25400</xdr:rowOff>
    </xdr:from>
    <xdr:to>
      <xdr:col>6</xdr:col>
      <xdr:colOff>1257300</xdr:colOff>
      <xdr:row>58</xdr:row>
      <xdr:rowOff>25400</xdr:rowOff>
    </xdr:to>
    <xdr:sp macro="" textlink="">
      <xdr:nvSpPr>
        <xdr:cNvPr id="3120" name="Check Box 48" hidden="1">
          <a:extLst>
            <a:ext uri="{63B3BB69-23CF-44E3-9099-C40C66FF867C}">
              <a14:compatExt xmlns:a14="http://schemas.microsoft.com/office/drawing/2010/main" spid="_x0000_s3120"/>
            </a:ext>
            <a:ext uri="{FF2B5EF4-FFF2-40B4-BE49-F238E27FC236}">
              <a16:creationId xmlns:a16="http://schemas.microsoft.com/office/drawing/2014/main" id="{00000000-0008-0000-0200-000030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57</xdr:row>
      <xdr:rowOff>25400</xdr:rowOff>
    </xdr:from>
    <xdr:to>
      <xdr:col>6</xdr:col>
      <xdr:colOff>1711325</xdr:colOff>
      <xdr:row>58</xdr:row>
      <xdr:rowOff>25400</xdr:rowOff>
    </xdr:to>
    <xdr:sp macro="" textlink="">
      <xdr:nvSpPr>
        <xdr:cNvPr id="3121" name="Check Box 49" hidden="1">
          <a:extLst>
            <a:ext uri="{63B3BB69-23CF-44E3-9099-C40C66FF867C}">
              <a14:compatExt xmlns:a14="http://schemas.microsoft.com/office/drawing/2010/main"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51</xdr:row>
      <xdr:rowOff>25400</xdr:rowOff>
    </xdr:from>
    <xdr:to>
      <xdr:col>4</xdr:col>
      <xdr:colOff>647700</xdr:colOff>
      <xdr:row>52</xdr:row>
      <xdr:rowOff>12700</xdr:rowOff>
    </xdr:to>
    <xdr:sp macro="" textlink="">
      <xdr:nvSpPr>
        <xdr:cNvPr id="3124" name="Check Box 1076" hidden="1">
          <a:extLst>
            <a:ext uri="{63B3BB69-23CF-44E3-9099-C40C66FF867C}">
              <a14:compatExt xmlns:a14="http://schemas.microsoft.com/office/drawing/2010/main"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51</xdr:row>
      <xdr:rowOff>25400</xdr:rowOff>
    </xdr:from>
    <xdr:to>
      <xdr:col>4</xdr:col>
      <xdr:colOff>1117600</xdr:colOff>
      <xdr:row>52</xdr:row>
      <xdr:rowOff>12700</xdr:rowOff>
    </xdr:to>
    <xdr:sp macro="" textlink="">
      <xdr:nvSpPr>
        <xdr:cNvPr id="3125" name="Check Box 1077" hidden="1">
          <a:extLst>
            <a:ext uri="{63B3BB69-23CF-44E3-9099-C40C66FF867C}">
              <a14:compatExt xmlns:a14="http://schemas.microsoft.com/office/drawing/2010/main"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51</xdr:row>
      <xdr:rowOff>25400</xdr:rowOff>
    </xdr:from>
    <xdr:to>
      <xdr:col>6</xdr:col>
      <xdr:colOff>1257300</xdr:colOff>
      <xdr:row>52</xdr:row>
      <xdr:rowOff>12700</xdr:rowOff>
    </xdr:to>
    <xdr:sp macro="" textlink="">
      <xdr:nvSpPr>
        <xdr:cNvPr id="3126" name="Check Box 1078" hidden="1">
          <a:extLst>
            <a:ext uri="{63B3BB69-23CF-44E3-9099-C40C66FF867C}">
              <a14:compatExt xmlns:a14="http://schemas.microsoft.com/office/drawing/2010/main"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51</xdr:row>
      <xdr:rowOff>25400</xdr:rowOff>
    </xdr:from>
    <xdr:to>
      <xdr:col>6</xdr:col>
      <xdr:colOff>1711325</xdr:colOff>
      <xdr:row>52</xdr:row>
      <xdr:rowOff>12700</xdr:rowOff>
    </xdr:to>
    <xdr:sp macro="" textlink="">
      <xdr:nvSpPr>
        <xdr:cNvPr id="3127" name="Check Box 1079" hidden="1">
          <a:extLst>
            <a:ext uri="{63B3BB69-23CF-44E3-9099-C40C66FF867C}">
              <a14:compatExt xmlns:a14="http://schemas.microsoft.com/office/drawing/2010/main"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4</xdr:col>
      <xdr:colOff>762000</xdr:colOff>
      <xdr:row>51</xdr:row>
      <xdr:rowOff>25400</xdr:rowOff>
    </xdr:from>
    <xdr:to>
      <xdr:col>5</xdr:col>
      <xdr:colOff>63500</xdr:colOff>
      <xdr:row>52</xdr:row>
      <xdr:rowOff>12700</xdr:rowOff>
    </xdr:to>
    <xdr:sp macro="" textlink="">
      <xdr:nvSpPr>
        <xdr:cNvPr id="3129" name="Check Box 1081" hidden="1">
          <a:extLst>
            <a:ext uri="{63B3BB69-23CF-44E3-9099-C40C66FF867C}">
              <a14:compatExt xmlns:a14="http://schemas.microsoft.com/office/drawing/2010/main"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4</xdr:col>
      <xdr:colOff>139700</xdr:colOff>
      <xdr:row>51</xdr:row>
      <xdr:rowOff>25400</xdr:rowOff>
    </xdr:from>
    <xdr:to>
      <xdr:col>4</xdr:col>
      <xdr:colOff>1117600</xdr:colOff>
      <xdr:row>52</xdr:row>
      <xdr:rowOff>12700</xdr:rowOff>
    </xdr:to>
    <xdr:sp macro="" textlink="">
      <xdr:nvSpPr>
        <xdr:cNvPr id="3131" name="Check Box 1083" hidden="1">
          <a:extLst>
            <a:ext uri="{63B3BB69-23CF-44E3-9099-C40C66FF867C}">
              <a14:compatExt xmlns:a14="http://schemas.microsoft.com/office/drawing/2010/main" spid="_x0000_s3131"/>
            </a:ext>
            <a:ext uri="{FF2B5EF4-FFF2-40B4-BE49-F238E27FC236}">
              <a16:creationId xmlns:a16="http://schemas.microsoft.com/office/drawing/2014/main" id="{00000000-0008-0000-0200-00003B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53</xdr:row>
      <xdr:rowOff>25400</xdr:rowOff>
    </xdr:from>
    <xdr:to>
      <xdr:col>4</xdr:col>
      <xdr:colOff>647700</xdr:colOff>
      <xdr:row>54</xdr:row>
      <xdr:rowOff>12700</xdr:rowOff>
    </xdr:to>
    <xdr:sp macro="" textlink="">
      <xdr:nvSpPr>
        <xdr:cNvPr id="3132" name="Check Box 1084" hidden="1">
          <a:extLst>
            <a:ext uri="{63B3BB69-23CF-44E3-9099-C40C66FF867C}">
              <a14:compatExt xmlns:a14="http://schemas.microsoft.com/office/drawing/2010/main" spid="_x0000_s3132"/>
            </a:ext>
            <a:ext uri="{FF2B5EF4-FFF2-40B4-BE49-F238E27FC236}">
              <a16:creationId xmlns:a16="http://schemas.microsoft.com/office/drawing/2014/main" id="{00000000-0008-0000-0200-00003C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53</xdr:row>
      <xdr:rowOff>25400</xdr:rowOff>
    </xdr:from>
    <xdr:to>
      <xdr:col>4</xdr:col>
      <xdr:colOff>1117600</xdr:colOff>
      <xdr:row>54</xdr:row>
      <xdr:rowOff>12700</xdr:rowOff>
    </xdr:to>
    <xdr:sp macro="" textlink="">
      <xdr:nvSpPr>
        <xdr:cNvPr id="3133" name="Check Box 1085" hidden="1">
          <a:extLst>
            <a:ext uri="{63B3BB69-23CF-44E3-9099-C40C66FF867C}">
              <a14:compatExt xmlns:a14="http://schemas.microsoft.com/office/drawing/2010/main" spid="_x0000_s3133"/>
            </a:ext>
            <a:ext uri="{FF2B5EF4-FFF2-40B4-BE49-F238E27FC236}">
              <a16:creationId xmlns:a16="http://schemas.microsoft.com/office/drawing/2014/main" id="{00000000-0008-0000-0200-00003D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55</xdr:row>
      <xdr:rowOff>25400</xdr:rowOff>
    </xdr:from>
    <xdr:to>
      <xdr:col>4</xdr:col>
      <xdr:colOff>647700</xdr:colOff>
      <xdr:row>56</xdr:row>
      <xdr:rowOff>12700</xdr:rowOff>
    </xdr:to>
    <xdr:sp macro="" textlink="">
      <xdr:nvSpPr>
        <xdr:cNvPr id="3134" name="Check Box 1086" hidden="1">
          <a:extLst>
            <a:ext uri="{63B3BB69-23CF-44E3-9099-C40C66FF867C}">
              <a14:compatExt xmlns:a14="http://schemas.microsoft.com/office/drawing/2010/main" spid="_x0000_s3134"/>
            </a:ext>
            <a:ext uri="{FF2B5EF4-FFF2-40B4-BE49-F238E27FC236}">
              <a16:creationId xmlns:a16="http://schemas.microsoft.com/office/drawing/2014/main" id="{00000000-0008-0000-0200-00003E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55</xdr:row>
      <xdr:rowOff>25400</xdr:rowOff>
    </xdr:from>
    <xdr:to>
      <xdr:col>4</xdr:col>
      <xdr:colOff>1117600</xdr:colOff>
      <xdr:row>56</xdr:row>
      <xdr:rowOff>12700</xdr:rowOff>
    </xdr:to>
    <xdr:sp macro="" textlink="">
      <xdr:nvSpPr>
        <xdr:cNvPr id="3135" name="Check Box 1087" hidden="1">
          <a:extLst>
            <a:ext uri="{63B3BB69-23CF-44E3-9099-C40C66FF867C}">
              <a14:compatExt xmlns:a14="http://schemas.microsoft.com/office/drawing/2010/main" spid="_x0000_s3135"/>
            </a:ext>
            <a:ext uri="{FF2B5EF4-FFF2-40B4-BE49-F238E27FC236}">
              <a16:creationId xmlns:a16="http://schemas.microsoft.com/office/drawing/2014/main" id="{00000000-0008-0000-0200-00003F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57</xdr:row>
      <xdr:rowOff>25400</xdr:rowOff>
    </xdr:from>
    <xdr:to>
      <xdr:col>4</xdr:col>
      <xdr:colOff>647700</xdr:colOff>
      <xdr:row>58</xdr:row>
      <xdr:rowOff>25400</xdr:rowOff>
    </xdr:to>
    <xdr:sp macro="" textlink="">
      <xdr:nvSpPr>
        <xdr:cNvPr id="3136" name="Check Box 1088" hidden="1">
          <a:extLst>
            <a:ext uri="{63B3BB69-23CF-44E3-9099-C40C66FF867C}">
              <a14:compatExt xmlns:a14="http://schemas.microsoft.com/office/drawing/2010/main" spid="_x0000_s3136"/>
            </a:ext>
            <a:ext uri="{FF2B5EF4-FFF2-40B4-BE49-F238E27FC236}">
              <a16:creationId xmlns:a16="http://schemas.microsoft.com/office/drawing/2014/main" id="{00000000-0008-0000-0200-000040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57</xdr:row>
      <xdr:rowOff>25400</xdr:rowOff>
    </xdr:from>
    <xdr:to>
      <xdr:col>4</xdr:col>
      <xdr:colOff>1117600</xdr:colOff>
      <xdr:row>58</xdr:row>
      <xdr:rowOff>25400</xdr:rowOff>
    </xdr:to>
    <xdr:sp macro="" textlink="">
      <xdr:nvSpPr>
        <xdr:cNvPr id="3137" name="Check Box 1089" hidden="1">
          <a:extLst>
            <a:ext uri="{63B3BB69-23CF-44E3-9099-C40C66FF867C}">
              <a14:compatExt xmlns:a14="http://schemas.microsoft.com/office/drawing/2010/main" spid="_x0000_s3137"/>
            </a:ext>
            <a:ext uri="{FF2B5EF4-FFF2-40B4-BE49-F238E27FC236}">
              <a16:creationId xmlns:a16="http://schemas.microsoft.com/office/drawing/2014/main" id="{00000000-0008-0000-0200-000041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51</xdr:row>
      <xdr:rowOff>25400</xdr:rowOff>
    </xdr:from>
    <xdr:to>
      <xdr:col>6</xdr:col>
      <xdr:colOff>1257300</xdr:colOff>
      <xdr:row>52</xdr:row>
      <xdr:rowOff>12700</xdr:rowOff>
    </xdr:to>
    <xdr:sp macro="" textlink="">
      <xdr:nvSpPr>
        <xdr:cNvPr id="3138" name="Check Box 1090" hidden="1">
          <a:extLst>
            <a:ext uri="{63B3BB69-23CF-44E3-9099-C40C66FF867C}">
              <a14:compatExt xmlns:a14="http://schemas.microsoft.com/office/drawing/2010/main" spid="_x0000_s3138"/>
            </a:ext>
            <a:ext uri="{FF2B5EF4-FFF2-40B4-BE49-F238E27FC236}">
              <a16:creationId xmlns:a16="http://schemas.microsoft.com/office/drawing/2014/main" id="{00000000-0008-0000-0200-000042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51</xdr:row>
      <xdr:rowOff>25400</xdr:rowOff>
    </xdr:from>
    <xdr:to>
      <xdr:col>6</xdr:col>
      <xdr:colOff>1711325</xdr:colOff>
      <xdr:row>52</xdr:row>
      <xdr:rowOff>12700</xdr:rowOff>
    </xdr:to>
    <xdr:sp macro="" textlink="">
      <xdr:nvSpPr>
        <xdr:cNvPr id="3139" name="Check Box 1091" hidden="1">
          <a:extLst>
            <a:ext uri="{63B3BB69-23CF-44E3-9099-C40C66FF867C}">
              <a14:compatExt xmlns:a14="http://schemas.microsoft.com/office/drawing/2010/main" spid="_x0000_s3139"/>
            </a:ext>
            <a:ext uri="{FF2B5EF4-FFF2-40B4-BE49-F238E27FC236}">
              <a16:creationId xmlns:a16="http://schemas.microsoft.com/office/drawing/2014/main" id="{00000000-0008-0000-0200-000043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53</xdr:row>
      <xdr:rowOff>25400</xdr:rowOff>
    </xdr:from>
    <xdr:to>
      <xdr:col>6</xdr:col>
      <xdr:colOff>1257300</xdr:colOff>
      <xdr:row>54</xdr:row>
      <xdr:rowOff>12700</xdr:rowOff>
    </xdr:to>
    <xdr:sp macro="" textlink="">
      <xdr:nvSpPr>
        <xdr:cNvPr id="3140" name="Check Box 1092" hidden="1">
          <a:extLst>
            <a:ext uri="{63B3BB69-23CF-44E3-9099-C40C66FF867C}">
              <a14:compatExt xmlns:a14="http://schemas.microsoft.com/office/drawing/2010/main" spid="_x0000_s3140"/>
            </a:ext>
            <a:ext uri="{FF2B5EF4-FFF2-40B4-BE49-F238E27FC236}">
              <a16:creationId xmlns:a16="http://schemas.microsoft.com/office/drawing/2014/main" id="{00000000-0008-0000-0200-00004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53</xdr:row>
      <xdr:rowOff>25400</xdr:rowOff>
    </xdr:from>
    <xdr:to>
      <xdr:col>6</xdr:col>
      <xdr:colOff>1711325</xdr:colOff>
      <xdr:row>54</xdr:row>
      <xdr:rowOff>12700</xdr:rowOff>
    </xdr:to>
    <xdr:sp macro="" textlink="">
      <xdr:nvSpPr>
        <xdr:cNvPr id="3141" name="Check Box 1093" hidden="1">
          <a:extLst>
            <a:ext uri="{63B3BB69-23CF-44E3-9099-C40C66FF867C}">
              <a14:compatExt xmlns:a14="http://schemas.microsoft.com/office/drawing/2010/main" spid="_x0000_s3141"/>
            </a:ext>
            <a:ext uri="{FF2B5EF4-FFF2-40B4-BE49-F238E27FC236}">
              <a16:creationId xmlns:a16="http://schemas.microsoft.com/office/drawing/2014/main" id="{00000000-0008-0000-0200-000045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55</xdr:row>
      <xdr:rowOff>25400</xdr:rowOff>
    </xdr:from>
    <xdr:to>
      <xdr:col>6</xdr:col>
      <xdr:colOff>1257300</xdr:colOff>
      <xdr:row>56</xdr:row>
      <xdr:rowOff>12700</xdr:rowOff>
    </xdr:to>
    <xdr:sp macro="" textlink="">
      <xdr:nvSpPr>
        <xdr:cNvPr id="3142" name="Check Box 1094" hidden="1">
          <a:extLst>
            <a:ext uri="{63B3BB69-23CF-44E3-9099-C40C66FF867C}">
              <a14:compatExt xmlns:a14="http://schemas.microsoft.com/office/drawing/2010/main" spid="_x0000_s3142"/>
            </a:ext>
            <a:ext uri="{FF2B5EF4-FFF2-40B4-BE49-F238E27FC236}">
              <a16:creationId xmlns:a16="http://schemas.microsoft.com/office/drawing/2014/main" id="{00000000-0008-0000-0200-000046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55</xdr:row>
      <xdr:rowOff>25400</xdr:rowOff>
    </xdr:from>
    <xdr:to>
      <xdr:col>6</xdr:col>
      <xdr:colOff>1711325</xdr:colOff>
      <xdr:row>56</xdr:row>
      <xdr:rowOff>12700</xdr:rowOff>
    </xdr:to>
    <xdr:sp macro="" textlink="">
      <xdr:nvSpPr>
        <xdr:cNvPr id="3143" name="Check Box 1095" hidden="1">
          <a:extLst>
            <a:ext uri="{63B3BB69-23CF-44E3-9099-C40C66FF867C}">
              <a14:compatExt xmlns:a14="http://schemas.microsoft.com/office/drawing/2010/main" spid="_x0000_s3143"/>
            </a:ext>
            <a:ext uri="{FF2B5EF4-FFF2-40B4-BE49-F238E27FC236}">
              <a16:creationId xmlns:a16="http://schemas.microsoft.com/office/drawing/2014/main" id="{00000000-0008-0000-0200-000047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57</xdr:row>
      <xdr:rowOff>25400</xdr:rowOff>
    </xdr:from>
    <xdr:to>
      <xdr:col>6</xdr:col>
      <xdr:colOff>1257300</xdr:colOff>
      <xdr:row>58</xdr:row>
      <xdr:rowOff>25400</xdr:rowOff>
    </xdr:to>
    <xdr:sp macro="" textlink="">
      <xdr:nvSpPr>
        <xdr:cNvPr id="3144" name="Check Box 1096" hidden="1">
          <a:extLst>
            <a:ext uri="{63B3BB69-23CF-44E3-9099-C40C66FF867C}">
              <a14:compatExt xmlns:a14="http://schemas.microsoft.com/office/drawing/2010/main" spid="_x0000_s3144"/>
            </a:ext>
            <a:ext uri="{FF2B5EF4-FFF2-40B4-BE49-F238E27FC236}">
              <a16:creationId xmlns:a16="http://schemas.microsoft.com/office/drawing/2014/main" id="{00000000-0008-0000-0200-000048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57</xdr:row>
      <xdr:rowOff>25400</xdr:rowOff>
    </xdr:from>
    <xdr:to>
      <xdr:col>6</xdr:col>
      <xdr:colOff>1711325</xdr:colOff>
      <xdr:row>58</xdr:row>
      <xdr:rowOff>25400</xdr:rowOff>
    </xdr:to>
    <xdr:sp macro="" textlink="">
      <xdr:nvSpPr>
        <xdr:cNvPr id="3145" name="Check Box 1097" hidden="1">
          <a:extLst>
            <a:ext uri="{63B3BB69-23CF-44E3-9099-C40C66FF867C}">
              <a14:compatExt xmlns:a14="http://schemas.microsoft.com/office/drawing/2010/main" spid="_x0000_s3145"/>
            </a:ext>
            <a:ext uri="{FF2B5EF4-FFF2-40B4-BE49-F238E27FC236}">
              <a16:creationId xmlns:a16="http://schemas.microsoft.com/office/drawing/2014/main" id="{00000000-0008-0000-0200-000049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53</xdr:row>
      <xdr:rowOff>25400</xdr:rowOff>
    </xdr:from>
    <xdr:to>
      <xdr:col>4</xdr:col>
      <xdr:colOff>647700</xdr:colOff>
      <xdr:row>54</xdr:row>
      <xdr:rowOff>12700</xdr:rowOff>
    </xdr:to>
    <xdr:sp macro="" textlink="">
      <xdr:nvSpPr>
        <xdr:cNvPr id="3146" name="Check Box 1098" hidden="1">
          <a:extLst>
            <a:ext uri="{63B3BB69-23CF-44E3-9099-C40C66FF867C}">
              <a14:compatExt xmlns:a14="http://schemas.microsoft.com/office/drawing/2010/main" spid="_x0000_s3146"/>
            </a:ext>
            <a:ext uri="{FF2B5EF4-FFF2-40B4-BE49-F238E27FC236}">
              <a16:creationId xmlns:a16="http://schemas.microsoft.com/office/drawing/2014/main" id="{00000000-0008-0000-0200-00004A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53</xdr:row>
      <xdr:rowOff>25400</xdr:rowOff>
    </xdr:from>
    <xdr:to>
      <xdr:col>4</xdr:col>
      <xdr:colOff>1117600</xdr:colOff>
      <xdr:row>54</xdr:row>
      <xdr:rowOff>12700</xdr:rowOff>
    </xdr:to>
    <xdr:sp macro="" textlink="">
      <xdr:nvSpPr>
        <xdr:cNvPr id="3147" name="Check Box 1099" hidden="1">
          <a:extLst>
            <a:ext uri="{63B3BB69-23CF-44E3-9099-C40C66FF867C}">
              <a14:compatExt xmlns:a14="http://schemas.microsoft.com/office/drawing/2010/main" spid="_x0000_s3147"/>
            </a:ext>
            <a:ext uri="{FF2B5EF4-FFF2-40B4-BE49-F238E27FC236}">
              <a16:creationId xmlns:a16="http://schemas.microsoft.com/office/drawing/2014/main" id="{00000000-0008-0000-0200-00004B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3</xdr:col>
      <xdr:colOff>393700</xdr:colOff>
      <xdr:row>57</xdr:row>
      <xdr:rowOff>25400</xdr:rowOff>
    </xdr:from>
    <xdr:to>
      <xdr:col>4</xdr:col>
      <xdr:colOff>647700</xdr:colOff>
      <xdr:row>58</xdr:row>
      <xdr:rowOff>25400</xdr:rowOff>
    </xdr:to>
    <xdr:sp macro="" textlink="">
      <xdr:nvSpPr>
        <xdr:cNvPr id="3148" name="Check Box 1100" hidden="1">
          <a:extLst>
            <a:ext uri="{63B3BB69-23CF-44E3-9099-C40C66FF867C}">
              <a14:compatExt xmlns:a14="http://schemas.microsoft.com/office/drawing/2010/main" spid="_x0000_s3148"/>
            </a:ext>
            <a:ext uri="{FF2B5EF4-FFF2-40B4-BE49-F238E27FC236}">
              <a16:creationId xmlns:a16="http://schemas.microsoft.com/office/drawing/2014/main" id="{00000000-0008-0000-0200-00004C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4</xdr:col>
      <xdr:colOff>139700</xdr:colOff>
      <xdr:row>57</xdr:row>
      <xdr:rowOff>25400</xdr:rowOff>
    </xdr:from>
    <xdr:to>
      <xdr:col>4</xdr:col>
      <xdr:colOff>1117600</xdr:colOff>
      <xdr:row>58</xdr:row>
      <xdr:rowOff>25400</xdr:rowOff>
    </xdr:to>
    <xdr:sp macro="" textlink="">
      <xdr:nvSpPr>
        <xdr:cNvPr id="3149" name="Check Box 1101" hidden="1">
          <a:extLst>
            <a:ext uri="{63B3BB69-23CF-44E3-9099-C40C66FF867C}">
              <a14:compatExt xmlns:a14="http://schemas.microsoft.com/office/drawing/2010/main" spid="_x0000_s3149"/>
            </a:ext>
            <a:ext uri="{FF2B5EF4-FFF2-40B4-BE49-F238E27FC236}">
              <a16:creationId xmlns:a16="http://schemas.microsoft.com/office/drawing/2014/main" id="{00000000-0008-0000-0200-00004D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6</xdr:col>
      <xdr:colOff>228600</xdr:colOff>
      <xdr:row>57</xdr:row>
      <xdr:rowOff>25400</xdr:rowOff>
    </xdr:from>
    <xdr:to>
      <xdr:col>6</xdr:col>
      <xdr:colOff>1257300</xdr:colOff>
      <xdr:row>58</xdr:row>
      <xdr:rowOff>25400</xdr:rowOff>
    </xdr:to>
    <xdr:sp macro="" textlink="">
      <xdr:nvSpPr>
        <xdr:cNvPr id="3150" name="Check Box 1102" hidden="1">
          <a:extLst>
            <a:ext uri="{63B3BB69-23CF-44E3-9099-C40C66FF867C}">
              <a14:compatExt xmlns:a14="http://schemas.microsoft.com/office/drawing/2010/main" spid="_x0000_s3150"/>
            </a:ext>
            <a:ext uri="{FF2B5EF4-FFF2-40B4-BE49-F238E27FC236}">
              <a16:creationId xmlns:a16="http://schemas.microsoft.com/office/drawing/2014/main" id="{00000000-0008-0000-0200-00004E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OUI</a:t>
          </a:r>
        </a:p>
      </xdr:txBody>
    </xdr:sp>
    <xdr:clientData/>
  </xdr:twoCellAnchor>
  <xdr:twoCellAnchor editAs="oneCell">
    <xdr:from>
      <xdr:col>6</xdr:col>
      <xdr:colOff>762000</xdr:colOff>
      <xdr:row>57</xdr:row>
      <xdr:rowOff>25400</xdr:rowOff>
    </xdr:from>
    <xdr:to>
      <xdr:col>6</xdr:col>
      <xdr:colOff>1711325</xdr:colOff>
      <xdr:row>58</xdr:row>
      <xdr:rowOff>25400</xdr:rowOff>
    </xdr:to>
    <xdr:sp macro="" textlink="">
      <xdr:nvSpPr>
        <xdr:cNvPr id="3151" name="Check Box 1103" hidden="1">
          <a:extLst>
            <a:ext uri="{63B3BB69-23CF-44E3-9099-C40C66FF867C}">
              <a14:compatExt xmlns:a14="http://schemas.microsoft.com/office/drawing/2010/main" spid="_x0000_s3151"/>
            </a:ext>
            <a:ext uri="{FF2B5EF4-FFF2-40B4-BE49-F238E27FC236}">
              <a16:creationId xmlns:a16="http://schemas.microsoft.com/office/drawing/2014/main" id="{00000000-0008-0000-0200-00004F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NON</a:t>
          </a:r>
        </a:p>
      </xdr:txBody>
    </xdr:sp>
    <xdr:clientData/>
  </xdr:twoCellAnchor>
  <xdr:twoCellAnchor editAs="oneCell">
    <xdr:from>
      <xdr:col>4</xdr:col>
      <xdr:colOff>762000</xdr:colOff>
      <xdr:row>51</xdr:row>
      <xdr:rowOff>25400</xdr:rowOff>
    </xdr:from>
    <xdr:to>
      <xdr:col>5</xdr:col>
      <xdr:colOff>63500</xdr:colOff>
      <xdr:row>52</xdr:row>
      <xdr:rowOff>12700</xdr:rowOff>
    </xdr:to>
    <xdr:sp macro="" textlink="">
      <xdr:nvSpPr>
        <xdr:cNvPr id="3156" name="Check Box 1108" hidden="1">
          <a:extLst>
            <a:ext uri="{63B3BB69-23CF-44E3-9099-C40C66FF867C}">
              <a14:compatExt xmlns:a14="http://schemas.microsoft.com/office/drawing/2010/main" spid="_x0000_s3156"/>
            </a:ext>
            <a:ext uri="{FF2B5EF4-FFF2-40B4-BE49-F238E27FC236}">
              <a16:creationId xmlns:a16="http://schemas.microsoft.com/office/drawing/2014/main" id="{00000000-0008-0000-0200-000054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4</xdr:col>
      <xdr:colOff>762000</xdr:colOff>
      <xdr:row>53</xdr:row>
      <xdr:rowOff>25400</xdr:rowOff>
    </xdr:from>
    <xdr:to>
      <xdr:col>5</xdr:col>
      <xdr:colOff>63500</xdr:colOff>
      <xdr:row>54</xdr:row>
      <xdr:rowOff>12700</xdr:rowOff>
    </xdr:to>
    <xdr:sp macro="" textlink="">
      <xdr:nvSpPr>
        <xdr:cNvPr id="3157" name="Check Box 1109" hidden="1">
          <a:extLst>
            <a:ext uri="{63B3BB69-23CF-44E3-9099-C40C66FF867C}">
              <a14:compatExt xmlns:a14="http://schemas.microsoft.com/office/drawing/2010/main" spid="_x0000_s3157"/>
            </a:ext>
            <a:ext uri="{FF2B5EF4-FFF2-40B4-BE49-F238E27FC236}">
              <a16:creationId xmlns:a16="http://schemas.microsoft.com/office/drawing/2014/main" id="{00000000-0008-0000-0200-000055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4</xdr:col>
      <xdr:colOff>762000</xdr:colOff>
      <xdr:row>55</xdr:row>
      <xdr:rowOff>25400</xdr:rowOff>
    </xdr:from>
    <xdr:to>
      <xdr:col>5</xdr:col>
      <xdr:colOff>63500</xdr:colOff>
      <xdr:row>56</xdr:row>
      <xdr:rowOff>12700</xdr:rowOff>
    </xdr:to>
    <xdr:sp macro="" textlink="">
      <xdr:nvSpPr>
        <xdr:cNvPr id="3158" name="Check Box 1110" hidden="1">
          <a:extLst>
            <a:ext uri="{63B3BB69-23CF-44E3-9099-C40C66FF867C}">
              <a14:compatExt xmlns:a14="http://schemas.microsoft.com/office/drawing/2010/main" spid="_x0000_s3158"/>
            </a:ext>
            <a:ext uri="{FF2B5EF4-FFF2-40B4-BE49-F238E27FC236}">
              <a16:creationId xmlns:a16="http://schemas.microsoft.com/office/drawing/2014/main" id="{00000000-0008-0000-0200-000056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twoCellAnchor editAs="oneCell">
    <xdr:from>
      <xdr:col>4</xdr:col>
      <xdr:colOff>749300</xdr:colOff>
      <xdr:row>57</xdr:row>
      <xdr:rowOff>25400</xdr:rowOff>
    </xdr:from>
    <xdr:to>
      <xdr:col>5</xdr:col>
      <xdr:colOff>50800</xdr:colOff>
      <xdr:row>58</xdr:row>
      <xdr:rowOff>25400</xdr:rowOff>
    </xdr:to>
    <xdr:sp macro="" textlink="">
      <xdr:nvSpPr>
        <xdr:cNvPr id="3159" name="Check Box 1111" hidden="1">
          <a:extLst>
            <a:ext uri="{63B3BB69-23CF-44E3-9099-C40C66FF867C}">
              <a14:compatExt xmlns:a14="http://schemas.microsoft.com/office/drawing/2010/main" spid="_x0000_s3159"/>
            </a:ext>
            <a:ext uri="{FF2B5EF4-FFF2-40B4-BE49-F238E27FC236}">
              <a16:creationId xmlns:a16="http://schemas.microsoft.com/office/drawing/2014/main" id="{00000000-0008-0000-0200-000057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18288" tIns="22860" rIns="0" bIns="22860" anchor="ctr" upright="1"/>
        <a:lstStyle/>
        <a:p>
          <a:pPr algn="l" rtl="0">
            <a:defRPr sz="1000"/>
          </a:pPr>
          <a:r>
            <a:rPr lang="fr-FR" sz="800" b="0" i="0" u="none" strike="noStrike" baseline="0">
              <a:solidFill>
                <a:srgbClr val="000000"/>
              </a:solidFill>
              <a:latin typeface="Segoe UI"/>
            </a:rPr>
            <a:t>NC</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414e1edd1efee14c/Tram%20Excel%20Nice/MODELE%20Megalis%20DEVIS%20PCTI%20+%2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Guillaume/Desktop/Savelys/MODELE%20DEVIS%20PCTI%20VF%2022-02-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IGNES"/>
      <sheetName val="Feuil1"/>
      <sheetName val="Correspondance Chaudière Thermo"/>
      <sheetName val="Devis type PCTI"/>
      <sheetName val="kit raccord"/>
      <sheetName val="liste thermostat"/>
      <sheetName val="liste chaudière"/>
      <sheetName val="Tableau de Prix"/>
      <sheetName val="fiche annexe"/>
    </sheetNames>
    <sheetDataSet>
      <sheetData sheetId="0"/>
      <sheetData sheetId="1"/>
      <sheetData sheetId="2"/>
      <sheetData sheetId="3"/>
      <sheetData sheetId="4"/>
      <sheetData sheetId="5">
        <row r="1">
          <cell r="A1" t="str">
            <v>Modele</v>
          </cell>
        </row>
        <row r="2">
          <cell r="A2"/>
        </row>
        <row r="3">
          <cell r="A3" t="str">
            <v>CHAFFOTEAUX EXPERT CONTROL LINK - Connecté</v>
          </cell>
        </row>
        <row r="4">
          <cell r="A4" t="str">
            <v>CHAFFOTEAUX EXPERT CONTROL LINK - Connecté (FOURNI)</v>
          </cell>
        </row>
        <row r="5">
          <cell r="A5" t="str">
            <v>CHAFFOTEAUX EXPERT CONTROL RT - Filaire</v>
          </cell>
        </row>
        <row r="6">
          <cell r="A6" t="str">
            <v>ELM NSC RF Régulation ss fil CE - Radio</v>
          </cell>
        </row>
        <row r="7">
          <cell r="A7" t="str">
            <v>ELM CR100 Reg.amb.prog. Filaire</v>
          </cell>
        </row>
        <row r="8">
          <cell r="A8" t="str">
            <v>Thermostat connecté Easycontrol CT 200 blanc</v>
          </cell>
        </row>
        <row r="9">
          <cell r="A9" t="str">
            <v>Thermostat connecté Easycontrol CT 200 noir</v>
          </cell>
        </row>
        <row r="10">
          <cell r="A10" t="str">
            <v>SAUNIER DUVAL Migo - régulateur connecté</v>
          </cell>
        </row>
        <row r="11">
          <cell r="A11" t="str">
            <v>SAUNIER DUVAL  Exacontrol E7R B-B (avec récepteur radio)</v>
          </cell>
        </row>
        <row r="12">
          <cell r="A12" t="str">
            <v>SAUNIER DUVAL Exacontrol E7 C - Filaire</v>
          </cell>
        </row>
        <row r="13">
          <cell r="A13" t="str">
            <v xml:space="preserve">VITOTROL 100 OTRT CLASSE V OPEN THERM - Filaire </v>
          </cell>
        </row>
        <row r="14">
          <cell r="A14" t="str">
            <v>VITOTROL 100 UTDB RF SS FIL CLASSE IV - Radio</v>
          </cell>
        </row>
        <row r="15">
          <cell r="A15" t="str">
            <v>DELTA DORE Tybox 21 - Filaire</v>
          </cell>
        </row>
      </sheetData>
      <sheetData sheetId="6"/>
      <sheetData sheetId="7">
        <row r="4">
          <cell r="N4">
            <v>0</v>
          </cell>
        </row>
        <row r="5">
          <cell r="N5">
            <v>300</v>
          </cell>
        </row>
        <row r="6">
          <cell r="N6">
            <v>600</v>
          </cell>
        </row>
        <row r="7">
          <cell r="N7">
            <v>900</v>
          </cell>
        </row>
        <row r="8">
          <cell r="N8">
            <v>1200</v>
          </cell>
        </row>
      </sheetData>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IGNES"/>
      <sheetName val="Feuil1"/>
      <sheetName val="Chaffoteaux Mira C Green"/>
      <sheetName val="e.l.m leblanc Megalis"/>
      <sheetName val="Saunier Duval THEMAPLUS"/>
      <sheetName val="VIESSMANN VITODENS 100"/>
      <sheetName val="Chaffoteaux NIAGARA C GREEN"/>
      <sheetName val="e.l.m leblanc Egalis"/>
      <sheetName val="Saunier Duval Isotwin"/>
      <sheetName val="VIESSMANN VITODENS 111"/>
    </sheetNames>
    <sheetDataSet>
      <sheetData sheetId="0" refreshError="1"/>
      <sheetData sheetId="1">
        <row r="2">
          <cell r="A2">
            <v>10</v>
          </cell>
        </row>
        <row r="3">
          <cell r="A3">
            <v>20</v>
          </cell>
        </row>
        <row r="4">
          <cell r="A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N201"/>
  <sheetViews>
    <sheetView topLeftCell="A25" zoomScaleNormal="100" zoomScalePageLayoutView="170" workbookViewId="0">
      <selection activeCell="E5" sqref="E5:G5"/>
    </sheetView>
  </sheetViews>
  <sheetFormatPr baseColWidth="10" defaultColWidth="10.7109375" defaultRowHeight="15" x14ac:dyDescent="0.25"/>
  <cols>
    <col min="1" max="1" width="1.42578125" style="1" customWidth="1"/>
    <col min="2" max="2" width="40.42578125" style="1" customWidth="1"/>
    <col min="3" max="3" width="16.42578125" style="1" customWidth="1"/>
    <col min="4" max="4" width="9.42578125" style="1" customWidth="1"/>
    <col min="5" max="6" width="14.42578125" style="1" customWidth="1"/>
    <col min="7" max="7" width="2.140625" style="1" customWidth="1"/>
    <col min="8" max="9" width="2.7109375" customWidth="1"/>
    <col min="10" max="10" width="38.28515625" customWidth="1"/>
    <col min="11" max="11" width="12.7109375" customWidth="1"/>
    <col min="12" max="12" width="16" customWidth="1"/>
    <col min="13" max="13" width="11.42578125" customWidth="1"/>
  </cols>
  <sheetData>
    <row r="1" spans="2:14" ht="15.75" thickBot="1" x14ac:dyDescent="0.3"/>
    <row r="2" spans="2:14" ht="18" x14ac:dyDescent="0.25">
      <c r="D2" s="111"/>
      <c r="E2" s="112" t="s">
        <v>0</v>
      </c>
      <c r="F2" s="113"/>
      <c r="G2" s="114"/>
      <c r="H2" s="300" t="s">
        <v>1</v>
      </c>
    </row>
    <row r="3" spans="2:14" ht="15.75" thickBot="1" x14ac:dyDescent="0.3">
      <c r="D3" s="304" t="s">
        <v>2</v>
      </c>
      <c r="E3" s="305"/>
      <c r="F3" s="115">
        <f ca="1">TODAY()</f>
        <v>43286</v>
      </c>
      <c r="G3" s="116"/>
      <c r="H3" s="300"/>
      <c r="M3" s="66"/>
      <c r="N3" s="66"/>
    </row>
    <row r="4" spans="2:14" ht="15.75" thickBot="1" x14ac:dyDescent="0.3">
      <c r="D4" s="296" t="s">
        <v>3</v>
      </c>
      <c r="E4" s="297"/>
      <c r="F4" s="297"/>
      <c r="G4" s="298"/>
      <c r="H4" s="300"/>
      <c r="M4" s="34"/>
      <c r="N4" s="5"/>
    </row>
    <row r="5" spans="2:14" x14ac:dyDescent="0.25">
      <c r="B5" s="2" t="s">
        <v>4</v>
      </c>
      <c r="D5" s="149" t="s">
        <v>5</v>
      </c>
      <c r="E5" s="301"/>
      <c r="F5" s="302"/>
      <c r="G5" s="303"/>
      <c r="H5" s="300"/>
      <c r="M5" s="34"/>
      <c r="N5" s="5"/>
    </row>
    <row r="6" spans="2:14" ht="15" customHeight="1" x14ac:dyDescent="0.25">
      <c r="B6" s="62" t="s">
        <v>6</v>
      </c>
      <c r="D6" s="117" t="s">
        <v>7</v>
      </c>
      <c r="E6" s="281" t="s">
        <v>8</v>
      </c>
      <c r="F6" s="281"/>
      <c r="G6" s="153"/>
      <c r="H6" s="300"/>
      <c r="M6" s="34"/>
      <c r="N6" s="5"/>
    </row>
    <row r="7" spans="2:14" x14ac:dyDescent="0.25">
      <c r="B7" s="2" t="s">
        <v>9</v>
      </c>
      <c r="D7" s="117" t="s">
        <v>10</v>
      </c>
      <c r="E7" s="281" t="s">
        <v>8</v>
      </c>
      <c r="F7" s="281"/>
      <c r="G7" s="153"/>
      <c r="H7" s="300"/>
      <c r="M7" s="55"/>
      <c r="N7" s="54"/>
    </row>
    <row r="8" spans="2:14" x14ac:dyDescent="0.25">
      <c r="B8" s="58" t="s">
        <v>11</v>
      </c>
      <c r="D8" s="117" t="s">
        <v>12</v>
      </c>
      <c r="E8" s="281" t="s">
        <v>8</v>
      </c>
      <c r="F8" s="281"/>
      <c r="G8" s="153"/>
      <c r="H8" s="300"/>
    </row>
    <row r="9" spans="2:14" x14ac:dyDescent="0.25">
      <c r="B9" s="58" t="s">
        <v>13</v>
      </c>
      <c r="D9" s="117" t="s">
        <v>14</v>
      </c>
      <c r="E9" s="306"/>
      <c r="F9" s="306"/>
      <c r="G9" s="158"/>
      <c r="H9" s="300"/>
    </row>
    <row r="10" spans="2:14" ht="15.75" thickBot="1" x14ac:dyDescent="0.3">
      <c r="B10" s="58" t="s">
        <v>15</v>
      </c>
      <c r="D10" s="150" t="s">
        <v>16</v>
      </c>
      <c r="E10" s="267" t="s">
        <v>17</v>
      </c>
      <c r="F10" s="267" t="s">
        <v>18</v>
      </c>
      <c r="G10" s="159"/>
      <c r="H10" s="300"/>
    </row>
    <row r="11" spans="2:14" ht="15.75" thickBot="1" x14ac:dyDescent="0.3">
      <c r="B11" s="58" t="s">
        <v>19</v>
      </c>
      <c r="D11" s="289" t="s">
        <v>20</v>
      </c>
      <c r="E11" s="290"/>
      <c r="F11" s="290"/>
      <c r="G11" s="291"/>
      <c r="H11" s="300"/>
    </row>
    <row r="12" spans="2:14" x14ac:dyDescent="0.25">
      <c r="D12" s="151" t="s">
        <v>7</v>
      </c>
      <c r="E12" s="286" t="str">
        <f>IF(E6="","",E6)</f>
        <v xml:space="preserve"> </v>
      </c>
      <c r="F12" s="286"/>
      <c r="G12" s="155"/>
      <c r="H12" s="300"/>
    </row>
    <row r="13" spans="2:14" ht="15" customHeight="1" x14ac:dyDescent="0.25">
      <c r="B13" s="268" t="s">
        <v>21</v>
      </c>
      <c r="D13" s="117" t="s">
        <v>10</v>
      </c>
      <c r="E13" s="285" t="str">
        <f>IF(E7="","",E7)</f>
        <v xml:space="preserve"> </v>
      </c>
      <c r="F13" s="285"/>
      <c r="G13" s="157"/>
      <c r="H13" s="300"/>
    </row>
    <row r="14" spans="2:14" x14ac:dyDescent="0.25">
      <c r="B14" s="269" t="str">
        <f>VLOOKUP($B$13,DIVERS!$A$2:$Z$59,2,0)</f>
        <v>Contact :               06 *</v>
      </c>
      <c r="D14" s="117" t="s">
        <v>12</v>
      </c>
      <c r="E14" s="285" t="str">
        <f>IF(E8="","",E8)</f>
        <v xml:space="preserve"> </v>
      </c>
      <c r="F14" s="285"/>
      <c r="G14" s="157"/>
      <c r="H14" s="300"/>
    </row>
    <row r="15" spans="2:14" x14ac:dyDescent="0.25">
      <c r="D15" s="117" t="s">
        <v>14</v>
      </c>
      <c r="E15" s="287" t="str">
        <f>IF(E9="","",E9)</f>
        <v/>
      </c>
      <c r="F15" s="287"/>
      <c r="G15" s="153"/>
      <c r="H15" s="300"/>
    </row>
    <row r="16" spans="2:14" ht="15" customHeight="1" thickBot="1" x14ac:dyDescent="0.3">
      <c r="B16" s="2" t="s">
        <v>22</v>
      </c>
      <c r="D16" s="152" t="s">
        <v>23</v>
      </c>
      <c r="E16" s="294"/>
      <c r="F16" s="294"/>
      <c r="G16" s="159"/>
      <c r="H16" s="300"/>
    </row>
    <row r="17" spans="1:12" ht="15.75" thickBot="1" x14ac:dyDescent="0.3">
      <c r="B17"/>
      <c r="E17" s="4"/>
      <c r="H17" s="300"/>
    </row>
    <row r="18" spans="1:12" ht="15" customHeight="1" x14ac:dyDescent="0.25">
      <c r="A18"/>
      <c r="B18" s="6" t="s">
        <v>24</v>
      </c>
      <c r="C18" s="217" t="s">
        <v>25</v>
      </c>
      <c r="D18" s="11" t="s">
        <v>26</v>
      </c>
      <c r="E18" s="29" t="s">
        <v>27</v>
      </c>
      <c r="F18" s="29" t="s">
        <v>28</v>
      </c>
      <c r="G18" s="7"/>
      <c r="H18" s="300"/>
    </row>
    <row r="19" spans="1:12" ht="15" customHeight="1" x14ac:dyDescent="0.25">
      <c r="A19"/>
      <c r="B19" s="161" t="s">
        <v>29</v>
      </c>
      <c r="C19" s="162"/>
      <c r="D19" s="162"/>
      <c r="E19" s="163"/>
      <c r="F19" s="163"/>
      <c r="G19" s="164"/>
      <c r="H19" s="300"/>
    </row>
    <row r="20" spans="1:12" x14ac:dyDescent="0.25">
      <c r="A20"/>
      <c r="B20" s="186" t="s">
        <v>30</v>
      </c>
      <c r="C20" s="181" t="str">
        <f>VLOOKUP($B$20,chaudieres!$A$2:$E$66,2,0)</f>
        <v>ELM 7716704656</v>
      </c>
      <c r="D20" s="122">
        <v>1</v>
      </c>
      <c r="E20" s="123">
        <f>VLOOKUP($B$20,chaudieres!$A$2:$E$66,3,0)</f>
        <v>2135</v>
      </c>
      <c r="F20" s="124">
        <f>E20*D20</f>
        <v>2135</v>
      </c>
      <c r="G20" s="37"/>
      <c r="H20" s="300"/>
      <c r="K20" s="1"/>
    </row>
    <row r="21" spans="1:12" ht="9" customHeight="1" x14ac:dyDescent="0.25">
      <c r="A21"/>
      <c r="B21" s="118" t="str">
        <f>VLOOKUP($B$20,chaudieres!$A$2:$J$66,4,0)</f>
        <v xml:space="preserve">    Profil de soutirage: XL / Débit ECS 14 l/mm ΔT 30 °C / ETAS : 93% /  Inférieur à: 43,7 dB(A)</v>
      </c>
      <c r="C21" s="38"/>
      <c r="D21" s="122"/>
      <c r="E21" s="123"/>
      <c r="F21" s="124"/>
      <c r="G21" s="37"/>
      <c r="H21" s="300"/>
      <c r="J21" s="18"/>
      <c r="L21" s="5"/>
    </row>
    <row r="22" spans="1:12" ht="9" customHeight="1" x14ac:dyDescent="0.25">
      <c r="A22"/>
      <c r="B22" s="118" t="str">
        <f>VLOOKUP($B$20,chaudieres!$A$2:$J$66,5,0)</f>
        <v xml:space="preserve">    Classe énergétique ECS: A / Chauffage: A / Puissance: 22kW</v>
      </c>
      <c r="C22" s="9"/>
      <c r="D22" s="125"/>
      <c r="E22" s="126"/>
      <c r="F22" s="124"/>
      <c r="G22" s="37"/>
      <c r="H22" s="300"/>
    </row>
    <row r="23" spans="1:12" ht="9" customHeight="1" x14ac:dyDescent="0.25">
      <c r="A23"/>
      <c r="B23" s="118" t="str">
        <f>VLOOKUP($B$20,chaudieres!$A$2:$J$66,6,0)</f>
        <v xml:space="preserve">    Le fabricant garantit la disponibilité des pièces détachées de cet équipement pendant 15 ans après l'arrêt de commercialisation du produit</v>
      </c>
      <c r="C23" s="9"/>
      <c r="D23" s="125"/>
      <c r="E23" s="126"/>
      <c r="F23" s="124"/>
      <c r="G23" s="37"/>
      <c r="H23" s="300"/>
    </row>
    <row r="24" spans="1:12" ht="9" customHeight="1" x14ac:dyDescent="0.25">
      <c r="A24"/>
      <c r="B24" s="118" t="str">
        <f>VLOOKUP($B$20,chaudieres!$A$2:$J$66,7,0)</f>
        <v xml:space="preserve"> </v>
      </c>
      <c r="C24" s="9"/>
      <c r="D24" s="125"/>
      <c r="E24" s="126"/>
      <c r="F24" s="124"/>
      <c r="G24" s="37"/>
      <c r="H24" s="300"/>
    </row>
    <row r="25" spans="1:12" x14ac:dyDescent="0.25">
      <c r="A25"/>
      <c r="B25" s="194" t="s">
        <v>31</v>
      </c>
      <c r="C25" s="25" t="str">
        <f>VLOOKUP($B$25,Ballon!$A$2:$E$54,2,0)</f>
        <v xml:space="preserve">  </v>
      </c>
      <c r="D25" s="122">
        <v>1</v>
      </c>
      <c r="E25" s="123">
        <f>VLOOKUP($B$25,Ballon!$A$2:$E$54,3,0)</f>
        <v>0</v>
      </c>
      <c r="F25" s="124">
        <f t="shared" ref="F25" si="0">E25*D25</f>
        <v>0</v>
      </c>
      <c r="G25" s="37"/>
      <c r="H25" s="300"/>
    </row>
    <row r="26" spans="1:12" ht="9" customHeight="1" x14ac:dyDescent="0.25">
      <c r="A26"/>
      <c r="B26" s="292" t="str">
        <f>VLOOKUP($B$25,Ballon!$A$2:$J$54,4,0)</f>
        <v xml:space="preserve">   </v>
      </c>
      <c r="C26" s="293"/>
      <c r="D26" s="293"/>
      <c r="E26" s="293"/>
      <c r="F26" s="24"/>
      <c r="G26" s="37"/>
      <c r="H26" s="300"/>
    </row>
    <row r="27" spans="1:12" x14ac:dyDescent="0.25">
      <c r="A27"/>
      <c r="B27" s="194" t="s">
        <v>8</v>
      </c>
      <c r="C27" s="25" t="str">
        <f>VLOOKUP($B$27,'liste thermostat'!$A$2:$E$32,2,0)</f>
        <v xml:space="preserve"> </v>
      </c>
      <c r="D27" s="122">
        <v>1</v>
      </c>
      <c r="E27" s="124">
        <f>VLOOKUP($B$27,'liste thermostat'!$A$2:$E$35,3,0)</f>
        <v>0</v>
      </c>
      <c r="F27" s="124">
        <f>E27*D27</f>
        <v>0</v>
      </c>
      <c r="G27" s="37"/>
      <c r="H27" s="300"/>
    </row>
    <row r="28" spans="1:12" x14ac:dyDescent="0.25">
      <c r="A28"/>
      <c r="B28" s="270" t="s">
        <v>32</v>
      </c>
      <c r="C28" s="181" t="str">
        <f>VLOOKUP($B$28,'kit raccord'!$A$2:$E$61,2,0)</f>
        <v>ELM7719002009</v>
      </c>
      <c r="D28" s="122">
        <v>1</v>
      </c>
      <c r="E28" s="123">
        <f>VLOOKUP($B$28,'kit raccord'!$A$2:$E$40,3,0)</f>
        <v>101</v>
      </c>
      <c r="F28" s="124">
        <f>E28*D28</f>
        <v>101</v>
      </c>
      <c r="G28" s="37"/>
      <c r="H28" s="300"/>
    </row>
    <row r="29" spans="1:12" x14ac:dyDescent="0.25">
      <c r="A29"/>
      <c r="B29" s="187" t="s">
        <v>8</v>
      </c>
      <c r="C29" s="25" t="str">
        <f>VLOOKUP($B$29,'kit raccord'!$A$2:$E$47,2,0)</f>
        <v xml:space="preserve">  </v>
      </c>
      <c r="D29" s="122">
        <v>1</v>
      </c>
      <c r="E29" s="123">
        <f>VLOOKUP($B$29,'kit raccord'!$A$2:$E$47,3,0)</f>
        <v>0</v>
      </c>
      <c r="F29" s="124">
        <f t="shared" ref="F29:F30" si="1">E29*D29</f>
        <v>0</v>
      </c>
      <c r="G29" s="37"/>
      <c r="H29" s="300"/>
    </row>
    <row r="30" spans="1:12" x14ac:dyDescent="0.25">
      <c r="A30"/>
      <c r="B30" s="187" t="s">
        <v>8</v>
      </c>
      <c r="C30" s="25" t="str">
        <f>VLOOKUP($B$30,'kit raccord'!$A$2:$E$47,2,0)</f>
        <v xml:space="preserve">  </v>
      </c>
      <c r="D30" s="122">
        <v>1</v>
      </c>
      <c r="E30" s="123">
        <f>VLOOKUP($B$30,'kit raccord'!$A$2:$E$47,3,0)</f>
        <v>0</v>
      </c>
      <c r="F30" s="124">
        <f t="shared" si="1"/>
        <v>0</v>
      </c>
      <c r="G30" s="37"/>
      <c r="H30" s="300"/>
    </row>
    <row r="31" spans="1:12" x14ac:dyDescent="0.25">
      <c r="A31"/>
      <c r="B31" s="8" t="s">
        <v>33</v>
      </c>
      <c r="C31" s="181" t="s">
        <v>34</v>
      </c>
      <c r="D31" s="122">
        <v>1</v>
      </c>
      <c r="E31" s="123">
        <f>'fiche annexe'!F116</f>
        <v>256</v>
      </c>
      <c r="F31" s="124">
        <f t="shared" ref="F31" si="2">E31*D31</f>
        <v>256</v>
      </c>
      <c r="G31" s="37"/>
      <c r="H31" s="300"/>
    </row>
    <row r="32" spans="1:12" x14ac:dyDescent="0.25">
      <c r="A32"/>
      <c r="B32" s="8" t="s">
        <v>35</v>
      </c>
      <c r="C32" s="181" t="s">
        <v>35</v>
      </c>
      <c r="D32" s="122">
        <v>1</v>
      </c>
      <c r="E32" s="123">
        <v>50</v>
      </c>
      <c r="F32" s="124">
        <f t="shared" ref="F32" si="3">E32*D32</f>
        <v>50</v>
      </c>
      <c r="G32" s="37"/>
      <c r="H32" s="300"/>
    </row>
    <row r="33" spans="1:8" x14ac:dyDescent="0.25">
      <c r="A33"/>
      <c r="B33" s="8" t="s">
        <v>36</v>
      </c>
      <c r="C33" s="181" t="s">
        <v>37</v>
      </c>
      <c r="D33" s="122">
        <v>1</v>
      </c>
      <c r="E33" s="123">
        <v>82</v>
      </c>
      <c r="F33" s="124">
        <f t="shared" ref="F33:F35" si="4">E33*D33</f>
        <v>82</v>
      </c>
      <c r="G33" s="37"/>
      <c r="H33" s="300"/>
    </row>
    <row r="34" spans="1:8" x14ac:dyDescent="0.25">
      <c r="A34"/>
      <c r="B34" s="186"/>
      <c r="C34" s="181"/>
      <c r="D34" s="122"/>
      <c r="E34" s="123">
        <v>0</v>
      </c>
      <c r="F34" s="124">
        <f t="shared" si="4"/>
        <v>0</v>
      </c>
      <c r="G34" s="37"/>
      <c r="H34" s="300"/>
    </row>
    <row r="35" spans="1:8" x14ac:dyDescent="0.25">
      <c r="A35"/>
      <c r="B35" s="186" t="s">
        <v>8</v>
      </c>
      <c r="C35" s="25"/>
      <c r="D35" s="122"/>
      <c r="E35" s="123">
        <f>VLOOKUP($B$35,'liste thermostat'!$A$2:$E$35,3,0)</f>
        <v>0</v>
      </c>
      <c r="F35" s="124">
        <f t="shared" si="4"/>
        <v>0</v>
      </c>
      <c r="G35" s="37"/>
      <c r="H35" s="300"/>
    </row>
    <row r="36" spans="1:8" ht="15.75" thickBot="1" x14ac:dyDescent="0.3">
      <c r="A36"/>
      <c r="B36" s="64" t="s">
        <v>38</v>
      </c>
      <c r="C36" s="30"/>
      <c r="D36" s="128"/>
      <c r="E36" s="129"/>
      <c r="F36" s="31">
        <f>SUM(F20:F35)</f>
        <v>2624</v>
      </c>
      <c r="G36" s="68"/>
      <c r="H36" s="300"/>
    </row>
    <row r="37" spans="1:8" x14ac:dyDescent="0.25">
      <c r="A37"/>
      <c r="B37" s="10" t="s">
        <v>39</v>
      </c>
      <c r="C37" s="28"/>
      <c r="D37" s="33" t="s">
        <v>26</v>
      </c>
      <c r="E37" s="29" t="s">
        <v>27</v>
      </c>
      <c r="F37" s="12" t="s">
        <v>28</v>
      </c>
      <c r="G37" s="13"/>
      <c r="H37" s="300"/>
    </row>
    <row r="38" spans="1:8" ht="15" customHeight="1" x14ac:dyDescent="0.25">
      <c r="B38" s="8" t="s">
        <v>40</v>
      </c>
      <c r="C38" s="39"/>
      <c r="D38" s="122">
        <v>1</v>
      </c>
      <c r="E38" s="130">
        <v>54.34</v>
      </c>
      <c r="F38" s="123">
        <f>SUM(E38*D38)</f>
        <v>54.34</v>
      </c>
      <c r="G38" s="40"/>
      <c r="H38" s="300"/>
    </row>
    <row r="39" spans="1:8" x14ac:dyDescent="0.25">
      <c r="B39" s="8" t="s">
        <v>41</v>
      </c>
      <c r="C39" s="39"/>
      <c r="D39" s="127">
        <v>1</v>
      </c>
      <c r="E39" s="272">
        <v>326.64</v>
      </c>
      <c r="F39" s="123">
        <f>SUM(E39*D39)</f>
        <v>326.64</v>
      </c>
      <c r="G39" s="40"/>
      <c r="H39" s="300"/>
    </row>
    <row r="40" spans="1:8" ht="9" customHeight="1" x14ac:dyDescent="0.25">
      <c r="B40" s="120" t="s">
        <v>42</v>
      </c>
      <c r="C40" s="39"/>
      <c r="D40" s="122"/>
      <c r="E40" s="130"/>
      <c r="F40" s="123"/>
      <c r="G40" s="40"/>
      <c r="H40" s="300"/>
    </row>
    <row r="41" spans="1:8" ht="9" customHeight="1" x14ac:dyDescent="0.25">
      <c r="B41" s="120" t="s">
        <v>43</v>
      </c>
      <c r="C41" s="39"/>
      <c r="D41" s="58"/>
      <c r="E41" s="130"/>
      <c r="F41" s="123"/>
      <c r="G41" s="40"/>
      <c r="H41" s="300"/>
    </row>
    <row r="42" spans="1:8" ht="9" customHeight="1" x14ac:dyDescent="0.25">
      <c r="B42" s="121" t="s">
        <v>44</v>
      </c>
      <c r="C42" s="39"/>
      <c r="D42" s="122"/>
      <c r="E42" s="130"/>
      <c r="F42" s="123"/>
      <c r="G42" s="40"/>
      <c r="H42" s="300"/>
    </row>
    <row r="43" spans="1:8" x14ac:dyDescent="0.25">
      <c r="B43" s="186" t="s">
        <v>8</v>
      </c>
      <c r="C43" s="39"/>
      <c r="D43" s="127">
        <v>1</v>
      </c>
      <c r="E43" s="123">
        <f>VLOOKUP($B$43,'kit raccord'!$A$2:$E$90,3,0)</f>
        <v>0</v>
      </c>
      <c r="F43" s="123">
        <f t="shared" ref="F43" si="5">SUM(E43*D43)</f>
        <v>0</v>
      </c>
      <c r="G43" s="40"/>
      <c r="H43" s="300"/>
    </row>
    <row r="44" spans="1:8" x14ac:dyDescent="0.25">
      <c r="B44" s="186" t="s">
        <v>8</v>
      </c>
      <c r="C44" s="39"/>
      <c r="D44" s="127">
        <v>1</v>
      </c>
      <c r="E44" s="123">
        <f>VLOOKUP($B$44,'kit raccord'!$A$2:$E$90,3,0)</f>
        <v>0</v>
      </c>
      <c r="F44" s="123">
        <f t="shared" ref="F44" si="6">SUM(E44*D44)</f>
        <v>0</v>
      </c>
      <c r="G44" s="40"/>
      <c r="H44" s="300"/>
    </row>
    <row r="45" spans="1:8" ht="15.75" thickBot="1" x14ac:dyDescent="0.3">
      <c r="B45" s="64" t="s">
        <v>45</v>
      </c>
      <c r="C45" s="30"/>
      <c r="D45" s="30"/>
      <c r="E45" s="41"/>
      <c r="F45" s="31">
        <f>SUM(F38:F44)</f>
        <v>380.98</v>
      </c>
      <c r="G45" s="42"/>
      <c r="H45" s="300"/>
    </row>
    <row r="46" spans="1:8" ht="15" customHeight="1" thickBot="1" x14ac:dyDescent="0.3">
      <c r="B46" s="44" t="s">
        <v>46</v>
      </c>
      <c r="C46" s="49"/>
      <c r="D46" s="33" t="s">
        <v>26</v>
      </c>
      <c r="E46" s="29" t="s">
        <v>27</v>
      </c>
      <c r="F46" s="45" t="s">
        <v>28</v>
      </c>
      <c r="G46" s="46"/>
      <c r="H46" s="300"/>
    </row>
    <row r="47" spans="1:8" x14ac:dyDescent="0.25">
      <c r="B47" s="273" t="s">
        <v>47</v>
      </c>
      <c r="C47" s="47"/>
      <c r="D47" s="131">
        <v>1</v>
      </c>
      <c r="E47" s="130">
        <v>-200</v>
      </c>
      <c r="F47" s="160">
        <f>SUM(E47*D47)</f>
        <v>-200</v>
      </c>
      <c r="G47" s="48"/>
      <c r="H47" s="300"/>
    </row>
    <row r="48" spans="1:8" x14ac:dyDescent="0.25">
      <c r="B48" s="274" t="s">
        <v>48</v>
      </c>
      <c r="C48" s="15"/>
      <c r="D48" s="127">
        <v>1</v>
      </c>
      <c r="E48" s="130">
        <v>-90</v>
      </c>
      <c r="F48" s="123">
        <f>SUM(E48*D48)</f>
        <v>-90</v>
      </c>
      <c r="G48" s="14"/>
      <c r="H48" s="300"/>
    </row>
    <row r="49" spans="2:11" ht="15.75" thickBot="1" x14ac:dyDescent="0.3">
      <c r="B49" s="64" t="s">
        <v>49</v>
      </c>
      <c r="C49" s="30"/>
      <c r="D49" s="30"/>
      <c r="E49" s="41"/>
      <c r="F49" s="31">
        <f>SUM(F47:F48)</f>
        <v>-290</v>
      </c>
      <c r="G49" s="42"/>
      <c r="H49" s="300"/>
    </row>
    <row r="50" spans="2:11" ht="12.75" customHeight="1" x14ac:dyDescent="0.25">
      <c r="B50" s="32"/>
      <c r="C50" s="32"/>
      <c r="D50" s="32"/>
      <c r="F50" s="16"/>
      <c r="G50" s="16"/>
      <c r="H50" s="300"/>
      <c r="K50" s="66"/>
    </row>
    <row r="51" spans="2:11" ht="11.25" customHeight="1" x14ac:dyDescent="0.25">
      <c r="H51" s="300"/>
      <c r="J51" s="66"/>
      <c r="K51" s="5"/>
    </row>
    <row r="52" spans="2:11" ht="16.5" customHeight="1" thickBot="1" x14ac:dyDescent="0.3">
      <c r="B52" s="1" t="s">
        <v>50</v>
      </c>
      <c r="C52" s="1" t="s">
        <v>8</v>
      </c>
      <c r="H52" s="300"/>
      <c r="J52" s="66"/>
      <c r="K52" s="5"/>
    </row>
    <row r="53" spans="2:11" ht="15.75" thickBot="1" x14ac:dyDescent="0.3">
      <c r="D53" s="69" t="s">
        <v>51</v>
      </c>
      <c r="E53" s="70"/>
      <c r="F53" s="71">
        <f>F36+F45+F49</f>
        <v>2714.98</v>
      </c>
      <c r="G53" s="72"/>
      <c r="H53" s="300"/>
      <c r="I53" s="5"/>
      <c r="J53" s="1"/>
    </row>
    <row r="54" spans="2:11" ht="15.75" customHeight="1" x14ac:dyDescent="0.25">
      <c r="D54" s="26"/>
      <c r="G54" s="36"/>
      <c r="H54" s="300"/>
    </row>
    <row r="55" spans="2:11" x14ac:dyDescent="0.25">
      <c r="B55" s="54"/>
      <c r="C55" s="54"/>
      <c r="D55" s="67" t="s">
        <v>52</v>
      </c>
      <c r="E55" s="133">
        <v>5.5E-2</v>
      </c>
      <c r="F55" s="132">
        <f>ROUND(F53*E55,2)</f>
        <v>149.32</v>
      </c>
      <c r="G55" s="65"/>
      <c r="H55" s="300"/>
    </row>
    <row r="56" spans="2:11" ht="15.75" thickBot="1" x14ac:dyDescent="0.3">
      <c r="D56" s="26"/>
      <c r="G56" s="36"/>
      <c r="H56" s="300"/>
    </row>
    <row r="57" spans="2:11" ht="15.75" thickBot="1" x14ac:dyDescent="0.3">
      <c r="D57" s="73" t="s">
        <v>53</v>
      </c>
      <c r="E57" s="70"/>
      <c r="F57" s="71">
        <f>F53+F55</f>
        <v>2864.3</v>
      </c>
      <c r="G57" s="72"/>
      <c r="H57" s="74"/>
    </row>
    <row r="58" spans="2:11" x14ac:dyDescent="0.25">
      <c r="D58" s="218"/>
      <c r="F58" s="219"/>
      <c r="G58" s="219"/>
      <c r="H58" s="74"/>
    </row>
    <row r="59" spans="2:11" x14ac:dyDescent="0.25">
      <c r="D59" s="218"/>
      <c r="F59" s="219"/>
      <c r="G59" s="219"/>
      <c r="H59" s="74"/>
    </row>
    <row r="60" spans="2:11" ht="15.75" thickBot="1" x14ac:dyDescent="0.3">
      <c r="B60" s="54"/>
      <c r="C60" s="53"/>
      <c r="D60" s="5"/>
      <c r="E60" s="17"/>
      <c r="F60" s="17"/>
      <c r="G60" s="17"/>
      <c r="H60" s="74"/>
    </row>
    <row r="61" spans="2:11" ht="21" thickBot="1" x14ac:dyDescent="0.35">
      <c r="B61" s="282" t="s">
        <v>54</v>
      </c>
      <c r="C61" s="283"/>
      <c r="D61" s="283"/>
      <c r="E61" s="283"/>
      <c r="F61" s="283"/>
      <c r="G61" s="284"/>
      <c r="H61" s="74"/>
    </row>
    <row r="62" spans="2:11" x14ac:dyDescent="0.25">
      <c r="B62" s="79" t="s">
        <v>55</v>
      </c>
      <c r="C62" s="80"/>
      <c r="D62" s="81"/>
      <c r="E62" s="52"/>
      <c r="F62" s="102">
        <f>F36</f>
        <v>2624</v>
      </c>
      <c r="G62" s="75"/>
      <c r="H62" s="74"/>
    </row>
    <row r="63" spans="2:11" x14ac:dyDescent="0.25">
      <c r="B63" s="50" t="s">
        <v>56</v>
      </c>
      <c r="F63" s="103">
        <f>F45</f>
        <v>380.98</v>
      </c>
      <c r="G63" s="76"/>
      <c r="H63" s="74"/>
    </row>
    <row r="64" spans="2:11" ht="15.75" thickBot="1" x14ac:dyDescent="0.3">
      <c r="B64" s="50" t="s">
        <v>57</v>
      </c>
      <c r="F64" s="103">
        <f>F49</f>
        <v>-290</v>
      </c>
      <c r="G64" s="76"/>
      <c r="H64" s="74"/>
    </row>
    <row r="65" spans="1:8" x14ac:dyDescent="0.25">
      <c r="B65" s="134" t="s">
        <v>58</v>
      </c>
      <c r="C65" s="135"/>
      <c r="D65" s="135"/>
      <c r="E65" s="135"/>
      <c r="F65" s="136">
        <f>F53</f>
        <v>2714.98</v>
      </c>
      <c r="G65" s="137"/>
      <c r="H65" s="74"/>
    </row>
    <row r="66" spans="1:8" x14ac:dyDescent="0.25">
      <c r="B66" s="43" t="s">
        <v>59</v>
      </c>
      <c r="F66" s="104">
        <f>F55</f>
        <v>149.32</v>
      </c>
      <c r="G66" s="77"/>
      <c r="H66" s="74"/>
    </row>
    <row r="67" spans="1:8" ht="15.75" thickBot="1" x14ac:dyDescent="0.3">
      <c r="B67" s="138" t="s">
        <v>60</v>
      </c>
      <c r="C67" s="139"/>
      <c r="D67" s="139"/>
      <c r="E67" s="140"/>
      <c r="F67" s="141">
        <f>F57</f>
        <v>2864.3</v>
      </c>
      <c r="G67" s="142"/>
      <c r="H67" s="74"/>
    </row>
    <row r="68" spans="1:8" ht="15.75" thickBot="1" x14ac:dyDescent="0.3">
      <c r="F68" s="93"/>
      <c r="G68"/>
      <c r="H68" s="74"/>
    </row>
    <row r="69" spans="1:8" ht="15.75" thickBot="1" x14ac:dyDescent="0.3">
      <c r="B69" s="119" t="s">
        <v>61</v>
      </c>
      <c r="C69" s="70"/>
      <c r="D69" s="70"/>
      <c r="E69" s="70"/>
      <c r="F69" s="271" t="s">
        <v>62</v>
      </c>
      <c r="G69" s="84"/>
      <c r="H69" s="74"/>
    </row>
    <row r="70" spans="1:8" ht="15.75" thickBot="1" x14ac:dyDescent="0.3">
      <c r="E70" s="19"/>
      <c r="F70"/>
      <c r="G70"/>
      <c r="H70" s="74"/>
    </row>
    <row r="71" spans="1:8" x14ac:dyDescent="0.25">
      <c r="B71" s="59" t="s">
        <v>63</v>
      </c>
      <c r="C71" s="52"/>
      <c r="D71" s="81"/>
      <c r="E71" s="85"/>
      <c r="F71" s="81"/>
      <c r="G71" s="86"/>
      <c r="H71" s="74"/>
    </row>
    <row r="72" spans="1:8" x14ac:dyDescent="0.25">
      <c r="B72" s="82" t="s">
        <v>64</v>
      </c>
      <c r="C72" s="89"/>
      <c r="D72" s="90"/>
      <c r="E72" s="91"/>
      <c r="F72" s="90"/>
      <c r="G72" s="92"/>
      <c r="H72" s="74"/>
    </row>
    <row r="73" spans="1:8" x14ac:dyDescent="0.25">
      <c r="B73" s="56" t="s">
        <v>65</v>
      </c>
      <c r="C73" s="105"/>
      <c r="D73" s="105"/>
      <c r="E73" s="105">
        <v>158.27000000000001</v>
      </c>
      <c r="F73" s="154" t="s">
        <v>66</v>
      </c>
      <c r="G73" s="77"/>
      <c r="H73" s="74"/>
    </row>
    <row r="74" spans="1:8" ht="15.75" thickBot="1" x14ac:dyDescent="0.3">
      <c r="B74" s="57" t="s">
        <v>67</v>
      </c>
      <c r="C74" s="106"/>
      <c r="D74" s="106"/>
      <c r="E74" s="106">
        <v>237.54</v>
      </c>
      <c r="F74" s="189" t="s">
        <v>66</v>
      </c>
      <c r="G74" s="78"/>
      <c r="H74" s="74"/>
    </row>
    <row r="75" spans="1:8" ht="15.75" thickBot="1" x14ac:dyDescent="0.3">
      <c r="E75" s="19"/>
      <c r="F75"/>
      <c r="G75"/>
      <c r="H75" s="74"/>
    </row>
    <row r="76" spans="1:8" x14ac:dyDescent="0.25">
      <c r="B76" s="60" t="s">
        <v>68</v>
      </c>
      <c r="C76" s="61"/>
      <c r="D76" s="61"/>
      <c r="E76" s="85"/>
      <c r="F76" s="81"/>
      <c r="G76" s="86"/>
      <c r="H76" s="74"/>
    </row>
    <row r="77" spans="1:8" x14ac:dyDescent="0.25">
      <c r="B77" s="43" t="s">
        <v>69</v>
      </c>
      <c r="E77" s="19"/>
      <c r="F77"/>
      <c r="G77" s="77"/>
      <c r="H77" s="74"/>
    </row>
    <row r="78" spans="1:8" ht="15.75" thickBot="1" x14ac:dyDescent="0.3">
      <c r="A78"/>
      <c r="B78" s="57" t="s">
        <v>70</v>
      </c>
      <c r="C78" s="35"/>
      <c r="D78" s="83"/>
      <c r="E78" s="87"/>
      <c r="F78" s="88"/>
      <c r="G78" s="78"/>
      <c r="H78" s="74"/>
    </row>
    <row r="79" spans="1:8" ht="15.75" thickBot="1" x14ac:dyDescent="0.3">
      <c r="A79"/>
      <c r="B79" s="20"/>
      <c r="C79" s="21"/>
      <c r="D79" s="21"/>
      <c r="E79" s="19"/>
      <c r="F79"/>
      <c r="G79"/>
      <c r="H79" s="74"/>
    </row>
    <row r="80" spans="1:8" x14ac:dyDescent="0.25">
      <c r="A80"/>
      <c r="B80" s="60" t="s">
        <v>71</v>
      </c>
      <c r="C80" s="52"/>
      <c r="D80" s="52"/>
      <c r="E80" s="85"/>
      <c r="F80" s="81"/>
      <c r="G80" s="86"/>
      <c r="H80" s="74"/>
    </row>
    <row r="81" spans="1:8" x14ac:dyDescent="0.25">
      <c r="A81"/>
      <c r="B81" s="82" t="s">
        <v>72</v>
      </c>
      <c r="C81" s="3"/>
      <c r="D81" s="3"/>
      <c r="E81" s="91"/>
      <c r="F81" s="90"/>
      <c r="G81" s="92"/>
      <c r="H81" s="74"/>
    </row>
    <row r="82" spans="1:8" x14ac:dyDescent="0.25">
      <c r="A82"/>
      <c r="B82" s="94" t="s">
        <v>73</v>
      </c>
      <c r="C82" s="63"/>
      <c r="D82" s="96" t="s">
        <v>74</v>
      </c>
      <c r="F82" s="107" t="s">
        <v>75</v>
      </c>
      <c r="G82" s="95"/>
      <c r="H82" s="74"/>
    </row>
    <row r="83" spans="1:8" x14ac:dyDescent="0.25">
      <c r="A83"/>
      <c r="B83" s="50" t="s">
        <v>76</v>
      </c>
      <c r="C83" s="165">
        <f>F67*0.3</f>
        <v>859.29000000000008</v>
      </c>
      <c r="E83" s="19"/>
      <c r="F83"/>
      <c r="G83" s="77"/>
      <c r="H83" s="27"/>
    </row>
    <row r="84" spans="1:8" x14ac:dyDescent="0.25">
      <c r="A84"/>
      <c r="B84" s="26" t="s">
        <v>77</v>
      </c>
      <c r="E84" s="19"/>
      <c r="F84"/>
      <c r="G84" s="77"/>
      <c r="H84" s="27"/>
    </row>
    <row r="85" spans="1:8" x14ac:dyDescent="0.25">
      <c r="A85"/>
      <c r="B85" s="94" t="s">
        <v>78</v>
      </c>
      <c r="C85" s="97"/>
      <c r="D85" s="108" t="s">
        <v>79</v>
      </c>
      <c r="E85" s="98"/>
      <c r="F85" s="110" t="s">
        <v>80</v>
      </c>
      <c r="G85" s="95"/>
      <c r="H85" s="27"/>
    </row>
    <row r="86" spans="1:8" ht="15.75" thickBot="1" x14ac:dyDescent="0.3">
      <c r="A86"/>
      <c r="B86" s="51" t="s">
        <v>81</v>
      </c>
      <c r="C86" s="35"/>
      <c r="D86" s="109" t="s">
        <v>82</v>
      </c>
      <c r="E86" s="88"/>
      <c r="F86" s="88"/>
      <c r="G86" s="78"/>
      <c r="H86" s="27"/>
    </row>
    <row r="87" spans="1:8" ht="15.75" thickBot="1" x14ac:dyDescent="0.3">
      <c r="A87"/>
      <c r="H87" s="27"/>
    </row>
    <row r="88" spans="1:8" x14ac:dyDescent="0.25">
      <c r="A88"/>
      <c r="B88" s="143"/>
      <c r="C88" s="52"/>
      <c r="D88" s="52"/>
      <c r="E88" s="52"/>
      <c r="F88" s="52"/>
      <c r="G88" s="101"/>
      <c r="H88" s="27"/>
    </row>
    <row r="89" spans="1:8" x14ac:dyDescent="0.25">
      <c r="A89"/>
      <c r="B89" s="26"/>
      <c r="G89" s="36"/>
      <c r="H89" s="27"/>
    </row>
    <row r="90" spans="1:8" x14ac:dyDescent="0.25">
      <c r="B90" s="26"/>
      <c r="G90" s="36"/>
      <c r="H90" s="27"/>
    </row>
    <row r="91" spans="1:8" x14ac:dyDescent="0.25">
      <c r="B91" s="26"/>
      <c r="G91" s="36"/>
      <c r="H91" s="27"/>
    </row>
    <row r="92" spans="1:8" x14ac:dyDescent="0.25">
      <c r="B92" s="100"/>
      <c r="C92" s="62"/>
      <c r="D92" s="62"/>
      <c r="E92" s="62"/>
      <c r="F92" s="62"/>
      <c r="G92" s="99"/>
      <c r="H92" s="27"/>
    </row>
    <row r="93" spans="1:8" x14ac:dyDescent="0.25">
      <c r="B93" s="144"/>
      <c r="C93" s="62"/>
      <c r="D93" s="62"/>
      <c r="E93" s="62"/>
      <c r="F93" s="62"/>
      <c r="G93" s="99"/>
      <c r="H93" s="27"/>
    </row>
    <row r="94" spans="1:8" x14ac:dyDescent="0.25">
      <c r="B94" s="144"/>
      <c r="C94" s="58"/>
      <c r="D94" s="58"/>
      <c r="E94" s="58"/>
      <c r="F94" s="58"/>
      <c r="G94" s="145"/>
      <c r="H94" s="27"/>
    </row>
    <row r="95" spans="1:8" ht="15.75" thickBot="1" x14ac:dyDescent="0.3">
      <c r="B95" s="146"/>
      <c r="C95" s="147"/>
      <c r="D95" s="147"/>
      <c r="E95" s="147"/>
      <c r="F95" s="147"/>
      <c r="G95" s="148"/>
      <c r="H95" s="27"/>
    </row>
    <row r="96" spans="1:8" x14ac:dyDescent="0.25">
      <c r="H96" s="27"/>
    </row>
    <row r="97" spans="4:8" x14ac:dyDescent="0.25">
      <c r="H97" s="27"/>
    </row>
    <row r="98" spans="4:8" x14ac:dyDescent="0.25">
      <c r="H98" s="27"/>
    </row>
    <row r="112" spans="4:8" x14ac:dyDescent="0.25">
      <c r="D112"/>
      <c r="E112"/>
      <c r="F112"/>
      <c r="G112"/>
    </row>
    <row r="113" spans="2:8" x14ac:dyDescent="0.25">
      <c r="B113"/>
      <c r="C113" s="22"/>
      <c r="D113"/>
      <c r="E113"/>
      <c r="F113"/>
      <c r="G113"/>
    </row>
    <row r="114" spans="2:8" ht="20.25" x14ac:dyDescent="0.3">
      <c r="B114" s="299" t="s">
        <v>83</v>
      </c>
      <c r="C114" s="299"/>
      <c r="D114" s="190"/>
      <c r="E114" s="190"/>
      <c r="F114" s="190"/>
      <c r="G114" s="190"/>
      <c r="H114" s="190"/>
    </row>
    <row r="115" spans="2:8" ht="18" customHeight="1" x14ac:dyDescent="0.25">
      <c r="B115" s="191" t="s">
        <v>84</v>
      </c>
      <c r="C115" s="190"/>
      <c r="D115" s="190"/>
      <c r="E115" s="190"/>
      <c r="F115" s="190"/>
      <c r="G115" s="190"/>
      <c r="H115" s="190"/>
    </row>
    <row r="116" spans="2:8" ht="42.75" customHeight="1" x14ac:dyDescent="0.25">
      <c r="B116" s="288" t="s">
        <v>85</v>
      </c>
      <c r="C116" s="288"/>
      <c r="D116" s="288"/>
      <c r="E116" s="288"/>
      <c r="F116" s="288"/>
      <c r="G116" s="288"/>
      <c r="H116" s="190"/>
    </row>
    <row r="117" spans="2:8" ht="24.75" customHeight="1" x14ac:dyDescent="0.25">
      <c r="B117" s="288" t="s">
        <v>86</v>
      </c>
      <c r="C117" s="288"/>
      <c r="D117" s="288"/>
      <c r="E117" s="288"/>
      <c r="F117" s="288"/>
      <c r="G117" s="288"/>
      <c r="H117" s="288"/>
    </row>
    <row r="118" spans="2:8" ht="42.75" customHeight="1" x14ac:dyDescent="0.25">
      <c r="B118" s="288" t="s">
        <v>87</v>
      </c>
      <c r="C118" s="288"/>
      <c r="D118" s="288"/>
      <c r="E118" s="288"/>
      <c r="F118" s="288"/>
      <c r="G118" s="288"/>
      <c r="H118" s="288"/>
    </row>
    <row r="119" spans="2:8" x14ac:dyDescent="0.25">
      <c r="B119" s="288" t="s">
        <v>88</v>
      </c>
      <c r="C119" s="288"/>
      <c r="D119" s="288"/>
      <c r="E119" s="288"/>
      <c r="F119" s="288"/>
      <c r="G119" s="288"/>
      <c r="H119" s="288"/>
    </row>
    <row r="120" spans="2:8" x14ac:dyDescent="0.25">
      <c r="B120" s="288" t="s">
        <v>89</v>
      </c>
      <c r="C120" s="288"/>
      <c r="D120" s="288"/>
      <c r="E120" s="288"/>
      <c r="F120" s="288"/>
      <c r="G120" s="288"/>
      <c r="H120" s="288"/>
    </row>
    <row r="121" spans="2:8" x14ac:dyDescent="0.25">
      <c r="B121" s="191" t="s">
        <v>90</v>
      </c>
      <c r="C121" s="190"/>
      <c r="D121" s="190"/>
      <c r="E121" s="190"/>
      <c r="F121" s="190"/>
      <c r="G121" s="190"/>
      <c r="H121" s="190"/>
    </row>
    <row r="122" spans="2:8" x14ac:dyDescent="0.25">
      <c r="B122" s="288" t="s">
        <v>91</v>
      </c>
      <c r="C122" s="288"/>
      <c r="D122" s="288"/>
      <c r="E122" s="288"/>
      <c r="F122" s="288"/>
      <c r="G122" s="288"/>
      <c r="H122" s="288"/>
    </row>
    <row r="123" spans="2:8" x14ac:dyDescent="0.25">
      <c r="B123" s="288"/>
      <c r="C123" s="288"/>
      <c r="D123" s="288"/>
      <c r="E123" s="288"/>
      <c r="F123" s="288"/>
      <c r="G123" s="288"/>
      <c r="H123" s="288"/>
    </row>
    <row r="124" spans="2:8" x14ac:dyDescent="0.25">
      <c r="B124" s="191" t="s">
        <v>92</v>
      </c>
      <c r="C124" s="190"/>
      <c r="D124" s="190"/>
      <c r="E124" s="190"/>
      <c r="F124" s="190"/>
      <c r="G124" s="190"/>
      <c r="H124" s="190"/>
    </row>
    <row r="125" spans="2:8" x14ac:dyDescent="0.25">
      <c r="B125" s="288" t="s">
        <v>93</v>
      </c>
      <c r="C125" s="288"/>
      <c r="D125" s="288"/>
      <c r="E125" s="288"/>
      <c r="F125" s="288"/>
      <c r="G125" s="288"/>
      <c r="H125" s="288"/>
    </row>
    <row r="126" spans="2:8" ht="7.5" customHeight="1" x14ac:dyDescent="0.25">
      <c r="B126" s="288"/>
      <c r="C126" s="288"/>
      <c r="D126" s="288"/>
      <c r="E126" s="288"/>
      <c r="F126" s="288"/>
      <c r="G126" s="288"/>
      <c r="H126" s="288"/>
    </row>
    <row r="127" spans="2:8" x14ac:dyDescent="0.25">
      <c r="B127" s="191" t="s">
        <v>94</v>
      </c>
      <c r="C127" s="190"/>
      <c r="D127" s="190"/>
      <c r="E127" s="190"/>
      <c r="F127" s="190"/>
      <c r="G127" s="190"/>
      <c r="H127" s="190"/>
    </row>
    <row r="128" spans="2:8" ht="34.5" customHeight="1" x14ac:dyDescent="0.25">
      <c r="B128" s="288" t="s">
        <v>95</v>
      </c>
      <c r="C128" s="288"/>
      <c r="D128" s="288"/>
      <c r="E128" s="288"/>
      <c r="F128" s="288"/>
      <c r="G128" s="288"/>
      <c r="H128" s="288"/>
    </row>
    <row r="129" spans="2:8" ht="24.75" customHeight="1" x14ac:dyDescent="0.25">
      <c r="B129" s="288" t="s">
        <v>96</v>
      </c>
      <c r="C129" s="288"/>
      <c r="D129" s="288"/>
      <c r="E129" s="288"/>
      <c r="F129" s="288"/>
      <c r="G129" s="288"/>
      <c r="H129" s="288"/>
    </row>
    <row r="130" spans="2:8" ht="12.75" customHeight="1" x14ac:dyDescent="0.25">
      <c r="B130" s="191" t="s">
        <v>97</v>
      </c>
      <c r="C130" s="192"/>
      <c r="D130" s="192"/>
      <c r="E130" s="192"/>
      <c r="F130" s="192"/>
      <c r="G130" s="192"/>
      <c r="H130" s="192"/>
    </row>
    <row r="131" spans="2:8" ht="0.75" customHeight="1" x14ac:dyDescent="0.25">
      <c r="B131" s="288" t="s">
        <v>98</v>
      </c>
      <c r="C131" s="288"/>
      <c r="D131" s="288"/>
      <c r="E131" s="288"/>
      <c r="F131" s="288"/>
      <c r="G131" s="288"/>
      <c r="H131" s="288"/>
    </row>
    <row r="132" spans="2:8" x14ac:dyDescent="0.25">
      <c r="B132" s="288"/>
      <c r="C132" s="288"/>
      <c r="D132" s="288"/>
      <c r="E132" s="288"/>
      <c r="F132" s="288"/>
      <c r="G132" s="288"/>
      <c r="H132" s="288"/>
    </row>
    <row r="133" spans="2:8" x14ac:dyDescent="0.25">
      <c r="B133" s="288"/>
      <c r="C133" s="288"/>
      <c r="D133" s="288"/>
      <c r="E133" s="288"/>
      <c r="F133" s="288"/>
      <c r="G133" s="288"/>
      <c r="H133" s="288"/>
    </row>
    <row r="134" spans="2:8" x14ac:dyDescent="0.25">
      <c r="B134" s="288"/>
      <c r="C134" s="288"/>
      <c r="D134" s="288"/>
      <c r="E134" s="288"/>
      <c r="F134" s="288"/>
      <c r="G134" s="288"/>
      <c r="H134" s="288"/>
    </row>
    <row r="135" spans="2:8" x14ac:dyDescent="0.25">
      <c r="B135" s="191" t="s">
        <v>99</v>
      </c>
      <c r="C135" s="190"/>
      <c r="D135" s="190"/>
      <c r="E135" s="190"/>
      <c r="F135" s="190"/>
      <c r="G135" s="190"/>
      <c r="H135" s="190"/>
    </row>
    <row r="136" spans="2:8" ht="54" customHeight="1" x14ac:dyDescent="0.25">
      <c r="B136" s="288" t="s">
        <v>100</v>
      </c>
      <c r="C136" s="288"/>
      <c r="D136" s="288"/>
      <c r="E136" s="288"/>
      <c r="F136" s="288"/>
      <c r="G136" s="288"/>
      <c r="H136" s="288"/>
    </row>
    <row r="137" spans="2:8" x14ac:dyDescent="0.25">
      <c r="B137" s="193" t="s">
        <v>101</v>
      </c>
      <c r="C137" s="190"/>
      <c r="D137" s="190"/>
      <c r="E137" s="190"/>
      <c r="F137" s="190"/>
      <c r="G137" s="190"/>
      <c r="H137" s="190"/>
    </row>
    <row r="138" spans="2:8" ht="24" customHeight="1" x14ac:dyDescent="0.25">
      <c r="B138" s="288" t="s">
        <v>102</v>
      </c>
      <c r="C138" s="288"/>
      <c r="D138" s="288"/>
      <c r="E138" s="288"/>
      <c r="F138" s="288"/>
      <c r="G138" s="288"/>
      <c r="H138" s="288"/>
    </row>
    <row r="139" spans="2:8" ht="33" customHeight="1" x14ac:dyDescent="0.25">
      <c r="B139" s="288" t="s">
        <v>103</v>
      </c>
      <c r="C139" s="288"/>
      <c r="D139" s="288"/>
      <c r="E139" s="288"/>
      <c r="F139" s="288"/>
      <c r="G139" s="288"/>
      <c r="H139" s="288"/>
    </row>
    <row r="140" spans="2:8" ht="22.5" customHeight="1" x14ac:dyDescent="0.25">
      <c r="B140" s="288" t="s">
        <v>104</v>
      </c>
      <c r="C140" s="288"/>
      <c r="D140" s="288"/>
      <c r="E140" s="288"/>
      <c r="F140" s="288"/>
      <c r="G140" s="288"/>
      <c r="H140" s="288"/>
    </row>
    <row r="141" spans="2:8" ht="34.5" customHeight="1" x14ac:dyDescent="0.25">
      <c r="B141" s="288" t="s">
        <v>105</v>
      </c>
      <c r="C141" s="288"/>
      <c r="D141" s="288"/>
      <c r="E141" s="288"/>
      <c r="F141" s="288"/>
      <c r="G141" s="288"/>
      <c r="H141" s="288"/>
    </row>
    <row r="142" spans="2:8" x14ac:dyDescent="0.25">
      <c r="B142" s="191" t="s">
        <v>106</v>
      </c>
      <c r="C142" s="190"/>
      <c r="D142" s="190"/>
      <c r="E142" s="190"/>
      <c r="F142" s="190"/>
      <c r="G142" s="190"/>
      <c r="H142" s="190"/>
    </row>
    <row r="143" spans="2:8" x14ac:dyDescent="0.25">
      <c r="B143" s="288" t="s">
        <v>107</v>
      </c>
      <c r="C143" s="288"/>
      <c r="D143" s="288"/>
      <c r="E143" s="288"/>
      <c r="F143" s="288"/>
      <c r="G143" s="288"/>
      <c r="H143" s="288"/>
    </row>
    <row r="144" spans="2:8" ht="23.25" customHeight="1" x14ac:dyDescent="0.25">
      <c r="B144" s="288" t="s">
        <v>108</v>
      </c>
      <c r="C144" s="288"/>
      <c r="D144" s="288"/>
      <c r="E144" s="288"/>
      <c r="F144" s="288"/>
      <c r="G144" s="288"/>
      <c r="H144" s="288"/>
    </row>
    <row r="145" spans="2:8" x14ac:dyDescent="0.25">
      <c r="B145" s="307" t="s">
        <v>109</v>
      </c>
      <c r="C145" s="288"/>
      <c r="D145" s="288"/>
      <c r="E145" s="288"/>
      <c r="F145" s="288"/>
      <c r="G145" s="288"/>
      <c r="H145" s="288"/>
    </row>
    <row r="146" spans="2:8" x14ac:dyDescent="0.25">
      <c r="B146" s="307" t="s">
        <v>110</v>
      </c>
      <c r="C146" s="288"/>
      <c r="D146" s="288"/>
      <c r="E146" s="288"/>
      <c r="F146" s="288"/>
      <c r="G146" s="288"/>
      <c r="H146" s="288"/>
    </row>
    <row r="147" spans="2:8" ht="24.75" customHeight="1" x14ac:dyDescent="0.25">
      <c r="B147" s="288" t="s">
        <v>111</v>
      </c>
      <c r="C147" s="288"/>
      <c r="D147" s="288"/>
      <c r="E147" s="288"/>
      <c r="F147" s="288"/>
      <c r="G147" s="288"/>
      <c r="H147" s="288"/>
    </row>
    <row r="148" spans="2:8" x14ac:dyDescent="0.25">
      <c r="B148" s="288" t="s">
        <v>112</v>
      </c>
      <c r="C148" s="288"/>
      <c r="D148" s="288"/>
      <c r="E148" s="288"/>
      <c r="F148" s="288"/>
      <c r="G148" s="288"/>
      <c r="H148" s="288"/>
    </row>
    <row r="149" spans="2:8" x14ac:dyDescent="0.25">
      <c r="B149" s="288" t="s">
        <v>113</v>
      </c>
      <c r="C149" s="288"/>
      <c r="D149" s="288"/>
      <c r="E149" s="288"/>
      <c r="F149" s="288"/>
      <c r="G149" s="288"/>
      <c r="H149" s="288"/>
    </row>
    <row r="150" spans="2:8" ht="27" customHeight="1" x14ac:dyDescent="0.25">
      <c r="B150" s="288" t="s">
        <v>114</v>
      </c>
      <c r="C150" s="288"/>
      <c r="D150" s="288"/>
      <c r="E150" s="288"/>
      <c r="F150" s="288"/>
      <c r="G150" s="288"/>
      <c r="H150" s="288"/>
    </row>
    <row r="151" spans="2:8" ht="24" customHeight="1" x14ac:dyDescent="0.25">
      <c r="B151" s="288" t="s">
        <v>115</v>
      </c>
      <c r="C151" s="288"/>
      <c r="D151" s="288"/>
      <c r="E151" s="288"/>
      <c r="F151" s="288"/>
      <c r="G151" s="288"/>
      <c r="H151" s="288"/>
    </row>
    <row r="152" spans="2:8" x14ac:dyDescent="0.25">
      <c r="B152" s="193" t="s">
        <v>116</v>
      </c>
      <c r="C152" s="190"/>
      <c r="D152" s="190"/>
      <c r="E152" s="190"/>
      <c r="F152" s="190"/>
      <c r="G152" s="190"/>
      <c r="H152" s="190"/>
    </row>
    <row r="153" spans="2:8" ht="26.25" customHeight="1" x14ac:dyDescent="0.25">
      <c r="B153" s="288" t="s">
        <v>117</v>
      </c>
      <c r="C153" s="288"/>
      <c r="D153" s="288"/>
      <c r="E153" s="288"/>
      <c r="F153" s="288"/>
      <c r="G153" s="288"/>
      <c r="H153" s="288"/>
    </row>
    <row r="154" spans="2:8" x14ac:dyDescent="0.25">
      <c r="B154" s="193" t="s">
        <v>118</v>
      </c>
      <c r="C154" s="190"/>
      <c r="D154" s="190"/>
      <c r="E154" s="190"/>
      <c r="F154" s="190"/>
      <c r="G154" s="190"/>
      <c r="H154" s="190"/>
    </row>
    <row r="155" spans="2:8" ht="26.25" customHeight="1" x14ac:dyDescent="0.25">
      <c r="B155" s="288" t="s">
        <v>119</v>
      </c>
      <c r="C155" s="288"/>
      <c r="D155" s="288"/>
      <c r="E155" s="288"/>
      <c r="F155" s="288"/>
      <c r="G155" s="288"/>
      <c r="H155" s="288"/>
    </row>
    <row r="156" spans="2:8" x14ac:dyDescent="0.25">
      <c r="B156" s="193" t="s">
        <v>120</v>
      </c>
      <c r="C156" s="190"/>
      <c r="D156" s="190"/>
      <c r="E156" s="190"/>
      <c r="F156" s="190"/>
      <c r="G156" s="190"/>
      <c r="H156" s="190"/>
    </row>
    <row r="157" spans="2:8" ht="41.25" customHeight="1" x14ac:dyDescent="0.25">
      <c r="B157" s="288" t="s">
        <v>121</v>
      </c>
      <c r="C157" s="288"/>
      <c r="D157" s="288"/>
      <c r="E157" s="288"/>
      <c r="F157" s="288"/>
      <c r="G157" s="288"/>
      <c r="H157" s="288"/>
    </row>
    <row r="158" spans="2:8" x14ac:dyDescent="0.25">
      <c r="B158" s="193" t="s">
        <v>122</v>
      </c>
      <c r="C158" s="190"/>
      <c r="D158" s="190"/>
      <c r="E158" s="190"/>
      <c r="F158" s="190"/>
      <c r="G158" s="190"/>
      <c r="H158" s="190"/>
    </row>
    <row r="159" spans="2:8" ht="25.5" customHeight="1" x14ac:dyDescent="0.25">
      <c r="B159" s="288" t="s">
        <v>123</v>
      </c>
      <c r="C159" s="288"/>
      <c r="D159" s="288"/>
      <c r="E159" s="288"/>
      <c r="F159" s="288"/>
      <c r="G159" s="288"/>
      <c r="H159" s="288"/>
    </row>
    <row r="160" spans="2:8" x14ac:dyDescent="0.25">
      <c r="B160" s="193" t="s">
        <v>124</v>
      </c>
      <c r="C160" s="190"/>
      <c r="D160" s="190"/>
      <c r="E160" s="190"/>
      <c r="F160" s="190"/>
      <c r="G160" s="190"/>
      <c r="H160" s="190"/>
    </row>
    <row r="161" spans="2:8" x14ac:dyDescent="0.25">
      <c r="B161" s="288" t="s">
        <v>125</v>
      </c>
      <c r="C161" s="288"/>
      <c r="D161" s="288"/>
      <c r="E161" s="288"/>
      <c r="F161" s="288"/>
      <c r="G161" s="288"/>
      <c r="H161" s="288"/>
    </row>
    <row r="162" spans="2:8" x14ac:dyDescent="0.25">
      <c r="B162" s="193" t="s">
        <v>126</v>
      </c>
      <c r="C162" s="190"/>
      <c r="D162" s="190"/>
      <c r="E162" s="190"/>
      <c r="F162" s="190"/>
      <c r="G162" s="190"/>
      <c r="H162" s="190"/>
    </row>
    <row r="163" spans="2:8" ht="51.75" customHeight="1" x14ac:dyDescent="0.25">
      <c r="B163" s="288" t="s">
        <v>127</v>
      </c>
      <c r="C163" s="288"/>
      <c r="D163" s="288"/>
      <c r="E163" s="288"/>
      <c r="F163" s="288"/>
      <c r="G163" s="288"/>
      <c r="H163" s="288"/>
    </row>
    <row r="164" spans="2:8" x14ac:dyDescent="0.25">
      <c r="B164" s="193" t="s">
        <v>128</v>
      </c>
      <c r="C164" s="190"/>
      <c r="D164" s="190"/>
      <c r="E164" s="190"/>
      <c r="F164" s="190"/>
      <c r="G164" s="190"/>
      <c r="H164" s="190"/>
    </row>
    <row r="165" spans="2:8" ht="22.5" customHeight="1" x14ac:dyDescent="0.25">
      <c r="B165" s="288" t="s">
        <v>129</v>
      </c>
      <c r="C165" s="288"/>
      <c r="D165" s="288"/>
      <c r="E165" s="288"/>
      <c r="F165" s="288"/>
      <c r="G165" s="288"/>
      <c r="H165" s="288"/>
    </row>
    <row r="166" spans="2:8" x14ac:dyDescent="0.25">
      <c r="B166" s="193" t="s">
        <v>130</v>
      </c>
      <c r="C166" s="190"/>
      <c r="D166" s="190"/>
      <c r="E166" s="190"/>
      <c r="F166" s="190"/>
      <c r="G166" s="190"/>
      <c r="H166" s="190"/>
    </row>
    <row r="167" spans="2:8" x14ac:dyDescent="0.25">
      <c r="B167" s="288" t="s">
        <v>131</v>
      </c>
      <c r="C167" s="288"/>
      <c r="D167" s="288"/>
      <c r="E167" s="288"/>
      <c r="F167" s="288"/>
      <c r="G167" s="190"/>
      <c r="H167" s="190"/>
    </row>
    <row r="168" spans="2:8" x14ac:dyDescent="0.25">
      <c r="B168" s="288" t="s">
        <v>132</v>
      </c>
      <c r="C168" s="288"/>
      <c r="D168" s="288"/>
      <c r="E168" s="288"/>
      <c r="F168" s="288"/>
      <c r="G168" s="288"/>
      <c r="H168" s="288"/>
    </row>
    <row r="169" spans="2:8" x14ac:dyDescent="0.25">
      <c r="B169" s="288" t="s">
        <v>133</v>
      </c>
      <c r="C169" s="288"/>
      <c r="D169" s="288"/>
      <c r="E169" s="288"/>
      <c r="F169" s="288"/>
      <c r="G169" s="190"/>
      <c r="H169" s="190"/>
    </row>
    <row r="170" spans="2:8" ht="22.5" customHeight="1" x14ac:dyDescent="0.25">
      <c r="B170" s="288" t="s">
        <v>134</v>
      </c>
      <c r="C170" s="288"/>
      <c r="D170" s="288"/>
      <c r="E170" s="288"/>
      <c r="F170" s="288"/>
      <c r="G170" s="288"/>
      <c r="H170" s="288"/>
    </row>
    <row r="171" spans="2:8" x14ac:dyDescent="0.25">
      <c r="B171" s="288" t="s">
        <v>135</v>
      </c>
      <c r="C171" s="288"/>
      <c r="D171" s="288"/>
      <c r="E171" s="288"/>
      <c r="F171" s="288"/>
      <c r="G171" s="288"/>
      <c r="H171" s="288"/>
    </row>
    <row r="172" spans="2:8" x14ac:dyDescent="0.25">
      <c r="B172" s="288" t="s">
        <v>136</v>
      </c>
      <c r="C172" s="288"/>
      <c r="D172" s="288"/>
      <c r="E172" s="288"/>
      <c r="F172" s="288"/>
      <c r="G172" s="288"/>
      <c r="H172" s="288"/>
    </row>
    <row r="173" spans="2:8" x14ac:dyDescent="0.25">
      <c r="B173" s="193" t="s">
        <v>137</v>
      </c>
      <c r="C173" s="190"/>
      <c r="D173" s="190"/>
      <c r="E173" s="190"/>
      <c r="F173" s="190"/>
      <c r="G173" s="190"/>
      <c r="H173" s="190"/>
    </row>
    <row r="174" spans="2:8" ht="22.5" customHeight="1" x14ac:dyDescent="0.25">
      <c r="B174" s="288" t="s">
        <v>138</v>
      </c>
      <c r="C174" s="288"/>
      <c r="D174" s="288"/>
      <c r="E174" s="288"/>
      <c r="F174" s="288"/>
      <c r="G174" s="288"/>
      <c r="H174" s="288"/>
    </row>
    <row r="175" spans="2:8" x14ac:dyDescent="0.25">
      <c r="B175" s="193" t="s">
        <v>139</v>
      </c>
      <c r="C175" s="190"/>
      <c r="D175" s="190"/>
      <c r="E175" s="190"/>
      <c r="F175" s="190"/>
      <c r="G175" s="190"/>
      <c r="H175" s="190"/>
    </row>
    <row r="176" spans="2:8" x14ac:dyDescent="0.25">
      <c r="B176" s="193" t="s">
        <v>140</v>
      </c>
      <c r="C176" s="190"/>
      <c r="D176" s="190"/>
      <c r="E176" s="190"/>
      <c r="F176" s="190"/>
      <c r="G176" s="190"/>
      <c r="H176" s="190"/>
    </row>
    <row r="177" spans="2:8" ht="33" customHeight="1" x14ac:dyDescent="0.25">
      <c r="B177" s="288" t="s">
        <v>141</v>
      </c>
      <c r="C177" s="288"/>
      <c r="D177" s="288"/>
      <c r="E177" s="288"/>
      <c r="F177" s="288"/>
      <c r="G177" s="288"/>
      <c r="H177" s="288"/>
    </row>
    <row r="178" spans="2:8" x14ac:dyDescent="0.25">
      <c r="B178" s="193" t="s">
        <v>142</v>
      </c>
      <c r="C178" s="190"/>
      <c r="D178" s="190"/>
      <c r="E178" s="190"/>
      <c r="F178" s="190"/>
      <c r="G178" s="190"/>
      <c r="H178" s="190"/>
    </row>
    <row r="179" spans="2:8" ht="24.75" customHeight="1" x14ac:dyDescent="0.25">
      <c r="B179" s="288" t="s">
        <v>143</v>
      </c>
      <c r="C179" s="288"/>
      <c r="D179" s="288"/>
      <c r="E179" s="288"/>
      <c r="F179" s="288"/>
      <c r="G179" s="288"/>
      <c r="H179" s="288"/>
    </row>
    <row r="180" spans="2:8" x14ac:dyDescent="0.25">
      <c r="B180" s="193" t="s">
        <v>144</v>
      </c>
      <c r="C180" s="190"/>
      <c r="D180" s="190"/>
      <c r="E180" s="190"/>
      <c r="F180" s="190"/>
      <c r="G180" s="190"/>
      <c r="H180" s="190"/>
    </row>
    <row r="181" spans="2:8" x14ac:dyDescent="0.25">
      <c r="B181" s="288" t="s">
        <v>145</v>
      </c>
      <c r="C181" s="288"/>
      <c r="D181" s="288"/>
      <c r="E181" s="288"/>
      <c r="F181" s="288"/>
      <c r="G181" s="288"/>
      <c r="H181" s="288"/>
    </row>
    <row r="182" spans="2:8" x14ac:dyDescent="0.25">
      <c r="B182" s="193" t="s">
        <v>146</v>
      </c>
      <c r="C182" s="190"/>
      <c r="D182" s="190"/>
      <c r="E182" s="190"/>
      <c r="F182" s="190"/>
      <c r="G182" s="190"/>
      <c r="H182" s="190"/>
    </row>
    <row r="183" spans="2:8" ht="25.5" customHeight="1" x14ac:dyDescent="0.25">
      <c r="B183" s="288" t="s">
        <v>147</v>
      </c>
      <c r="C183" s="288"/>
      <c r="D183" s="288"/>
      <c r="E183" s="288"/>
      <c r="F183" s="288"/>
      <c r="G183" s="288"/>
      <c r="H183" s="288"/>
    </row>
    <row r="184" spans="2:8" ht="24.75" customHeight="1" x14ac:dyDescent="0.25">
      <c r="B184" s="193" t="s">
        <v>148</v>
      </c>
      <c r="C184" s="190"/>
      <c r="D184" s="190"/>
      <c r="E184" s="190"/>
      <c r="F184" s="190"/>
      <c r="G184" s="190"/>
      <c r="H184" s="190"/>
    </row>
    <row r="185" spans="2:8" x14ac:dyDescent="0.25">
      <c r="B185" s="288" t="s">
        <v>149</v>
      </c>
      <c r="C185" s="288"/>
      <c r="D185" s="288"/>
      <c r="E185" s="288"/>
      <c r="F185" s="288"/>
      <c r="G185" s="288"/>
      <c r="H185" s="288"/>
    </row>
    <row r="186" spans="2:8" ht="3" customHeight="1" x14ac:dyDescent="0.25">
      <c r="B186" s="24"/>
      <c r="C186"/>
      <c r="D186"/>
      <c r="E186"/>
      <c r="F186"/>
      <c r="G186"/>
    </row>
    <row r="187" spans="2:8" x14ac:dyDescent="0.25">
      <c r="B187" s="23" t="s">
        <v>150</v>
      </c>
      <c r="C187"/>
      <c r="D187"/>
      <c r="E187"/>
      <c r="F187"/>
      <c r="G187"/>
    </row>
    <row r="188" spans="2:8" x14ac:dyDescent="0.25">
      <c r="B188" s="295" t="s">
        <v>151</v>
      </c>
      <c r="C188" s="295"/>
      <c r="D188" s="295"/>
      <c r="E188" s="295"/>
      <c r="F188" s="295"/>
      <c r="G188" s="295"/>
      <c r="H188" s="295"/>
    </row>
    <row r="189" spans="2:8" x14ac:dyDescent="0.25">
      <c r="B189" s="295"/>
      <c r="C189" s="295"/>
      <c r="D189" s="295"/>
      <c r="E189" s="295"/>
      <c r="F189" s="295"/>
      <c r="G189" s="295"/>
      <c r="H189" s="295"/>
    </row>
    <row r="190" spans="2:8" ht="4.5" customHeight="1" x14ac:dyDescent="0.25">
      <c r="B190" s="295"/>
      <c r="C190" s="295"/>
      <c r="D190" s="295"/>
      <c r="E190" s="295"/>
      <c r="F190" s="295"/>
      <c r="G190" s="295"/>
      <c r="H190" s="295"/>
    </row>
    <row r="191" spans="2:8" x14ac:dyDescent="0.25">
      <c r="B191" s="23" t="s">
        <v>152</v>
      </c>
      <c r="C191"/>
      <c r="D191"/>
      <c r="E191"/>
      <c r="F191"/>
      <c r="G191"/>
    </row>
    <row r="192" spans="2:8" x14ac:dyDescent="0.25">
      <c r="B192" s="295" t="s">
        <v>153</v>
      </c>
      <c r="C192" s="295"/>
      <c r="D192" s="295"/>
      <c r="E192" s="295"/>
      <c r="F192" s="295"/>
      <c r="G192" s="295"/>
      <c r="H192" s="295"/>
    </row>
    <row r="193" spans="2:8" x14ac:dyDescent="0.25">
      <c r="B193" s="295"/>
      <c r="C193" s="295"/>
      <c r="D193" s="295"/>
      <c r="E193" s="295"/>
      <c r="F193" s="295"/>
      <c r="G193" s="295"/>
      <c r="H193" s="295"/>
    </row>
    <row r="194" spans="2:8" x14ac:dyDescent="0.25">
      <c r="B194" s="295"/>
      <c r="C194" s="295"/>
      <c r="D194" s="295"/>
      <c r="E194" s="295"/>
      <c r="F194" s="295"/>
      <c r="G194" s="295"/>
      <c r="H194" s="295"/>
    </row>
    <row r="195" spans="2:8" x14ac:dyDescent="0.25">
      <c r="B195" s="295"/>
      <c r="C195" s="295"/>
      <c r="D195" s="295"/>
      <c r="E195" s="295"/>
      <c r="F195" s="295"/>
      <c r="G195" s="295"/>
      <c r="H195" s="295"/>
    </row>
    <row r="196" spans="2:8" ht="7.5" customHeight="1" x14ac:dyDescent="0.25">
      <c r="B196" s="295"/>
      <c r="C196" s="295"/>
      <c r="D196" s="295"/>
      <c r="E196" s="295"/>
      <c r="F196" s="295"/>
      <c r="G196" s="295"/>
      <c r="H196" s="295"/>
    </row>
    <row r="197" spans="2:8" ht="3" hidden="1" customHeight="1" x14ac:dyDescent="0.25">
      <c r="B197" s="295"/>
      <c r="C197" s="295"/>
      <c r="D197" s="295"/>
      <c r="E197" s="295"/>
      <c r="F197" s="295"/>
      <c r="G197" s="295"/>
      <c r="H197" s="295"/>
    </row>
    <row r="198" spans="2:8" x14ac:dyDescent="0.25">
      <c r="B198" s="23" t="s">
        <v>154</v>
      </c>
      <c r="C198"/>
      <c r="D198"/>
      <c r="E198"/>
      <c r="F198"/>
      <c r="G198"/>
    </row>
    <row r="199" spans="2:8" x14ac:dyDescent="0.25">
      <c r="B199" s="295" t="s">
        <v>155</v>
      </c>
      <c r="C199" s="295"/>
      <c r="D199" s="295"/>
      <c r="E199" s="295"/>
      <c r="F199" s="295"/>
      <c r="G199" s="295"/>
      <c r="H199" s="295"/>
    </row>
    <row r="200" spans="2:8" x14ac:dyDescent="0.25">
      <c r="B200" s="295"/>
      <c r="C200" s="295"/>
      <c r="D200" s="295"/>
      <c r="E200" s="295"/>
      <c r="F200" s="295"/>
      <c r="G200" s="295"/>
      <c r="H200" s="295"/>
    </row>
    <row r="201" spans="2:8" x14ac:dyDescent="0.25">
      <c r="B201" s="295"/>
      <c r="C201" s="295"/>
      <c r="D201" s="295"/>
      <c r="E201" s="295"/>
      <c r="F201" s="295"/>
      <c r="G201" s="295"/>
      <c r="H201" s="295"/>
    </row>
  </sheetData>
  <mergeCells count="63">
    <mergeCell ref="B148:H148"/>
    <mergeCell ref="B149:H149"/>
    <mergeCell ref="B150:H150"/>
    <mergeCell ref="B151:H151"/>
    <mergeCell ref="B153:H153"/>
    <mergeCell ref="B155:H155"/>
    <mergeCell ref="B157:H157"/>
    <mergeCell ref="B183:H183"/>
    <mergeCell ref="B159:H159"/>
    <mergeCell ref="B161:H161"/>
    <mergeCell ref="B163:H163"/>
    <mergeCell ref="B165:H165"/>
    <mergeCell ref="B167:F167"/>
    <mergeCell ref="B145:H145"/>
    <mergeCell ref="B146:H146"/>
    <mergeCell ref="B147:H147"/>
    <mergeCell ref="B136:H136"/>
    <mergeCell ref="B138:H138"/>
    <mergeCell ref="B139:H139"/>
    <mergeCell ref="B140:H140"/>
    <mergeCell ref="B141:H141"/>
    <mergeCell ref="B143:H143"/>
    <mergeCell ref="B144:H144"/>
    <mergeCell ref="D4:G4"/>
    <mergeCell ref="B114:C114"/>
    <mergeCell ref="B125:H126"/>
    <mergeCell ref="B131:H134"/>
    <mergeCell ref="H2:H56"/>
    <mergeCell ref="E5:G5"/>
    <mergeCell ref="D3:E3"/>
    <mergeCell ref="E9:F9"/>
    <mergeCell ref="B116:G116"/>
    <mergeCell ref="B117:H117"/>
    <mergeCell ref="B118:H118"/>
    <mergeCell ref="B119:H119"/>
    <mergeCell ref="B120:H120"/>
    <mergeCell ref="B122:H123"/>
    <mergeCell ref="B129:H129"/>
    <mergeCell ref="E6:F6"/>
    <mergeCell ref="B199:H201"/>
    <mergeCell ref="B188:H190"/>
    <mergeCell ref="B192:H197"/>
    <mergeCell ref="B168:H168"/>
    <mergeCell ref="B169:F169"/>
    <mergeCell ref="B170:H170"/>
    <mergeCell ref="B171:H171"/>
    <mergeCell ref="B172:H172"/>
    <mergeCell ref="B174:H174"/>
    <mergeCell ref="B177:H177"/>
    <mergeCell ref="B179:H179"/>
    <mergeCell ref="B181:H181"/>
    <mergeCell ref="B185:H185"/>
    <mergeCell ref="B128:H128"/>
    <mergeCell ref="D11:G11"/>
    <mergeCell ref="B26:E26"/>
    <mergeCell ref="E16:F16"/>
    <mergeCell ref="E14:F14"/>
    <mergeCell ref="E7:F7"/>
    <mergeCell ref="E8:F8"/>
    <mergeCell ref="B61:G61"/>
    <mergeCell ref="E13:F13"/>
    <mergeCell ref="E12:F12"/>
    <mergeCell ref="E15:F15"/>
  </mergeCells>
  <pageMargins left="0.11811023622047245" right="0.11811023622047245" top="0.19685039370078741" bottom="0.19685039370078741" header="0" footer="0"/>
  <pageSetup paperSize="9" fitToHeight="0" orientation="portrait" r:id="rId1"/>
  <rowBreaks count="2" manualBreakCount="2">
    <brk id="59" max="16383" man="1"/>
    <brk id="113" max="16383" man="1"/>
  </rowBreaks>
  <ignoredErrors>
    <ignoredError sqref="F3" unlockedFormula="1"/>
  </ignoredError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'kit raccord'!$A$39:$A$44</xm:f>
          </x14:formula1>
          <xm:sqref>B29</xm:sqref>
        </x14:dataValidation>
        <x14:dataValidation type="list" allowBlank="1" showInputMessage="1" showErrorMessage="1">
          <x14:formula1>
            <xm:f>'kit raccord'!$A$45:$A$47</xm:f>
          </x14:formula1>
          <xm:sqref>B30</xm:sqref>
        </x14:dataValidation>
        <x14:dataValidation type="list" allowBlank="1" showInputMessage="1" showErrorMessage="1">
          <x14:formula1>
            <xm:f>'kit raccord'!$A$3:$A$39</xm:f>
          </x14:formula1>
          <xm:sqref>B28</xm:sqref>
        </x14:dataValidation>
        <x14:dataValidation type="list" allowBlank="1" showInputMessage="1" showErrorMessage="1">
          <x14:formula1>
            <xm:f>Ballon!$A$2:$A$12</xm:f>
          </x14:formula1>
          <xm:sqref>B25</xm:sqref>
        </x14:dataValidation>
        <x14:dataValidation type="list" allowBlank="1" showInputMessage="1" showErrorMessage="1">
          <x14:formula1>
            <xm:f>'liste thermostat'!$A$4:$A$23</xm:f>
          </x14:formula1>
          <xm:sqref>B27</xm:sqref>
        </x14:dataValidation>
        <x14:dataValidation type="list" allowBlank="1" showInputMessage="1" showErrorMessage="1">
          <x14:formula1>
            <xm:f>chaudieres!$A$2:$A$57</xm:f>
          </x14:formula1>
          <xm:sqref>B20</xm:sqref>
        </x14:dataValidation>
        <x14:dataValidation type="list" allowBlank="1" showInputMessage="1" showErrorMessage="1">
          <x14:formula1>
            <xm:f>DIVERS!$F$7:$F$8</xm:f>
          </x14:formula1>
          <xm:sqref>E10</xm:sqref>
        </x14:dataValidation>
        <x14:dataValidation type="list" allowBlank="1" showInputMessage="1" showErrorMessage="1">
          <x14:formula1>
            <xm:f>DIVERS!$A$23:$A$25</xm:f>
          </x14:formula1>
          <xm:sqref>B13</xm:sqref>
        </x14:dataValidation>
        <x14:dataValidation type="list" allowBlank="1" showInputMessage="1" showErrorMessage="1">
          <x14:formula1>
            <xm:f>'kit raccord'!$G$3:$G$10</xm:f>
          </x14:formula1>
          <xm:sqref>F69</xm:sqref>
        </x14:dataValidation>
        <x14:dataValidation type="list" allowBlank="1" showInputMessage="1" showErrorMessage="1">
          <x14:formula1>
            <xm:f>'kit raccord'!$A$48:$A$51</xm:f>
          </x14:formula1>
          <xm:sqref>B47:B48</xm:sqref>
        </x14:dataValidation>
        <x14:dataValidation type="list" allowBlank="1" showInputMessage="1" showErrorMessage="1">
          <x14:formula1>
            <xm:f>'kit raccord'!$A$52:$A$56</xm:f>
          </x14:formula1>
          <xm:sqref>B34:B35</xm:sqref>
        </x14:dataValidation>
        <x14:dataValidation type="list" allowBlank="1" showInputMessage="1" showErrorMessage="1">
          <x14:formula1>
            <xm:f>'kit raccord'!$A$57:$A$58</xm:f>
          </x14:formula1>
          <xm:sqref>F74</xm:sqref>
        </x14:dataValidation>
        <x14:dataValidation type="list" allowBlank="1" showInputMessage="1" showErrorMessage="1">
          <x14:formula1>
            <xm:f>DIVERS!$G$9:$G$31</xm:f>
          </x14:formula1>
          <xm:sqref>F10</xm:sqref>
        </x14:dataValidation>
        <x14:dataValidation type="list" allowBlank="1" showInputMessage="1" showErrorMessage="1">
          <x14:formula1>
            <xm:f>'kit raccord'!$A$60:$A$62</xm:f>
          </x14:formula1>
          <xm:sqref>B43:B44</xm:sqref>
        </x14:dataValidation>
        <x14:dataValidation type="list" allowBlank="1" showInputMessage="1" showErrorMessage="1">
          <x14:formula1>
            <xm:f>DIVERS!$H$7:$H$14</xm:f>
          </x14:formula1>
          <xm:sqref>E39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N118"/>
  <sheetViews>
    <sheetView tabSelected="1" zoomScaleNormal="100" zoomScalePageLayoutView="131" workbookViewId="0">
      <selection activeCell="J14" sqref="J14"/>
    </sheetView>
  </sheetViews>
  <sheetFormatPr baseColWidth="10" defaultColWidth="10.7109375" defaultRowHeight="15" x14ac:dyDescent="0.25"/>
  <cols>
    <col min="1" max="1" width="2.42578125" style="1" customWidth="1"/>
    <col min="2" max="2" width="40.140625" style="1" customWidth="1"/>
    <col min="3" max="3" width="14.42578125" style="199" customWidth="1"/>
    <col min="4" max="4" width="9.42578125" style="1" customWidth="1"/>
    <col min="5" max="6" width="14.42578125" style="1" customWidth="1"/>
    <col min="7" max="7" width="2.140625" style="1" customWidth="1"/>
    <col min="8" max="9" width="2.7109375" customWidth="1"/>
    <col min="10" max="10" width="38.28515625" customWidth="1"/>
    <col min="11" max="11" width="12.7109375" customWidth="1"/>
    <col min="12" max="12" width="16" customWidth="1"/>
    <col min="13" max="13" width="11.42578125" customWidth="1"/>
  </cols>
  <sheetData>
    <row r="1" spans="1:14" ht="15.75" thickBot="1" x14ac:dyDescent="0.3"/>
    <row r="2" spans="1:14" ht="18" x14ac:dyDescent="0.25">
      <c r="D2" s="111"/>
      <c r="E2" s="112" t="s">
        <v>156</v>
      </c>
      <c r="F2" s="113"/>
      <c r="G2" s="114"/>
      <c r="H2" s="300" t="s">
        <v>1</v>
      </c>
    </row>
    <row r="3" spans="1:14" ht="15.75" thickBot="1" x14ac:dyDescent="0.3">
      <c r="D3" s="308" t="str">
        <f>DEVIS!D3</f>
        <v>N°</v>
      </c>
      <c r="E3" s="309"/>
      <c r="F3" s="115">
        <f ca="1">TODAY()</f>
        <v>43286</v>
      </c>
      <c r="G3" s="116"/>
      <c r="H3" s="300"/>
      <c r="M3" s="66"/>
      <c r="N3" s="66"/>
    </row>
    <row r="4" spans="1:14" ht="15.75" thickBot="1" x14ac:dyDescent="0.3">
      <c r="D4" s="296" t="s">
        <v>3</v>
      </c>
      <c r="E4" s="297"/>
      <c r="F4" s="297"/>
      <c r="G4" s="298"/>
      <c r="H4" s="300"/>
      <c r="M4" s="34"/>
      <c r="N4" s="5"/>
    </row>
    <row r="5" spans="1:14" x14ac:dyDescent="0.25">
      <c r="B5" s="2" t="s">
        <v>157</v>
      </c>
      <c r="D5" s="149" t="s">
        <v>5</v>
      </c>
      <c r="E5" s="286">
        <f>DEVIS!E5</f>
        <v>0</v>
      </c>
      <c r="F5" s="286"/>
      <c r="G5" s="310"/>
      <c r="H5" s="300"/>
      <c r="M5" s="34"/>
      <c r="N5" s="5"/>
    </row>
    <row r="6" spans="1:14" ht="15" customHeight="1" x14ac:dyDescent="0.25">
      <c r="B6" s="2" t="s">
        <v>157</v>
      </c>
      <c r="D6" s="117" t="s">
        <v>7</v>
      </c>
      <c r="E6" s="156" t="str">
        <f>DEVIS!E6</f>
        <v xml:space="preserve"> </v>
      </c>
      <c r="F6" s="156"/>
      <c r="G6" s="157"/>
      <c r="H6" s="300"/>
      <c r="M6" s="34"/>
      <c r="N6" s="5"/>
    </row>
    <row r="7" spans="1:14" x14ac:dyDescent="0.25">
      <c r="B7" s="2" t="s">
        <v>157</v>
      </c>
      <c r="D7" s="117" t="s">
        <v>10</v>
      </c>
      <c r="E7" s="156" t="str">
        <f>DEVIS!E7</f>
        <v xml:space="preserve"> </v>
      </c>
      <c r="F7" s="156"/>
      <c r="G7" s="157"/>
      <c r="H7" s="300"/>
      <c r="M7" s="55"/>
      <c r="N7" s="54"/>
    </row>
    <row r="8" spans="1:14" x14ac:dyDescent="0.25">
      <c r="B8" s="2" t="s">
        <v>157</v>
      </c>
      <c r="D8" s="117" t="s">
        <v>12</v>
      </c>
      <c r="E8" s="285" t="str">
        <f>DEVIS!E8</f>
        <v xml:space="preserve"> </v>
      </c>
      <c r="F8" s="285"/>
      <c r="G8" s="157"/>
      <c r="H8" s="300"/>
    </row>
    <row r="9" spans="1:14" ht="15.75" thickBot="1" x14ac:dyDescent="0.3">
      <c r="B9" s="2" t="s">
        <v>157</v>
      </c>
      <c r="D9" s="117" t="s">
        <v>14</v>
      </c>
      <c r="E9" s="287">
        <f>DEVIS!E9</f>
        <v>0</v>
      </c>
      <c r="F9" s="287"/>
      <c r="G9" s="188"/>
      <c r="H9" s="300"/>
    </row>
    <row r="10" spans="1:14" x14ac:dyDescent="0.25">
      <c r="B10" s="2" t="s">
        <v>157</v>
      </c>
      <c r="D10" s="182"/>
      <c r="E10" s="302"/>
      <c r="F10" s="302"/>
      <c r="G10" s="302"/>
      <c r="H10" s="300"/>
    </row>
    <row r="11" spans="1:14" x14ac:dyDescent="0.25">
      <c r="B11" s="2" t="s">
        <v>157</v>
      </c>
      <c r="D11" s="183"/>
      <c r="E11" s="183"/>
      <c r="F11" s="183"/>
      <c r="G11" s="183"/>
      <c r="H11" s="300"/>
    </row>
    <row r="12" spans="1:14" ht="15.75" thickBot="1" x14ac:dyDescent="0.3">
      <c r="D12" s="184"/>
      <c r="E12" s="156"/>
      <c r="F12" s="156"/>
      <c r="G12" s="156"/>
      <c r="H12" s="300"/>
    </row>
    <row r="13" spans="1:14" ht="15" customHeight="1" x14ac:dyDescent="0.25">
      <c r="A13"/>
      <c r="B13" s="6" t="s">
        <v>24</v>
      </c>
      <c r="C13" s="200" t="s">
        <v>25</v>
      </c>
      <c r="D13" s="11" t="s">
        <v>26</v>
      </c>
      <c r="E13" s="29" t="s">
        <v>27</v>
      </c>
      <c r="F13" s="185" t="s">
        <v>28</v>
      </c>
      <c r="G13" s="7"/>
      <c r="H13" s="300"/>
    </row>
    <row r="14" spans="1:14" x14ac:dyDescent="0.25">
      <c r="A14"/>
      <c r="B14" s="8" t="s">
        <v>158</v>
      </c>
      <c r="C14" s="181" t="s">
        <v>159</v>
      </c>
      <c r="D14" s="122">
        <v>0</v>
      </c>
      <c r="E14" s="123">
        <v>33</v>
      </c>
      <c r="F14" s="124">
        <f t="shared" ref="F14:F28" si="0">E14*D14</f>
        <v>0</v>
      </c>
      <c r="G14" s="37"/>
      <c r="H14" s="300"/>
    </row>
    <row r="15" spans="1:14" x14ac:dyDescent="0.25">
      <c r="A15"/>
      <c r="B15" s="8" t="s">
        <v>160</v>
      </c>
      <c r="C15" s="181" t="s">
        <v>161</v>
      </c>
      <c r="D15" s="122">
        <v>0</v>
      </c>
      <c r="E15" s="123">
        <v>24</v>
      </c>
      <c r="F15" s="124">
        <f t="shared" si="0"/>
        <v>0</v>
      </c>
      <c r="G15" s="37"/>
      <c r="H15" s="300"/>
    </row>
    <row r="16" spans="1:14" x14ac:dyDescent="0.25">
      <c r="A16"/>
      <c r="B16" s="8" t="s">
        <v>162</v>
      </c>
      <c r="C16" s="181" t="s">
        <v>163</v>
      </c>
      <c r="D16" s="122">
        <v>0</v>
      </c>
      <c r="E16" s="123">
        <v>41</v>
      </c>
      <c r="F16" s="124">
        <f t="shared" si="0"/>
        <v>0</v>
      </c>
      <c r="G16" s="37"/>
      <c r="H16" s="300"/>
      <c r="I16">
        <v>1</v>
      </c>
    </row>
    <row r="17" spans="1:9" x14ac:dyDescent="0.25">
      <c r="A17"/>
      <c r="B17" s="275">
        <v>1</v>
      </c>
      <c r="C17" s="276" t="s">
        <v>164</v>
      </c>
      <c r="D17" s="122">
        <v>0</v>
      </c>
      <c r="E17" s="277">
        <v>68</v>
      </c>
      <c r="F17" s="279">
        <v>256</v>
      </c>
      <c r="G17" s="280"/>
      <c r="H17" s="300"/>
      <c r="I17">
        <v>2</v>
      </c>
    </row>
    <row r="18" spans="1:9" x14ac:dyDescent="0.25">
      <c r="A18"/>
      <c r="B18" s="275" t="s">
        <v>165</v>
      </c>
      <c r="C18" s="276" t="s">
        <v>166</v>
      </c>
      <c r="D18" s="122">
        <v>0</v>
      </c>
      <c r="E18" s="277">
        <v>101</v>
      </c>
      <c r="F18" s="279">
        <f t="shared" si="0"/>
        <v>0</v>
      </c>
      <c r="G18" s="280"/>
      <c r="H18" s="300"/>
    </row>
    <row r="19" spans="1:9" x14ac:dyDescent="0.25">
      <c r="A19"/>
      <c r="B19" s="275" t="s">
        <v>167</v>
      </c>
      <c r="C19" s="276" t="s">
        <v>168</v>
      </c>
      <c r="D19" s="122">
        <v>0</v>
      </c>
      <c r="E19" s="277">
        <v>56</v>
      </c>
      <c r="F19" s="279">
        <f t="shared" si="0"/>
        <v>0</v>
      </c>
      <c r="G19" s="280"/>
      <c r="H19" s="300"/>
    </row>
    <row r="20" spans="1:9" x14ac:dyDescent="0.25">
      <c r="A20"/>
      <c r="B20" s="275" t="s">
        <v>169</v>
      </c>
      <c r="C20" s="276" t="s">
        <v>170</v>
      </c>
      <c r="D20" s="122">
        <v>0</v>
      </c>
      <c r="E20" s="277">
        <v>56</v>
      </c>
      <c r="F20" s="279">
        <f>E20*D20</f>
        <v>0</v>
      </c>
      <c r="G20" s="280"/>
      <c r="H20" s="300"/>
    </row>
    <row r="21" spans="1:9" x14ac:dyDescent="0.25">
      <c r="A21"/>
      <c r="B21" s="275" t="s">
        <v>171</v>
      </c>
      <c r="C21" s="276" t="s">
        <v>172</v>
      </c>
      <c r="D21" s="122">
        <v>0</v>
      </c>
      <c r="E21" s="277">
        <v>56</v>
      </c>
      <c r="F21" s="279">
        <f t="shared" si="0"/>
        <v>0</v>
      </c>
      <c r="G21" s="280"/>
      <c r="H21" s="300"/>
    </row>
    <row r="22" spans="1:9" x14ac:dyDescent="0.25">
      <c r="A22"/>
      <c r="B22" s="278" t="s">
        <v>173</v>
      </c>
      <c r="C22" s="276" t="s">
        <v>174</v>
      </c>
      <c r="D22" s="122">
        <v>0</v>
      </c>
      <c r="E22" s="277">
        <v>88</v>
      </c>
      <c r="F22" s="279">
        <f t="shared" si="0"/>
        <v>0</v>
      </c>
      <c r="G22" s="280"/>
      <c r="H22" s="300"/>
    </row>
    <row r="23" spans="1:9" x14ac:dyDescent="0.25">
      <c r="A23"/>
      <c r="B23" s="278" t="s">
        <v>175</v>
      </c>
      <c r="C23" s="276" t="s">
        <v>176</v>
      </c>
      <c r="D23" s="122">
        <v>0</v>
      </c>
      <c r="E23" s="277">
        <v>94</v>
      </c>
      <c r="F23" s="279">
        <f t="shared" si="0"/>
        <v>0</v>
      </c>
      <c r="G23" s="280"/>
      <c r="H23" s="300"/>
    </row>
    <row r="24" spans="1:9" x14ac:dyDescent="0.25">
      <c r="A24"/>
      <c r="B24" s="275" t="s">
        <v>177</v>
      </c>
      <c r="C24" s="276" t="s">
        <v>178</v>
      </c>
      <c r="D24" s="122">
        <v>0</v>
      </c>
      <c r="E24" s="277">
        <v>122</v>
      </c>
      <c r="F24" s="279">
        <f t="shared" si="0"/>
        <v>0</v>
      </c>
      <c r="G24" s="280"/>
      <c r="H24" s="74"/>
    </row>
    <row r="25" spans="1:9" x14ac:dyDescent="0.25">
      <c r="A25"/>
      <c r="B25" s="275" t="s">
        <v>179</v>
      </c>
      <c r="C25" s="276" t="s">
        <v>180</v>
      </c>
      <c r="D25" s="122">
        <v>0</v>
      </c>
      <c r="E25" s="277">
        <v>122</v>
      </c>
      <c r="F25" s="279">
        <f>E25*D25</f>
        <v>0</v>
      </c>
      <c r="G25" s="280"/>
    </row>
    <row r="26" spans="1:9" x14ac:dyDescent="0.25">
      <c r="A26"/>
      <c r="B26" s="275" t="s">
        <v>181</v>
      </c>
      <c r="C26" s="276" t="s">
        <v>182</v>
      </c>
      <c r="D26" s="122">
        <v>0</v>
      </c>
      <c r="E26" s="277">
        <v>122</v>
      </c>
      <c r="F26" s="279">
        <f>E26*D26</f>
        <v>0</v>
      </c>
      <c r="G26" s="280"/>
    </row>
    <row r="27" spans="1:9" x14ac:dyDescent="0.25">
      <c r="A27"/>
      <c r="B27" s="275" t="s">
        <v>183</v>
      </c>
      <c r="C27" s="276" t="s">
        <v>184</v>
      </c>
      <c r="D27" s="122">
        <v>0</v>
      </c>
      <c r="E27" s="277">
        <v>122</v>
      </c>
      <c r="F27" s="279">
        <f t="shared" si="0"/>
        <v>0</v>
      </c>
      <c r="G27" s="280"/>
    </row>
    <row r="28" spans="1:9" x14ac:dyDescent="0.25">
      <c r="A28"/>
      <c r="B28" s="275" t="s">
        <v>185</v>
      </c>
      <c r="C28" s="276" t="s">
        <v>186</v>
      </c>
      <c r="D28" s="122">
        <v>0</v>
      </c>
      <c r="E28" s="277">
        <v>8.1</v>
      </c>
      <c r="F28" s="279">
        <f t="shared" si="0"/>
        <v>0</v>
      </c>
      <c r="G28" s="280"/>
    </row>
    <row r="29" spans="1:9" x14ac:dyDescent="0.25">
      <c r="A29"/>
      <c r="B29" s="275"/>
      <c r="C29" s="276"/>
      <c r="D29" s="122">
        <v>0</v>
      </c>
      <c r="E29" s="277"/>
      <c r="F29" s="279"/>
      <c r="G29" s="280"/>
    </row>
    <row r="30" spans="1:9" x14ac:dyDescent="0.25">
      <c r="A30"/>
      <c r="B30" s="275" t="s">
        <v>187</v>
      </c>
      <c r="C30" s="276" t="s">
        <v>188</v>
      </c>
      <c r="D30" s="122">
        <v>0</v>
      </c>
      <c r="E30" s="277">
        <v>89</v>
      </c>
      <c r="F30" s="279">
        <f t="shared" ref="F30:F42" si="1">E30*D30</f>
        <v>0</v>
      </c>
      <c r="G30" s="280"/>
    </row>
    <row r="31" spans="1:9" x14ac:dyDescent="0.25">
      <c r="A31"/>
      <c r="B31" s="275" t="s">
        <v>189</v>
      </c>
      <c r="C31" s="276" t="s">
        <v>190</v>
      </c>
      <c r="D31" s="122">
        <v>0</v>
      </c>
      <c r="E31" s="277">
        <v>24</v>
      </c>
      <c r="F31" s="279">
        <f t="shared" si="1"/>
        <v>0</v>
      </c>
      <c r="G31" s="280"/>
    </row>
    <row r="32" spans="1:9" x14ac:dyDescent="0.25">
      <c r="A32"/>
      <c r="B32" s="275" t="s">
        <v>191</v>
      </c>
      <c r="C32" s="276" t="s">
        <v>192</v>
      </c>
      <c r="D32" s="122">
        <v>0</v>
      </c>
      <c r="E32" s="277">
        <v>79</v>
      </c>
      <c r="F32" s="279">
        <f t="shared" si="1"/>
        <v>0</v>
      </c>
      <c r="G32" s="280"/>
    </row>
    <row r="33" spans="1:7" x14ac:dyDescent="0.25">
      <c r="A33"/>
      <c r="B33" s="275" t="s">
        <v>193</v>
      </c>
      <c r="C33" s="276" t="s">
        <v>194</v>
      </c>
      <c r="D33" s="122">
        <v>0</v>
      </c>
      <c r="E33" s="277">
        <v>43</v>
      </c>
      <c r="F33" s="279">
        <f t="shared" si="1"/>
        <v>0</v>
      </c>
      <c r="G33" s="280"/>
    </row>
    <row r="34" spans="1:7" x14ac:dyDescent="0.25">
      <c r="A34"/>
      <c r="B34" s="275" t="s">
        <v>195</v>
      </c>
      <c r="C34" s="276" t="s">
        <v>196</v>
      </c>
      <c r="D34" s="122">
        <v>0</v>
      </c>
      <c r="E34" s="277">
        <v>68</v>
      </c>
      <c r="F34" s="279">
        <f t="shared" si="1"/>
        <v>0</v>
      </c>
      <c r="G34" s="280"/>
    </row>
    <row r="35" spans="1:7" x14ac:dyDescent="0.25">
      <c r="A35"/>
      <c r="B35" s="8" t="s">
        <v>197</v>
      </c>
      <c r="C35" s="181" t="s">
        <v>198</v>
      </c>
      <c r="D35" s="122">
        <v>0</v>
      </c>
      <c r="E35" s="123">
        <v>122</v>
      </c>
      <c r="F35" s="124">
        <f t="shared" si="1"/>
        <v>0</v>
      </c>
      <c r="G35" s="37"/>
    </row>
    <row r="36" spans="1:7" x14ac:dyDescent="0.25">
      <c r="A36"/>
      <c r="B36" s="8" t="s">
        <v>199</v>
      </c>
      <c r="C36" s="181" t="s">
        <v>200</v>
      </c>
      <c r="D36" s="122">
        <v>0</v>
      </c>
      <c r="E36" s="123">
        <v>55</v>
      </c>
      <c r="F36" s="124">
        <f t="shared" si="1"/>
        <v>0</v>
      </c>
      <c r="G36" s="37"/>
    </row>
    <row r="37" spans="1:7" x14ac:dyDescent="0.25">
      <c r="A37"/>
      <c r="B37" s="8" t="s">
        <v>201</v>
      </c>
      <c r="C37" s="181" t="s">
        <v>202</v>
      </c>
      <c r="D37" s="122">
        <v>0</v>
      </c>
      <c r="E37" s="123">
        <v>57</v>
      </c>
      <c r="F37" s="124">
        <f>E37*D37</f>
        <v>0</v>
      </c>
      <c r="G37" s="37"/>
    </row>
    <row r="38" spans="1:7" x14ac:dyDescent="0.25">
      <c r="A38"/>
      <c r="B38" s="8" t="s">
        <v>203</v>
      </c>
      <c r="C38" s="181" t="s">
        <v>204</v>
      </c>
      <c r="D38" s="122">
        <v>0</v>
      </c>
      <c r="E38" s="123">
        <v>111</v>
      </c>
      <c r="F38" s="124">
        <f t="shared" si="1"/>
        <v>0</v>
      </c>
      <c r="G38" s="37"/>
    </row>
    <row r="39" spans="1:7" x14ac:dyDescent="0.25">
      <c r="A39"/>
      <c r="B39" s="170" t="s">
        <v>205</v>
      </c>
      <c r="C39" s="181" t="s">
        <v>206</v>
      </c>
      <c r="D39" s="122">
        <v>0</v>
      </c>
      <c r="E39" s="123">
        <v>131</v>
      </c>
      <c r="F39" s="124">
        <f t="shared" si="1"/>
        <v>0</v>
      </c>
      <c r="G39" s="37"/>
    </row>
    <row r="40" spans="1:7" x14ac:dyDescent="0.25">
      <c r="A40"/>
      <c r="B40" s="170" t="s">
        <v>207</v>
      </c>
      <c r="C40" s="181" t="s">
        <v>208</v>
      </c>
      <c r="D40" s="122">
        <v>0</v>
      </c>
      <c r="E40" s="123">
        <v>140</v>
      </c>
      <c r="F40" s="124">
        <f t="shared" si="1"/>
        <v>0</v>
      </c>
      <c r="G40" s="37"/>
    </row>
    <row r="41" spans="1:7" x14ac:dyDescent="0.25">
      <c r="A41"/>
      <c r="B41" s="8" t="s">
        <v>209</v>
      </c>
      <c r="C41" s="181" t="s">
        <v>210</v>
      </c>
      <c r="D41" s="122">
        <v>0</v>
      </c>
      <c r="E41" s="123">
        <v>82</v>
      </c>
      <c r="F41" s="124">
        <f t="shared" si="1"/>
        <v>0</v>
      </c>
      <c r="G41" s="37"/>
    </row>
    <row r="42" spans="1:7" x14ac:dyDescent="0.25">
      <c r="A42"/>
      <c r="B42" s="8" t="s">
        <v>211</v>
      </c>
      <c r="C42" s="181" t="s">
        <v>212</v>
      </c>
      <c r="D42" s="122">
        <v>0</v>
      </c>
      <c r="E42" s="123">
        <v>9.9</v>
      </c>
      <c r="F42" s="124">
        <f t="shared" si="1"/>
        <v>0</v>
      </c>
      <c r="G42" s="37"/>
    </row>
    <row r="43" spans="1:7" x14ac:dyDescent="0.25">
      <c r="A43"/>
      <c r="B43" s="8"/>
      <c r="C43" s="181"/>
      <c r="D43" s="122"/>
      <c r="E43" s="123"/>
      <c r="F43" s="124"/>
      <c r="G43" s="37"/>
    </row>
    <row r="44" spans="1:7" x14ac:dyDescent="0.25">
      <c r="A44"/>
      <c r="B44" s="8" t="s">
        <v>213</v>
      </c>
      <c r="C44" s="181" t="s">
        <v>214</v>
      </c>
      <c r="D44" s="122">
        <v>0</v>
      </c>
      <c r="E44" s="123">
        <v>26</v>
      </c>
      <c r="F44" s="124">
        <f>E44*D44</f>
        <v>0</v>
      </c>
      <c r="G44" s="37"/>
    </row>
    <row r="45" spans="1:7" x14ac:dyDescent="0.25">
      <c r="A45"/>
      <c r="B45" s="8" t="s">
        <v>215</v>
      </c>
      <c r="C45" s="181" t="s">
        <v>216</v>
      </c>
      <c r="D45" s="122">
        <v>0</v>
      </c>
      <c r="E45" s="123">
        <v>26</v>
      </c>
      <c r="F45" s="124">
        <f>E45*D45</f>
        <v>0</v>
      </c>
      <c r="G45" s="37"/>
    </row>
    <row r="46" spans="1:7" x14ac:dyDescent="0.25">
      <c r="A46"/>
      <c r="B46" s="8"/>
      <c r="C46" s="181"/>
      <c r="D46" s="122"/>
      <c r="E46" s="123"/>
      <c r="F46" s="124"/>
      <c r="G46" s="37"/>
    </row>
    <row r="47" spans="1:7" x14ac:dyDescent="0.25">
      <c r="A47"/>
      <c r="B47" s="240" t="s">
        <v>217</v>
      </c>
      <c r="C47" s="202" t="s">
        <v>218</v>
      </c>
      <c r="D47" s="241">
        <v>0</v>
      </c>
      <c r="E47" s="203">
        <v>10</v>
      </c>
      <c r="F47" s="242">
        <f t="shared" ref="F47:F59" si="2">E47*D47</f>
        <v>0</v>
      </c>
      <c r="G47" s="243"/>
    </row>
    <row r="48" spans="1:7" x14ac:dyDescent="0.25">
      <c r="A48"/>
      <c r="B48" s="240" t="s">
        <v>219</v>
      </c>
      <c r="C48" s="202" t="s">
        <v>220</v>
      </c>
      <c r="D48" s="241">
        <v>0</v>
      </c>
      <c r="E48" s="203">
        <v>13</v>
      </c>
      <c r="F48" s="242">
        <f t="shared" si="2"/>
        <v>0</v>
      </c>
      <c r="G48" s="243"/>
    </row>
    <row r="49" spans="1:7" x14ac:dyDescent="0.25">
      <c r="A49"/>
      <c r="B49" s="240" t="s">
        <v>221</v>
      </c>
      <c r="C49" s="202" t="s">
        <v>222</v>
      </c>
      <c r="D49" s="241">
        <v>0</v>
      </c>
      <c r="E49" s="203">
        <v>17</v>
      </c>
      <c r="F49" s="242">
        <f t="shared" si="2"/>
        <v>0</v>
      </c>
      <c r="G49" s="243"/>
    </row>
    <row r="50" spans="1:7" x14ac:dyDescent="0.25">
      <c r="A50"/>
      <c r="B50" s="240" t="s">
        <v>223</v>
      </c>
      <c r="C50" s="202" t="s">
        <v>224</v>
      </c>
      <c r="D50" s="241">
        <v>0</v>
      </c>
      <c r="E50" s="203">
        <v>12</v>
      </c>
      <c r="F50" s="242">
        <f t="shared" si="2"/>
        <v>0</v>
      </c>
      <c r="G50" s="243"/>
    </row>
    <row r="51" spans="1:7" x14ac:dyDescent="0.25">
      <c r="A51"/>
      <c r="B51" s="240" t="s">
        <v>225</v>
      </c>
      <c r="C51" s="202" t="s">
        <v>226</v>
      </c>
      <c r="D51" s="241">
        <v>0</v>
      </c>
      <c r="E51" s="203">
        <v>12</v>
      </c>
      <c r="F51" s="242">
        <f t="shared" si="2"/>
        <v>0</v>
      </c>
      <c r="G51" s="243"/>
    </row>
    <row r="52" spans="1:7" x14ac:dyDescent="0.25">
      <c r="A52"/>
      <c r="B52" s="240" t="s">
        <v>227</v>
      </c>
      <c r="C52" s="202" t="s">
        <v>228</v>
      </c>
      <c r="D52" s="241">
        <v>0</v>
      </c>
      <c r="E52" s="203">
        <v>5</v>
      </c>
      <c r="F52" s="242">
        <f t="shared" si="2"/>
        <v>0</v>
      </c>
      <c r="G52" s="243"/>
    </row>
    <row r="53" spans="1:7" x14ac:dyDescent="0.25">
      <c r="A53"/>
      <c r="B53" s="8" t="s">
        <v>229</v>
      </c>
      <c r="C53" s="181" t="s">
        <v>230</v>
      </c>
      <c r="D53" s="122">
        <v>0</v>
      </c>
      <c r="E53" s="123">
        <v>32.799999999999997</v>
      </c>
      <c r="F53" s="124">
        <f t="shared" si="2"/>
        <v>0</v>
      </c>
      <c r="G53" s="37"/>
    </row>
    <row r="54" spans="1:7" x14ac:dyDescent="0.25">
      <c r="A54"/>
      <c r="B54" s="8" t="s">
        <v>231</v>
      </c>
      <c r="C54" s="181" t="s">
        <v>232</v>
      </c>
      <c r="D54" s="122">
        <v>0</v>
      </c>
      <c r="E54" s="123">
        <v>25</v>
      </c>
      <c r="F54" s="124">
        <f t="shared" si="2"/>
        <v>0</v>
      </c>
      <c r="G54" s="37"/>
    </row>
    <row r="55" spans="1:7" x14ac:dyDescent="0.25">
      <c r="A55"/>
      <c r="B55" s="8" t="s">
        <v>233</v>
      </c>
      <c r="C55" s="181" t="s">
        <v>234</v>
      </c>
      <c r="D55" s="122">
        <v>0</v>
      </c>
      <c r="E55" s="123">
        <v>120</v>
      </c>
      <c r="F55" s="124">
        <f t="shared" si="2"/>
        <v>0</v>
      </c>
      <c r="G55" s="37"/>
    </row>
    <row r="56" spans="1:7" x14ac:dyDescent="0.25">
      <c r="A56"/>
      <c r="B56" s="8" t="s">
        <v>235</v>
      </c>
      <c r="C56" s="181" t="s">
        <v>236</v>
      </c>
      <c r="D56" s="122">
        <v>0</v>
      </c>
      <c r="E56" s="123">
        <v>41</v>
      </c>
      <c r="F56" s="124">
        <f t="shared" si="2"/>
        <v>0</v>
      </c>
      <c r="G56" s="37"/>
    </row>
    <row r="57" spans="1:7" x14ac:dyDescent="0.25">
      <c r="A57"/>
      <c r="B57" s="8" t="s">
        <v>237</v>
      </c>
      <c r="C57" s="181" t="s">
        <v>238</v>
      </c>
      <c r="D57" s="122">
        <v>0</v>
      </c>
      <c r="E57" s="123">
        <v>41</v>
      </c>
      <c r="F57" s="124">
        <f t="shared" si="2"/>
        <v>0</v>
      </c>
      <c r="G57" s="37"/>
    </row>
    <row r="58" spans="1:7" x14ac:dyDescent="0.25">
      <c r="A58"/>
      <c r="B58" s="8" t="s">
        <v>239</v>
      </c>
      <c r="C58" s="181" t="s">
        <v>240</v>
      </c>
      <c r="D58" s="122">
        <v>0</v>
      </c>
      <c r="E58" s="123">
        <v>122</v>
      </c>
      <c r="F58" s="124">
        <f t="shared" si="2"/>
        <v>0</v>
      </c>
      <c r="G58" s="37"/>
    </row>
    <row r="59" spans="1:7" x14ac:dyDescent="0.25">
      <c r="A59"/>
      <c r="B59" s="8" t="s">
        <v>241</v>
      </c>
      <c r="C59" s="181" t="s">
        <v>242</v>
      </c>
      <c r="D59" s="122">
        <v>0</v>
      </c>
      <c r="E59" s="123">
        <v>122</v>
      </c>
      <c r="F59" s="124">
        <f t="shared" si="2"/>
        <v>0</v>
      </c>
      <c r="G59" s="37"/>
    </row>
    <row r="60" spans="1:7" x14ac:dyDescent="0.25">
      <c r="A60"/>
      <c r="B60" s="8"/>
      <c r="C60" s="244"/>
      <c r="D60" s="58"/>
      <c r="E60" s="58"/>
      <c r="F60" s="58"/>
      <c r="G60" s="37"/>
    </row>
    <row r="61" spans="1:7" x14ac:dyDescent="0.25">
      <c r="A61"/>
      <c r="B61" s="8" t="s">
        <v>243</v>
      </c>
      <c r="C61" s="181" t="s">
        <v>244</v>
      </c>
      <c r="D61" s="122">
        <v>0</v>
      </c>
      <c r="E61" s="123">
        <v>70</v>
      </c>
      <c r="F61" s="124">
        <f>E61*D61</f>
        <v>0</v>
      </c>
      <c r="G61" s="37"/>
    </row>
    <row r="62" spans="1:7" x14ac:dyDescent="0.25">
      <c r="A62"/>
      <c r="B62" s="8" t="s">
        <v>245</v>
      </c>
      <c r="C62" s="181" t="s">
        <v>246</v>
      </c>
      <c r="D62" s="122">
        <v>0</v>
      </c>
      <c r="E62" s="123">
        <v>160.36000000000001</v>
      </c>
      <c r="F62" s="124">
        <f t="shared" ref="F62:F70" si="3">E62*D62</f>
        <v>0</v>
      </c>
      <c r="G62" s="37"/>
    </row>
    <row r="63" spans="1:7" x14ac:dyDescent="0.25">
      <c r="A63"/>
      <c r="B63" s="8" t="s">
        <v>247</v>
      </c>
      <c r="C63" s="181" t="s">
        <v>248</v>
      </c>
      <c r="D63" s="122">
        <v>0</v>
      </c>
      <c r="E63" s="123">
        <v>160.36000000000001</v>
      </c>
      <c r="F63" s="124">
        <f t="shared" si="3"/>
        <v>0</v>
      </c>
      <c r="G63" s="37"/>
    </row>
    <row r="64" spans="1:7" x14ac:dyDescent="0.25">
      <c r="A64"/>
      <c r="B64" s="8" t="s">
        <v>249</v>
      </c>
      <c r="C64" s="181" t="s">
        <v>250</v>
      </c>
      <c r="D64" s="122">
        <v>0</v>
      </c>
      <c r="E64" s="123">
        <v>150</v>
      </c>
      <c r="F64" s="124">
        <f t="shared" si="3"/>
        <v>0</v>
      </c>
      <c r="G64" s="37"/>
    </row>
    <row r="65" spans="1:7" x14ac:dyDescent="0.25">
      <c r="A65"/>
      <c r="B65" s="8" t="s">
        <v>251</v>
      </c>
      <c r="C65" s="181" t="s">
        <v>252</v>
      </c>
      <c r="D65" s="122">
        <v>0</v>
      </c>
      <c r="E65" s="123">
        <v>27</v>
      </c>
      <c r="F65" s="124">
        <f t="shared" si="3"/>
        <v>0</v>
      </c>
      <c r="G65" s="37"/>
    </row>
    <row r="66" spans="1:7" x14ac:dyDescent="0.25">
      <c r="A66"/>
      <c r="B66" s="8" t="s">
        <v>253</v>
      </c>
      <c r="C66" s="181" t="s">
        <v>254</v>
      </c>
      <c r="D66" s="122">
        <v>0</v>
      </c>
      <c r="E66" s="123">
        <v>67</v>
      </c>
      <c r="F66" s="124">
        <f t="shared" si="3"/>
        <v>0</v>
      </c>
      <c r="G66" s="37"/>
    </row>
    <row r="67" spans="1:7" x14ac:dyDescent="0.25">
      <c r="A67"/>
      <c r="B67" s="8" t="s">
        <v>255</v>
      </c>
      <c r="C67" s="181" t="s">
        <v>256</v>
      </c>
      <c r="D67" s="122">
        <v>0</v>
      </c>
      <c r="E67" s="123">
        <v>110</v>
      </c>
      <c r="F67" s="124">
        <f t="shared" si="3"/>
        <v>0</v>
      </c>
      <c r="G67" s="37"/>
    </row>
    <row r="68" spans="1:7" x14ac:dyDescent="0.25">
      <c r="A68"/>
      <c r="B68" s="8" t="s">
        <v>257</v>
      </c>
      <c r="C68" s="181" t="s">
        <v>258</v>
      </c>
      <c r="D68" s="122">
        <v>0</v>
      </c>
      <c r="E68" s="123">
        <v>67</v>
      </c>
      <c r="F68" s="124">
        <f t="shared" si="3"/>
        <v>0</v>
      </c>
      <c r="G68" s="37"/>
    </row>
    <row r="69" spans="1:7" x14ac:dyDescent="0.25">
      <c r="A69"/>
      <c r="B69" s="8" t="s">
        <v>259</v>
      </c>
      <c r="C69" s="181" t="s">
        <v>260</v>
      </c>
      <c r="D69" s="122">
        <v>0</v>
      </c>
      <c r="E69" s="123">
        <v>172</v>
      </c>
      <c r="F69" s="124">
        <f t="shared" si="3"/>
        <v>0</v>
      </c>
      <c r="G69" s="37"/>
    </row>
    <row r="70" spans="1:7" x14ac:dyDescent="0.25">
      <c r="A70"/>
      <c r="B70" s="8" t="s">
        <v>261</v>
      </c>
      <c r="C70" s="181" t="s">
        <v>262</v>
      </c>
      <c r="D70" s="122">
        <v>0</v>
      </c>
      <c r="E70" s="123">
        <v>15</v>
      </c>
      <c r="F70" s="124">
        <f t="shared" si="3"/>
        <v>0</v>
      </c>
      <c r="G70" s="37"/>
    </row>
    <row r="71" spans="1:7" x14ac:dyDescent="0.25">
      <c r="A71"/>
      <c r="B71" s="8" t="s">
        <v>263</v>
      </c>
      <c r="C71" s="181" t="s">
        <v>264</v>
      </c>
      <c r="D71" s="122">
        <v>0</v>
      </c>
      <c r="E71" s="123">
        <v>54</v>
      </c>
      <c r="F71" s="124">
        <f>E71*D71</f>
        <v>0</v>
      </c>
      <c r="G71" s="37"/>
    </row>
    <row r="72" spans="1:7" x14ac:dyDescent="0.25">
      <c r="A72"/>
      <c r="B72" s="8" t="s">
        <v>265</v>
      </c>
      <c r="C72" s="181" t="s">
        <v>266</v>
      </c>
      <c r="D72" s="122">
        <v>0</v>
      </c>
      <c r="E72" s="123">
        <v>76</v>
      </c>
      <c r="F72" s="124">
        <f t="shared" ref="F72" si="4">E72*D72</f>
        <v>0</v>
      </c>
      <c r="G72" s="37"/>
    </row>
    <row r="73" spans="1:7" ht="15.75" thickBot="1" x14ac:dyDescent="0.3">
      <c r="A73"/>
      <c r="B73" s="8" t="s">
        <v>267</v>
      </c>
      <c r="C73" s="181" t="s">
        <v>268</v>
      </c>
      <c r="D73" s="122">
        <v>0</v>
      </c>
      <c r="E73" s="123">
        <v>90</v>
      </c>
      <c r="F73" s="124">
        <f>E73*D73</f>
        <v>0</v>
      </c>
      <c r="G73" s="37"/>
    </row>
    <row r="74" spans="1:7" ht="15" customHeight="1" x14ac:dyDescent="0.25">
      <c r="A74"/>
      <c r="B74" s="6" t="s">
        <v>269</v>
      </c>
      <c r="C74" s="200"/>
      <c r="D74" s="245">
        <v>0</v>
      </c>
      <c r="E74" s="246">
        <v>0</v>
      </c>
      <c r="F74" s="247">
        <v>0</v>
      </c>
      <c r="G74" s="7"/>
    </row>
    <row r="75" spans="1:7" x14ac:dyDescent="0.25">
      <c r="A75"/>
      <c r="B75" s="8" t="s">
        <v>270</v>
      </c>
      <c r="C75" s="181" t="s">
        <v>271</v>
      </c>
      <c r="D75" s="122">
        <v>0</v>
      </c>
      <c r="E75" s="123">
        <v>90</v>
      </c>
      <c r="F75" s="124">
        <f t="shared" ref="F75:F76" si="5">E75*D75</f>
        <v>0</v>
      </c>
      <c r="G75" s="37"/>
    </row>
    <row r="76" spans="1:7" x14ac:dyDescent="0.25">
      <c r="A76"/>
      <c r="B76" s="8" t="s">
        <v>249</v>
      </c>
      <c r="C76" s="181" t="s">
        <v>272</v>
      </c>
      <c r="D76" s="122">
        <v>0</v>
      </c>
      <c r="E76" s="123">
        <v>199</v>
      </c>
      <c r="F76" s="124">
        <f t="shared" si="5"/>
        <v>0</v>
      </c>
      <c r="G76" s="37"/>
    </row>
    <row r="77" spans="1:7" x14ac:dyDescent="0.25">
      <c r="A77"/>
      <c r="B77" s="8" t="s">
        <v>273</v>
      </c>
      <c r="C77" s="181" t="s">
        <v>274</v>
      </c>
      <c r="D77" s="122">
        <v>0</v>
      </c>
      <c r="E77" s="123">
        <v>129</v>
      </c>
      <c r="F77" s="124">
        <f>E77*D77</f>
        <v>0</v>
      </c>
      <c r="G77" s="37"/>
    </row>
    <row r="78" spans="1:7" x14ac:dyDescent="0.25">
      <c r="A78"/>
      <c r="B78" s="8" t="s">
        <v>275</v>
      </c>
      <c r="C78" s="181" t="s">
        <v>276</v>
      </c>
      <c r="D78" s="122">
        <v>0</v>
      </c>
      <c r="E78" s="123">
        <v>129</v>
      </c>
      <c r="F78" s="124">
        <f>E78*D78</f>
        <v>0</v>
      </c>
      <c r="G78" s="37"/>
    </row>
    <row r="79" spans="1:7" x14ac:dyDescent="0.25">
      <c r="A79"/>
      <c r="B79" s="8" t="s">
        <v>277</v>
      </c>
      <c r="C79" s="181" t="s">
        <v>278</v>
      </c>
      <c r="D79" s="122">
        <v>0</v>
      </c>
      <c r="E79" s="123">
        <v>30</v>
      </c>
      <c r="F79" s="124">
        <f>E79*D79</f>
        <v>0</v>
      </c>
      <c r="G79" s="37"/>
    </row>
    <row r="80" spans="1:7" x14ac:dyDescent="0.25">
      <c r="A80"/>
      <c r="B80" s="8" t="s">
        <v>279</v>
      </c>
      <c r="C80" s="181" t="s">
        <v>280</v>
      </c>
      <c r="D80" s="122">
        <v>0</v>
      </c>
      <c r="E80" s="123">
        <v>153</v>
      </c>
      <c r="F80" s="124">
        <f>E80*D80</f>
        <v>0</v>
      </c>
      <c r="G80" s="37"/>
    </row>
    <row r="81" spans="1:7" x14ac:dyDescent="0.25">
      <c r="A81"/>
      <c r="B81" s="8" t="s">
        <v>281</v>
      </c>
      <c r="C81" s="181" t="s">
        <v>282</v>
      </c>
      <c r="D81" s="122">
        <v>0</v>
      </c>
      <c r="E81" s="123">
        <v>100</v>
      </c>
      <c r="F81" s="124">
        <f t="shared" ref="F81:F83" si="6">E81*D81</f>
        <v>0</v>
      </c>
      <c r="G81" s="37"/>
    </row>
    <row r="82" spans="1:7" x14ac:dyDescent="0.25">
      <c r="A82"/>
      <c r="B82" s="8" t="s">
        <v>283</v>
      </c>
      <c r="C82" s="181" t="s">
        <v>284</v>
      </c>
      <c r="D82" s="122">
        <v>0</v>
      </c>
      <c r="E82" s="123">
        <v>56</v>
      </c>
      <c r="F82" s="124">
        <f t="shared" si="6"/>
        <v>0</v>
      </c>
      <c r="G82" s="37"/>
    </row>
    <row r="83" spans="1:7" ht="15.75" thickBot="1" x14ac:dyDescent="0.3">
      <c r="A83"/>
      <c r="B83" s="8" t="s">
        <v>285</v>
      </c>
      <c r="C83" s="181" t="s">
        <v>286</v>
      </c>
      <c r="D83" s="122">
        <v>0</v>
      </c>
      <c r="E83" s="123">
        <v>240</v>
      </c>
      <c r="F83" s="124">
        <f t="shared" si="6"/>
        <v>0</v>
      </c>
      <c r="G83" s="37"/>
    </row>
    <row r="84" spans="1:7" ht="15" customHeight="1" x14ac:dyDescent="0.25">
      <c r="A84"/>
      <c r="B84" s="6" t="s">
        <v>287</v>
      </c>
      <c r="C84" s="200"/>
      <c r="D84" s="245">
        <v>0</v>
      </c>
      <c r="E84" s="246">
        <v>0</v>
      </c>
      <c r="F84" s="247">
        <v>0</v>
      </c>
      <c r="G84" s="7"/>
    </row>
    <row r="85" spans="1:7" x14ac:dyDescent="0.25">
      <c r="A85"/>
      <c r="B85" s="8" t="s">
        <v>288</v>
      </c>
      <c r="C85" s="181" t="s">
        <v>289</v>
      </c>
      <c r="D85" s="122">
        <v>0</v>
      </c>
      <c r="E85" s="123">
        <v>40</v>
      </c>
      <c r="F85" s="124">
        <f t="shared" ref="F85:F88" si="7">E85*D85</f>
        <v>0</v>
      </c>
      <c r="G85" s="37"/>
    </row>
    <row r="86" spans="1:7" x14ac:dyDescent="0.25">
      <c r="A86"/>
      <c r="B86" s="8" t="s">
        <v>290</v>
      </c>
      <c r="C86" s="181" t="s">
        <v>291</v>
      </c>
      <c r="D86" s="122">
        <v>0</v>
      </c>
      <c r="E86" s="123">
        <v>40</v>
      </c>
      <c r="F86" s="124">
        <f t="shared" si="7"/>
        <v>0</v>
      </c>
      <c r="G86" s="37"/>
    </row>
    <row r="87" spans="1:7" x14ac:dyDescent="0.25">
      <c r="A87"/>
      <c r="B87" s="8" t="s">
        <v>292</v>
      </c>
      <c r="C87" s="181" t="s">
        <v>293</v>
      </c>
      <c r="D87" s="122">
        <v>0</v>
      </c>
      <c r="E87" s="123">
        <v>40</v>
      </c>
      <c r="F87" s="124">
        <f t="shared" si="7"/>
        <v>0</v>
      </c>
      <c r="G87" s="37"/>
    </row>
    <row r="88" spans="1:7" ht="15.75" thickBot="1" x14ac:dyDescent="0.3">
      <c r="A88"/>
      <c r="B88" s="8" t="s">
        <v>294</v>
      </c>
      <c r="C88" s="181" t="s">
        <v>295</v>
      </c>
      <c r="D88" s="122">
        <v>0</v>
      </c>
      <c r="E88" s="123">
        <v>161</v>
      </c>
      <c r="F88" s="124">
        <f t="shared" si="7"/>
        <v>0</v>
      </c>
      <c r="G88" s="37"/>
    </row>
    <row r="89" spans="1:7" ht="15" customHeight="1" x14ac:dyDescent="0.25">
      <c r="A89"/>
      <c r="B89" s="6" t="s">
        <v>296</v>
      </c>
      <c r="C89" s="200"/>
      <c r="D89" s="245">
        <v>0</v>
      </c>
      <c r="E89" s="246">
        <v>0</v>
      </c>
      <c r="F89" s="247">
        <v>0</v>
      </c>
      <c r="G89" s="7"/>
    </row>
    <row r="90" spans="1:7" x14ac:dyDescent="0.25">
      <c r="A90"/>
      <c r="B90" s="240" t="s">
        <v>297</v>
      </c>
      <c r="C90" s="202" t="s">
        <v>298</v>
      </c>
      <c r="D90" s="241">
        <v>0</v>
      </c>
      <c r="E90" s="203">
        <v>118</v>
      </c>
      <c r="F90" s="242">
        <f t="shared" ref="F90:F102" si="8">E90*D90</f>
        <v>0</v>
      </c>
      <c r="G90" s="243"/>
    </row>
    <row r="91" spans="1:7" x14ac:dyDescent="0.25">
      <c r="A91"/>
      <c r="B91" s="240" t="s">
        <v>299</v>
      </c>
      <c r="C91" s="202" t="s">
        <v>300</v>
      </c>
      <c r="D91" s="241">
        <v>0</v>
      </c>
      <c r="E91" s="203">
        <v>118</v>
      </c>
      <c r="F91" s="242">
        <f t="shared" si="8"/>
        <v>0</v>
      </c>
      <c r="G91" s="243"/>
    </row>
    <row r="92" spans="1:7" x14ac:dyDescent="0.25">
      <c r="A92"/>
      <c r="B92" s="240" t="s">
        <v>301</v>
      </c>
      <c r="C92" s="202" t="s">
        <v>302</v>
      </c>
      <c r="D92" s="241">
        <v>0</v>
      </c>
      <c r="E92" s="203">
        <v>118</v>
      </c>
      <c r="F92" s="242">
        <f t="shared" si="8"/>
        <v>0</v>
      </c>
      <c r="G92" s="243"/>
    </row>
    <row r="93" spans="1:7" x14ac:dyDescent="0.25">
      <c r="A93"/>
      <c r="B93" s="248" t="s">
        <v>303</v>
      </c>
      <c r="C93" s="204" t="s">
        <v>304</v>
      </c>
      <c r="D93" s="249">
        <v>0</v>
      </c>
      <c r="E93" s="205">
        <v>201</v>
      </c>
      <c r="F93" s="250">
        <f t="shared" si="8"/>
        <v>0</v>
      </c>
      <c r="G93" s="251"/>
    </row>
    <row r="94" spans="1:7" x14ac:dyDescent="0.25">
      <c r="A94"/>
      <c r="B94" s="248" t="s">
        <v>305</v>
      </c>
      <c r="C94" s="204" t="s">
        <v>306</v>
      </c>
      <c r="D94" s="252">
        <v>0</v>
      </c>
      <c r="E94" s="253">
        <v>201</v>
      </c>
      <c r="F94" s="254">
        <f t="shared" si="8"/>
        <v>0</v>
      </c>
      <c r="G94" s="255"/>
    </row>
    <row r="95" spans="1:7" x14ac:dyDescent="0.25">
      <c r="A95"/>
      <c r="B95" s="248" t="s">
        <v>307</v>
      </c>
      <c r="C95" s="204" t="s">
        <v>308</v>
      </c>
      <c r="D95" s="252">
        <v>0</v>
      </c>
      <c r="E95" s="253">
        <v>201</v>
      </c>
      <c r="F95" s="254">
        <f t="shared" si="8"/>
        <v>0</v>
      </c>
      <c r="G95" s="255"/>
    </row>
    <row r="96" spans="1:7" x14ac:dyDescent="0.25">
      <c r="A96"/>
      <c r="B96" s="256" t="s">
        <v>309</v>
      </c>
      <c r="C96" s="257" t="s">
        <v>310</v>
      </c>
      <c r="D96" s="252">
        <v>0</v>
      </c>
      <c r="E96" s="253">
        <v>281</v>
      </c>
      <c r="F96" s="254">
        <f t="shared" si="8"/>
        <v>0</v>
      </c>
      <c r="G96" s="255"/>
    </row>
    <row r="97" spans="1:7" x14ac:dyDescent="0.25">
      <c r="A97"/>
      <c r="B97" s="8" t="s">
        <v>311</v>
      </c>
      <c r="C97" s="181" t="s">
        <v>312</v>
      </c>
      <c r="D97" s="122">
        <v>0</v>
      </c>
      <c r="E97" s="123">
        <v>273</v>
      </c>
      <c r="F97" s="124">
        <f t="shared" si="8"/>
        <v>0</v>
      </c>
      <c r="G97" s="37"/>
    </row>
    <row r="98" spans="1:7" x14ac:dyDescent="0.25">
      <c r="A98"/>
      <c r="B98" s="8" t="s">
        <v>313</v>
      </c>
      <c r="C98" s="181" t="s">
        <v>314</v>
      </c>
      <c r="D98" s="122">
        <v>0</v>
      </c>
      <c r="E98" s="123">
        <v>40</v>
      </c>
      <c r="F98" s="124">
        <f t="shared" si="8"/>
        <v>0</v>
      </c>
      <c r="G98" s="37"/>
    </row>
    <row r="99" spans="1:7" x14ac:dyDescent="0.25">
      <c r="A99"/>
      <c r="B99" s="8" t="s">
        <v>315</v>
      </c>
      <c r="C99" s="181" t="s">
        <v>316</v>
      </c>
      <c r="D99" s="122">
        <v>0</v>
      </c>
      <c r="E99" s="123">
        <v>40</v>
      </c>
      <c r="F99" s="124">
        <f t="shared" si="8"/>
        <v>0</v>
      </c>
      <c r="G99" s="37"/>
    </row>
    <row r="100" spans="1:7" x14ac:dyDescent="0.25">
      <c r="A100"/>
      <c r="B100" s="8" t="s">
        <v>317</v>
      </c>
      <c r="C100" s="181" t="s">
        <v>318</v>
      </c>
      <c r="D100" s="122">
        <v>0</v>
      </c>
      <c r="E100" s="123">
        <v>40</v>
      </c>
      <c r="F100" s="124">
        <f t="shared" si="8"/>
        <v>0</v>
      </c>
      <c r="G100" s="37"/>
    </row>
    <row r="101" spans="1:7" x14ac:dyDescent="0.25">
      <c r="A101"/>
      <c r="B101" s="256" t="s">
        <v>319</v>
      </c>
      <c r="C101" s="257" t="s">
        <v>320</v>
      </c>
      <c r="D101" s="252">
        <v>0</v>
      </c>
      <c r="E101" s="253">
        <v>40</v>
      </c>
      <c r="F101" s="254">
        <f t="shared" si="8"/>
        <v>0</v>
      </c>
      <c r="G101" s="255"/>
    </row>
    <row r="102" spans="1:7" ht="15.75" thickBot="1" x14ac:dyDescent="0.3">
      <c r="A102"/>
      <c r="B102" s="256" t="s">
        <v>321</v>
      </c>
      <c r="C102" s="257" t="s">
        <v>322</v>
      </c>
      <c r="D102" s="252">
        <v>0</v>
      </c>
      <c r="E102" s="253">
        <v>40</v>
      </c>
      <c r="F102" s="254">
        <f t="shared" si="8"/>
        <v>0</v>
      </c>
      <c r="G102" s="255"/>
    </row>
    <row r="103" spans="1:7" ht="15" customHeight="1" x14ac:dyDescent="0.25">
      <c r="A103"/>
      <c r="B103" s="6" t="s">
        <v>323</v>
      </c>
      <c r="C103" s="200"/>
      <c r="D103" s="245">
        <v>0</v>
      </c>
      <c r="E103" s="246">
        <v>0</v>
      </c>
      <c r="F103" s="247">
        <v>0</v>
      </c>
      <c r="G103" s="7"/>
    </row>
    <row r="104" spans="1:7" x14ac:dyDescent="0.25">
      <c r="A104"/>
      <c r="B104" s="8" t="s">
        <v>324</v>
      </c>
      <c r="C104" s="181" t="s">
        <v>325</v>
      </c>
      <c r="D104" s="122">
        <v>0</v>
      </c>
      <c r="E104" s="123">
        <v>750</v>
      </c>
      <c r="F104" s="124">
        <f t="shared" ref="F104:F114" si="9">E104*D104</f>
        <v>0</v>
      </c>
      <c r="G104" s="37"/>
    </row>
    <row r="105" spans="1:7" x14ac:dyDescent="0.25">
      <c r="A105"/>
      <c r="B105" s="194" t="s">
        <v>326</v>
      </c>
      <c r="C105" s="258" t="str">
        <f>VLOOKUP($B$105,DIVERS!$A$2:$E$59,2,0)</f>
        <v>FRI F3AA41360</v>
      </c>
      <c r="D105" s="122">
        <v>0</v>
      </c>
      <c r="E105" s="123">
        <f>VLOOKUP($B$105,DIVERS!$A$2:$E$59,3,0)</f>
        <v>140</v>
      </c>
      <c r="F105" s="124">
        <f t="shared" si="9"/>
        <v>0</v>
      </c>
      <c r="G105" s="198"/>
    </row>
    <row r="106" spans="1:7" x14ac:dyDescent="0.25">
      <c r="A106"/>
      <c r="B106" s="194" t="s">
        <v>327</v>
      </c>
      <c r="C106" s="258" t="str">
        <f>VLOOKUP($B$106,DIVERS!$A$2:$E$59,2,0)</f>
        <v>FRI F3AA41243</v>
      </c>
      <c r="D106" s="122">
        <v>0</v>
      </c>
      <c r="E106" s="123">
        <f>VLOOKUP($B$106,DIVERS!$A$2:$Z$39,3,0)</f>
        <v>550</v>
      </c>
      <c r="F106" s="124">
        <f t="shared" si="9"/>
        <v>0</v>
      </c>
      <c r="G106" s="198"/>
    </row>
    <row r="107" spans="1:7" x14ac:dyDescent="0.25">
      <c r="A107"/>
      <c r="B107" s="8" t="s">
        <v>328</v>
      </c>
      <c r="C107" s="181" t="s">
        <v>329</v>
      </c>
      <c r="D107" s="122">
        <v>0</v>
      </c>
      <c r="E107" s="123">
        <v>250</v>
      </c>
      <c r="F107" s="124">
        <f t="shared" si="9"/>
        <v>0</v>
      </c>
      <c r="G107" s="37"/>
    </row>
    <row r="108" spans="1:7" x14ac:dyDescent="0.25">
      <c r="A108"/>
      <c r="B108" s="8" t="s">
        <v>330</v>
      </c>
      <c r="C108" s="181" t="s">
        <v>331</v>
      </c>
      <c r="D108" s="122">
        <v>0</v>
      </c>
      <c r="E108" s="123">
        <v>160</v>
      </c>
      <c r="F108" s="124">
        <f t="shared" si="9"/>
        <v>0</v>
      </c>
      <c r="G108" s="37"/>
    </row>
    <row r="109" spans="1:7" x14ac:dyDescent="0.25">
      <c r="A109"/>
      <c r="B109" s="8" t="s">
        <v>332</v>
      </c>
      <c r="C109" s="181" t="s">
        <v>333</v>
      </c>
      <c r="D109" s="122">
        <v>0</v>
      </c>
      <c r="E109" s="123">
        <v>160</v>
      </c>
      <c r="F109" s="124">
        <f t="shared" si="9"/>
        <v>0</v>
      </c>
      <c r="G109" s="37"/>
    </row>
    <row r="110" spans="1:7" x14ac:dyDescent="0.25">
      <c r="A110"/>
      <c r="B110" s="8" t="s">
        <v>334</v>
      </c>
      <c r="C110" s="181" t="s">
        <v>335</v>
      </c>
      <c r="D110" s="122">
        <v>0</v>
      </c>
      <c r="E110" s="123">
        <v>40</v>
      </c>
      <c r="F110" s="124">
        <f t="shared" si="9"/>
        <v>0</v>
      </c>
      <c r="G110" s="37"/>
    </row>
    <row r="111" spans="1:7" x14ac:dyDescent="0.25">
      <c r="A111"/>
      <c r="B111" s="8" t="s">
        <v>336</v>
      </c>
      <c r="C111" s="181" t="s">
        <v>337</v>
      </c>
      <c r="D111" s="122">
        <v>0</v>
      </c>
      <c r="E111" s="123">
        <v>120</v>
      </c>
      <c r="F111" s="124">
        <f t="shared" si="9"/>
        <v>0</v>
      </c>
      <c r="G111" s="37"/>
    </row>
    <row r="112" spans="1:7" x14ac:dyDescent="0.25">
      <c r="A112"/>
      <c r="B112" s="8" t="s">
        <v>338</v>
      </c>
      <c r="C112" s="181" t="s">
        <v>339</v>
      </c>
      <c r="D112" s="122">
        <v>0</v>
      </c>
      <c r="E112" s="123">
        <v>120</v>
      </c>
      <c r="F112" s="124">
        <f t="shared" si="9"/>
        <v>0</v>
      </c>
      <c r="G112" s="37"/>
    </row>
    <row r="113" spans="1:11" x14ac:dyDescent="0.25">
      <c r="A113"/>
      <c r="B113" s="196"/>
      <c r="C113" s="197"/>
      <c r="D113" s="122">
        <v>0</v>
      </c>
      <c r="E113" s="123"/>
      <c r="F113" s="124">
        <f t="shared" si="9"/>
        <v>0</v>
      </c>
      <c r="G113" s="198"/>
    </row>
    <row r="114" spans="1:11" x14ac:dyDescent="0.25">
      <c r="A114"/>
      <c r="B114" s="196"/>
      <c r="C114" s="197"/>
      <c r="D114" s="122">
        <v>0</v>
      </c>
      <c r="E114" s="123"/>
      <c r="F114" s="124">
        <f t="shared" si="9"/>
        <v>0</v>
      </c>
      <c r="G114" s="198"/>
    </row>
    <row r="115" spans="1:11" ht="15.75" thickBot="1" x14ac:dyDescent="0.3">
      <c r="A115"/>
      <c r="B115" s="64" t="s">
        <v>38</v>
      </c>
      <c r="C115" s="30"/>
      <c r="D115" s="128"/>
      <c r="E115" s="129"/>
      <c r="F115" s="31">
        <f>SUM(F14:F103)</f>
        <v>256</v>
      </c>
      <c r="G115" s="68"/>
    </row>
    <row r="116" spans="1:11" ht="15.75" thickBot="1" x14ac:dyDescent="0.3">
      <c r="D116" s="69" t="s">
        <v>51</v>
      </c>
      <c r="E116" s="70"/>
      <c r="F116" s="71">
        <f>F115</f>
        <v>256</v>
      </c>
      <c r="G116" s="72"/>
      <c r="I116" s="5"/>
      <c r="J116" s="1"/>
      <c r="K116" s="5"/>
    </row>
    <row r="117" spans="1:11" ht="15.75" thickBot="1" x14ac:dyDescent="0.3">
      <c r="B117" s="54"/>
      <c r="C117" s="201"/>
      <c r="D117" s="67" t="s">
        <v>52</v>
      </c>
      <c r="E117" s="133">
        <v>5.5E-2</v>
      </c>
      <c r="F117" s="132">
        <f>ROUND(F116*E117,2)</f>
        <v>14.08</v>
      </c>
      <c r="G117" s="65"/>
    </row>
    <row r="118" spans="1:11" ht="15.75" thickBot="1" x14ac:dyDescent="0.3">
      <c r="D118" s="73" t="s">
        <v>53</v>
      </c>
      <c r="E118" s="70"/>
      <c r="F118" s="71">
        <f>F116+F117</f>
        <v>270.08</v>
      </c>
      <c r="G118" s="72"/>
      <c r="H118" s="74"/>
    </row>
  </sheetData>
  <mergeCells count="7">
    <mergeCell ref="H2:H23"/>
    <mergeCell ref="D3:E3"/>
    <mergeCell ref="D4:G4"/>
    <mergeCell ref="E5:G5"/>
    <mergeCell ref="E8:F8"/>
    <mergeCell ref="E9:F9"/>
    <mergeCell ref="E10:G10"/>
  </mergeCells>
  <pageMargins left="0.11811023622047245" right="0.11811023622047245" top="0.19685039370078741" bottom="0.19685039370078741" header="0" footer="0"/>
  <pageSetup paperSize="9"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DIVERS!$A$13:$A$21</xm:f>
          </x14:formula1>
          <xm:sqref>B106</xm:sqref>
        </x14:dataValidation>
        <x14:dataValidation type="list" allowBlank="1" showInputMessage="1" showErrorMessage="1">
          <x14:formula1>
            <xm:f>DIVERS!$A$3:$A$11</xm:f>
          </x14:formula1>
          <xm:sqref>B105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I61"/>
  <sheetViews>
    <sheetView showWhiteSpace="0" zoomScale="70" zoomScaleNormal="70" workbookViewId="0">
      <selection activeCell="B22" sqref="B22:E22"/>
    </sheetView>
  </sheetViews>
  <sheetFormatPr baseColWidth="10" defaultColWidth="10.7109375" defaultRowHeight="15" x14ac:dyDescent="0.25"/>
  <cols>
    <col min="1" max="1" width="2.7109375" customWidth="1"/>
    <col min="3" max="3" width="14.42578125" customWidth="1"/>
    <col min="5" max="5" width="23.42578125" customWidth="1"/>
    <col min="6" max="6" width="48.42578125" customWidth="1"/>
    <col min="7" max="7" width="25.7109375" customWidth="1"/>
    <col min="8" max="8" width="3" customWidth="1"/>
  </cols>
  <sheetData>
    <row r="1" spans="1:8" ht="15.75" thickBot="1" x14ac:dyDescent="0.3">
      <c r="A1" s="1"/>
      <c r="B1" s="54"/>
      <c r="C1" s="53"/>
      <c r="D1" s="5"/>
      <c r="E1" s="17"/>
      <c r="F1" s="17"/>
      <c r="G1" s="17"/>
      <c r="H1" s="74"/>
    </row>
    <row r="2" spans="1:8" ht="21" thickBot="1" x14ac:dyDescent="0.35">
      <c r="A2" s="1"/>
      <c r="B2" s="313" t="s">
        <v>340</v>
      </c>
      <c r="C2" s="314"/>
      <c r="D2" s="314"/>
      <c r="E2" s="314"/>
      <c r="F2" s="314"/>
      <c r="G2" s="315"/>
      <c r="H2" s="74"/>
    </row>
    <row r="3" spans="1:8" x14ac:dyDescent="0.25">
      <c r="A3" s="1"/>
      <c r="B3" s="79"/>
      <c r="C3" s="80"/>
      <c r="D3" s="81"/>
      <c r="E3" s="52"/>
      <c r="F3" s="102"/>
      <c r="G3" s="75"/>
      <c r="H3" s="74"/>
    </row>
    <row r="4" spans="1:8" ht="20.25" customHeight="1" x14ac:dyDescent="0.35">
      <c r="A4" s="1"/>
      <c r="B4" s="323" t="s">
        <v>341</v>
      </c>
      <c r="C4" s="324"/>
      <c r="D4" s="324"/>
      <c r="E4" s="1"/>
      <c r="F4" s="103"/>
      <c r="G4" s="76"/>
      <c r="H4" s="74"/>
    </row>
    <row r="5" spans="1:8" ht="23.25" x14ac:dyDescent="0.35">
      <c r="A5" s="1"/>
      <c r="B5" s="317" t="s">
        <v>342</v>
      </c>
      <c r="C5" s="318"/>
      <c r="D5" s="316" t="str">
        <f>DEVIS!E6</f>
        <v xml:space="preserve"> </v>
      </c>
      <c r="E5" s="316"/>
      <c r="F5" s="260" t="s">
        <v>343</v>
      </c>
      <c r="G5" s="261">
        <f>DEVIS!E5</f>
        <v>0</v>
      </c>
      <c r="H5" s="74"/>
    </row>
    <row r="6" spans="1:8" x14ac:dyDescent="0.25">
      <c r="A6" s="1"/>
      <c r="B6" s="50"/>
      <c r="C6" s="1"/>
      <c r="D6" s="1"/>
      <c r="E6" s="1"/>
      <c r="F6" s="103"/>
      <c r="G6" s="76"/>
      <c r="H6" s="74"/>
    </row>
    <row r="7" spans="1:8" ht="23.25" x14ac:dyDescent="0.35">
      <c r="A7" s="1"/>
      <c r="B7" s="317" t="s">
        <v>344</v>
      </c>
      <c r="C7" s="318"/>
      <c r="D7" s="318"/>
      <c r="E7" s="316" t="str">
        <f>DEVIS!B16</f>
        <v>Appareil à remplacer :</v>
      </c>
      <c r="F7" s="316"/>
      <c r="G7" s="262"/>
      <c r="H7" s="74"/>
    </row>
    <row r="8" spans="1:8" ht="23.25" x14ac:dyDescent="0.35">
      <c r="A8" s="1"/>
      <c r="B8" s="317" t="s">
        <v>345</v>
      </c>
      <c r="C8" s="318"/>
      <c r="D8" s="318"/>
      <c r="E8" s="316" t="str">
        <f>DEVIS!B20</f>
        <v>ELM Leblanc Megalis Condens GVA C 21-5M</v>
      </c>
      <c r="F8" s="316"/>
      <c r="G8" s="263" t="str">
        <f>DEVIS!C20</f>
        <v>ELM 7716704656</v>
      </c>
      <c r="H8" s="74"/>
    </row>
    <row r="9" spans="1:8" ht="23.25" x14ac:dyDescent="0.35">
      <c r="A9" s="1"/>
      <c r="B9" s="317" t="s">
        <v>346</v>
      </c>
      <c r="C9" s="318"/>
      <c r="D9" s="318"/>
      <c r="E9" s="266" t="s">
        <v>62</v>
      </c>
      <c r="F9" s="265"/>
      <c r="G9" s="263"/>
      <c r="H9" s="74"/>
    </row>
    <row r="10" spans="1:8" ht="23.25" x14ac:dyDescent="0.35">
      <c r="A10" s="1"/>
      <c r="B10" s="319"/>
      <c r="C10" s="320"/>
      <c r="D10" s="220"/>
      <c r="E10" s="1"/>
      <c r="F10" s="104"/>
      <c r="G10" s="239"/>
      <c r="H10" s="74"/>
    </row>
    <row r="11" spans="1:8" ht="23.25" x14ac:dyDescent="0.35">
      <c r="A11" s="1"/>
      <c r="B11" s="321" t="s">
        <v>347</v>
      </c>
      <c r="C11" s="322"/>
      <c r="D11" s="322"/>
      <c r="E11" s="316" t="str">
        <f>DEVIS!B28</f>
        <v>Kit de raccordement hydraulique GA7 (SDU)</v>
      </c>
      <c r="F11" s="316"/>
      <c r="G11" s="264" t="str">
        <f>DEVIS!C28</f>
        <v>ELM7719002009</v>
      </c>
      <c r="H11" s="74"/>
    </row>
    <row r="12" spans="1:8" ht="23.25" x14ac:dyDescent="0.35">
      <c r="A12" s="1"/>
      <c r="B12" s="321" t="s">
        <v>348</v>
      </c>
      <c r="C12" s="322"/>
      <c r="D12" s="322"/>
      <c r="E12" s="316" t="str">
        <f>DEVIS!B27</f>
        <v xml:space="preserve"> </v>
      </c>
      <c r="F12" s="316"/>
      <c r="G12" s="264" t="str">
        <f>DEVIS!C27</f>
        <v xml:space="preserve"> </v>
      </c>
      <c r="H12" s="74"/>
    </row>
    <row r="13" spans="1:8" ht="19.5" thickBot="1" x14ac:dyDescent="0.35">
      <c r="A13" s="1"/>
      <c r="B13" s="222"/>
      <c r="C13" s="223"/>
      <c r="D13" s="223"/>
      <c r="E13" s="35"/>
      <c r="F13" s="221"/>
      <c r="G13" s="78"/>
      <c r="H13" s="74"/>
    </row>
    <row r="14" spans="1:8" ht="15.75" thickBot="1" x14ac:dyDescent="0.3">
      <c r="A14" s="1"/>
      <c r="B14" s="224"/>
      <c r="C14" s="52"/>
      <c r="D14" s="52"/>
      <c r="E14" s="52"/>
      <c r="F14" s="225"/>
      <c r="G14" s="81"/>
      <c r="H14" s="74"/>
    </row>
    <row r="15" spans="1:8" ht="21" thickBot="1" x14ac:dyDescent="0.35">
      <c r="A15" s="1"/>
      <c r="B15" s="313" t="s">
        <v>349</v>
      </c>
      <c r="C15" s="314"/>
      <c r="D15" s="314"/>
      <c r="E15" s="314"/>
      <c r="F15" s="314"/>
      <c r="G15" s="315"/>
      <c r="H15" s="74"/>
    </row>
    <row r="16" spans="1:8" ht="23.25" x14ac:dyDescent="0.35">
      <c r="A16" s="1"/>
      <c r="B16" s="325" t="s">
        <v>350</v>
      </c>
      <c r="C16" s="326"/>
      <c r="D16" s="326"/>
      <c r="E16" s="326"/>
      <c r="F16" s="237" t="s">
        <v>351</v>
      </c>
      <c r="G16" s="238" t="s">
        <v>352</v>
      </c>
      <c r="H16" s="74"/>
    </row>
    <row r="17" spans="1:9" ht="23.25" x14ac:dyDescent="0.35">
      <c r="A17" s="1"/>
      <c r="B17" s="327"/>
      <c r="C17" s="328"/>
      <c r="D17" s="328"/>
      <c r="E17" s="328"/>
      <c r="F17" s="259"/>
      <c r="G17" s="236"/>
      <c r="H17" s="74"/>
      <c r="I17">
        <v>1</v>
      </c>
    </row>
    <row r="18" spans="1:9" ht="23.25" x14ac:dyDescent="0.35">
      <c r="A18" s="1"/>
      <c r="B18" s="311"/>
      <c r="C18" s="312"/>
      <c r="D18" s="312"/>
      <c r="E18" s="312"/>
      <c r="F18" s="259"/>
      <c r="G18" s="236"/>
      <c r="H18" s="74"/>
      <c r="I18">
        <v>2</v>
      </c>
    </row>
    <row r="19" spans="1:9" ht="23.25" x14ac:dyDescent="0.35">
      <c r="A19" s="1"/>
      <c r="B19" s="327"/>
      <c r="C19" s="329"/>
      <c r="D19" s="329"/>
      <c r="E19" s="329"/>
      <c r="F19" s="259"/>
      <c r="G19" s="236"/>
      <c r="H19" s="74"/>
      <c r="I19">
        <v>3</v>
      </c>
    </row>
    <row r="20" spans="1:9" ht="23.25" x14ac:dyDescent="0.35">
      <c r="A20" s="1"/>
      <c r="B20" s="311"/>
      <c r="C20" s="312"/>
      <c r="D20" s="312"/>
      <c r="E20" s="312"/>
      <c r="F20" s="259"/>
      <c r="G20" s="236"/>
      <c r="H20" s="74"/>
      <c r="I20">
        <v>4</v>
      </c>
    </row>
    <row r="21" spans="1:9" ht="23.25" x14ac:dyDescent="0.35">
      <c r="A21" s="1"/>
      <c r="B21" s="311"/>
      <c r="C21" s="312"/>
      <c r="D21" s="312"/>
      <c r="E21" s="312"/>
      <c r="F21" s="259"/>
      <c r="G21" s="236"/>
      <c r="H21" s="74"/>
      <c r="I21">
        <v>5</v>
      </c>
    </row>
    <row r="22" spans="1:9" ht="23.25" x14ac:dyDescent="0.35">
      <c r="A22" s="1"/>
      <c r="B22" s="311"/>
      <c r="C22" s="312"/>
      <c r="D22" s="312"/>
      <c r="E22" s="312"/>
      <c r="F22" s="259"/>
      <c r="G22" s="236"/>
      <c r="H22" s="74"/>
      <c r="I22">
        <v>6</v>
      </c>
    </row>
    <row r="23" spans="1:9" ht="23.25" x14ac:dyDescent="0.35">
      <c r="B23" s="311"/>
      <c r="C23" s="312"/>
      <c r="D23" s="312"/>
      <c r="E23" s="312"/>
      <c r="F23" s="259"/>
      <c r="G23" s="236"/>
      <c r="H23" s="74"/>
      <c r="I23">
        <v>7</v>
      </c>
    </row>
    <row r="24" spans="1:9" ht="23.25" x14ac:dyDescent="0.35">
      <c r="B24" s="311"/>
      <c r="C24" s="312"/>
      <c r="D24" s="312"/>
      <c r="E24" s="312"/>
      <c r="F24" s="259"/>
      <c r="G24" s="236"/>
      <c r="H24" s="74"/>
      <c r="I24">
        <v>8</v>
      </c>
    </row>
    <row r="25" spans="1:9" ht="23.25" x14ac:dyDescent="0.35">
      <c r="B25" s="311"/>
      <c r="C25" s="312"/>
      <c r="D25" s="312"/>
      <c r="E25" s="312"/>
      <c r="F25" s="259"/>
      <c r="G25" s="236"/>
      <c r="H25" s="74"/>
      <c r="I25">
        <v>9</v>
      </c>
    </row>
    <row r="26" spans="1:9" ht="23.25" x14ac:dyDescent="0.35">
      <c r="B26" s="311"/>
      <c r="C26" s="312"/>
      <c r="D26" s="312"/>
      <c r="E26" s="312"/>
      <c r="F26" s="259"/>
      <c r="G26" s="236"/>
      <c r="H26" s="74"/>
      <c r="I26">
        <v>10</v>
      </c>
    </row>
    <row r="27" spans="1:9" ht="23.25" x14ac:dyDescent="0.35">
      <c r="B27" s="311"/>
      <c r="C27" s="312"/>
      <c r="D27" s="312"/>
      <c r="E27" s="312"/>
      <c r="F27" s="259"/>
      <c r="G27" s="236"/>
      <c r="H27" s="74"/>
      <c r="I27">
        <v>11</v>
      </c>
    </row>
    <row r="28" spans="1:9" ht="23.25" x14ac:dyDescent="0.35">
      <c r="B28" s="311"/>
      <c r="C28" s="312"/>
      <c r="D28" s="312"/>
      <c r="E28" s="312"/>
      <c r="F28" s="259"/>
      <c r="G28" s="236"/>
      <c r="H28" s="74"/>
      <c r="I28">
        <v>12</v>
      </c>
    </row>
    <row r="29" spans="1:9" ht="23.25" x14ac:dyDescent="0.35">
      <c r="B29" s="311"/>
      <c r="C29" s="312"/>
      <c r="D29" s="312"/>
      <c r="E29" s="312"/>
      <c r="F29" s="259"/>
      <c r="G29" s="236"/>
      <c r="H29" s="74"/>
      <c r="I29">
        <v>13</v>
      </c>
    </row>
    <row r="30" spans="1:9" ht="23.25" x14ac:dyDescent="0.35">
      <c r="B30" s="311"/>
      <c r="C30" s="312"/>
      <c r="D30" s="312"/>
      <c r="E30" s="312"/>
      <c r="F30" s="259"/>
      <c r="G30" s="236"/>
      <c r="H30" s="74"/>
      <c r="I30">
        <v>14</v>
      </c>
    </row>
    <row r="31" spans="1:9" ht="23.25" x14ac:dyDescent="0.35">
      <c r="B31" s="311"/>
      <c r="C31" s="312"/>
      <c r="D31" s="312"/>
      <c r="E31" s="312"/>
      <c r="F31" s="259"/>
      <c r="G31" s="236"/>
      <c r="H31" s="74"/>
      <c r="I31">
        <v>15</v>
      </c>
    </row>
    <row r="32" spans="1:9" ht="23.25" x14ac:dyDescent="0.35">
      <c r="B32" s="311"/>
      <c r="C32" s="312"/>
      <c r="D32" s="312"/>
      <c r="E32" s="312"/>
      <c r="F32" s="259"/>
      <c r="G32" s="236"/>
      <c r="H32" s="74"/>
      <c r="I32">
        <v>16</v>
      </c>
    </row>
    <row r="33" spans="1:9" ht="23.25" x14ac:dyDescent="0.35">
      <c r="B33" s="311"/>
      <c r="C33" s="312"/>
      <c r="D33" s="312"/>
      <c r="E33" s="312"/>
      <c r="F33" s="259"/>
      <c r="G33" s="236"/>
      <c r="H33" s="74"/>
      <c r="I33">
        <v>17</v>
      </c>
    </row>
    <row r="34" spans="1:9" ht="18.75" x14ac:dyDescent="0.3">
      <c r="B34" s="350"/>
      <c r="C34" s="351"/>
      <c r="D34" s="351"/>
      <c r="E34" s="351"/>
      <c r="F34" s="352"/>
      <c r="G34" s="228"/>
      <c r="H34" s="27"/>
      <c r="I34">
        <v>18</v>
      </c>
    </row>
    <row r="35" spans="1:9" ht="18" customHeight="1" x14ac:dyDescent="0.3">
      <c r="B35" s="353"/>
      <c r="C35" s="354"/>
      <c r="D35" s="354"/>
      <c r="E35" s="354"/>
      <c r="F35" s="352"/>
      <c r="G35" s="228"/>
      <c r="H35" s="27"/>
    </row>
    <row r="36" spans="1:9" ht="18" customHeight="1" x14ac:dyDescent="0.3">
      <c r="B36" s="353"/>
      <c r="C36" s="354"/>
      <c r="D36" s="354"/>
      <c r="E36" s="354"/>
      <c r="F36" s="352"/>
      <c r="G36" s="228"/>
      <c r="H36" s="27"/>
    </row>
    <row r="37" spans="1:9" ht="18" customHeight="1" x14ac:dyDescent="0.3">
      <c r="A37" s="1"/>
      <c r="B37" s="353"/>
      <c r="C37" s="354"/>
      <c r="D37" s="354"/>
      <c r="E37" s="354"/>
      <c r="F37" s="352"/>
      <c r="G37" s="228"/>
      <c r="H37" s="27"/>
    </row>
    <row r="38" spans="1:9" ht="18" customHeight="1" thickBot="1" x14ac:dyDescent="0.35">
      <c r="A38" s="1"/>
      <c r="B38" s="353"/>
      <c r="C38" s="354"/>
      <c r="D38" s="354"/>
      <c r="E38" s="354"/>
      <c r="F38" s="352"/>
      <c r="G38" s="228"/>
      <c r="H38" s="27"/>
    </row>
    <row r="39" spans="1:9" ht="18" customHeight="1" thickBot="1" x14ac:dyDescent="0.35">
      <c r="A39" s="1"/>
      <c r="B39" s="313" t="s">
        <v>353</v>
      </c>
      <c r="C39" s="314"/>
      <c r="D39" s="314"/>
      <c r="E39" s="314"/>
      <c r="F39" s="314"/>
      <c r="G39" s="315"/>
      <c r="H39" s="27"/>
    </row>
    <row r="40" spans="1:9" ht="18" customHeight="1" x14ac:dyDescent="0.3">
      <c r="A40" s="1"/>
      <c r="B40" s="348" t="s">
        <v>354</v>
      </c>
      <c r="C40" s="349"/>
      <c r="D40" s="349"/>
      <c r="E40" s="349"/>
      <c r="F40" s="235" t="s">
        <v>8</v>
      </c>
      <c r="G40" s="229"/>
      <c r="H40" s="27"/>
    </row>
    <row r="41" spans="1:9" ht="20.25" x14ac:dyDescent="0.3">
      <c r="A41" s="1"/>
      <c r="B41" s="348" t="s">
        <v>355</v>
      </c>
      <c r="C41" s="349"/>
      <c r="D41" s="349"/>
      <c r="E41" s="349"/>
      <c r="F41" s="234" t="s">
        <v>8</v>
      </c>
      <c r="G41" s="229"/>
      <c r="H41" s="27"/>
    </row>
    <row r="42" spans="1:9" ht="20.25" x14ac:dyDescent="0.3">
      <c r="A42" s="1"/>
      <c r="B42" s="340" t="s">
        <v>356</v>
      </c>
      <c r="C42" s="341"/>
      <c r="D42" s="341"/>
      <c r="E42" s="341"/>
      <c r="F42" s="230"/>
      <c r="G42" s="231"/>
      <c r="H42" s="74"/>
    </row>
    <row r="43" spans="1:9" ht="18" x14ac:dyDescent="0.25">
      <c r="B43" s="342"/>
      <c r="C43" s="343"/>
      <c r="D43" s="343"/>
      <c r="E43" s="343"/>
      <c r="F43" s="343"/>
      <c r="G43" s="344"/>
      <c r="H43" s="74"/>
    </row>
    <row r="44" spans="1:9" ht="18" x14ac:dyDescent="0.25">
      <c r="B44" s="342"/>
      <c r="C44" s="343"/>
      <c r="D44" s="343"/>
      <c r="E44" s="343"/>
      <c r="F44" s="343"/>
      <c r="G44" s="344"/>
      <c r="H44" s="27"/>
    </row>
    <row r="45" spans="1:9" ht="18" x14ac:dyDescent="0.25">
      <c r="B45" s="342"/>
      <c r="C45" s="343"/>
      <c r="D45" s="343"/>
      <c r="E45" s="343"/>
      <c r="F45" s="343"/>
      <c r="G45" s="344"/>
      <c r="H45" s="74"/>
    </row>
    <row r="46" spans="1:9" ht="18" x14ac:dyDescent="0.25">
      <c r="B46" s="342"/>
      <c r="C46" s="343"/>
      <c r="D46" s="343"/>
      <c r="E46" s="343"/>
      <c r="F46" s="343"/>
      <c r="G46" s="344"/>
      <c r="H46" s="74"/>
    </row>
    <row r="47" spans="1:9" ht="18" x14ac:dyDescent="0.25">
      <c r="B47" s="342"/>
      <c r="C47" s="343"/>
      <c r="D47" s="343"/>
      <c r="E47" s="343"/>
      <c r="F47" s="343"/>
      <c r="G47" s="344"/>
      <c r="H47" s="74"/>
    </row>
    <row r="48" spans="1:9" ht="18" x14ac:dyDescent="0.25">
      <c r="B48" s="342"/>
      <c r="C48" s="343"/>
      <c r="D48" s="343"/>
      <c r="E48" s="343"/>
      <c r="F48" s="343"/>
      <c r="G48" s="344"/>
      <c r="H48" s="74"/>
    </row>
    <row r="49" spans="1:8" ht="18.75" thickBot="1" x14ac:dyDescent="0.3">
      <c r="B49" s="345"/>
      <c r="C49" s="346"/>
      <c r="D49" s="346"/>
      <c r="E49" s="346"/>
      <c r="F49" s="346"/>
      <c r="G49" s="347"/>
      <c r="H49" s="74"/>
    </row>
    <row r="50" spans="1:8" ht="21" thickBot="1" x14ac:dyDescent="0.35">
      <c r="B50" s="313" t="s">
        <v>357</v>
      </c>
      <c r="C50" s="314"/>
      <c r="D50" s="314"/>
      <c r="E50" s="314"/>
      <c r="F50" s="314"/>
      <c r="G50" s="315"/>
      <c r="H50" s="74"/>
    </row>
    <row r="51" spans="1:8" ht="18.75" x14ac:dyDescent="0.3">
      <c r="B51" s="226"/>
      <c r="C51" s="227"/>
      <c r="D51" s="227"/>
      <c r="E51" s="227"/>
      <c r="F51" s="232"/>
      <c r="G51" s="228"/>
      <c r="H51" s="74"/>
    </row>
    <row r="52" spans="1:8" ht="17.25" x14ac:dyDescent="0.3">
      <c r="B52" s="334" t="s">
        <v>358</v>
      </c>
      <c r="C52" s="335"/>
      <c r="D52" s="335"/>
      <c r="E52" s="335"/>
      <c r="F52" s="338" t="s">
        <v>359</v>
      </c>
      <c r="G52" s="339"/>
      <c r="H52" s="74"/>
    </row>
    <row r="53" spans="1:8" ht="15.75" x14ac:dyDescent="0.25">
      <c r="A53" s="1"/>
      <c r="B53" s="332"/>
      <c r="C53" s="333"/>
      <c r="D53" s="333"/>
      <c r="E53" s="333"/>
      <c r="F53" s="330"/>
      <c r="G53" s="331"/>
      <c r="H53" s="27"/>
    </row>
    <row r="54" spans="1:8" ht="17.25" x14ac:dyDescent="0.3">
      <c r="B54" s="334" t="s">
        <v>360</v>
      </c>
      <c r="C54" s="335"/>
      <c r="D54" s="335"/>
      <c r="E54" s="335"/>
      <c r="F54" s="338" t="s">
        <v>361</v>
      </c>
      <c r="G54" s="339"/>
    </row>
    <row r="55" spans="1:8" ht="15.75" x14ac:dyDescent="0.25">
      <c r="B55" s="332"/>
      <c r="C55" s="333"/>
      <c r="D55" s="333"/>
      <c r="E55" s="333"/>
      <c r="F55" s="330"/>
      <c r="G55" s="331"/>
    </row>
    <row r="56" spans="1:8" ht="17.25" x14ac:dyDescent="0.3">
      <c r="B56" s="334" t="s">
        <v>362</v>
      </c>
      <c r="C56" s="335"/>
      <c r="D56" s="335"/>
      <c r="E56" s="335"/>
      <c r="F56" s="338" t="s">
        <v>363</v>
      </c>
      <c r="G56" s="339"/>
    </row>
    <row r="57" spans="1:8" ht="15.75" x14ac:dyDescent="0.25">
      <c r="B57" s="332"/>
      <c r="C57" s="333"/>
      <c r="D57" s="333"/>
      <c r="E57" s="333"/>
      <c r="F57" s="330"/>
      <c r="G57" s="331"/>
    </row>
    <row r="58" spans="1:8" ht="16.5" x14ac:dyDescent="0.25">
      <c r="B58" s="334" t="s">
        <v>364</v>
      </c>
      <c r="C58" s="335"/>
      <c r="D58" s="335"/>
      <c r="E58" s="335"/>
      <c r="F58" s="330" t="s">
        <v>365</v>
      </c>
      <c r="G58" s="331"/>
    </row>
    <row r="59" spans="1:8" ht="15.75" x14ac:dyDescent="0.25">
      <c r="B59" s="336" t="s">
        <v>366</v>
      </c>
      <c r="C59" s="337"/>
      <c r="D59" s="337"/>
      <c r="E59" s="337"/>
      <c r="F59" s="330"/>
      <c r="G59" s="331"/>
    </row>
    <row r="60" spans="1:8" ht="16.5" thickBot="1" x14ac:dyDescent="0.3">
      <c r="B60" s="332"/>
      <c r="C60" s="333"/>
      <c r="D60" s="333"/>
      <c r="E60" s="333"/>
      <c r="F60" s="330"/>
      <c r="G60" s="331"/>
    </row>
    <row r="61" spans="1:8" x14ac:dyDescent="0.25">
      <c r="B61" s="52"/>
      <c r="C61" s="52"/>
      <c r="D61" s="52"/>
      <c r="E61" s="52"/>
      <c r="F61" s="52"/>
      <c r="G61" s="52"/>
    </row>
  </sheetData>
  <mergeCells count="64">
    <mergeCell ref="B9:D9"/>
    <mergeCell ref="B50:G50"/>
    <mergeCell ref="B52:E52"/>
    <mergeCell ref="F52:G52"/>
    <mergeCell ref="B42:E42"/>
    <mergeCell ref="B43:G43"/>
    <mergeCell ref="B44:G44"/>
    <mergeCell ref="B45:G45"/>
    <mergeCell ref="B46:G46"/>
    <mergeCell ref="B47:G47"/>
    <mergeCell ref="B48:G48"/>
    <mergeCell ref="B49:G49"/>
    <mergeCell ref="B34:E34"/>
    <mergeCell ref="B40:E40"/>
    <mergeCell ref="B41:E41"/>
    <mergeCell ref="B39:G39"/>
    <mergeCell ref="F60:G60"/>
    <mergeCell ref="B53:E53"/>
    <mergeCell ref="B54:E54"/>
    <mergeCell ref="B55:E55"/>
    <mergeCell ref="B56:E56"/>
    <mergeCell ref="B57:E57"/>
    <mergeCell ref="B58:E58"/>
    <mergeCell ref="B60:E60"/>
    <mergeCell ref="B59:E59"/>
    <mergeCell ref="F59:G59"/>
    <mergeCell ref="F53:G53"/>
    <mergeCell ref="F54:G54"/>
    <mergeCell ref="F55:G55"/>
    <mergeCell ref="F56:G56"/>
    <mergeCell ref="F57:G57"/>
    <mergeCell ref="F58:G58"/>
    <mergeCell ref="B16:E16"/>
    <mergeCell ref="B17:E17"/>
    <mergeCell ref="B18:E18"/>
    <mergeCell ref="B19:E19"/>
    <mergeCell ref="B20:E20"/>
    <mergeCell ref="B21:E21"/>
    <mergeCell ref="B23:E23"/>
    <mergeCell ref="B24:E24"/>
    <mergeCell ref="B25:E25"/>
    <mergeCell ref="B22:E22"/>
    <mergeCell ref="B31:E31"/>
    <mergeCell ref="B26:E26"/>
    <mergeCell ref="B27:E27"/>
    <mergeCell ref="B28:E28"/>
    <mergeCell ref="B29:E29"/>
    <mergeCell ref="B30:E30"/>
    <mergeCell ref="B33:E33"/>
    <mergeCell ref="B15:G15"/>
    <mergeCell ref="B2:G2"/>
    <mergeCell ref="D5:E5"/>
    <mergeCell ref="B5:C5"/>
    <mergeCell ref="B10:C10"/>
    <mergeCell ref="B7:D7"/>
    <mergeCell ref="B8:D8"/>
    <mergeCell ref="E7:F7"/>
    <mergeCell ref="E8:F8"/>
    <mergeCell ref="B11:D11"/>
    <mergeCell ref="E11:F11"/>
    <mergeCell ref="B12:D12"/>
    <mergeCell ref="E12:F12"/>
    <mergeCell ref="B4:D4"/>
    <mergeCell ref="B32:E32"/>
  </mergeCells>
  <printOptions horizontalCentered="1"/>
  <pageMargins left="3.937007874015748E-2" right="3.937007874015748E-2" top="3.937007874015748E-2" bottom="3.937007874015748E-2" header="3.937007874015748E-2" footer="3.937007874015748E-2"/>
  <pageSetup paperSize="9" scale="73" orientation="portrait" errors="blank"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DIVERS!$F$3:$F$5</xm:f>
          </x14:formula1>
          <xm:sqref>F41</xm:sqref>
        </x14:dataValidation>
        <x14:dataValidation type="list" allowBlank="1" showInputMessage="1" showErrorMessage="1">
          <x14:formula1>
            <xm:f>DIVERS!$G$3:$G$5</xm:f>
          </x14:formula1>
          <xm:sqref>F40</xm:sqref>
        </x14:dataValidation>
        <x14:dataValidation type="list" allowBlank="1" showInputMessage="1" showErrorMessage="1">
          <x14:formula1>
            <xm:f>'kit raccord'!$G$3:$G$10</xm:f>
          </x14:formula1>
          <xm:sqref>E9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62"/>
  <sheetViews>
    <sheetView topLeftCell="A42" workbookViewId="0">
      <selection activeCell="C61" sqref="C61"/>
    </sheetView>
  </sheetViews>
  <sheetFormatPr baseColWidth="10" defaultColWidth="10.7109375" defaultRowHeight="15" x14ac:dyDescent="0.25"/>
  <cols>
    <col min="1" max="1" width="51" style="176" customWidth="1"/>
    <col min="2" max="2" width="27.42578125" style="176" customWidth="1"/>
    <col min="3" max="3" width="24" customWidth="1"/>
    <col min="7" max="7" width="20.28515625" customWidth="1"/>
  </cols>
  <sheetData>
    <row r="1" spans="1:7" x14ac:dyDescent="0.25">
      <c r="A1" s="176" t="s">
        <v>367</v>
      </c>
      <c r="B1" s="22" t="s">
        <v>368</v>
      </c>
      <c r="C1" s="17" t="s">
        <v>369</v>
      </c>
    </row>
    <row r="3" spans="1:7" x14ac:dyDescent="0.25">
      <c r="A3" s="212" t="s">
        <v>370</v>
      </c>
      <c r="B3" s="213" t="s">
        <v>371</v>
      </c>
      <c r="C3" s="214">
        <v>145</v>
      </c>
      <c r="D3" s="123"/>
      <c r="E3" s="124"/>
      <c r="G3" s="173" t="s">
        <v>372</v>
      </c>
    </row>
    <row r="4" spans="1:7" x14ac:dyDescent="0.25">
      <c r="A4" s="212" t="s">
        <v>373</v>
      </c>
      <c r="B4" s="213" t="s">
        <v>374</v>
      </c>
      <c r="C4" s="214">
        <v>101</v>
      </c>
      <c r="D4" s="123"/>
      <c r="E4" s="124"/>
      <c r="G4" s="173" t="s">
        <v>375</v>
      </c>
    </row>
    <row r="5" spans="1:7" x14ac:dyDescent="0.25">
      <c r="A5" s="212" t="s">
        <v>376</v>
      </c>
      <c r="B5" s="213" t="s">
        <v>377</v>
      </c>
      <c r="C5" s="214">
        <v>212</v>
      </c>
      <c r="D5" s="123"/>
      <c r="E5" s="124"/>
      <c r="G5" s="173" t="s">
        <v>62</v>
      </c>
    </row>
    <row r="6" spans="1:7" x14ac:dyDescent="0.25">
      <c r="A6" s="212" t="s">
        <v>378</v>
      </c>
      <c r="B6" s="213" t="s">
        <v>379</v>
      </c>
      <c r="C6" s="214">
        <v>101</v>
      </c>
      <c r="D6" s="123"/>
      <c r="E6" s="124"/>
      <c r="G6" s="173" t="s">
        <v>380</v>
      </c>
    </row>
    <row r="7" spans="1:7" x14ac:dyDescent="0.25">
      <c r="A7" s="212" t="s">
        <v>381</v>
      </c>
      <c r="B7" s="213" t="s">
        <v>382</v>
      </c>
      <c r="C7" s="214">
        <v>101</v>
      </c>
      <c r="D7" s="123"/>
      <c r="E7" s="124"/>
      <c r="G7" s="173" t="s">
        <v>383</v>
      </c>
    </row>
    <row r="8" spans="1:7" x14ac:dyDescent="0.25">
      <c r="A8" s="212" t="s">
        <v>384</v>
      </c>
      <c r="B8" s="213" t="s">
        <v>385</v>
      </c>
      <c r="C8" s="214">
        <v>129</v>
      </c>
      <c r="D8" s="123"/>
      <c r="E8" s="124"/>
      <c r="G8" s="173" t="s">
        <v>386</v>
      </c>
    </row>
    <row r="9" spans="1:7" x14ac:dyDescent="0.25">
      <c r="A9" s="212" t="s">
        <v>387</v>
      </c>
      <c r="B9" s="213" t="s">
        <v>388</v>
      </c>
      <c r="C9" s="214">
        <v>101</v>
      </c>
      <c r="D9" s="123"/>
      <c r="E9" s="124"/>
      <c r="G9" s="173" t="s">
        <v>389</v>
      </c>
    </row>
    <row r="10" spans="1:7" x14ac:dyDescent="0.25">
      <c r="A10" s="212" t="s">
        <v>390</v>
      </c>
      <c r="B10" s="213" t="s">
        <v>391</v>
      </c>
      <c r="C10" s="214">
        <v>141</v>
      </c>
      <c r="D10" s="123"/>
      <c r="E10" s="124"/>
      <c r="G10" s="173" t="s">
        <v>392</v>
      </c>
    </row>
    <row r="11" spans="1:7" x14ac:dyDescent="0.25">
      <c r="A11" s="212" t="s">
        <v>393</v>
      </c>
      <c r="B11" s="213" t="s">
        <v>394</v>
      </c>
      <c r="C11" s="214">
        <v>74</v>
      </c>
      <c r="D11" s="123"/>
      <c r="E11" s="124"/>
    </row>
    <row r="12" spans="1:7" x14ac:dyDescent="0.25">
      <c r="A12" s="212" t="s">
        <v>395</v>
      </c>
      <c r="B12" s="213" t="s">
        <v>396</v>
      </c>
      <c r="C12" s="214">
        <v>144</v>
      </c>
      <c r="D12" s="123"/>
      <c r="E12" s="124"/>
    </row>
    <row r="13" spans="1:7" x14ac:dyDescent="0.25">
      <c r="A13" s="212" t="s">
        <v>397</v>
      </c>
      <c r="B13" s="213" t="s">
        <v>398</v>
      </c>
      <c r="C13" s="214">
        <v>133</v>
      </c>
      <c r="D13" s="123"/>
      <c r="E13" s="124"/>
    </row>
    <row r="14" spans="1:7" x14ac:dyDescent="0.25">
      <c r="A14" s="215" t="s">
        <v>399</v>
      </c>
      <c r="B14" s="202" t="s">
        <v>400</v>
      </c>
      <c r="C14" s="203">
        <v>174</v>
      </c>
      <c r="D14" s="123"/>
      <c r="E14" s="124"/>
    </row>
    <row r="15" spans="1:7" x14ac:dyDescent="0.25">
      <c r="A15" s="215" t="s">
        <v>401</v>
      </c>
      <c r="B15" s="202" t="s">
        <v>402</v>
      </c>
      <c r="C15" s="203">
        <v>174</v>
      </c>
      <c r="D15" s="123"/>
      <c r="E15" s="124"/>
    </row>
    <row r="16" spans="1:7" x14ac:dyDescent="0.25">
      <c r="A16" s="215" t="s">
        <v>403</v>
      </c>
      <c r="B16" s="202" t="s">
        <v>404</v>
      </c>
      <c r="C16" s="203">
        <v>174</v>
      </c>
      <c r="D16" s="123"/>
      <c r="E16" s="124"/>
    </row>
    <row r="17" spans="1:5" x14ac:dyDescent="0.25">
      <c r="A17" s="215" t="s">
        <v>405</v>
      </c>
      <c r="B17" s="202" t="s">
        <v>406</v>
      </c>
      <c r="C17" s="203">
        <v>174</v>
      </c>
      <c r="D17" s="123"/>
      <c r="E17" s="124"/>
    </row>
    <row r="18" spans="1:5" x14ac:dyDescent="0.25">
      <c r="A18" s="215" t="s">
        <v>407</v>
      </c>
      <c r="B18" s="202" t="s">
        <v>408</v>
      </c>
      <c r="C18" s="203">
        <v>174</v>
      </c>
      <c r="D18" s="123"/>
      <c r="E18" s="124"/>
    </row>
    <row r="19" spans="1:5" x14ac:dyDescent="0.25">
      <c r="A19" s="215" t="s">
        <v>409</v>
      </c>
      <c r="B19" s="202" t="s">
        <v>410</v>
      </c>
      <c r="C19" s="203">
        <v>174</v>
      </c>
      <c r="D19" s="123"/>
      <c r="E19" s="124"/>
    </row>
    <row r="20" spans="1:5" x14ac:dyDescent="0.25">
      <c r="A20" s="215" t="s">
        <v>411</v>
      </c>
      <c r="B20" s="202" t="s">
        <v>412</v>
      </c>
      <c r="C20" s="203">
        <v>189</v>
      </c>
      <c r="D20" s="123"/>
      <c r="E20" s="124"/>
    </row>
    <row r="21" spans="1:5" x14ac:dyDescent="0.25">
      <c r="A21" s="215" t="s">
        <v>413</v>
      </c>
      <c r="B21" s="202" t="s">
        <v>414</v>
      </c>
      <c r="C21" s="203">
        <v>189</v>
      </c>
      <c r="D21" s="123"/>
      <c r="E21" s="124"/>
    </row>
    <row r="22" spans="1:5" x14ac:dyDescent="0.25">
      <c r="A22" s="215" t="s">
        <v>415</v>
      </c>
      <c r="B22" s="202" t="s">
        <v>416</v>
      </c>
      <c r="C22" s="203">
        <v>189</v>
      </c>
      <c r="D22" s="123"/>
      <c r="E22" s="124"/>
    </row>
    <row r="23" spans="1:5" x14ac:dyDescent="0.25">
      <c r="A23" s="215" t="s">
        <v>417</v>
      </c>
      <c r="B23" s="202" t="s">
        <v>418</v>
      </c>
      <c r="C23" s="203">
        <v>189</v>
      </c>
      <c r="D23" s="123"/>
      <c r="E23" s="124"/>
    </row>
    <row r="24" spans="1:5" x14ac:dyDescent="0.25">
      <c r="A24" s="215" t="s">
        <v>419</v>
      </c>
      <c r="B24" s="202" t="s">
        <v>420</v>
      </c>
      <c r="C24" s="203">
        <v>147</v>
      </c>
      <c r="D24" s="123"/>
      <c r="E24" s="124"/>
    </row>
    <row r="25" spans="1:5" x14ac:dyDescent="0.25">
      <c r="A25" s="215" t="s">
        <v>421</v>
      </c>
      <c r="B25" s="202" t="s">
        <v>422</v>
      </c>
      <c r="C25" s="203">
        <v>189</v>
      </c>
      <c r="D25" s="123"/>
      <c r="E25" s="124"/>
    </row>
    <row r="26" spans="1:5" x14ac:dyDescent="0.25">
      <c r="A26" s="215" t="s">
        <v>423</v>
      </c>
      <c r="B26" s="202" t="s">
        <v>424</v>
      </c>
      <c r="C26" s="203">
        <v>189</v>
      </c>
      <c r="D26" s="123"/>
      <c r="E26" s="124"/>
    </row>
    <row r="27" spans="1:5" x14ac:dyDescent="0.25">
      <c r="A27" s="215" t="s">
        <v>425</v>
      </c>
      <c r="B27" s="202" t="s">
        <v>426</v>
      </c>
      <c r="C27" s="203">
        <v>189</v>
      </c>
      <c r="D27" s="123"/>
      <c r="E27" s="124"/>
    </row>
    <row r="28" spans="1:5" x14ac:dyDescent="0.25">
      <c r="A28" s="215" t="s">
        <v>427</v>
      </c>
      <c r="B28" s="202" t="s">
        <v>428</v>
      </c>
      <c r="C28" s="203">
        <v>174</v>
      </c>
      <c r="D28" s="123"/>
      <c r="E28" s="124"/>
    </row>
    <row r="29" spans="1:5" x14ac:dyDescent="0.25">
      <c r="A29" s="215" t="s">
        <v>429</v>
      </c>
      <c r="B29" s="202" t="s">
        <v>430</v>
      </c>
      <c r="C29" s="203">
        <v>174</v>
      </c>
      <c r="D29" s="123"/>
      <c r="E29" s="124"/>
    </row>
    <row r="30" spans="1:5" x14ac:dyDescent="0.25">
      <c r="A30" s="215" t="s">
        <v>431</v>
      </c>
      <c r="B30" s="202" t="s">
        <v>432</v>
      </c>
      <c r="C30" s="203">
        <v>132</v>
      </c>
      <c r="D30" s="123"/>
      <c r="E30" s="124"/>
    </row>
    <row r="31" spans="1:5" x14ac:dyDescent="0.25">
      <c r="A31" s="215" t="s">
        <v>433</v>
      </c>
      <c r="B31" s="202" t="s">
        <v>434</v>
      </c>
      <c r="C31" s="203">
        <v>174</v>
      </c>
      <c r="D31" s="123"/>
      <c r="E31" s="124"/>
    </row>
    <row r="32" spans="1:5" x14ac:dyDescent="0.25">
      <c r="A32" s="215" t="s">
        <v>435</v>
      </c>
      <c r="B32" s="202" t="s">
        <v>436</v>
      </c>
      <c r="C32" s="203">
        <v>174</v>
      </c>
      <c r="D32" s="123"/>
      <c r="E32" s="124"/>
    </row>
    <row r="33" spans="1:5" x14ac:dyDescent="0.25">
      <c r="A33" s="216" t="s">
        <v>437</v>
      </c>
      <c r="B33" s="204" t="s">
        <v>438</v>
      </c>
      <c r="C33" s="205">
        <v>174</v>
      </c>
      <c r="D33" s="123"/>
      <c r="E33" s="124"/>
    </row>
    <row r="34" spans="1:5" x14ac:dyDescent="0.25">
      <c r="A34" s="216" t="s">
        <v>439</v>
      </c>
      <c r="B34" s="204" t="s">
        <v>440</v>
      </c>
      <c r="C34" s="205">
        <v>174</v>
      </c>
      <c r="D34" s="123"/>
      <c r="E34" s="124"/>
    </row>
    <row r="35" spans="1:5" x14ac:dyDescent="0.25">
      <c r="A35" s="216" t="s">
        <v>441</v>
      </c>
      <c r="B35" s="204" t="s">
        <v>442</v>
      </c>
      <c r="C35" s="205">
        <v>152</v>
      </c>
      <c r="D35" s="123"/>
      <c r="E35" s="124"/>
    </row>
    <row r="36" spans="1:5" x14ac:dyDescent="0.25">
      <c r="A36" s="216" t="s">
        <v>443</v>
      </c>
      <c r="B36" s="204" t="s">
        <v>444</v>
      </c>
      <c r="C36" s="205">
        <v>152</v>
      </c>
      <c r="D36" s="123"/>
      <c r="E36" s="124"/>
    </row>
    <row r="37" spans="1:5" x14ac:dyDescent="0.25">
      <c r="A37" s="216" t="s">
        <v>445</v>
      </c>
      <c r="B37" s="204" t="s">
        <v>446</v>
      </c>
      <c r="C37" s="205">
        <v>152</v>
      </c>
      <c r="D37" s="123"/>
      <c r="E37" s="124"/>
    </row>
    <row r="38" spans="1:5" x14ac:dyDescent="0.25">
      <c r="A38" s="216" t="s">
        <v>447</v>
      </c>
      <c r="B38" s="204" t="s">
        <v>448</v>
      </c>
      <c r="C38" s="205">
        <v>152</v>
      </c>
      <c r="D38" s="123"/>
      <c r="E38" s="124"/>
    </row>
    <row r="39" spans="1:5" x14ac:dyDescent="0.25">
      <c r="A39" s="180" t="s">
        <v>8</v>
      </c>
      <c r="B39" s="181" t="s">
        <v>31</v>
      </c>
      <c r="C39" s="123">
        <v>0</v>
      </c>
      <c r="D39" s="123"/>
      <c r="E39" s="124"/>
    </row>
    <row r="40" spans="1:5" x14ac:dyDescent="0.25">
      <c r="A40" s="170" t="s">
        <v>449</v>
      </c>
      <c r="B40" s="181" t="s">
        <v>450</v>
      </c>
      <c r="C40" s="123">
        <v>80</v>
      </c>
      <c r="D40" s="123"/>
      <c r="E40" s="124"/>
    </row>
    <row r="41" spans="1:5" x14ac:dyDescent="0.25">
      <c r="A41" s="170" t="s">
        <v>451</v>
      </c>
      <c r="B41" s="181" t="s">
        <v>452</v>
      </c>
      <c r="C41" s="123">
        <v>45</v>
      </c>
      <c r="D41" s="123"/>
      <c r="E41" s="124"/>
    </row>
    <row r="42" spans="1:5" x14ac:dyDescent="0.25">
      <c r="A42" s="170" t="s">
        <v>453</v>
      </c>
      <c r="B42" s="181" t="s">
        <v>454</v>
      </c>
      <c r="C42" s="123">
        <v>22</v>
      </c>
      <c r="D42" s="123"/>
      <c r="E42" s="124"/>
    </row>
    <row r="43" spans="1:5" x14ac:dyDescent="0.25">
      <c r="A43" s="170" t="s">
        <v>455</v>
      </c>
      <c r="B43" s="181" t="s">
        <v>456</v>
      </c>
      <c r="C43" s="123">
        <v>109</v>
      </c>
      <c r="D43" s="123"/>
      <c r="E43" s="124"/>
    </row>
    <row r="44" spans="1:5" x14ac:dyDescent="0.25">
      <c r="A44" s="170" t="s">
        <v>457</v>
      </c>
      <c r="B44" s="181" t="s">
        <v>458</v>
      </c>
      <c r="C44" s="123">
        <v>82</v>
      </c>
      <c r="D44" s="123"/>
      <c r="E44" s="124"/>
    </row>
    <row r="45" spans="1:5" x14ac:dyDescent="0.25">
      <c r="A45" s="170" t="s">
        <v>459</v>
      </c>
      <c r="B45" s="181" t="s">
        <v>460</v>
      </c>
      <c r="C45" s="123">
        <v>41</v>
      </c>
      <c r="D45" s="123"/>
      <c r="E45" s="124"/>
    </row>
    <row r="46" spans="1:5" x14ac:dyDescent="0.25">
      <c r="A46" s="170" t="s">
        <v>461</v>
      </c>
      <c r="B46" s="181" t="s">
        <v>462</v>
      </c>
      <c r="C46" s="123">
        <v>41</v>
      </c>
      <c r="D46" s="123"/>
      <c r="E46" s="124"/>
    </row>
    <row r="47" spans="1:5" x14ac:dyDescent="0.25">
      <c r="A47" s="179" t="s">
        <v>8</v>
      </c>
      <c r="B47" s="181" t="s">
        <v>8</v>
      </c>
      <c r="C47" s="165"/>
    </row>
    <row r="48" spans="1:5" x14ac:dyDescent="0.25">
      <c r="A48" s="176" t="s">
        <v>47</v>
      </c>
      <c r="C48" s="165"/>
    </row>
    <row r="49" spans="1:3" x14ac:dyDescent="0.25">
      <c r="A49" s="176" t="s">
        <v>48</v>
      </c>
      <c r="C49" s="165"/>
    </row>
    <row r="50" spans="1:3" x14ac:dyDescent="0.25">
      <c r="A50" s="176" t="s">
        <v>463</v>
      </c>
      <c r="C50" s="165"/>
    </row>
    <row r="51" spans="1:3" x14ac:dyDescent="0.25">
      <c r="A51" s="176" t="s">
        <v>8</v>
      </c>
      <c r="C51" s="165"/>
    </row>
    <row r="52" spans="1:3" x14ac:dyDescent="0.25">
      <c r="A52" s="176" t="s">
        <v>464</v>
      </c>
      <c r="C52" s="165"/>
    </row>
    <row r="53" spans="1:3" x14ac:dyDescent="0.25">
      <c r="A53" s="176" t="s">
        <v>465</v>
      </c>
      <c r="C53" s="165"/>
    </row>
    <row r="54" spans="1:3" x14ac:dyDescent="0.25">
      <c r="A54" s="176" t="s">
        <v>466</v>
      </c>
      <c r="C54" s="165"/>
    </row>
    <row r="55" spans="1:3" x14ac:dyDescent="0.25">
      <c r="A55" s="176" t="s">
        <v>467</v>
      </c>
      <c r="C55" s="165"/>
    </row>
    <row r="56" spans="1:3" x14ac:dyDescent="0.25">
      <c r="A56" s="176" t="s">
        <v>468</v>
      </c>
      <c r="C56" s="165"/>
    </row>
    <row r="57" spans="1:3" x14ac:dyDescent="0.25">
      <c r="A57" s="176" t="s">
        <v>469</v>
      </c>
      <c r="C57" s="165"/>
    </row>
    <row r="58" spans="1:3" x14ac:dyDescent="0.25">
      <c r="A58" s="176" t="s">
        <v>66</v>
      </c>
      <c r="C58" s="165"/>
    </row>
    <row r="59" spans="1:3" x14ac:dyDescent="0.25">
      <c r="C59" s="165"/>
    </row>
    <row r="60" spans="1:3" x14ac:dyDescent="0.25">
      <c r="A60" s="176" t="s">
        <v>470</v>
      </c>
      <c r="C60" s="165">
        <v>150</v>
      </c>
    </row>
    <row r="61" spans="1:3" x14ac:dyDescent="0.25">
      <c r="A61" s="176" t="s">
        <v>471</v>
      </c>
      <c r="C61" s="165">
        <v>50</v>
      </c>
    </row>
    <row r="62" spans="1:3" x14ac:dyDescent="0.25">
      <c r="A62" s="176" t="s">
        <v>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C23"/>
  <sheetViews>
    <sheetView workbookViewId="0">
      <selection activeCell="B24" sqref="B24"/>
    </sheetView>
  </sheetViews>
  <sheetFormatPr baseColWidth="10" defaultColWidth="10.7109375" defaultRowHeight="15" x14ac:dyDescent="0.25"/>
  <cols>
    <col min="1" max="1" width="51.140625" style="177" customWidth="1"/>
    <col min="2" max="2" width="31.42578125" style="173" customWidth="1"/>
    <col min="3" max="3" width="13.42578125" customWidth="1"/>
  </cols>
  <sheetData>
    <row r="1" spans="1:3" x14ac:dyDescent="0.25">
      <c r="A1" s="177" t="s">
        <v>367</v>
      </c>
      <c r="B1" s="125" t="s">
        <v>368</v>
      </c>
      <c r="C1" s="17" t="s">
        <v>369</v>
      </c>
    </row>
    <row r="3" spans="1:3" x14ac:dyDescent="0.25">
      <c r="C3" s="165"/>
    </row>
    <row r="4" spans="1:3" x14ac:dyDescent="0.25">
      <c r="A4" s="178" t="s">
        <v>472</v>
      </c>
      <c r="B4" s="175" t="s">
        <v>473</v>
      </c>
      <c r="C4" s="168">
        <v>0</v>
      </c>
    </row>
    <row r="5" spans="1:3" x14ac:dyDescent="0.25">
      <c r="A5" s="166" t="s">
        <v>474</v>
      </c>
      <c r="B5" s="174" t="s">
        <v>475</v>
      </c>
      <c r="C5" s="167">
        <v>188</v>
      </c>
    </row>
    <row r="6" spans="1:3" x14ac:dyDescent="0.25">
      <c r="A6" s="166" t="s">
        <v>476</v>
      </c>
      <c r="B6" s="174" t="s">
        <v>477</v>
      </c>
      <c r="C6" s="167">
        <v>261</v>
      </c>
    </row>
    <row r="7" spans="1:3" x14ac:dyDescent="0.25">
      <c r="A7" s="166" t="s">
        <v>478</v>
      </c>
      <c r="B7" s="174" t="s">
        <v>479</v>
      </c>
      <c r="C7" s="167">
        <v>195</v>
      </c>
    </row>
    <row r="8" spans="1:3" x14ac:dyDescent="0.25">
      <c r="A8" s="166" t="s">
        <v>480</v>
      </c>
      <c r="B8" s="174" t="s">
        <v>481</v>
      </c>
      <c r="C8" s="167">
        <v>87</v>
      </c>
    </row>
    <row r="9" spans="1:3" x14ac:dyDescent="0.25">
      <c r="A9" s="166" t="s">
        <v>482</v>
      </c>
      <c r="B9" s="174" t="s">
        <v>483</v>
      </c>
      <c r="C9" s="167">
        <v>66</v>
      </c>
    </row>
    <row r="10" spans="1:3" x14ac:dyDescent="0.25">
      <c r="A10" s="166" t="s">
        <v>484</v>
      </c>
      <c r="B10" s="174" t="s">
        <v>485</v>
      </c>
      <c r="C10" s="167">
        <v>320</v>
      </c>
    </row>
    <row r="11" spans="1:3" x14ac:dyDescent="0.25">
      <c r="A11" s="166" t="s">
        <v>486</v>
      </c>
      <c r="B11" s="174" t="s">
        <v>487</v>
      </c>
      <c r="C11" s="167">
        <v>320</v>
      </c>
    </row>
    <row r="12" spans="1:3" x14ac:dyDescent="0.25">
      <c r="A12" s="166" t="s">
        <v>488</v>
      </c>
      <c r="B12" s="174" t="s">
        <v>489</v>
      </c>
      <c r="C12" s="167">
        <v>575</v>
      </c>
    </row>
    <row r="13" spans="1:3" x14ac:dyDescent="0.25">
      <c r="A13" s="166" t="s">
        <v>490</v>
      </c>
      <c r="B13" s="174" t="s">
        <v>491</v>
      </c>
      <c r="C13" s="167">
        <v>575</v>
      </c>
    </row>
    <row r="14" spans="1:3" x14ac:dyDescent="0.25">
      <c r="A14" s="206" t="s">
        <v>492</v>
      </c>
      <c r="B14" s="207" t="s">
        <v>493</v>
      </c>
      <c r="C14" s="208">
        <v>191</v>
      </c>
    </row>
    <row r="15" spans="1:3" x14ac:dyDescent="0.25">
      <c r="A15" s="206" t="s">
        <v>494</v>
      </c>
      <c r="B15" s="207" t="s">
        <v>495</v>
      </c>
      <c r="C15" s="208">
        <v>94</v>
      </c>
    </row>
    <row r="16" spans="1:3" x14ac:dyDescent="0.25">
      <c r="A16" s="206" t="s">
        <v>496</v>
      </c>
      <c r="B16" s="207" t="s">
        <v>497</v>
      </c>
      <c r="C16" s="208">
        <v>167</v>
      </c>
    </row>
    <row r="17" spans="1:3" x14ac:dyDescent="0.25">
      <c r="A17" s="206" t="s">
        <v>498</v>
      </c>
      <c r="B17" s="207" t="s">
        <v>499</v>
      </c>
      <c r="C17" s="208">
        <v>259</v>
      </c>
    </row>
    <row r="18" spans="1:3" x14ac:dyDescent="0.25">
      <c r="A18" s="206" t="s">
        <v>500</v>
      </c>
      <c r="B18" s="207" t="s">
        <v>501</v>
      </c>
      <c r="C18" s="208">
        <v>459</v>
      </c>
    </row>
    <row r="19" spans="1:3" x14ac:dyDescent="0.25">
      <c r="A19" s="209" t="s">
        <v>502</v>
      </c>
      <c r="B19" s="210" t="s">
        <v>503</v>
      </c>
      <c r="C19" s="211">
        <v>369</v>
      </c>
    </row>
    <row r="20" spans="1:3" x14ac:dyDescent="0.25">
      <c r="A20" s="209" t="s">
        <v>504</v>
      </c>
      <c r="B20" s="210" t="s">
        <v>505</v>
      </c>
      <c r="C20" s="211">
        <v>290</v>
      </c>
    </row>
    <row r="21" spans="1:3" x14ac:dyDescent="0.25">
      <c r="A21" s="209" t="s">
        <v>506</v>
      </c>
      <c r="B21" s="210" t="s">
        <v>507</v>
      </c>
      <c r="C21" s="211">
        <v>172</v>
      </c>
    </row>
    <row r="22" spans="1:3" x14ac:dyDescent="0.25">
      <c r="A22" s="209" t="s">
        <v>508</v>
      </c>
      <c r="B22" s="210" t="s">
        <v>509</v>
      </c>
      <c r="C22" s="211">
        <v>258</v>
      </c>
    </row>
    <row r="23" spans="1:3" x14ac:dyDescent="0.25">
      <c r="A23" s="177" t="s">
        <v>8</v>
      </c>
      <c r="B23" s="173" t="s">
        <v>8</v>
      </c>
      <c r="C23" s="211">
        <v>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G117"/>
  <sheetViews>
    <sheetView topLeftCell="E1" workbookViewId="0">
      <selection activeCell="A17" sqref="A17"/>
    </sheetView>
  </sheetViews>
  <sheetFormatPr baseColWidth="10" defaultColWidth="10.7109375" defaultRowHeight="15" x14ac:dyDescent="0.25"/>
  <cols>
    <col min="1" max="1" width="51" customWidth="1"/>
    <col min="2" max="2" width="27.42578125" customWidth="1"/>
    <col min="3" max="3" width="24" customWidth="1"/>
    <col min="4" max="4" width="72.42578125" customWidth="1"/>
    <col min="5" max="5" width="93.42578125" customWidth="1"/>
    <col min="6" max="6" width="99.7109375" customWidth="1"/>
    <col min="7" max="7" width="57.7109375" customWidth="1"/>
  </cols>
  <sheetData>
    <row r="1" spans="1:7" x14ac:dyDescent="0.25">
      <c r="A1" t="s">
        <v>367</v>
      </c>
      <c r="B1" s="17" t="s">
        <v>368</v>
      </c>
      <c r="C1" s="17" t="s">
        <v>369</v>
      </c>
      <c r="D1" s="17" t="s">
        <v>510</v>
      </c>
      <c r="E1" s="17" t="s">
        <v>511</v>
      </c>
      <c r="F1" s="17" t="s">
        <v>512</v>
      </c>
    </row>
    <row r="2" spans="1:7" x14ac:dyDescent="0.25">
      <c r="A2" s="169" t="s">
        <v>513</v>
      </c>
      <c r="B2" s="25" t="s">
        <v>514</v>
      </c>
      <c r="C2" s="123">
        <v>1922</v>
      </c>
      <c r="D2" s="171" t="s">
        <v>515</v>
      </c>
      <c r="E2" s="171" t="s">
        <v>516</v>
      </c>
      <c r="F2" s="171" t="s">
        <v>517</v>
      </c>
      <c r="G2" s="195" t="s">
        <v>8</v>
      </c>
    </row>
    <row r="3" spans="1:7" x14ac:dyDescent="0.25">
      <c r="A3" s="169" t="s">
        <v>30</v>
      </c>
      <c r="B3" s="25" t="s">
        <v>518</v>
      </c>
      <c r="C3" s="123">
        <v>2135</v>
      </c>
      <c r="D3" s="171" t="s">
        <v>519</v>
      </c>
      <c r="E3" s="171" t="s">
        <v>520</v>
      </c>
      <c r="F3" s="171" t="s">
        <v>517</v>
      </c>
      <c r="G3" s="195" t="s">
        <v>8</v>
      </c>
    </row>
    <row r="4" spans="1:7" x14ac:dyDescent="0.25">
      <c r="A4" s="169" t="s">
        <v>521</v>
      </c>
      <c r="B4" s="25" t="s">
        <v>522</v>
      </c>
      <c r="C4" s="123">
        <v>2571</v>
      </c>
      <c r="D4" s="171" t="s">
        <v>523</v>
      </c>
      <c r="E4" s="171" t="s">
        <v>524</v>
      </c>
      <c r="F4" s="171" t="s">
        <v>517</v>
      </c>
      <c r="G4" s="195" t="s">
        <v>8</v>
      </c>
    </row>
    <row r="5" spans="1:7" x14ac:dyDescent="0.25">
      <c r="A5" s="169" t="s">
        <v>525</v>
      </c>
      <c r="B5" s="25" t="s">
        <v>526</v>
      </c>
      <c r="C5" s="123">
        <v>1700</v>
      </c>
      <c r="D5" s="171" t="s">
        <v>515</v>
      </c>
      <c r="E5" s="171" t="s">
        <v>516</v>
      </c>
      <c r="F5" s="171" t="s">
        <v>517</v>
      </c>
      <c r="G5" s="195" t="s">
        <v>8</v>
      </c>
    </row>
    <row r="6" spans="1:7" x14ac:dyDescent="0.25">
      <c r="A6" s="169" t="s">
        <v>527</v>
      </c>
      <c r="B6" s="25" t="s">
        <v>528</v>
      </c>
      <c r="C6" s="123">
        <v>1800</v>
      </c>
      <c r="D6" s="171" t="s">
        <v>529</v>
      </c>
      <c r="E6" s="171" t="s">
        <v>520</v>
      </c>
      <c r="F6" s="171" t="s">
        <v>517</v>
      </c>
      <c r="G6" s="195" t="s">
        <v>8</v>
      </c>
    </row>
    <row r="7" spans="1:7" x14ac:dyDescent="0.25">
      <c r="A7" s="169" t="s">
        <v>530</v>
      </c>
      <c r="B7" s="25" t="s">
        <v>531</v>
      </c>
      <c r="C7" s="123">
        <v>2682</v>
      </c>
      <c r="D7" s="171" t="s">
        <v>532</v>
      </c>
      <c r="E7" s="171" t="s">
        <v>533</v>
      </c>
      <c r="F7" s="171" t="s">
        <v>517</v>
      </c>
      <c r="G7" s="195" t="s">
        <v>8</v>
      </c>
    </row>
    <row r="8" spans="1:7" x14ac:dyDescent="0.25">
      <c r="A8" s="169" t="s">
        <v>534</v>
      </c>
      <c r="B8" s="25" t="s">
        <v>535</v>
      </c>
      <c r="C8" s="123">
        <v>3290</v>
      </c>
      <c r="D8" s="171" t="s">
        <v>536</v>
      </c>
      <c r="E8" s="171" t="s">
        <v>537</v>
      </c>
      <c r="F8" s="171" t="s">
        <v>517</v>
      </c>
      <c r="G8" s="195" t="s">
        <v>8</v>
      </c>
    </row>
    <row r="9" spans="1:7" x14ac:dyDescent="0.25">
      <c r="A9" s="169" t="s">
        <v>538</v>
      </c>
      <c r="B9" s="25" t="s">
        <v>539</v>
      </c>
      <c r="C9" s="123">
        <v>2055</v>
      </c>
      <c r="D9" s="171" t="s">
        <v>540</v>
      </c>
      <c r="E9" s="171" t="s">
        <v>541</v>
      </c>
      <c r="F9" s="171" t="s">
        <v>517</v>
      </c>
      <c r="G9" s="195" t="s">
        <v>8</v>
      </c>
    </row>
    <row r="10" spans="1:7" x14ac:dyDescent="0.25">
      <c r="A10" s="169" t="s">
        <v>542</v>
      </c>
      <c r="B10" s="25" t="s">
        <v>543</v>
      </c>
      <c r="C10" s="123">
        <v>2326</v>
      </c>
      <c r="D10" s="171" t="s">
        <v>544</v>
      </c>
      <c r="E10" s="171" t="s">
        <v>533</v>
      </c>
      <c r="F10" s="171" t="s">
        <v>517</v>
      </c>
      <c r="G10" s="195" t="s">
        <v>8</v>
      </c>
    </row>
    <row r="11" spans="1:7" x14ac:dyDescent="0.25">
      <c r="A11" s="169" t="s">
        <v>545</v>
      </c>
      <c r="B11" s="25" t="s">
        <v>546</v>
      </c>
      <c r="C11" s="123">
        <v>2546</v>
      </c>
      <c r="D11" s="171" t="s">
        <v>547</v>
      </c>
      <c r="E11" s="171" t="s">
        <v>548</v>
      </c>
      <c r="F11" s="171" t="s">
        <v>517</v>
      </c>
      <c r="G11" s="195" t="s">
        <v>8</v>
      </c>
    </row>
    <row r="12" spans="1:7" x14ac:dyDescent="0.25">
      <c r="A12" s="169" t="s">
        <v>549</v>
      </c>
      <c r="B12" s="25" t="s">
        <v>550</v>
      </c>
      <c r="C12" s="123">
        <v>3692</v>
      </c>
      <c r="D12" s="171" t="s">
        <v>551</v>
      </c>
      <c r="E12" s="171" t="s">
        <v>552</v>
      </c>
      <c r="F12" s="171" t="s">
        <v>517</v>
      </c>
      <c r="G12" s="195" t="s">
        <v>8</v>
      </c>
    </row>
    <row r="13" spans="1:7" x14ac:dyDescent="0.25">
      <c r="A13" s="169" t="s">
        <v>553</v>
      </c>
      <c r="B13" s="25" t="s">
        <v>554</v>
      </c>
      <c r="C13" s="123">
        <v>2176</v>
      </c>
      <c r="D13" s="171" t="s">
        <v>555</v>
      </c>
      <c r="E13" s="171" t="s">
        <v>556</v>
      </c>
      <c r="F13" s="171" t="s">
        <v>557</v>
      </c>
      <c r="G13" s="195" t="s">
        <v>558</v>
      </c>
    </row>
    <row r="14" spans="1:7" x14ac:dyDescent="0.25">
      <c r="A14" s="169" t="s">
        <v>559</v>
      </c>
      <c r="B14" s="25" t="s">
        <v>560</v>
      </c>
      <c r="C14" s="123">
        <v>2369</v>
      </c>
      <c r="D14" s="171" t="s">
        <v>561</v>
      </c>
      <c r="E14" s="171" t="s">
        <v>562</v>
      </c>
      <c r="F14" s="171" t="s">
        <v>557</v>
      </c>
      <c r="G14" s="195" t="s">
        <v>558</v>
      </c>
    </row>
    <row r="15" spans="1:7" x14ac:dyDescent="0.25">
      <c r="A15" s="169" t="s">
        <v>563</v>
      </c>
      <c r="B15" s="25" t="s">
        <v>564</v>
      </c>
      <c r="C15" s="123">
        <v>2716</v>
      </c>
      <c r="D15" s="171" t="s">
        <v>565</v>
      </c>
      <c r="E15" s="171" t="s">
        <v>566</v>
      </c>
      <c r="F15" s="171" t="s">
        <v>557</v>
      </c>
      <c r="G15" s="195" t="s">
        <v>558</v>
      </c>
    </row>
    <row r="16" spans="1:7" x14ac:dyDescent="0.25">
      <c r="A16" s="169" t="s">
        <v>567</v>
      </c>
      <c r="B16" s="25" t="s">
        <v>568</v>
      </c>
      <c r="C16" s="123">
        <v>3241</v>
      </c>
      <c r="D16" s="171" t="s">
        <v>569</v>
      </c>
      <c r="E16" s="171" t="s">
        <v>570</v>
      </c>
      <c r="F16" s="171" t="s">
        <v>557</v>
      </c>
      <c r="G16" s="195" t="s">
        <v>8</v>
      </c>
    </row>
    <row r="17" spans="1:7" x14ac:dyDescent="0.25">
      <c r="A17" s="169" t="s">
        <v>571</v>
      </c>
      <c r="B17" s="25" t="s">
        <v>572</v>
      </c>
      <c r="C17" s="123">
        <v>3645</v>
      </c>
      <c r="D17" s="171" t="s">
        <v>573</v>
      </c>
      <c r="E17" s="171" t="s">
        <v>570</v>
      </c>
      <c r="F17" s="171" t="s">
        <v>557</v>
      </c>
      <c r="G17" s="195" t="s">
        <v>8</v>
      </c>
    </row>
    <row r="18" spans="1:7" x14ac:dyDescent="0.25">
      <c r="A18" s="169" t="s">
        <v>574</v>
      </c>
      <c r="B18" s="25" t="s">
        <v>575</v>
      </c>
      <c r="C18" s="123">
        <v>2965</v>
      </c>
      <c r="D18" s="171" t="s">
        <v>576</v>
      </c>
      <c r="E18" s="171" t="s">
        <v>577</v>
      </c>
      <c r="F18" s="171" t="s">
        <v>557</v>
      </c>
      <c r="G18" s="195" t="s">
        <v>558</v>
      </c>
    </row>
    <row r="19" spans="1:7" x14ac:dyDescent="0.25">
      <c r="A19" s="169" t="s">
        <v>578</v>
      </c>
      <c r="B19" s="25" t="s">
        <v>579</v>
      </c>
      <c r="C19" s="123">
        <v>2485</v>
      </c>
      <c r="D19" s="171" t="s">
        <v>580</v>
      </c>
      <c r="E19" s="171" t="s">
        <v>581</v>
      </c>
      <c r="F19" s="171" t="s">
        <v>557</v>
      </c>
      <c r="G19" s="195" t="s">
        <v>558</v>
      </c>
    </row>
    <row r="20" spans="1:7" x14ac:dyDescent="0.25">
      <c r="A20" s="169" t="s">
        <v>582</v>
      </c>
      <c r="B20" s="25" t="s">
        <v>583</v>
      </c>
      <c r="C20" s="123">
        <v>2780</v>
      </c>
      <c r="D20" s="171" t="s">
        <v>584</v>
      </c>
      <c r="E20" s="171" t="s">
        <v>585</v>
      </c>
      <c r="F20" s="171" t="s">
        <v>557</v>
      </c>
      <c r="G20" s="195" t="s">
        <v>558</v>
      </c>
    </row>
    <row r="21" spans="1:7" x14ac:dyDescent="0.25">
      <c r="A21" s="169" t="s">
        <v>586</v>
      </c>
      <c r="B21" s="25" t="s">
        <v>587</v>
      </c>
      <c r="C21" s="123">
        <v>2978</v>
      </c>
      <c r="D21" s="171" t="s">
        <v>588</v>
      </c>
      <c r="E21" s="171" t="s">
        <v>589</v>
      </c>
      <c r="F21" s="171" t="s">
        <v>557</v>
      </c>
      <c r="G21" s="195" t="s">
        <v>558</v>
      </c>
    </row>
    <row r="22" spans="1:7" x14ac:dyDescent="0.25">
      <c r="A22" s="169" t="s">
        <v>590</v>
      </c>
      <c r="B22" s="25" t="s">
        <v>591</v>
      </c>
      <c r="C22" s="123">
        <v>2278</v>
      </c>
      <c r="D22" s="171" t="s">
        <v>592</v>
      </c>
      <c r="E22" s="172" t="s">
        <v>593</v>
      </c>
      <c r="F22" s="171" t="s">
        <v>557</v>
      </c>
      <c r="G22" s="195" t="s">
        <v>8</v>
      </c>
    </row>
    <row r="23" spans="1:7" x14ac:dyDescent="0.25">
      <c r="A23" s="169" t="s">
        <v>594</v>
      </c>
      <c r="B23" s="25" t="s">
        <v>595</v>
      </c>
      <c r="C23" s="123">
        <v>2425</v>
      </c>
      <c r="D23" s="171" t="s">
        <v>596</v>
      </c>
      <c r="E23" s="172" t="s">
        <v>593</v>
      </c>
      <c r="F23" s="171" t="s">
        <v>557</v>
      </c>
      <c r="G23" s="195" t="s">
        <v>8</v>
      </c>
    </row>
    <row r="24" spans="1:7" x14ac:dyDescent="0.25">
      <c r="A24" s="169" t="s">
        <v>597</v>
      </c>
      <c r="B24" s="25" t="s">
        <v>598</v>
      </c>
      <c r="C24" s="123">
        <v>2578</v>
      </c>
      <c r="D24" s="171" t="s">
        <v>596</v>
      </c>
      <c r="E24" s="172" t="s">
        <v>593</v>
      </c>
      <c r="F24" s="171" t="s">
        <v>557</v>
      </c>
      <c r="G24" s="195" t="s">
        <v>8</v>
      </c>
    </row>
    <row r="25" spans="1:7" x14ac:dyDescent="0.25">
      <c r="A25" s="169" t="s">
        <v>599</v>
      </c>
      <c r="B25" s="25" t="s">
        <v>600</v>
      </c>
      <c r="C25" s="123">
        <v>3178</v>
      </c>
      <c r="D25" s="171" t="s">
        <v>601</v>
      </c>
      <c r="E25" s="171" t="s">
        <v>602</v>
      </c>
      <c r="F25" s="171" t="s">
        <v>517</v>
      </c>
      <c r="G25" s="195" t="s">
        <v>8</v>
      </c>
    </row>
    <row r="26" spans="1:7" x14ac:dyDescent="0.25">
      <c r="A26" s="169" t="s">
        <v>603</v>
      </c>
      <c r="B26" s="25" t="s">
        <v>604</v>
      </c>
      <c r="C26" s="123">
        <v>3422</v>
      </c>
      <c r="D26" s="171" t="s">
        <v>605</v>
      </c>
      <c r="E26" s="171" t="s">
        <v>606</v>
      </c>
      <c r="F26" s="171" t="s">
        <v>517</v>
      </c>
      <c r="G26" s="195" t="s">
        <v>8</v>
      </c>
    </row>
    <row r="27" spans="1:7" x14ac:dyDescent="0.25">
      <c r="A27" s="169" t="s">
        <v>607</v>
      </c>
      <c r="B27" s="25" t="s">
        <v>608</v>
      </c>
      <c r="C27" s="123">
        <v>3667</v>
      </c>
      <c r="D27" s="171" t="s">
        <v>609</v>
      </c>
      <c r="E27" s="171" t="s">
        <v>610</v>
      </c>
      <c r="F27" s="171" t="s">
        <v>517</v>
      </c>
      <c r="G27" s="195" t="s">
        <v>8</v>
      </c>
    </row>
    <row r="28" spans="1:7" x14ac:dyDescent="0.25">
      <c r="A28" s="169" t="s">
        <v>611</v>
      </c>
      <c r="B28" s="25" t="s">
        <v>612</v>
      </c>
      <c r="C28" s="123">
        <v>4000</v>
      </c>
      <c r="D28" s="171" t="s">
        <v>613</v>
      </c>
      <c r="E28" s="171" t="s">
        <v>614</v>
      </c>
      <c r="F28" s="171" t="s">
        <v>517</v>
      </c>
      <c r="G28" s="195" t="s">
        <v>8</v>
      </c>
    </row>
    <row r="29" spans="1:7" x14ac:dyDescent="0.25">
      <c r="A29" s="169" t="s">
        <v>615</v>
      </c>
      <c r="B29" s="25" t="s">
        <v>616</v>
      </c>
      <c r="C29" s="123">
        <v>3178</v>
      </c>
      <c r="D29" s="171" t="s">
        <v>601</v>
      </c>
      <c r="E29" s="171" t="s">
        <v>602</v>
      </c>
      <c r="F29" s="171" t="s">
        <v>517</v>
      </c>
      <c r="G29" s="195" t="s">
        <v>8</v>
      </c>
    </row>
    <row r="30" spans="1:7" x14ac:dyDescent="0.25">
      <c r="A30" s="169" t="s">
        <v>617</v>
      </c>
      <c r="B30" s="25" t="s">
        <v>618</v>
      </c>
      <c r="C30" s="123">
        <v>3422</v>
      </c>
      <c r="D30" s="171" t="s">
        <v>605</v>
      </c>
      <c r="E30" s="171" t="s">
        <v>606</v>
      </c>
      <c r="F30" s="171" t="s">
        <v>517</v>
      </c>
      <c r="G30" s="195" t="s">
        <v>8</v>
      </c>
    </row>
    <row r="31" spans="1:7" x14ac:dyDescent="0.25">
      <c r="A31" s="169" t="s">
        <v>619</v>
      </c>
      <c r="B31" s="25" t="s">
        <v>620</v>
      </c>
      <c r="C31" s="123">
        <v>3667</v>
      </c>
      <c r="D31" s="171" t="s">
        <v>609</v>
      </c>
      <c r="E31" s="171" t="s">
        <v>610</v>
      </c>
      <c r="F31" s="171" t="s">
        <v>517</v>
      </c>
      <c r="G31" s="195" t="s">
        <v>8</v>
      </c>
    </row>
    <row r="32" spans="1:7" x14ac:dyDescent="0.25">
      <c r="A32" s="169" t="s">
        <v>621</v>
      </c>
      <c r="B32" s="25" t="s">
        <v>622</v>
      </c>
      <c r="C32" s="123">
        <v>4000</v>
      </c>
      <c r="D32" s="171" t="s">
        <v>613</v>
      </c>
      <c r="E32" s="171" t="s">
        <v>614</v>
      </c>
      <c r="F32" s="171" t="s">
        <v>517</v>
      </c>
      <c r="G32" s="195" t="s">
        <v>8</v>
      </c>
    </row>
    <row r="33" spans="1:7" x14ac:dyDescent="0.25">
      <c r="A33" s="169" t="s">
        <v>623</v>
      </c>
      <c r="B33" s="25" t="s">
        <v>624</v>
      </c>
      <c r="C33" s="123">
        <v>3100</v>
      </c>
      <c r="D33" s="171" t="s">
        <v>625</v>
      </c>
      <c r="E33" s="171" t="s">
        <v>626</v>
      </c>
      <c r="F33" s="171" t="s">
        <v>517</v>
      </c>
      <c r="G33" s="195" t="s">
        <v>8</v>
      </c>
    </row>
    <row r="34" spans="1:7" x14ac:dyDescent="0.25">
      <c r="A34" s="169" t="s">
        <v>627</v>
      </c>
      <c r="B34" s="25" t="s">
        <v>628</v>
      </c>
      <c r="C34" s="123">
        <v>3900</v>
      </c>
      <c r="D34" s="171" t="s">
        <v>629</v>
      </c>
      <c r="E34" s="171" t="s">
        <v>626</v>
      </c>
      <c r="F34" s="171" t="s">
        <v>517</v>
      </c>
      <c r="G34" s="195" t="s">
        <v>8</v>
      </c>
    </row>
    <row r="35" spans="1:7" x14ac:dyDescent="0.25">
      <c r="A35" s="169" t="s">
        <v>630</v>
      </c>
      <c r="B35" s="25" t="s">
        <v>631</v>
      </c>
      <c r="C35" s="123">
        <v>3100</v>
      </c>
      <c r="D35" s="171" t="s">
        <v>625</v>
      </c>
      <c r="E35" s="171" t="s">
        <v>626</v>
      </c>
      <c r="F35" s="171" t="s">
        <v>517</v>
      </c>
      <c r="G35" s="195" t="s">
        <v>8</v>
      </c>
    </row>
    <row r="36" spans="1:7" x14ac:dyDescent="0.25">
      <c r="A36" s="169" t="s">
        <v>632</v>
      </c>
      <c r="B36" s="25" t="s">
        <v>633</v>
      </c>
      <c r="C36" s="123">
        <v>3900</v>
      </c>
      <c r="D36" s="171" t="s">
        <v>629</v>
      </c>
      <c r="E36" s="171" t="s">
        <v>626</v>
      </c>
      <c r="F36" s="171" t="s">
        <v>517</v>
      </c>
      <c r="G36" s="195" t="s">
        <v>8</v>
      </c>
    </row>
    <row r="37" spans="1:7" x14ac:dyDescent="0.25">
      <c r="A37" s="169" t="s">
        <v>634</v>
      </c>
      <c r="B37" s="25" t="s">
        <v>635</v>
      </c>
      <c r="C37" s="123">
        <v>3700</v>
      </c>
      <c r="D37" s="171" t="s">
        <v>636</v>
      </c>
      <c r="E37" s="171" t="s">
        <v>637</v>
      </c>
      <c r="F37" s="171" t="s">
        <v>638</v>
      </c>
      <c r="G37" s="195" t="s">
        <v>639</v>
      </c>
    </row>
    <row r="38" spans="1:7" x14ac:dyDescent="0.25">
      <c r="A38" s="169" t="s">
        <v>640</v>
      </c>
      <c r="B38" s="25" t="s">
        <v>641</v>
      </c>
      <c r="C38" s="123">
        <v>4200</v>
      </c>
      <c r="D38" s="171" t="s">
        <v>642</v>
      </c>
      <c r="E38" s="171" t="s">
        <v>643</v>
      </c>
      <c r="F38" s="171" t="s">
        <v>638</v>
      </c>
      <c r="G38" s="195" t="s">
        <v>639</v>
      </c>
    </row>
    <row r="39" spans="1:7" x14ac:dyDescent="0.25">
      <c r="A39" s="169" t="s">
        <v>644</v>
      </c>
      <c r="B39" s="25" t="s">
        <v>645</v>
      </c>
      <c r="C39" s="123">
        <v>5000</v>
      </c>
      <c r="D39" s="171" t="s">
        <v>646</v>
      </c>
      <c r="E39" s="171" t="s">
        <v>647</v>
      </c>
      <c r="F39" s="171" t="s">
        <v>638</v>
      </c>
      <c r="G39" s="195" t="s">
        <v>639</v>
      </c>
    </row>
    <row r="40" spans="1:7" x14ac:dyDescent="0.25">
      <c r="A40" s="169" t="s">
        <v>648</v>
      </c>
      <c r="B40" s="25" t="s">
        <v>649</v>
      </c>
      <c r="C40" s="123">
        <v>3700</v>
      </c>
      <c r="D40" s="171" t="s">
        <v>650</v>
      </c>
      <c r="E40" s="171" t="s">
        <v>651</v>
      </c>
      <c r="F40" s="171" t="s">
        <v>638</v>
      </c>
      <c r="G40" s="195" t="s">
        <v>639</v>
      </c>
    </row>
    <row r="41" spans="1:7" x14ac:dyDescent="0.25">
      <c r="A41" s="169" t="s">
        <v>652</v>
      </c>
      <c r="B41" s="25" t="s">
        <v>653</v>
      </c>
      <c r="C41" s="123">
        <v>3600</v>
      </c>
      <c r="D41" s="171" t="s">
        <v>650</v>
      </c>
      <c r="E41" s="171" t="s">
        <v>654</v>
      </c>
      <c r="F41" s="171" t="s">
        <v>638</v>
      </c>
      <c r="G41" s="195" t="s">
        <v>639</v>
      </c>
    </row>
    <row r="42" spans="1:7" x14ac:dyDescent="0.25">
      <c r="A42" s="169" t="s">
        <v>655</v>
      </c>
      <c r="B42" s="25" t="s">
        <v>656</v>
      </c>
      <c r="C42" s="123">
        <v>4000</v>
      </c>
      <c r="D42" s="171" t="s">
        <v>650</v>
      </c>
      <c r="E42" s="171" t="s">
        <v>657</v>
      </c>
      <c r="F42" s="171" t="s">
        <v>638</v>
      </c>
      <c r="G42" s="195" t="s">
        <v>639</v>
      </c>
    </row>
    <row r="43" spans="1:7" x14ac:dyDescent="0.25">
      <c r="A43" s="169" t="s">
        <v>658</v>
      </c>
      <c r="B43" s="25" t="s">
        <v>659</v>
      </c>
      <c r="C43" s="123">
        <v>5000</v>
      </c>
      <c r="D43" s="171" t="s">
        <v>613</v>
      </c>
      <c r="E43" s="171" t="s">
        <v>660</v>
      </c>
      <c r="F43" s="171" t="s">
        <v>638</v>
      </c>
      <c r="G43" s="195" t="s">
        <v>639</v>
      </c>
    </row>
    <row r="44" spans="1:7" x14ac:dyDescent="0.25">
      <c r="A44" s="169" t="s">
        <v>661</v>
      </c>
      <c r="B44" s="25" t="s">
        <v>662</v>
      </c>
      <c r="C44" s="123">
        <v>4500</v>
      </c>
      <c r="D44" s="171" t="s">
        <v>663</v>
      </c>
      <c r="E44" s="171" t="s">
        <v>664</v>
      </c>
      <c r="F44" s="171" t="s">
        <v>638</v>
      </c>
      <c r="G44" s="195" t="s">
        <v>639</v>
      </c>
    </row>
    <row r="45" spans="1:7" x14ac:dyDescent="0.25">
      <c r="A45" s="169" t="s">
        <v>665</v>
      </c>
      <c r="B45" s="25" t="s">
        <v>666</v>
      </c>
      <c r="C45" s="123">
        <v>5100</v>
      </c>
      <c r="D45" s="171" t="s">
        <v>667</v>
      </c>
      <c r="E45" s="171" t="s">
        <v>664</v>
      </c>
      <c r="F45" s="171" t="s">
        <v>638</v>
      </c>
      <c r="G45" s="195" t="s">
        <v>639</v>
      </c>
    </row>
    <row r="46" spans="1:7" x14ac:dyDescent="0.25">
      <c r="A46" s="169" t="s">
        <v>668</v>
      </c>
      <c r="B46" s="25" t="s">
        <v>669</v>
      </c>
      <c r="C46" s="123">
        <v>3700</v>
      </c>
      <c r="D46" s="171" t="s">
        <v>636</v>
      </c>
      <c r="E46" s="171" t="s">
        <v>637</v>
      </c>
      <c r="F46" s="171" t="s">
        <v>638</v>
      </c>
      <c r="G46" s="195" t="s">
        <v>639</v>
      </c>
    </row>
    <row r="47" spans="1:7" x14ac:dyDescent="0.25">
      <c r="A47" s="169" t="s">
        <v>670</v>
      </c>
      <c r="B47" s="25" t="s">
        <v>671</v>
      </c>
      <c r="C47" s="123">
        <v>4000</v>
      </c>
      <c r="D47" s="171" t="s">
        <v>642</v>
      </c>
      <c r="E47" s="171" t="s">
        <v>643</v>
      </c>
      <c r="F47" s="171" t="s">
        <v>638</v>
      </c>
      <c r="G47" s="195" t="s">
        <v>639</v>
      </c>
    </row>
    <row r="48" spans="1:7" x14ac:dyDescent="0.25">
      <c r="A48" s="169" t="s">
        <v>672</v>
      </c>
      <c r="B48" s="25" t="s">
        <v>673</v>
      </c>
      <c r="C48" s="123">
        <v>3500</v>
      </c>
      <c r="D48" s="171" t="s">
        <v>650</v>
      </c>
      <c r="E48" s="171" t="s">
        <v>654</v>
      </c>
      <c r="F48" s="171" t="s">
        <v>638</v>
      </c>
      <c r="G48" s="195" t="s">
        <v>639</v>
      </c>
    </row>
    <row r="49" spans="1:7" x14ac:dyDescent="0.25">
      <c r="A49" s="169" t="s">
        <v>674</v>
      </c>
      <c r="B49" s="25" t="s">
        <v>675</v>
      </c>
      <c r="C49" s="123">
        <v>3700</v>
      </c>
      <c r="D49" s="171" t="s">
        <v>650</v>
      </c>
      <c r="E49" s="171" t="s">
        <v>657</v>
      </c>
      <c r="F49" s="171" t="s">
        <v>638</v>
      </c>
      <c r="G49" s="195" t="s">
        <v>639</v>
      </c>
    </row>
    <row r="50" spans="1:7" x14ac:dyDescent="0.25">
      <c r="A50" s="169" t="s">
        <v>676</v>
      </c>
      <c r="B50" s="25" t="s">
        <v>677</v>
      </c>
      <c r="C50" s="123">
        <v>4500</v>
      </c>
      <c r="D50" s="171" t="s">
        <v>613</v>
      </c>
      <c r="E50" s="171" t="s">
        <v>660</v>
      </c>
      <c r="F50" s="171" t="s">
        <v>638</v>
      </c>
      <c r="G50" s="195" t="s">
        <v>639</v>
      </c>
    </row>
    <row r="51" spans="1:7" x14ac:dyDescent="0.25">
      <c r="A51" s="169" t="s">
        <v>678</v>
      </c>
      <c r="B51" s="25" t="s">
        <v>679</v>
      </c>
      <c r="C51" s="123">
        <v>2541</v>
      </c>
      <c r="D51" s="171" t="s">
        <v>680</v>
      </c>
      <c r="E51" s="171" t="s">
        <v>681</v>
      </c>
      <c r="F51" s="171" t="s">
        <v>517</v>
      </c>
      <c r="G51" s="195" t="s">
        <v>8</v>
      </c>
    </row>
    <row r="52" spans="1:7" x14ac:dyDescent="0.25">
      <c r="A52" s="169" t="s">
        <v>682</v>
      </c>
      <c r="B52" s="25" t="s">
        <v>683</v>
      </c>
      <c r="C52" s="123">
        <v>2763</v>
      </c>
      <c r="D52" s="171" t="s">
        <v>680</v>
      </c>
      <c r="E52" s="171" t="s">
        <v>684</v>
      </c>
      <c r="F52" s="171" t="s">
        <v>517</v>
      </c>
      <c r="G52" s="195" t="s">
        <v>8</v>
      </c>
    </row>
    <row r="53" spans="1:7" x14ac:dyDescent="0.25">
      <c r="A53" s="169" t="s">
        <v>685</v>
      </c>
      <c r="B53" s="25" t="s">
        <v>686</v>
      </c>
      <c r="C53" s="123">
        <v>2986</v>
      </c>
      <c r="D53" s="171" t="s">
        <v>687</v>
      </c>
      <c r="E53" s="171" t="s">
        <v>688</v>
      </c>
      <c r="F53" s="171" t="s">
        <v>517</v>
      </c>
      <c r="G53" s="195" t="s">
        <v>8</v>
      </c>
    </row>
    <row r="54" spans="1:7" x14ac:dyDescent="0.25">
      <c r="A54" s="169" t="s">
        <v>689</v>
      </c>
      <c r="B54" s="25" t="s">
        <v>690</v>
      </c>
      <c r="C54" s="123">
        <v>3538</v>
      </c>
      <c r="D54" s="171" t="s">
        <v>691</v>
      </c>
      <c r="E54" s="171" t="s">
        <v>692</v>
      </c>
      <c r="F54" s="171" t="s">
        <v>517</v>
      </c>
      <c r="G54" s="195" t="s">
        <v>8</v>
      </c>
    </row>
    <row r="55" spans="1:7" x14ac:dyDescent="0.25">
      <c r="A55" s="169" t="s">
        <v>693</v>
      </c>
      <c r="B55" s="25" t="s">
        <v>694</v>
      </c>
      <c r="C55" s="123">
        <v>3754</v>
      </c>
      <c r="D55" s="171" t="s">
        <v>695</v>
      </c>
      <c r="E55" s="171" t="s">
        <v>696</v>
      </c>
      <c r="F55" s="171" t="s">
        <v>517</v>
      </c>
      <c r="G55" s="195" t="s">
        <v>8</v>
      </c>
    </row>
    <row r="56" spans="1:7" x14ac:dyDescent="0.25">
      <c r="A56" s="169" t="s">
        <v>697</v>
      </c>
      <c r="B56" s="25" t="s">
        <v>698</v>
      </c>
      <c r="C56" s="123">
        <v>4025</v>
      </c>
      <c r="D56" s="171" t="s">
        <v>699</v>
      </c>
      <c r="E56" s="118" t="s">
        <v>700</v>
      </c>
      <c r="F56" s="171" t="s">
        <v>517</v>
      </c>
      <c r="G56" s="195" t="s">
        <v>8</v>
      </c>
    </row>
    <row r="57" spans="1:7" x14ac:dyDescent="0.25">
      <c r="A57" s="169" t="s">
        <v>701</v>
      </c>
      <c r="B57" s="25" t="s">
        <v>702</v>
      </c>
      <c r="C57" s="123">
        <v>4729</v>
      </c>
      <c r="D57" s="171" t="s">
        <v>703</v>
      </c>
      <c r="E57" s="118" t="s">
        <v>704</v>
      </c>
      <c r="F57" s="171" t="s">
        <v>517</v>
      </c>
      <c r="G57" s="195" t="s">
        <v>8</v>
      </c>
    </row>
    <row r="58" spans="1:7" x14ac:dyDescent="0.25">
      <c r="G58" s="195" t="s">
        <v>8</v>
      </c>
    </row>
    <row r="59" spans="1:7" x14ac:dyDescent="0.25">
      <c r="G59" s="195" t="s">
        <v>8</v>
      </c>
    </row>
    <row r="60" spans="1:7" x14ac:dyDescent="0.25">
      <c r="G60" s="195" t="s">
        <v>8</v>
      </c>
    </row>
    <row r="61" spans="1:7" x14ac:dyDescent="0.25">
      <c r="G61" s="195" t="s">
        <v>8</v>
      </c>
    </row>
    <row r="62" spans="1:7" x14ac:dyDescent="0.25">
      <c r="G62" s="195" t="s">
        <v>8</v>
      </c>
    </row>
    <row r="63" spans="1:7" x14ac:dyDescent="0.25">
      <c r="G63" s="195" t="s">
        <v>8</v>
      </c>
    </row>
    <row r="64" spans="1:7" x14ac:dyDescent="0.25">
      <c r="G64" s="195" t="s">
        <v>8</v>
      </c>
    </row>
    <row r="65" spans="7:7" x14ac:dyDescent="0.25">
      <c r="G65" s="195" t="s">
        <v>8</v>
      </c>
    </row>
    <row r="66" spans="7:7" x14ac:dyDescent="0.25">
      <c r="G66" s="195" t="s">
        <v>8</v>
      </c>
    </row>
    <row r="67" spans="7:7" x14ac:dyDescent="0.25">
      <c r="G67" s="195" t="s">
        <v>8</v>
      </c>
    </row>
    <row r="68" spans="7:7" x14ac:dyDescent="0.25">
      <c r="G68" s="195" t="s">
        <v>8</v>
      </c>
    </row>
    <row r="69" spans="7:7" x14ac:dyDescent="0.25">
      <c r="G69" s="195" t="s">
        <v>8</v>
      </c>
    </row>
    <row r="70" spans="7:7" x14ac:dyDescent="0.25">
      <c r="G70" s="195" t="s">
        <v>8</v>
      </c>
    </row>
    <row r="71" spans="7:7" x14ac:dyDescent="0.25">
      <c r="G71" s="195" t="s">
        <v>8</v>
      </c>
    </row>
    <row r="72" spans="7:7" x14ac:dyDescent="0.25">
      <c r="G72" s="195" t="s">
        <v>8</v>
      </c>
    </row>
    <row r="73" spans="7:7" x14ac:dyDescent="0.25">
      <c r="G73" s="195" t="s">
        <v>8</v>
      </c>
    </row>
    <row r="74" spans="7:7" x14ac:dyDescent="0.25">
      <c r="G74" s="195" t="s">
        <v>8</v>
      </c>
    </row>
    <row r="75" spans="7:7" x14ac:dyDescent="0.25">
      <c r="G75" s="195" t="s">
        <v>8</v>
      </c>
    </row>
    <row r="76" spans="7:7" x14ac:dyDescent="0.25">
      <c r="G76" s="195" t="s">
        <v>8</v>
      </c>
    </row>
    <row r="77" spans="7:7" x14ac:dyDescent="0.25">
      <c r="G77" s="195" t="s">
        <v>8</v>
      </c>
    </row>
    <row r="78" spans="7:7" x14ac:dyDescent="0.25">
      <c r="G78" s="195" t="s">
        <v>8</v>
      </c>
    </row>
    <row r="79" spans="7:7" x14ac:dyDescent="0.25">
      <c r="G79" s="195" t="s">
        <v>8</v>
      </c>
    </row>
    <row r="80" spans="7:7" x14ac:dyDescent="0.25">
      <c r="G80" s="195" t="s">
        <v>8</v>
      </c>
    </row>
    <row r="81" spans="7:7" x14ac:dyDescent="0.25">
      <c r="G81" s="195" t="s">
        <v>8</v>
      </c>
    </row>
    <row r="82" spans="7:7" x14ac:dyDescent="0.25">
      <c r="G82" s="195" t="s">
        <v>8</v>
      </c>
    </row>
    <row r="83" spans="7:7" x14ac:dyDescent="0.25">
      <c r="G83" s="195" t="s">
        <v>8</v>
      </c>
    </row>
    <row r="84" spans="7:7" x14ac:dyDescent="0.25">
      <c r="G84" s="195" t="s">
        <v>8</v>
      </c>
    </row>
    <row r="85" spans="7:7" x14ac:dyDescent="0.25">
      <c r="G85" s="195" t="s">
        <v>8</v>
      </c>
    </row>
    <row r="86" spans="7:7" x14ac:dyDescent="0.25">
      <c r="G86" s="195" t="s">
        <v>8</v>
      </c>
    </row>
    <row r="87" spans="7:7" x14ac:dyDescent="0.25">
      <c r="G87" s="195" t="s">
        <v>8</v>
      </c>
    </row>
    <row r="88" spans="7:7" x14ac:dyDescent="0.25">
      <c r="G88" s="195" t="s">
        <v>8</v>
      </c>
    </row>
    <row r="89" spans="7:7" x14ac:dyDescent="0.25">
      <c r="G89" s="195" t="s">
        <v>8</v>
      </c>
    </row>
    <row r="90" spans="7:7" x14ac:dyDescent="0.25">
      <c r="G90" s="195" t="s">
        <v>8</v>
      </c>
    </row>
    <row r="91" spans="7:7" x14ac:dyDescent="0.25">
      <c r="G91" s="195" t="s">
        <v>8</v>
      </c>
    </row>
    <row r="92" spans="7:7" x14ac:dyDescent="0.25">
      <c r="G92" s="195" t="s">
        <v>8</v>
      </c>
    </row>
    <row r="93" spans="7:7" x14ac:dyDescent="0.25">
      <c r="G93" s="195" t="s">
        <v>8</v>
      </c>
    </row>
    <row r="94" spans="7:7" x14ac:dyDescent="0.25">
      <c r="G94" s="195" t="s">
        <v>8</v>
      </c>
    </row>
    <row r="95" spans="7:7" x14ac:dyDescent="0.25">
      <c r="G95" s="195" t="s">
        <v>8</v>
      </c>
    </row>
    <row r="96" spans="7:7" x14ac:dyDescent="0.25">
      <c r="G96" s="195" t="s">
        <v>8</v>
      </c>
    </row>
    <row r="97" spans="7:7" x14ac:dyDescent="0.25">
      <c r="G97" s="195" t="s">
        <v>8</v>
      </c>
    </row>
    <row r="98" spans="7:7" x14ac:dyDescent="0.25">
      <c r="G98" s="195" t="s">
        <v>8</v>
      </c>
    </row>
    <row r="99" spans="7:7" x14ac:dyDescent="0.25">
      <c r="G99" s="195" t="s">
        <v>8</v>
      </c>
    </row>
    <row r="100" spans="7:7" x14ac:dyDescent="0.25">
      <c r="G100" s="195" t="s">
        <v>8</v>
      </c>
    </row>
    <row r="101" spans="7:7" x14ac:dyDescent="0.25">
      <c r="G101" s="195" t="s">
        <v>8</v>
      </c>
    </row>
    <row r="102" spans="7:7" x14ac:dyDescent="0.25">
      <c r="G102" s="195" t="s">
        <v>8</v>
      </c>
    </row>
    <row r="103" spans="7:7" x14ac:dyDescent="0.25">
      <c r="G103" s="195" t="s">
        <v>8</v>
      </c>
    </row>
    <row r="104" spans="7:7" x14ac:dyDescent="0.25">
      <c r="G104" s="195" t="s">
        <v>8</v>
      </c>
    </row>
    <row r="105" spans="7:7" x14ac:dyDescent="0.25">
      <c r="G105" s="195" t="s">
        <v>8</v>
      </c>
    </row>
    <row r="106" spans="7:7" x14ac:dyDescent="0.25">
      <c r="G106" s="195" t="s">
        <v>8</v>
      </c>
    </row>
    <row r="107" spans="7:7" x14ac:dyDescent="0.25">
      <c r="G107" s="195" t="s">
        <v>8</v>
      </c>
    </row>
    <row r="108" spans="7:7" x14ac:dyDescent="0.25">
      <c r="G108" s="195" t="s">
        <v>8</v>
      </c>
    </row>
    <row r="109" spans="7:7" x14ac:dyDescent="0.25">
      <c r="G109" s="195" t="s">
        <v>8</v>
      </c>
    </row>
    <row r="110" spans="7:7" x14ac:dyDescent="0.25">
      <c r="G110" s="195" t="s">
        <v>8</v>
      </c>
    </row>
    <row r="111" spans="7:7" x14ac:dyDescent="0.25">
      <c r="G111" s="195" t="s">
        <v>8</v>
      </c>
    </row>
    <row r="112" spans="7:7" x14ac:dyDescent="0.25">
      <c r="G112" s="195" t="s">
        <v>8</v>
      </c>
    </row>
    <row r="113" spans="7:7" x14ac:dyDescent="0.25">
      <c r="G113" s="195" t="s">
        <v>8</v>
      </c>
    </row>
    <row r="114" spans="7:7" x14ac:dyDescent="0.25">
      <c r="G114" s="195" t="s">
        <v>8</v>
      </c>
    </row>
    <row r="115" spans="7:7" x14ac:dyDescent="0.25">
      <c r="G115" s="195" t="s">
        <v>8</v>
      </c>
    </row>
    <row r="116" spans="7:7" x14ac:dyDescent="0.25">
      <c r="G116" s="195" t="s">
        <v>8</v>
      </c>
    </row>
    <row r="117" spans="7:7" x14ac:dyDescent="0.25">
      <c r="G117" s="195" t="s">
        <v>8</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35"/>
  <sheetViews>
    <sheetView workbookViewId="0">
      <selection activeCell="C6" sqref="C6"/>
    </sheetView>
  </sheetViews>
  <sheetFormatPr baseColWidth="10" defaultColWidth="10.7109375" defaultRowHeight="15" x14ac:dyDescent="0.25"/>
  <cols>
    <col min="1" max="1" width="51" customWidth="1"/>
    <col min="2" max="2" width="27.42578125" customWidth="1"/>
    <col min="3" max="3" width="24" customWidth="1"/>
    <col min="4" max="4" width="91.42578125" customWidth="1"/>
    <col min="5" max="5" width="93.42578125" customWidth="1"/>
    <col min="6" max="6" width="99.7109375" customWidth="1"/>
    <col min="7" max="7" width="57.7109375" customWidth="1"/>
  </cols>
  <sheetData>
    <row r="1" spans="1:7" x14ac:dyDescent="0.25">
      <c r="A1" t="s">
        <v>367</v>
      </c>
      <c r="B1" s="17" t="s">
        <v>368</v>
      </c>
      <c r="C1" s="17" t="s">
        <v>369</v>
      </c>
      <c r="D1" s="17" t="s">
        <v>510</v>
      </c>
      <c r="E1" s="17" t="s">
        <v>511</v>
      </c>
      <c r="F1" s="17" t="s">
        <v>512</v>
      </c>
    </row>
    <row r="2" spans="1:7" x14ac:dyDescent="0.25">
      <c r="A2" t="s">
        <v>31</v>
      </c>
      <c r="B2" s="17" t="s">
        <v>31</v>
      </c>
      <c r="C2" s="123"/>
      <c r="D2" s="17" t="s">
        <v>705</v>
      </c>
      <c r="E2" s="17"/>
      <c r="F2" s="17"/>
    </row>
    <row r="3" spans="1:7" x14ac:dyDescent="0.25">
      <c r="A3" s="169" t="s">
        <v>706</v>
      </c>
      <c r="B3" s="25" t="s">
        <v>707</v>
      </c>
      <c r="C3" s="123">
        <v>1110</v>
      </c>
      <c r="D3" s="171" t="s">
        <v>708</v>
      </c>
      <c r="E3" s="17"/>
      <c r="F3" s="17"/>
    </row>
    <row r="4" spans="1:7" x14ac:dyDescent="0.25">
      <c r="A4" s="169" t="s">
        <v>709</v>
      </c>
      <c r="B4" s="25" t="s">
        <v>710</v>
      </c>
      <c r="C4" s="123">
        <v>1433</v>
      </c>
      <c r="D4" s="171" t="s">
        <v>711</v>
      </c>
      <c r="E4" s="171"/>
      <c r="F4" s="171"/>
      <c r="G4" s="195" t="s">
        <v>8</v>
      </c>
    </row>
    <row r="5" spans="1:7" x14ac:dyDescent="0.25">
      <c r="A5" s="169" t="s">
        <v>712</v>
      </c>
      <c r="B5" s="25" t="s">
        <v>713</v>
      </c>
      <c r="C5" s="123">
        <v>1773</v>
      </c>
      <c r="D5" s="171" t="s">
        <v>714</v>
      </c>
      <c r="E5" s="171"/>
      <c r="F5" s="171"/>
      <c r="G5" s="195" t="s">
        <v>8</v>
      </c>
    </row>
    <row r="6" spans="1:7" x14ac:dyDescent="0.25">
      <c r="A6" s="169" t="s">
        <v>715</v>
      </c>
      <c r="B6" s="25" t="s">
        <v>716</v>
      </c>
      <c r="C6" s="123">
        <v>2155</v>
      </c>
      <c r="D6" s="171" t="s">
        <v>717</v>
      </c>
      <c r="E6" s="171"/>
      <c r="F6" s="171"/>
      <c r="G6" s="195" t="s">
        <v>8</v>
      </c>
    </row>
    <row r="7" spans="1:7" x14ac:dyDescent="0.25">
      <c r="A7" s="169" t="s">
        <v>718</v>
      </c>
      <c r="B7" s="25" t="s">
        <v>719</v>
      </c>
      <c r="C7" s="123">
        <v>1600</v>
      </c>
      <c r="D7" s="171" t="s">
        <v>720</v>
      </c>
      <c r="E7" s="171"/>
      <c r="F7" s="171"/>
      <c r="G7" s="195" t="s">
        <v>8</v>
      </c>
    </row>
    <row r="8" spans="1:7" x14ac:dyDescent="0.25">
      <c r="A8" s="169" t="s">
        <v>721</v>
      </c>
      <c r="B8" s="25" t="s">
        <v>722</v>
      </c>
      <c r="C8" s="123">
        <v>1650</v>
      </c>
      <c r="D8" s="171" t="s">
        <v>720</v>
      </c>
      <c r="E8" s="171"/>
      <c r="F8" s="171"/>
      <c r="G8" s="195"/>
    </row>
    <row r="9" spans="1:7" x14ac:dyDescent="0.25">
      <c r="A9" s="169" t="s">
        <v>723</v>
      </c>
      <c r="B9" s="25" t="s">
        <v>724</v>
      </c>
      <c r="C9" s="123">
        <v>1400</v>
      </c>
      <c r="D9" s="171" t="s">
        <v>725</v>
      </c>
      <c r="E9" s="171"/>
      <c r="F9" s="171"/>
      <c r="G9" s="195"/>
    </row>
    <row r="10" spans="1:7" x14ac:dyDescent="0.25">
      <c r="A10" s="169" t="s">
        <v>726</v>
      </c>
      <c r="B10" s="25" t="s">
        <v>727</v>
      </c>
      <c r="C10" s="123">
        <v>1700</v>
      </c>
      <c r="D10" s="171" t="s">
        <v>720</v>
      </c>
      <c r="E10" s="171"/>
      <c r="F10" s="171"/>
      <c r="G10" s="195"/>
    </row>
    <row r="11" spans="1:7" x14ac:dyDescent="0.25">
      <c r="A11" s="169" t="s">
        <v>728</v>
      </c>
      <c r="B11" s="25" t="s">
        <v>729</v>
      </c>
      <c r="C11" s="123">
        <v>842</v>
      </c>
      <c r="D11" s="171" t="s">
        <v>730</v>
      </c>
      <c r="E11" s="171"/>
      <c r="F11" s="171"/>
      <c r="G11" s="195"/>
    </row>
    <row r="12" spans="1:7" x14ac:dyDescent="0.25">
      <c r="A12" s="169" t="s">
        <v>731</v>
      </c>
      <c r="B12" s="25" t="s">
        <v>732</v>
      </c>
      <c r="C12" s="123">
        <v>1014</v>
      </c>
      <c r="D12" s="171" t="s">
        <v>733</v>
      </c>
      <c r="E12" s="171"/>
      <c r="F12" s="171"/>
      <c r="G12" s="195"/>
    </row>
    <row r="13" spans="1:7" x14ac:dyDescent="0.25">
      <c r="A13" s="169"/>
      <c r="B13" s="25"/>
      <c r="C13" s="123"/>
      <c r="D13" s="171"/>
      <c r="E13" s="171"/>
      <c r="F13" s="171"/>
      <c r="G13" s="195"/>
    </row>
    <row r="14" spans="1:7" x14ac:dyDescent="0.25">
      <c r="A14" s="169" t="s">
        <v>734</v>
      </c>
      <c r="B14" s="25" t="s">
        <v>735</v>
      </c>
      <c r="C14" s="123">
        <v>933</v>
      </c>
      <c r="D14" s="171" t="s">
        <v>736</v>
      </c>
      <c r="E14" s="171"/>
      <c r="F14" s="171"/>
      <c r="G14" s="195"/>
    </row>
    <row r="15" spans="1:7" x14ac:dyDescent="0.25">
      <c r="A15" s="169" t="s">
        <v>737</v>
      </c>
      <c r="B15" s="25" t="s">
        <v>738</v>
      </c>
      <c r="C15" s="123">
        <v>1782</v>
      </c>
      <c r="D15" s="171" t="s">
        <v>736</v>
      </c>
      <c r="E15" s="171"/>
      <c r="F15" s="171"/>
      <c r="G15" s="195"/>
    </row>
    <row r="16" spans="1:7" x14ac:dyDescent="0.25">
      <c r="A16" s="169"/>
      <c r="B16" s="25"/>
      <c r="C16" s="123"/>
      <c r="D16" s="171"/>
      <c r="E16" s="171"/>
      <c r="F16" s="171"/>
      <c r="G16" s="195"/>
    </row>
    <row r="17" spans="1:7" x14ac:dyDescent="0.25">
      <c r="A17" s="169"/>
      <c r="B17" s="25"/>
      <c r="C17" s="123"/>
      <c r="D17" s="171"/>
      <c r="E17" s="171"/>
      <c r="F17" s="171"/>
      <c r="G17" s="195"/>
    </row>
    <row r="18" spans="1:7" x14ac:dyDescent="0.25">
      <c r="A18" s="169"/>
      <c r="B18" s="25"/>
      <c r="C18" s="123"/>
      <c r="D18" s="171"/>
      <c r="E18" s="172"/>
      <c r="F18" s="171"/>
      <c r="G18" s="195" t="s">
        <v>8</v>
      </c>
    </row>
    <row r="19" spans="1:7" x14ac:dyDescent="0.25">
      <c r="A19" s="169"/>
      <c r="B19" s="25"/>
      <c r="C19" s="123"/>
      <c r="D19" s="171"/>
      <c r="E19" s="172"/>
      <c r="F19" s="171"/>
      <c r="G19" s="195" t="s">
        <v>8</v>
      </c>
    </row>
    <row r="20" spans="1:7" x14ac:dyDescent="0.25">
      <c r="A20" s="169"/>
      <c r="B20" s="25"/>
      <c r="C20" s="123"/>
      <c r="D20" s="171"/>
      <c r="E20" s="172"/>
      <c r="F20" s="171"/>
      <c r="G20" s="195" t="s">
        <v>8</v>
      </c>
    </row>
    <row r="21" spans="1:7" x14ac:dyDescent="0.25">
      <c r="A21" s="169"/>
      <c r="B21" s="25"/>
      <c r="C21" s="123"/>
      <c r="D21" s="171"/>
      <c r="E21" s="171"/>
      <c r="F21" s="171"/>
      <c r="G21" s="195" t="s">
        <v>8</v>
      </c>
    </row>
    <row r="22" spans="1:7" x14ac:dyDescent="0.25">
      <c r="A22" s="169"/>
      <c r="B22" s="25"/>
      <c r="C22" s="123"/>
      <c r="D22" s="171"/>
      <c r="E22" s="171"/>
      <c r="F22" s="171"/>
      <c r="G22" s="195" t="s">
        <v>8</v>
      </c>
    </row>
    <row r="23" spans="1:7" x14ac:dyDescent="0.25">
      <c r="A23" s="169"/>
      <c r="B23" s="25"/>
      <c r="C23" s="123"/>
      <c r="D23" s="171"/>
      <c r="E23" s="171"/>
      <c r="F23" s="171"/>
      <c r="G23" s="195" t="s">
        <v>8</v>
      </c>
    </row>
    <row r="24" spans="1:7" x14ac:dyDescent="0.25">
      <c r="A24" s="169"/>
      <c r="B24" s="25"/>
      <c r="C24" s="123"/>
      <c r="D24" s="171"/>
      <c r="E24" s="171"/>
      <c r="F24" s="171"/>
      <c r="G24" s="195" t="s">
        <v>8</v>
      </c>
    </row>
    <row r="25" spans="1:7" x14ac:dyDescent="0.25">
      <c r="A25" s="169"/>
      <c r="B25" s="25"/>
      <c r="C25" s="123"/>
      <c r="D25" s="171"/>
      <c r="E25" s="171"/>
      <c r="F25" s="171"/>
      <c r="G25" s="195" t="s">
        <v>8</v>
      </c>
    </row>
    <row r="26" spans="1:7" x14ac:dyDescent="0.25">
      <c r="G26" s="195" t="s">
        <v>8</v>
      </c>
    </row>
    <row r="27" spans="1:7" x14ac:dyDescent="0.25">
      <c r="G27" s="195" t="s">
        <v>8</v>
      </c>
    </row>
    <row r="28" spans="1:7" x14ac:dyDescent="0.25">
      <c r="G28" s="195" t="s">
        <v>8</v>
      </c>
    </row>
    <row r="29" spans="1:7" x14ac:dyDescent="0.25">
      <c r="G29" s="195" t="s">
        <v>8</v>
      </c>
    </row>
    <row r="30" spans="1:7" x14ac:dyDescent="0.25">
      <c r="B30" s="25"/>
      <c r="G30" s="195" t="s">
        <v>8</v>
      </c>
    </row>
    <row r="31" spans="1:7" x14ac:dyDescent="0.25">
      <c r="B31" s="25"/>
      <c r="G31" s="195" t="s">
        <v>8</v>
      </c>
    </row>
    <row r="32" spans="1:7" x14ac:dyDescent="0.25">
      <c r="G32" s="195" t="s">
        <v>8</v>
      </c>
    </row>
    <row r="33" spans="7:7" x14ac:dyDescent="0.25">
      <c r="G33" s="195" t="s">
        <v>8</v>
      </c>
    </row>
    <row r="34" spans="7:7" x14ac:dyDescent="0.25">
      <c r="G34" s="195" t="s">
        <v>8</v>
      </c>
    </row>
    <row r="35" spans="7:7" x14ac:dyDescent="0.25">
      <c r="G35" s="195" t="s">
        <v>8</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42"/>
  <sheetViews>
    <sheetView workbookViewId="0">
      <selection activeCell="B24" sqref="B24"/>
    </sheetView>
  </sheetViews>
  <sheetFormatPr baseColWidth="10" defaultColWidth="10.7109375" defaultRowHeight="15" x14ac:dyDescent="0.25"/>
  <cols>
    <col min="1" max="1" width="51" style="176" customWidth="1"/>
    <col min="2" max="2" width="27.42578125" style="176" customWidth="1"/>
    <col min="3" max="3" width="24" customWidth="1"/>
    <col min="6" max="6" width="17" customWidth="1"/>
    <col min="7" max="7" width="22.42578125" customWidth="1"/>
    <col min="8" max="8" width="12.140625" bestFit="1" customWidth="1"/>
    <col min="9" max="9" width="31.85546875" customWidth="1"/>
    <col min="10" max="10" width="30.140625" customWidth="1"/>
  </cols>
  <sheetData>
    <row r="1" spans="1:8" x14ac:dyDescent="0.25">
      <c r="A1" s="176" t="s">
        <v>367</v>
      </c>
      <c r="B1" s="22" t="s">
        <v>368</v>
      </c>
      <c r="C1" s="17" t="s">
        <v>369</v>
      </c>
    </row>
    <row r="3" spans="1:8" x14ac:dyDescent="0.25">
      <c r="A3" s="170" t="s">
        <v>739</v>
      </c>
      <c r="B3" s="181" t="s">
        <v>740</v>
      </c>
      <c r="C3" s="123">
        <v>140</v>
      </c>
      <c r="D3" s="123"/>
      <c r="E3" s="124"/>
      <c r="F3" t="s">
        <v>741</v>
      </c>
      <c r="G3" t="s">
        <v>742</v>
      </c>
    </row>
    <row r="4" spans="1:8" x14ac:dyDescent="0.25">
      <c r="A4" s="170" t="s">
        <v>743</v>
      </c>
      <c r="B4" s="181" t="s">
        <v>744</v>
      </c>
      <c r="C4" s="123">
        <v>200</v>
      </c>
      <c r="D4" s="123"/>
      <c r="E4" s="124"/>
      <c r="F4" t="s">
        <v>745</v>
      </c>
      <c r="G4" t="s">
        <v>746</v>
      </c>
    </row>
    <row r="5" spans="1:8" x14ac:dyDescent="0.25">
      <c r="A5" s="170" t="s">
        <v>326</v>
      </c>
      <c r="B5" s="181" t="s">
        <v>747</v>
      </c>
      <c r="C5" s="123">
        <v>140</v>
      </c>
      <c r="D5" s="123"/>
      <c r="E5" s="124"/>
      <c r="F5" s="233" t="s">
        <v>8</v>
      </c>
      <c r="G5" s="233" t="s">
        <v>8</v>
      </c>
    </row>
    <row r="6" spans="1:8" x14ac:dyDescent="0.25">
      <c r="A6" s="170" t="s">
        <v>748</v>
      </c>
      <c r="B6" s="181" t="s">
        <v>749</v>
      </c>
      <c r="C6" s="123">
        <v>140</v>
      </c>
      <c r="D6" s="123"/>
      <c r="E6" s="124"/>
    </row>
    <row r="7" spans="1:8" x14ac:dyDescent="0.25">
      <c r="A7" s="170" t="s">
        <v>750</v>
      </c>
      <c r="B7" s="181" t="s">
        <v>751</v>
      </c>
      <c r="C7" s="123">
        <v>140</v>
      </c>
      <c r="D7" s="123"/>
      <c r="E7" s="124"/>
      <c r="F7" t="s">
        <v>17</v>
      </c>
      <c r="G7" t="s">
        <v>752</v>
      </c>
      <c r="H7" s="165">
        <v>326.64</v>
      </c>
    </row>
    <row r="8" spans="1:8" x14ac:dyDescent="0.25">
      <c r="A8" s="170" t="s">
        <v>753</v>
      </c>
      <c r="B8" s="181" t="s">
        <v>754</v>
      </c>
      <c r="C8" s="123">
        <v>180</v>
      </c>
      <c r="D8" s="123"/>
      <c r="E8" s="124"/>
      <c r="F8" t="s">
        <v>755</v>
      </c>
      <c r="G8" t="s">
        <v>756</v>
      </c>
      <c r="H8" s="165">
        <f>H7*1.5</f>
        <v>489.96</v>
      </c>
    </row>
    <row r="9" spans="1:8" x14ac:dyDescent="0.25">
      <c r="A9" s="170" t="s">
        <v>757</v>
      </c>
      <c r="B9" s="181" t="s">
        <v>758</v>
      </c>
      <c r="C9" s="123">
        <v>140</v>
      </c>
      <c r="D9" s="123"/>
      <c r="E9" s="124"/>
      <c r="G9" t="s">
        <v>759</v>
      </c>
      <c r="H9" s="165">
        <f>H7*2</f>
        <v>653.28</v>
      </c>
    </row>
    <row r="10" spans="1:8" x14ac:dyDescent="0.25">
      <c r="A10" s="170" t="s">
        <v>760</v>
      </c>
      <c r="B10" s="181" t="s">
        <v>761</v>
      </c>
      <c r="C10" s="123">
        <v>140</v>
      </c>
      <c r="D10" s="123"/>
      <c r="E10" s="124"/>
      <c r="G10" t="s">
        <v>762</v>
      </c>
      <c r="H10" s="165">
        <f>H7*3</f>
        <v>979.92</v>
      </c>
    </row>
    <row r="11" spans="1:8" x14ac:dyDescent="0.25">
      <c r="A11" s="170" t="s">
        <v>763</v>
      </c>
      <c r="B11" s="181" t="s">
        <v>764</v>
      </c>
      <c r="C11" s="123">
        <v>140</v>
      </c>
      <c r="D11" s="123"/>
      <c r="E11" s="124"/>
      <c r="G11" t="s">
        <v>765</v>
      </c>
      <c r="H11" s="165">
        <f>H7*4</f>
        <v>1306.56</v>
      </c>
    </row>
    <row r="12" spans="1:8" x14ac:dyDescent="0.25">
      <c r="A12" s="180"/>
      <c r="B12" s="181"/>
      <c r="C12" s="123"/>
      <c r="D12" s="123"/>
      <c r="E12" s="124"/>
      <c r="G12" t="s">
        <v>766</v>
      </c>
      <c r="H12" s="165">
        <f>H7*6</f>
        <v>1959.84</v>
      </c>
    </row>
    <row r="13" spans="1:8" x14ac:dyDescent="0.25">
      <c r="A13" s="170" t="s">
        <v>767</v>
      </c>
      <c r="B13" s="181" t="s">
        <v>768</v>
      </c>
      <c r="C13" s="123">
        <v>500</v>
      </c>
      <c r="D13" s="123"/>
      <c r="E13" s="124"/>
      <c r="G13" t="s">
        <v>769</v>
      </c>
      <c r="H13" s="165">
        <f>H7*8</f>
        <v>2613.12</v>
      </c>
    </row>
    <row r="14" spans="1:8" x14ac:dyDescent="0.25">
      <c r="A14" s="170" t="s">
        <v>327</v>
      </c>
      <c r="B14" s="181" t="s">
        <v>770</v>
      </c>
      <c r="C14" s="123">
        <v>550</v>
      </c>
      <c r="D14" s="123"/>
      <c r="E14" s="124"/>
      <c r="G14" t="s">
        <v>771</v>
      </c>
      <c r="H14" s="165">
        <f>H7*10</f>
        <v>3266.3999999999996</v>
      </c>
    </row>
    <row r="15" spans="1:8" x14ac:dyDescent="0.25">
      <c r="A15" s="170" t="s">
        <v>772</v>
      </c>
      <c r="B15" s="181" t="s">
        <v>773</v>
      </c>
      <c r="C15" s="123">
        <v>500</v>
      </c>
      <c r="D15" s="123"/>
      <c r="E15" s="124"/>
      <c r="G15" t="s">
        <v>774</v>
      </c>
    </row>
    <row r="16" spans="1:8" x14ac:dyDescent="0.25">
      <c r="A16" s="170" t="s">
        <v>775</v>
      </c>
      <c r="B16" s="181" t="s">
        <v>776</v>
      </c>
      <c r="C16" s="123">
        <v>500</v>
      </c>
      <c r="D16" s="123"/>
      <c r="E16" s="124"/>
      <c r="G16" t="s">
        <v>18</v>
      </c>
    </row>
    <row r="17" spans="1:7" x14ac:dyDescent="0.25">
      <c r="A17" s="170" t="s">
        <v>777</v>
      </c>
      <c r="B17" s="181" t="s">
        <v>778</v>
      </c>
      <c r="C17" s="123">
        <v>500</v>
      </c>
      <c r="D17" s="123"/>
      <c r="E17" s="124"/>
      <c r="G17" t="s">
        <v>779</v>
      </c>
    </row>
    <row r="18" spans="1:7" x14ac:dyDescent="0.25">
      <c r="A18" s="170" t="s">
        <v>780</v>
      </c>
      <c r="B18" s="181" t="s">
        <v>781</v>
      </c>
      <c r="C18" s="123">
        <v>550</v>
      </c>
      <c r="D18" s="123"/>
      <c r="E18" s="124"/>
      <c r="G18" t="s">
        <v>782</v>
      </c>
    </row>
    <row r="19" spans="1:7" x14ac:dyDescent="0.25">
      <c r="A19" s="170" t="s">
        <v>783</v>
      </c>
      <c r="B19" s="181" t="s">
        <v>784</v>
      </c>
      <c r="C19" s="123">
        <v>550</v>
      </c>
      <c r="D19" s="123"/>
      <c r="E19" s="124"/>
      <c r="G19" t="s">
        <v>785</v>
      </c>
    </row>
    <row r="20" spans="1:7" x14ac:dyDescent="0.25">
      <c r="A20" s="170" t="s">
        <v>786</v>
      </c>
      <c r="B20" s="181" t="s">
        <v>787</v>
      </c>
      <c r="C20" s="123">
        <v>550</v>
      </c>
      <c r="D20" s="123"/>
      <c r="E20" s="124"/>
      <c r="G20" t="s">
        <v>788</v>
      </c>
    </row>
    <row r="21" spans="1:7" x14ac:dyDescent="0.25">
      <c r="A21" s="170" t="s">
        <v>789</v>
      </c>
      <c r="B21" s="181" t="s">
        <v>790</v>
      </c>
      <c r="C21" s="123">
        <v>550</v>
      </c>
      <c r="D21" s="123"/>
      <c r="E21" s="124"/>
      <c r="G21" t="s">
        <v>791</v>
      </c>
    </row>
    <row r="22" spans="1:7" x14ac:dyDescent="0.25">
      <c r="A22" s="170"/>
      <c r="B22" s="181"/>
      <c r="C22" s="123"/>
      <c r="D22" s="123"/>
      <c r="E22" s="124"/>
      <c r="G22" t="s">
        <v>792</v>
      </c>
    </row>
    <row r="23" spans="1:7" x14ac:dyDescent="0.25">
      <c r="A23" t="s">
        <v>21</v>
      </c>
      <c r="B23" t="s">
        <v>793</v>
      </c>
      <c r="C23" s="123"/>
      <c r="D23" s="123"/>
      <c r="E23" s="124"/>
      <c r="G23" t="s">
        <v>794</v>
      </c>
    </row>
    <row r="24" spans="1:7" x14ac:dyDescent="0.25">
      <c r="A24" t="s">
        <v>21</v>
      </c>
      <c r="B24" t="s">
        <v>793</v>
      </c>
      <c r="C24" s="123"/>
      <c r="D24" s="123"/>
      <c r="E24" s="124"/>
      <c r="G24" t="s">
        <v>795</v>
      </c>
    </row>
    <row r="25" spans="1:7" x14ac:dyDescent="0.25">
      <c r="A25" t="s">
        <v>796</v>
      </c>
      <c r="B25" t="s">
        <v>797</v>
      </c>
      <c r="C25" s="123"/>
      <c r="D25" s="123"/>
      <c r="E25" s="124"/>
      <c r="G25" t="s">
        <v>798</v>
      </c>
    </row>
    <row r="26" spans="1:7" x14ac:dyDescent="0.25">
      <c r="A26" s="170"/>
      <c r="B26" s="181"/>
      <c r="C26" s="123"/>
      <c r="D26" s="123"/>
      <c r="E26" s="124"/>
      <c r="G26" t="s">
        <v>799</v>
      </c>
    </row>
    <row r="27" spans="1:7" x14ac:dyDescent="0.25">
      <c r="A27" s="170"/>
      <c r="B27" s="181"/>
      <c r="C27" s="123"/>
      <c r="D27" s="123"/>
      <c r="E27" s="124"/>
      <c r="G27" t="s">
        <v>800</v>
      </c>
    </row>
    <row r="28" spans="1:7" x14ac:dyDescent="0.25">
      <c r="A28" s="170"/>
      <c r="B28" s="181"/>
      <c r="C28" s="123"/>
      <c r="D28" s="123"/>
      <c r="E28" s="124"/>
      <c r="G28" t="s">
        <v>801</v>
      </c>
    </row>
    <row r="29" spans="1:7" x14ac:dyDescent="0.25">
      <c r="A29" s="170"/>
      <c r="B29" s="181"/>
      <c r="C29" s="123"/>
      <c r="D29" s="123"/>
      <c r="E29" s="124"/>
      <c r="G29" t="s">
        <v>802</v>
      </c>
    </row>
    <row r="30" spans="1:7" x14ac:dyDescent="0.25">
      <c r="A30" s="170"/>
      <c r="B30" s="181"/>
      <c r="C30" s="123"/>
      <c r="D30" s="123"/>
      <c r="E30" s="124"/>
      <c r="G30" t="s">
        <v>803</v>
      </c>
    </row>
    <row r="31" spans="1:7" x14ac:dyDescent="0.25">
      <c r="A31" s="170"/>
      <c r="B31" s="181"/>
      <c r="C31" s="123"/>
      <c r="D31" s="123"/>
      <c r="E31" s="124"/>
      <c r="G31" t="s">
        <v>804</v>
      </c>
    </row>
    <row r="32" spans="1:7" x14ac:dyDescent="0.25">
      <c r="A32" s="170"/>
      <c r="B32" s="181"/>
      <c r="C32" s="123"/>
      <c r="D32" s="123"/>
      <c r="E32" s="124"/>
    </row>
    <row r="33" spans="1:5" x14ac:dyDescent="0.25">
      <c r="A33" s="170"/>
      <c r="B33" s="181"/>
      <c r="C33" s="123"/>
      <c r="D33" s="123"/>
      <c r="E33" s="124"/>
    </row>
    <row r="35" spans="1:5" x14ac:dyDescent="0.25">
      <c r="A35" s="170"/>
      <c r="B35" s="181"/>
      <c r="C35" s="123"/>
      <c r="D35" s="123"/>
      <c r="E35" s="124"/>
    </row>
    <row r="36" spans="1:5" x14ac:dyDescent="0.25">
      <c r="A36" s="170"/>
      <c r="B36" s="181"/>
      <c r="C36" s="123"/>
      <c r="D36" s="123"/>
      <c r="E36" s="124"/>
    </row>
    <row r="37" spans="1:5" x14ac:dyDescent="0.25">
      <c r="A37" s="170"/>
      <c r="B37" s="181"/>
      <c r="C37" s="123"/>
      <c r="D37" s="123"/>
      <c r="E37" s="124"/>
    </row>
    <row r="38" spans="1:5" x14ac:dyDescent="0.25">
      <c r="A38" s="170"/>
      <c r="B38" s="181"/>
      <c r="C38" s="123"/>
      <c r="D38" s="123"/>
      <c r="E38" s="124"/>
    </row>
    <row r="39" spans="1:5" x14ac:dyDescent="0.25">
      <c r="A39" s="170"/>
      <c r="B39" s="181"/>
      <c r="C39" s="123"/>
      <c r="D39" s="123"/>
      <c r="E39" s="124"/>
    </row>
    <row r="40" spans="1:5" x14ac:dyDescent="0.25">
      <c r="A40" s="170"/>
      <c r="B40" s="181"/>
      <c r="C40" s="123"/>
      <c r="D40" s="123"/>
      <c r="E40" s="124"/>
    </row>
    <row r="41" spans="1:5" x14ac:dyDescent="0.25">
      <c r="A41" s="170"/>
      <c r="B41" s="181"/>
      <c r="C41" s="123"/>
      <c r="D41" s="123"/>
      <c r="E41" s="124"/>
    </row>
    <row r="42" spans="1:5" x14ac:dyDescent="0.25">
      <c r="A42" s="179"/>
      <c r="B42" s="181"/>
      <c r="C42" s="16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DEVIS</vt:lpstr>
      <vt:lpstr>fiche annexe</vt:lpstr>
      <vt:lpstr>Fiche travaux</vt:lpstr>
      <vt:lpstr>kit raccord</vt:lpstr>
      <vt:lpstr>liste thermostat</vt:lpstr>
      <vt:lpstr>chaudieres</vt:lpstr>
      <vt:lpstr>Ballon</vt:lpstr>
      <vt:lpstr>DIVERS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Charles Garcia</dc:creator>
  <cp:keywords/>
  <dc:description/>
  <cp:lastModifiedBy>Guy Blancher</cp:lastModifiedBy>
  <cp:revision/>
  <dcterms:created xsi:type="dcterms:W3CDTF">2016-03-10T12:16:33Z</dcterms:created>
  <dcterms:modified xsi:type="dcterms:W3CDTF">2018-07-05T07:41:03Z</dcterms:modified>
  <cp:category/>
  <cp:contentStatus/>
</cp:coreProperties>
</file>