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765" windowHeight="86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46" i="1" l="1"/>
  <c r="J10" i="1" s="1"/>
  <c r="S46" i="1" l="1"/>
  <c r="R6" i="1" s="1"/>
  <c r="R46" i="1"/>
  <c r="P46" i="1"/>
  <c r="N46" i="1"/>
  <c r="L46" i="1"/>
  <c r="J46" i="1"/>
  <c r="H46" i="1"/>
  <c r="G46" i="1"/>
  <c r="F46" i="1"/>
  <c r="R4" i="1" s="1"/>
  <c r="R5" i="1" s="1"/>
  <c r="E46" i="1"/>
  <c r="J11" i="1" s="1"/>
  <c r="R7" i="1" l="1"/>
  <c r="M7" i="1"/>
  <c r="M6" i="1"/>
  <c r="C15" i="1" l="1"/>
  <c r="B15" i="1" s="1"/>
  <c r="C14" i="1"/>
  <c r="B3" i="1"/>
  <c r="C16" i="1" l="1"/>
  <c r="C17" i="1" l="1"/>
  <c r="B16" i="1"/>
  <c r="C18" i="1" l="1"/>
  <c r="B17" i="1"/>
  <c r="C19" i="1" l="1"/>
  <c r="B18" i="1"/>
  <c r="C20" i="1" l="1"/>
  <c r="B19" i="1"/>
  <c r="C21" i="1" l="1"/>
  <c r="B20" i="1"/>
  <c r="C22" i="1" l="1"/>
  <c r="B21" i="1"/>
  <c r="C23" i="1" l="1"/>
  <c r="B22" i="1"/>
  <c r="C24" i="1" l="1"/>
  <c r="B23" i="1"/>
  <c r="C25" i="1" l="1"/>
  <c r="B24" i="1"/>
  <c r="C26" i="1" l="1"/>
  <c r="B25" i="1"/>
  <c r="C27" i="1" l="1"/>
  <c r="B26" i="1"/>
  <c r="C28" i="1" l="1"/>
  <c r="B27" i="1"/>
  <c r="C29" i="1" l="1"/>
  <c r="B28" i="1"/>
  <c r="C30" i="1" l="1"/>
  <c r="B29" i="1"/>
  <c r="C31" i="1" l="1"/>
  <c r="B30" i="1"/>
  <c r="C32" i="1" l="1"/>
  <c r="B31" i="1"/>
  <c r="C33" i="1" l="1"/>
  <c r="B32" i="1"/>
  <c r="C34" i="1" l="1"/>
  <c r="B33" i="1"/>
  <c r="C35" i="1" l="1"/>
  <c r="B34" i="1"/>
  <c r="C36" i="1" l="1"/>
  <c r="B35" i="1"/>
  <c r="C37" i="1" l="1"/>
  <c r="B36" i="1"/>
  <c r="C38" i="1" l="1"/>
  <c r="B37" i="1"/>
  <c r="C39" i="1" l="1"/>
  <c r="B38" i="1"/>
  <c r="C40" i="1" l="1"/>
  <c r="B39" i="1"/>
  <c r="C41" i="1" l="1"/>
  <c r="B40" i="1"/>
  <c r="C42" i="1" l="1"/>
  <c r="B41" i="1"/>
  <c r="B42" i="1" l="1"/>
  <c r="C45" i="1"/>
  <c r="B45" i="1" s="1"/>
  <c r="C43" i="1"/>
  <c r="C44" i="1" l="1"/>
  <c r="B44" i="1" s="1"/>
  <c r="B43" i="1"/>
</calcChain>
</file>

<file path=xl/sharedStrings.xml><?xml version="1.0" encoding="utf-8"?>
<sst xmlns="http://schemas.openxmlformats.org/spreadsheetml/2006/main" count="37" uniqueCount="27">
  <si>
    <t>GESTION POUILES</t>
  </si>
  <si>
    <t>MOIS</t>
  </si>
  <si>
    <t>ANNES</t>
  </si>
  <si>
    <t>DEBUT DU MOIS</t>
  </si>
  <si>
    <t>FIN DU MOIS</t>
  </si>
  <si>
    <t>MORTALITE</t>
  </si>
  <si>
    <t>OK</t>
  </si>
  <si>
    <t>NON OK</t>
  </si>
  <si>
    <t>D. JAUNES</t>
  </si>
  <si>
    <t>OEUFS</t>
  </si>
  <si>
    <t>MEDICAMENT</t>
  </si>
  <si>
    <t>VACCIN</t>
  </si>
  <si>
    <t>AUTRE</t>
  </si>
  <si>
    <t>NUTRISION</t>
  </si>
  <si>
    <t>NOM</t>
  </si>
  <si>
    <t>PRIX</t>
  </si>
  <si>
    <t>TOTAL</t>
  </si>
  <si>
    <t>OEUFS VENDU</t>
  </si>
  <si>
    <t>QUANTITE</t>
  </si>
  <si>
    <t>TOTAL DEPANCE</t>
  </si>
  <si>
    <t>PRIX ESTIMATIF</t>
  </si>
  <si>
    <t>PRIX  REEL</t>
  </si>
  <si>
    <t>QUANTITE OEUFS</t>
  </si>
  <si>
    <t>POULE</t>
  </si>
  <si>
    <t>COQ</t>
  </si>
  <si>
    <t>DEMARRAGE</t>
  </si>
  <si>
    <t>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</si>
</sst>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"/>
    <numFmt numFmtId="165" formatCode="0.000"/>
    <numFmt numFmtId="166" formatCode="#,##0.0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14" fontId="0" fillId="2" borderId="9" xfId="0" applyNumberFormat="1" applyFill="1" applyBorder="1"/>
    <xf numFmtId="14" fontId="0" fillId="6" borderId="12" xfId="0" applyNumberFormat="1" applyFill="1" applyBorder="1"/>
    <xf numFmtId="0" fontId="0" fillId="3" borderId="7" xfId="0" applyFill="1" applyBorder="1"/>
    <xf numFmtId="0" fontId="0" fillId="3" borderId="9" xfId="0" applyFill="1" applyBorder="1" applyAlignment="1">
      <alignment horizontal="center" vertical="center"/>
    </xf>
    <xf numFmtId="0" fontId="0" fillId="7" borderId="10" xfId="0" applyFill="1" applyBorder="1"/>
    <xf numFmtId="0" fontId="0" fillId="7" borderId="12" xfId="0" applyFill="1" applyBorder="1" applyAlignment="1">
      <alignment horizontal="center" vertical="center"/>
    </xf>
    <xf numFmtId="0" fontId="0" fillId="5" borderId="0" xfId="0" applyFill="1"/>
    <xf numFmtId="14" fontId="1" fillId="0" borderId="0" xfId="0" applyNumberFormat="1" applyFont="1"/>
    <xf numFmtId="0" fontId="0" fillId="0" borderId="0" xfId="0" applyBorder="1"/>
    <xf numFmtId="0" fontId="0" fillId="2" borderId="25" xfId="0" applyFill="1" applyBorder="1"/>
    <xf numFmtId="0" fontId="0" fillId="2" borderId="15" xfId="0" applyFill="1" applyBorder="1"/>
    <xf numFmtId="0" fontId="0" fillId="2" borderId="10" xfId="0" applyFill="1" applyBorder="1"/>
    <xf numFmtId="0" fontId="0" fillId="10" borderId="11" xfId="0" applyFill="1" applyBorder="1"/>
    <xf numFmtId="0" fontId="0" fillId="10" borderId="17" xfId="0" applyFill="1" applyBorder="1"/>
    <xf numFmtId="0" fontId="0" fillId="10" borderId="13" xfId="0" applyFill="1" applyBorder="1"/>
    <xf numFmtId="0" fontId="0" fillId="2" borderId="16" xfId="0" applyFill="1" applyBorder="1"/>
    <xf numFmtId="0" fontId="0" fillId="11" borderId="12" xfId="0" applyFill="1" applyBorder="1" applyAlignment="1">
      <alignment wrapText="1"/>
    </xf>
    <xf numFmtId="0" fontId="0" fillId="11" borderId="18" xfId="0" applyFill="1" applyBorder="1"/>
    <xf numFmtId="0" fontId="0" fillId="11" borderId="16" xfId="0" applyFill="1" applyBorder="1"/>
    <xf numFmtId="0" fontId="0" fillId="2" borderId="23" xfId="0" applyFill="1" applyBorder="1"/>
    <xf numFmtId="0" fontId="0" fillId="10" borderId="26" xfId="0" applyFill="1" applyBorder="1"/>
    <xf numFmtId="0" fontId="0" fillId="11" borderId="27" xfId="0" applyFill="1" applyBorder="1"/>
    <xf numFmtId="0" fontId="0" fillId="0" borderId="28" xfId="0" applyBorder="1"/>
    <xf numFmtId="0" fontId="0" fillId="0" borderId="29" xfId="0" applyBorder="1"/>
    <xf numFmtId="0" fontId="0" fillId="11" borderId="30" xfId="0" applyFill="1" applyBorder="1"/>
    <xf numFmtId="0" fontId="0" fillId="11" borderId="19" xfId="0" applyFill="1" applyBorder="1"/>
    <xf numFmtId="0" fontId="0" fillId="11" borderId="32" xfId="0" applyFill="1" applyBorder="1"/>
    <xf numFmtId="0" fontId="0" fillId="11" borderId="13" xfId="0" applyFill="1" applyBorder="1"/>
    <xf numFmtId="0" fontId="0" fillId="13" borderId="13" xfId="0" applyFill="1" applyBorder="1"/>
    <xf numFmtId="0" fontId="0" fillId="14" borderId="9" xfId="0" applyFill="1" applyBorder="1"/>
    <xf numFmtId="0" fontId="0" fillId="14" borderId="16" xfId="0" applyFill="1" applyBorder="1"/>
    <xf numFmtId="0" fontId="0" fillId="5" borderId="12" xfId="0" applyFill="1" applyBorder="1"/>
    <xf numFmtId="164" fontId="0" fillId="8" borderId="20" xfId="0" applyNumberFormat="1" applyFill="1" applyBorder="1" applyAlignment="1" applyProtection="1">
      <alignment horizontal="center"/>
      <protection locked="0"/>
    </xf>
    <xf numFmtId="164" fontId="0" fillId="8" borderId="31" xfId="0" applyNumberFormat="1" applyFill="1" applyBorder="1" applyAlignment="1" applyProtection="1">
      <alignment horizontal="center"/>
      <protection locked="0"/>
    </xf>
    <xf numFmtId="0" fontId="0" fillId="2" borderId="22" xfId="0" applyFill="1" applyBorder="1" applyAlignment="1">
      <alignment vertical="center"/>
    </xf>
    <xf numFmtId="14" fontId="0" fillId="2" borderId="10" xfId="0" applyNumberFormat="1" applyFont="1" applyFill="1" applyBorder="1"/>
    <xf numFmtId="0" fontId="0" fillId="11" borderId="12" xfId="0" applyFill="1" applyBorder="1" applyAlignment="1">
      <alignment vertical="center"/>
    </xf>
    <xf numFmtId="0" fontId="0" fillId="2" borderId="24" xfId="0" applyFill="1" applyBorder="1"/>
    <xf numFmtId="0" fontId="0" fillId="2" borderId="33" xfId="0" applyFill="1" applyBorder="1"/>
    <xf numFmtId="0" fontId="0" fillId="0" borderId="34" xfId="0" applyBorder="1"/>
    <xf numFmtId="164" fontId="0" fillId="2" borderId="25" xfId="0" applyNumberFormat="1" applyFill="1" applyBorder="1" applyAlignment="1" applyProtection="1">
      <alignment horizontal="center"/>
      <protection locked="0"/>
    </xf>
    <xf numFmtId="164" fontId="0" fillId="2" borderId="35" xfId="0" applyNumberFormat="1" applyFill="1" applyBorder="1" applyAlignment="1" applyProtection="1">
      <alignment horizontal="center"/>
      <protection locked="0"/>
    </xf>
    <xf numFmtId="164" fontId="0" fillId="2" borderId="36" xfId="0" applyNumberFormat="1" applyFill="1" applyBorder="1" applyAlignment="1" applyProtection="1">
      <alignment horizontal="center"/>
      <protection locked="0"/>
    </xf>
    <xf numFmtId="0" fontId="0" fillId="11" borderId="38" xfId="0" applyFill="1" applyBorder="1"/>
    <xf numFmtId="165" fontId="0" fillId="5" borderId="16" xfId="0" applyNumberFormat="1" applyFill="1" applyBorder="1"/>
    <xf numFmtId="0" fontId="0" fillId="0" borderId="13" xfId="0" applyBorder="1"/>
    <xf numFmtId="0" fontId="0" fillId="0" borderId="13" xfId="0" applyBorder="1" applyAlignment="1"/>
    <xf numFmtId="0" fontId="0" fillId="0" borderId="0" xfId="0" applyAlignment="1"/>
    <xf numFmtId="1" fontId="0" fillId="13" borderId="37" xfId="0" applyNumberFormat="1" applyFill="1" applyBorder="1" applyAlignment="1">
      <alignment horizontal="center"/>
    </xf>
    <xf numFmtId="1" fontId="0" fillId="0" borderId="13" xfId="0" applyNumberFormat="1" applyBorder="1"/>
    <xf numFmtId="1" fontId="0" fillId="0" borderId="14" xfId="0" applyNumberFormat="1" applyBorder="1"/>
    <xf numFmtId="166" fontId="0" fillId="0" borderId="14" xfId="0" applyNumberFormat="1" applyBorder="1"/>
    <xf numFmtId="0" fontId="0" fillId="6" borderId="10" xfId="0" applyFill="1" applyBorder="1" applyAlignment="1">
      <alignment horizontal="left"/>
    </xf>
    <xf numFmtId="0" fontId="0" fillId="6" borderId="11" xfId="0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14" borderId="7" xfId="0" applyFill="1" applyBorder="1" applyAlignment="1"/>
    <xf numFmtId="0" fontId="0" fillId="14" borderId="8" xfId="0" applyFill="1" applyBorder="1" applyAlignment="1"/>
    <xf numFmtId="0" fontId="0" fillId="5" borderId="10" xfId="0" applyFill="1" applyBorder="1" applyAlignment="1"/>
    <xf numFmtId="0" fontId="0" fillId="5" borderId="11" xfId="0" applyFill="1" applyBorder="1" applyAlignment="1"/>
    <xf numFmtId="0" fontId="0" fillId="14" borderId="15" xfId="0" applyFill="1" applyBorder="1" applyAlignment="1"/>
    <xf numFmtId="0" fontId="0" fillId="14" borderId="13" xfId="0" applyFill="1" applyBorder="1" applyAlignment="1"/>
    <xf numFmtId="0" fontId="0" fillId="5" borderId="15" xfId="0" applyFill="1" applyBorder="1" applyAlignment="1"/>
    <xf numFmtId="0" fontId="0" fillId="5" borderId="13" xfId="0" applyFill="1" applyBorder="1" applyAlignment="1"/>
    <xf numFmtId="0" fontId="0" fillId="9" borderId="7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12" borderId="21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31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abSelected="1" workbookViewId="0">
      <selection activeCell="J6" sqref="J6"/>
    </sheetView>
  </sheetViews>
  <sheetFormatPr baseColWidth="10" defaultColWidth="9.140625" defaultRowHeight="15" x14ac:dyDescent="0.25"/>
  <cols>
    <col min="2" max="2" width="10.5703125" customWidth="1"/>
    <col min="3" max="3" width="7.28515625" customWidth="1"/>
    <col min="4" max="4" width="6.28515625" customWidth="1"/>
    <col min="5" max="5" width="6.85546875" customWidth="1"/>
    <col min="6" max="6" width="5.85546875" customWidth="1"/>
    <col min="7" max="7" width="8.28515625" customWidth="1"/>
    <col min="8" max="8" width="9.85546875" customWidth="1"/>
    <col min="9" max="9" width="12" customWidth="1"/>
    <col min="10" max="10" width="8.5703125" customWidth="1"/>
    <col min="11" max="11" width="13.28515625" customWidth="1"/>
    <col min="12" max="12" width="7.7109375" customWidth="1"/>
    <col min="13" max="13" width="12.7109375" customWidth="1"/>
    <col min="14" max="14" width="7.28515625" customWidth="1"/>
    <col min="15" max="15" width="12.42578125" customWidth="1"/>
    <col min="16" max="16" width="7.85546875" customWidth="1"/>
    <col min="17" max="17" width="12.28515625" customWidth="1"/>
    <col min="18" max="18" width="9.85546875" customWidth="1"/>
    <col min="19" max="19" width="7.5703125" customWidth="1"/>
  </cols>
  <sheetData>
    <row r="1" spans="1:19" ht="15" customHeight="1" x14ac:dyDescent="0.25"/>
    <row r="2" spans="1:19" ht="15.75" customHeight="1" thickBot="1" x14ac:dyDescent="0.3"/>
    <row r="3" spans="1:19" ht="15.75" thickBot="1" x14ac:dyDescent="0.3">
      <c r="B3" s="7" t="str">
        <f>TEXT(M6,"MMMM")</f>
        <v>février</v>
      </c>
      <c r="H3" s="74" t="s">
        <v>0</v>
      </c>
      <c r="I3" s="75"/>
      <c r="J3" s="75"/>
      <c r="K3" s="75"/>
      <c r="L3" s="75"/>
      <c r="M3" s="76"/>
    </row>
    <row r="4" spans="1:19" ht="15.75" thickBot="1" x14ac:dyDescent="0.3">
      <c r="H4" s="77"/>
      <c r="I4" s="78"/>
      <c r="J4" s="78"/>
      <c r="K4" s="78"/>
      <c r="L4" s="78"/>
      <c r="M4" s="79"/>
      <c r="P4" s="59" t="s">
        <v>22</v>
      </c>
      <c r="Q4" s="60"/>
      <c r="R4" s="30">
        <f>F46</f>
        <v>329</v>
      </c>
    </row>
    <row r="5" spans="1:19" ht="15.75" thickBot="1" x14ac:dyDescent="0.3">
      <c r="A5" s="9"/>
      <c r="B5" s="9"/>
      <c r="C5" s="9"/>
      <c r="D5" s="9"/>
      <c r="P5" s="65" t="s">
        <v>20</v>
      </c>
      <c r="Q5" s="66"/>
      <c r="R5" s="45">
        <f>(R4/30)*20</f>
        <v>219.33333333333334</v>
      </c>
    </row>
    <row r="6" spans="1:19" x14ac:dyDescent="0.25">
      <c r="A6" s="80"/>
      <c r="B6" s="80"/>
      <c r="C6" s="9"/>
      <c r="D6" s="9"/>
      <c r="H6" s="3" t="s">
        <v>1</v>
      </c>
      <c r="I6" s="4">
        <v>2</v>
      </c>
      <c r="K6" s="81" t="s">
        <v>3</v>
      </c>
      <c r="L6" s="82"/>
      <c r="M6" s="1">
        <f>DATE(I7,I6,1)</f>
        <v>42767</v>
      </c>
      <c r="P6" s="63" t="s">
        <v>21</v>
      </c>
      <c r="Q6" s="64"/>
      <c r="R6" s="31">
        <f>S46</f>
        <v>50</v>
      </c>
    </row>
    <row r="7" spans="1:19" ht="15.75" thickBot="1" x14ac:dyDescent="0.3">
      <c r="A7" s="80"/>
      <c r="B7" s="80"/>
      <c r="C7" s="9"/>
      <c r="D7" s="9"/>
      <c r="H7" s="5" t="s">
        <v>2</v>
      </c>
      <c r="I7" s="6">
        <v>2017</v>
      </c>
      <c r="K7" s="53" t="s">
        <v>4</v>
      </c>
      <c r="L7" s="54"/>
      <c r="M7" s="2">
        <f>DATE(I7,I6+1,1)-1</f>
        <v>42794</v>
      </c>
      <c r="P7" s="61" t="s">
        <v>19</v>
      </c>
      <c r="Q7" s="62"/>
      <c r="R7" s="32">
        <f>J46+L46+N46+P46</f>
        <v>264</v>
      </c>
    </row>
    <row r="9" spans="1:19" x14ac:dyDescent="0.25">
      <c r="H9" s="48"/>
      <c r="I9" s="47" t="s">
        <v>25</v>
      </c>
      <c r="J9" s="46" t="s">
        <v>26</v>
      </c>
    </row>
    <row r="10" spans="1:19" x14ac:dyDescent="0.25">
      <c r="H10" s="46" t="s">
        <v>23</v>
      </c>
      <c r="I10" s="46">
        <v>118</v>
      </c>
      <c r="J10" s="50">
        <f>I10-D46</f>
        <v>115</v>
      </c>
    </row>
    <row r="11" spans="1:19" x14ac:dyDescent="0.25">
      <c r="H11" s="46" t="s">
        <v>24</v>
      </c>
      <c r="I11" s="46">
        <v>19</v>
      </c>
      <c r="J11" s="50">
        <f>I11-E46</f>
        <v>19</v>
      </c>
    </row>
    <row r="12" spans="1:19" ht="15.75" thickBot="1" x14ac:dyDescent="0.3"/>
    <row r="13" spans="1:19" x14ac:dyDescent="0.25">
      <c r="D13" s="67" t="s">
        <v>5</v>
      </c>
      <c r="E13" s="68"/>
      <c r="F13" s="69" t="s">
        <v>9</v>
      </c>
      <c r="G13" s="70"/>
      <c r="H13" s="71"/>
      <c r="I13" s="56" t="s">
        <v>13</v>
      </c>
      <c r="J13" s="58"/>
      <c r="K13" s="72" t="s">
        <v>10</v>
      </c>
      <c r="L13" s="71"/>
      <c r="M13" s="56" t="s">
        <v>11</v>
      </c>
      <c r="N13" s="58"/>
      <c r="O13" s="69" t="s">
        <v>12</v>
      </c>
      <c r="P13" s="73"/>
      <c r="Q13" s="56" t="s">
        <v>17</v>
      </c>
      <c r="R13" s="57"/>
      <c r="S13" s="58"/>
    </row>
    <row r="14" spans="1:19" ht="20.100000000000001" customHeight="1" thickBot="1" x14ac:dyDescent="0.3">
      <c r="C14" s="8">
        <f>M6-WEEKDAY(M6,1)</f>
        <v>42763</v>
      </c>
      <c r="D14" s="36" t="s">
        <v>23</v>
      </c>
      <c r="E14" s="37" t="s">
        <v>24</v>
      </c>
      <c r="F14" s="35" t="s">
        <v>6</v>
      </c>
      <c r="G14" s="13" t="s">
        <v>7</v>
      </c>
      <c r="H14" s="17" t="s">
        <v>8</v>
      </c>
      <c r="I14" s="12" t="s">
        <v>14</v>
      </c>
      <c r="J14" s="44" t="s">
        <v>15</v>
      </c>
      <c r="K14" s="10" t="s">
        <v>14</v>
      </c>
      <c r="L14" s="18" t="s">
        <v>15</v>
      </c>
      <c r="M14" s="10" t="s">
        <v>14</v>
      </c>
      <c r="N14" s="18" t="s">
        <v>15</v>
      </c>
      <c r="O14" s="20" t="s">
        <v>14</v>
      </c>
      <c r="P14" s="26" t="s">
        <v>15</v>
      </c>
      <c r="Q14" s="11" t="s">
        <v>14</v>
      </c>
      <c r="R14" s="28" t="s">
        <v>18</v>
      </c>
      <c r="S14" s="16" t="s">
        <v>15</v>
      </c>
    </row>
    <row r="15" spans="1:19" x14ac:dyDescent="0.25">
      <c r="B15" s="46" t="str">
        <f>UPPER(TEXT(C15,"jjjj"))</f>
        <v>MERCREDI</v>
      </c>
      <c r="C15" s="34">
        <f>M6</f>
        <v>42767</v>
      </c>
      <c r="D15" s="41"/>
      <c r="E15" s="18"/>
      <c r="F15" s="20">
        <v>54</v>
      </c>
      <c r="G15" s="14"/>
      <c r="H15" s="18"/>
      <c r="I15" s="10"/>
      <c r="J15" s="18">
        <v>35</v>
      </c>
      <c r="K15" s="10"/>
      <c r="L15" s="18"/>
      <c r="M15" s="10"/>
      <c r="N15" s="18"/>
      <c r="O15" s="20"/>
      <c r="P15" s="26"/>
      <c r="Q15" s="11"/>
      <c r="R15" s="28"/>
      <c r="S15" s="16"/>
    </row>
    <row r="16" spans="1:19" x14ac:dyDescent="0.25">
      <c r="B16" s="46" t="str">
        <f t="shared" ref="B16:B45" si="0">UPPER(TEXT(C16,"jjjj"))</f>
        <v>JEUDI</v>
      </c>
      <c r="C16" s="33">
        <f t="shared" ref="C16:C45" si="1">C15+1</f>
        <v>42768</v>
      </c>
      <c r="D16" s="42">
        <v>1</v>
      </c>
      <c r="E16" s="19"/>
      <c r="F16" s="38">
        <v>56</v>
      </c>
      <c r="G16" s="15"/>
      <c r="H16" s="19"/>
      <c r="I16" s="11"/>
      <c r="J16" s="18">
        <v>26</v>
      </c>
      <c r="K16" s="10"/>
      <c r="L16" s="18">
        <v>17</v>
      </c>
      <c r="M16" s="10"/>
      <c r="N16" s="18"/>
      <c r="O16" s="20"/>
      <c r="P16" s="26"/>
      <c r="Q16" s="11"/>
      <c r="R16" s="28"/>
      <c r="S16" s="16">
        <v>50</v>
      </c>
    </row>
    <row r="17" spans="2:19" x14ac:dyDescent="0.25">
      <c r="B17" s="46" t="str">
        <f t="shared" si="0"/>
        <v>VENDREDI</v>
      </c>
      <c r="C17" s="33">
        <f t="shared" si="1"/>
        <v>42769</v>
      </c>
      <c r="D17" s="42"/>
      <c r="E17" s="19"/>
      <c r="F17" s="38">
        <v>60</v>
      </c>
      <c r="G17" s="15"/>
      <c r="H17" s="19"/>
      <c r="I17" s="11"/>
      <c r="J17" s="18">
        <v>49</v>
      </c>
      <c r="K17" s="10"/>
      <c r="L17" s="18"/>
      <c r="M17" s="10"/>
      <c r="N17" s="18"/>
      <c r="O17" s="20"/>
      <c r="P17" s="26"/>
      <c r="Q17" s="11"/>
      <c r="R17" s="28"/>
      <c r="S17" s="16"/>
    </row>
    <row r="18" spans="2:19" x14ac:dyDescent="0.25">
      <c r="B18" s="46" t="str">
        <f t="shared" si="0"/>
        <v>SAMEDI</v>
      </c>
      <c r="C18" s="33">
        <f t="shared" si="1"/>
        <v>42770</v>
      </c>
      <c r="D18" s="42"/>
      <c r="E18" s="19"/>
      <c r="F18" s="38">
        <v>49</v>
      </c>
      <c r="G18" s="15"/>
      <c r="H18" s="19"/>
      <c r="I18" s="11"/>
      <c r="J18" s="18"/>
      <c r="K18" s="10"/>
      <c r="L18" s="18"/>
      <c r="M18" s="10"/>
      <c r="N18" s="18"/>
      <c r="O18" s="20"/>
      <c r="P18" s="26"/>
      <c r="Q18" s="11"/>
      <c r="R18" s="28"/>
      <c r="S18" s="16"/>
    </row>
    <row r="19" spans="2:19" x14ac:dyDescent="0.25">
      <c r="B19" s="46" t="str">
        <f t="shared" si="0"/>
        <v>DIMANCHE</v>
      </c>
      <c r="C19" s="33">
        <f t="shared" si="1"/>
        <v>42771</v>
      </c>
      <c r="D19" s="42">
        <v>2</v>
      </c>
      <c r="E19" s="19"/>
      <c r="F19" s="38">
        <v>50</v>
      </c>
      <c r="G19" s="15"/>
      <c r="H19" s="19"/>
      <c r="I19" s="11"/>
      <c r="J19" s="18"/>
      <c r="K19" s="10"/>
      <c r="L19" s="18"/>
      <c r="M19" s="10"/>
      <c r="N19" s="18">
        <v>20</v>
      </c>
      <c r="O19" s="20"/>
      <c r="P19" s="26"/>
      <c r="Q19" s="11"/>
      <c r="R19" s="28"/>
      <c r="S19" s="16"/>
    </row>
    <row r="20" spans="2:19" x14ac:dyDescent="0.25">
      <c r="B20" s="46" t="str">
        <f t="shared" si="0"/>
        <v>LUNDI</v>
      </c>
      <c r="C20" s="33">
        <f t="shared" si="1"/>
        <v>42772</v>
      </c>
      <c r="D20" s="42"/>
      <c r="E20" s="19"/>
      <c r="F20" s="38">
        <v>60</v>
      </c>
      <c r="G20" s="15"/>
      <c r="H20" s="19"/>
      <c r="I20" s="11"/>
      <c r="J20" s="18"/>
      <c r="K20" s="10"/>
      <c r="L20" s="18"/>
      <c r="M20" s="10"/>
      <c r="N20" s="18"/>
      <c r="O20" s="20"/>
      <c r="P20" s="26"/>
      <c r="Q20" s="11"/>
      <c r="R20" s="28"/>
      <c r="S20" s="16"/>
    </row>
    <row r="21" spans="2:19" x14ac:dyDescent="0.25">
      <c r="B21" s="46" t="str">
        <f t="shared" si="0"/>
        <v>MARDI</v>
      </c>
      <c r="C21" s="33">
        <f t="shared" si="1"/>
        <v>42773</v>
      </c>
      <c r="D21" s="42"/>
      <c r="E21" s="19"/>
      <c r="F21" s="38"/>
      <c r="G21" s="15"/>
      <c r="H21" s="19"/>
      <c r="I21" s="11"/>
      <c r="J21" s="18"/>
      <c r="K21" s="10"/>
      <c r="L21" s="18"/>
      <c r="M21" s="10"/>
      <c r="N21" s="18"/>
      <c r="O21" s="20"/>
      <c r="P21" s="26">
        <v>60</v>
      </c>
      <c r="Q21" s="11"/>
      <c r="R21" s="28"/>
      <c r="S21" s="16"/>
    </row>
    <row r="22" spans="2:19" x14ac:dyDescent="0.25">
      <c r="B22" s="46" t="str">
        <f t="shared" si="0"/>
        <v>MERCREDI</v>
      </c>
      <c r="C22" s="33">
        <f t="shared" si="1"/>
        <v>42774</v>
      </c>
      <c r="D22" s="42"/>
      <c r="E22" s="19"/>
      <c r="F22" s="38"/>
      <c r="G22" s="15"/>
      <c r="H22" s="19"/>
      <c r="I22" s="11"/>
      <c r="J22" s="18"/>
      <c r="K22" s="10"/>
      <c r="L22" s="18"/>
      <c r="M22" s="10"/>
      <c r="N22" s="18"/>
      <c r="O22" s="20"/>
      <c r="P22" s="26"/>
      <c r="Q22" s="11"/>
      <c r="R22" s="28"/>
      <c r="S22" s="16"/>
    </row>
    <row r="23" spans="2:19" x14ac:dyDescent="0.25">
      <c r="B23" s="46" t="str">
        <f t="shared" si="0"/>
        <v>JEUDI</v>
      </c>
      <c r="C23" s="33">
        <f t="shared" si="1"/>
        <v>42775</v>
      </c>
      <c r="D23" s="42"/>
      <c r="E23" s="19"/>
      <c r="F23" s="38"/>
      <c r="G23" s="15"/>
      <c r="H23" s="19"/>
      <c r="I23" s="11"/>
      <c r="J23" s="18"/>
      <c r="K23" s="10"/>
      <c r="L23" s="18"/>
      <c r="M23" s="10"/>
      <c r="N23" s="18"/>
      <c r="O23" s="20"/>
      <c r="P23" s="26"/>
      <c r="Q23" s="11"/>
      <c r="R23" s="28"/>
      <c r="S23" s="16"/>
    </row>
    <row r="24" spans="2:19" x14ac:dyDescent="0.25">
      <c r="B24" s="46" t="str">
        <f t="shared" si="0"/>
        <v>VENDREDI</v>
      </c>
      <c r="C24" s="33">
        <f t="shared" si="1"/>
        <v>42776</v>
      </c>
      <c r="D24" s="42"/>
      <c r="E24" s="19"/>
      <c r="F24" s="38"/>
      <c r="G24" s="15"/>
      <c r="H24" s="19"/>
      <c r="I24" s="11"/>
      <c r="J24" s="18"/>
      <c r="K24" s="10"/>
      <c r="L24" s="18"/>
      <c r="M24" s="10"/>
      <c r="N24" s="18">
        <v>10</v>
      </c>
      <c r="O24" s="20"/>
      <c r="P24" s="26"/>
      <c r="Q24" s="11"/>
      <c r="R24" s="28"/>
      <c r="S24" s="16"/>
    </row>
    <row r="25" spans="2:19" x14ac:dyDescent="0.25">
      <c r="B25" s="46" t="str">
        <f t="shared" si="0"/>
        <v>SAMEDI</v>
      </c>
      <c r="C25" s="33">
        <f t="shared" si="1"/>
        <v>42777</v>
      </c>
      <c r="D25" s="42"/>
      <c r="E25" s="19"/>
      <c r="F25" s="38"/>
      <c r="G25" s="15"/>
      <c r="H25" s="19"/>
      <c r="I25" s="11"/>
      <c r="J25" s="18"/>
      <c r="K25" s="10"/>
      <c r="L25" s="18">
        <v>17</v>
      </c>
      <c r="M25" s="10"/>
      <c r="N25" s="18">
        <v>30</v>
      </c>
      <c r="O25" s="20"/>
      <c r="P25" s="26"/>
      <c r="Q25" s="11"/>
      <c r="R25" s="28"/>
      <c r="S25" s="16"/>
    </row>
    <row r="26" spans="2:19" x14ac:dyDescent="0.25">
      <c r="B26" s="46" t="str">
        <f t="shared" si="0"/>
        <v>DIMANCHE</v>
      </c>
      <c r="C26" s="33">
        <f t="shared" si="1"/>
        <v>42778</v>
      </c>
      <c r="D26" s="42"/>
      <c r="E26" s="19"/>
      <c r="F26" s="38"/>
      <c r="G26" s="15"/>
      <c r="H26" s="19"/>
      <c r="I26" s="11"/>
      <c r="J26" s="18"/>
      <c r="K26" s="10"/>
      <c r="L26" s="18"/>
      <c r="M26" s="10"/>
      <c r="N26" s="18"/>
      <c r="O26" s="20"/>
      <c r="P26" s="26"/>
      <c r="Q26" s="11"/>
      <c r="R26" s="28"/>
      <c r="S26" s="16"/>
    </row>
    <row r="27" spans="2:19" x14ac:dyDescent="0.25">
      <c r="B27" s="46" t="str">
        <f t="shared" si="0"/>
        <v>LUNDI</v>
      </c>
      <c r="C27" s="33">
        <f t="shared" si="1"/>
        <v>42779</v>
      </c>
      <c r="D27" s="42"/>
      <c r="E27" s="19"/>
      <c r="F27" s="38"/>
      <c r="G27" s="15"/>
      <c r="H27" s="19"/>
      <c r="I27" s="11"/>
      <c r="J27" s="18"/>
      <c r="K27" s="10"/>
      <c r="L27" s="18"/>
      <c r="M27" s="10"/>
      <c r="N27" s="18"/>
      <c r="O27" s="20"/>
      <c r="P27" s="26"/>
      <c r="Q27" s="11"/>
      <c r="R27" s="28"/>
      <c r="S27" s="16"/>
    </row>
    <row r="28" spans="2:19" x14ac:dyDescent="0.25">
      <c r="B28" s="46" t="str">
        <f t="shared" si="0"/>
        <v>MARDI</v>
      </c>
      <c r="C28" s="33">
        <f t="shared" si="1"/>
        <v>42780</v>
      </c>
      <c r="D28" s="42"/>
      <c r="E28" s="19"/>
      <c r="F28" s="38"/>
      <c r="G28" s="15"/>
      <c r="H28" s="19"/>
      <c r="I28" s="11"/>
      <c r="J28" s="18"/>
      <c r="K28" s="10"/>
      <c r="L28" s="18"/>
      <c r="M28" s="10"/>
      <c r="N28" s="18"/>
      <c r="O28" s="20"/>
      <c r="P28" s="26"/>
      <c r="Q28" s="11"/>
      <c r="R28" s="28"/>
      <c r="S28" s="16"/>
    </row>
    <row r="29" spans="2:19" x14ac:dyDescent="0.25">
      <c r="B29" s="46" t="str">
        <f t="shared" si="0"/>
        <v>MERCREDI</v>
      </c>
      <c r="C29" s="33">
        <f t="shared" si="1"/>
        <v>42781</v>
      </c>
      <c r="D29" s="42"/>
      <c r="E29" s="19"/>
      <c r="F29" s="38"/>
      <c r="G29" s="15"/>
      <c r="H29" s="19"/>
      <c r="I29" s="11"/>
      <c r="J29" s="18"/>
      <c r="K29" s="10"/>
      <c r="L29" s="18"/>
      <c r="M29" s="10"/>
      <c r="N29" s="18"/>
      <c r="O29" s="20"/>
      <c r="P29" s="26"/>
      <c r="Q29" s="11"/>
      <c r="R29" s="28"/>
      <c r="S29" s="16"/>
    </row>
    <row r="30" spans="2:19" x14ac:dyDescent="0.25">
      <c r="B30" s="46" t="str">
        <f t="shared" si="0"/>
        <v>JEUDI</v>
      </c>
      <c r="C30" s="33">
        <f t="shared" si="1"/>
        <v>42782</v>
      </c>
      <c r="D30" s="42"/>
      <c r="E30" s="19"/>
      <c r="F30" s="38"/>
      <c r="G30" s="15"/>
      <c r="H30" s="19"/>
      <c r="I30" s="11"/>
      <c r="J30" s="18"/>
      <c r="K30" s="10"/>
      <c r="L30" s="18"/>
      <c r="M30" s="10"/>
      <c r="N30" s="18"/>
      <c r="O30" s="20"/>
      <c r="P30" s="26"/>
      <c r="Q30" s="11"/>
      <c r="R30" s="28"/>
      <c r="S30" s="16"/>
    </row>
    <row r="31" spans="2:19" x14ac:dyDescent="0.25">
      <c r="B31" s="46" t="str">
        <f t="shared" si="0"/>
        <v>VENDREDI</v>
      </c>
      <c r="C31" s="33">
        <f t="shared" si="1"/>
        <v>42783</v>
      </c>
      <c r="D31" s="42"/>
      <c r="E31" s="19"/>
      <c r="F31" s="38"/>
      <c r="G31" s="15"/>
      <c r="H31" s="19"/>
      <c r="I31" s="11"/>
      <c r="J31" s="18"/>
      <c r="K31" s="10"/>
      <c r="L31" s="18"/>
      <c r="M31" s="10"/>
      <c r="N31" s="18"/>
      <c r="O31" s="20"/>
      <c r="P31" s="26"/>
      <c r="Q31" s="11"/>
      <c r="R31" s="28"/>
      <c r="S31" s="16"/>
    </row>
    <row r="32" spans="2:19" x14ac:dyDescent="0.25">
      <c r="B32" s="46" t="str">
        <f t="shared" si="0"/>
        <v>SAMEDI</v>
      </c>
      <c r="C32" s="33">
        <f t="shared" si="1"/>
        <v>42784</v>
      </c>
      <c r="D32" s="42"/>
      <c r="E32" s="19"/>
      <c r="F32" s="38"/>
      <c r="G32" s="15"/>
      <c r="H32" s="19"/>
      <c r="I32" s="11"/>
      <c r="J32" s="18"/>
      <c r="K32" s="10"/>
      <c r="L32" s="18"/>
      <c r="M32" s="10"/>
      <c r="N32" s="18"/>
      <c r="O32" s="20"/>
      <c r="P32" s="26"/>
      <c r="Q32" s="11"/>
      <c r="R32" s="28"/>
      <c r="S32" s="16"/>
    </row>
    <row r="33" spans="2:19" x14ac:dyDescent="0.25">
      <c r="B33" s="46" t="str">
        <f t="shared" si="0"/>
        <v>DIMANCHE</v>
      </c>
      <c r="C33" s="33">
        <f t="shared" si="1"/>
        <v>42785</v>
      </c>
      <c r="D33" s="42"/>
      <c r="E33" s="19"/>
      <c r="F33" s="38"/>
      <c r="G33" s="15"/>
      <c r="H33" s="19"/>
      <c r="I33" s="11"/>
      <c r="J33" s="18"/>
      <c r="K33" s="10"/>
      <c r="L33" s="18"/>
      <c r="M33" s="10"/>
      <c r="N33" s="18"/>
      <c r="O33" s="20"/>
      <c r="P33" s="26"/>
      <c r="Q33" s="11"/>
      <c r="R33" s="28"/>
      <c r="S33" s="16"/>
    </row>
    <row r="34" spans="2:19" x14ac:dyDescent="0.25">
      <c r="B34" s="46" t="str">
        <f t="shared" si="0"/>
        <v>LUNDI</v>
      </c>
      <c r="C34" s="33">
        <f t="shared" si="1"/>
        <v>42786</v>
      </c>
      <c r="D34" s="42"/>
      <c r="E34" s="19"/>
      <c r="F34" s="38"/>
      <c r="G34" s="15"/>
      <c r="H34" s="19"/>
      <c r="I34" s="11"/>
      <c r="J34" s="18"/>
      <c r="K34" s="10"/>
      <c r="L34" s="18"/>
      <c r="M34" s="10"/>
      <c r="N34" s="18"/>
      <c r="O34" s="20"/>
      <c r="P34" s="26"/>
      <c r="Q34" s="11"/>
      <c r="R34" s="28"/>
      <c r="S34" s="16"/>
    </row>
    <row r="35" spans="2:19" x14ac:dyDescent="0.25">
      <c r="B35" s="46" t="str">
        <f t="shared" si="0"/>
        <v>MARDI</v>
      </c>
      <c r="C35" s="33">
        <f t="shared" si="1"/>
        <v>42787</v>
      </c>
      <c r="D35" s="42"/>
      <c r="E35" s="19"/>
      <c r="F35" s="38"/>
      <c r="G35" s="15"/>
      <c r="H35" s="19"/>
      <c r="I35" s="11"/>
      <c r="J35" s="18"/>
      <c r="K35" s="10"/>
      <c r="L35" s="18"/>
      <c r="M35" s="10"/>
      <c r="N35" s="18"/>
      <c r="O35" s="20"/>
      <c r="P35" s="26"/>
      <c r="Q35" s="11"/>
      <c r="R35" s="28"/>
      <c r="S35" s="16"/>
    </row>
    <row r="36" spans="2:19" x14ac:dyDescent="0.25">
      <c r="B36" s="46" t="str">
        <f t="shared" si="0"/>
        <v>MERCREDI</v>
      </c>
      <c r="C36" s="33">
        <f t="shared" si="1"/>
        <v>42788</v>
      </c>
      <c r="D36" s="42"/>
      <c r="E36" s="19"/>
      <c r="F36" s="38"/>
      <c r="G36" s="15"/>
      <c r="H36" s="19"/>
      <c r="I36" s="11"/>
      <c r="J36" s="18"/>
      <c r="K36" s="10"/>
      <c r="L36" s="18"/>
      <c r="M36" s="10"/>
      <c r="N36" s="18"/>
      <c r="O36" s="20"/>
      <c r="P36" s="26"/>
      <c r="Q36" s="11"/>
      <c r="R36" s="28"/>
      <c r="S36" s="16"/>
    </row>
    <row r="37" spans="2:19" x14ac:dyDescent="0.25">
      <c r="B37" s="46" t="str">
        <f t="shared" si="0"/>
        <v>JEUDI</v>
      </c>
      <c r="C37" s="33">
        <f t="shared" si="1"/>
        <v>42789</v>
      </c>
      <c r="D37" s="42"/>
      <c r="E37" s="19"/>
      <c r="F37" s="38"/>
      <c r="G37" s="15"/>
      <c r="H37" s="19"/>
      <c r="I37" s="11"/>
      <c r="J37" s="18"/>
      <c r="K37" s="10"/>
      <c r="L37" s="18"/>
      <c r="M37" s="10"/>
      <c r="N37" s="18"/>
      <c r="O37" s="20"/>
      <c r="P37" s="26"/>
      <c r="Q37" s="11"/>
      <c r="R37" s="28"/>
      <c r="S37" s="16"/>
    </row>
    <row r="38" spans="2:19" x14ac:dyDescent="0.25">
      <c r="B38" s="46" t="str">
        <f t="shared" si="0"/>
        <v>VENDREDI</v>
      </c>
      <c r="C38" s="33">
        <f t="shared" si="1"/>
        <v>42790</v>
      </c>
      <c r="D38" s="42"/>
      <c r="E38" s="19"/>
      <c r="F38" s="38"/>
      <c r="G38" s="15"/>
      <c r="H38" s="19"/>
      <c r="I38" s="11"/>
      <c r="J38" s="18"/>
      <c r="K38" s="10"/>
      <c r="L38" s="18"/>
      <c r="M38" s="10"/>
      <c r="N38" s="18"/>
      <c r="O38" s="20"/>
      <c r="P38" s="26"/>
      <c r="Q38" s="11"/>
      <c r="R38" s="28"/>
      <c r="S38" s="16"/>
    </row>
    <row r="39" spans="2:19" x14ac:dyDescent="0.25">
      <c r="B39" s="46" t="str">
        <f t="shared" si="0"/>
        <v>SAMEDI</v>
      </c>
      <c r="C39" s="33">
        <f t="shared" si="1"/>
        <v>42791</v>
      </c>
      <c r="D39" s="42"/>
      <c r="E39" s="19"/>
      <c r="F39" s="38"/>
      <c r="G39" s="15"/>
      <c r="H39" s="19"/>
      <c r="I39" s="11"/>
      <c r="J39" s="18"/>
      <c r="K39" s="10"/>
      <c r="L39" s="18"/>
      <c r="M39" s="10"/>
      <c r="N39" s="18"/>
      <c r="O39" s="20"/>
      <c r="P39" s="26"/>
      <c r="Q39" s="11"/>
      <c r="R39" s="28"/>
      <c r="S39" s="16"/>
    </row>
    <row r="40" spans="2:19" x14ac:dyDescent="0.25">
      <c r="B40" s="46" t="str">
        <f t="shared" si="0"/>
        <v>DIMANCHE</v>
      </c>
      <c r="C40" s="33">
        <f t="shared" si="1"/>
        <v>42792</v>
      </c>
      <c r="D40" s="42"/>
      <c r="E40" s="19"/>
      <c r="F40" s="38"/>
      <c r="G40" s="15"/>
      <c r="H40" s="19"/>
      <c r="I40" s="11"/>
      <c r="J40" s="18"/>
      <c r="K40" s="10"/>
      <c r="L40" s="18"/>
      <c r="M40" s="10"/>
      <c r="N40" s="18"/>
      <c r="O40" s="20"/>
      <c r="P40" s="26"/>
      <c r="Q40" s="11"/>
      <c r="R40" s="28"/>
      <c r="S40" s="16"/>
    </row>
    <row r="41" spans="2:19" x14ac:dyDescent="0.25">
      <c r="B41" s="46" t="str">
        <f t="shared" si="0"/>
        <v>LUNDI</v>
      </c>
      <c r="C41" s="33">
        <f t="shared" si="1"/>
        <v>42793</v>
      </c>
      <c r="D41" s="42"/>
      <c r="E41" s="19"/>
      <c r="F41" s="38"/>
      <c r="G41" s="15"/>
      <c r="H41" s="19"/>
      <c r="I41" s="11"/>
      <c r="J41" s="18"/>
      <c r="K41" s="10"/>
      <c r="L41" s="18"/>
      <c r="M41" s="10"/>
      <c r="N41" s="18"/>
      <c r="O41" s="20"/>
      <c r="P41" s="26"/>
      <c r="Q41" s="11"/>
      <c r="R41" s="28"/>
      <c r="S41" s="16"/>
    </row>
    <row r="42" spans="2:19" x14ac:dyDescent="0.25">
      <c r="B42" s="46" t="str">
        <f t="shared" si="0"/>
        <v>MARDI</v>
      </c>
      <c r="C42" s="33">
        <f t="shared" si="1"/>
        <v>42794</v>
      </c>
      <c r="D42" s="42"/>
      <c r="E42" s="19"/>
      <c r="F42" s="38"/>
      <c r="G42" s="15"/>
      <c r="H42" s="19"/>
      <c r="I42" s="11"/>
      <c r="J42" s="18"/>
      <c r="K42" s="10"/>
      <c r="L42" s="18"/>
      <c r="M42" s="10"/>
      <c r="N42" s="18"/>
      <c r="O42" s="20"/>
      <c r="P42" s="26"/>
      <c r="Q42" s="11"/>
      <c r="R42" s="28"/>
      <c r="S42" s="16"/>
    </row>
    <row r="43" spans="2:19" x14ac:dyDescent="0.25">
      <c r="B43" s="46" t="str">
        <f t="shared" si="0"/>
        <v/>
      </c>
      <c r="C43" s="33" t="str">
        <f>IF(MONTH($C$42)=MONTH(C42+1),C42+1,"")</f>
        <v/>
      </c>
      <c r="D43" s="42"/>
      <c r="E43" s="19"/>
      <c r="F43" s="38"/>
      <c r="G43" s="15"/>
      <c r="H43" s="19"/>
      <c r="I43" s="11"/>
      <c r="J43" s="18"/>
      <c r="K43" s="10"/>
      <c r="L43" s="18"/>
      <c r="M43" s="10"/>
      <c r="N43" s="18"/>
      <c r="O43" s="20"/>
      <c r="P43" s="26"/>
      <c r="Q43" s="11"/>
      <c r="R43" s="28"/>
      <c r="S43" s="16"/>
    </row>
    <row r="44" spans="2:19" x14ac:dyDescent="0.25">
      <c r="B44" s="46" t="str">
        <f t="shared" si="0"/>
        <v/>
      </c>
      <c r="C44" s="33" t="str">
        <f>IF(MONTH($C$42)=MONTH(C42+2),C43+1,"")</f>
        <v/>
      </c>
      <c r="D44" s="42"/>
      <c r="E44" s="19"/>
      <c r="F44" s="38"/>
      <c r="G44" s="15"/>
      <c r="H44" s="19"/>
      <c r="I44" s="11"/>
      <c r="J44" s="18"/>
      <c r="K44" s="10"/>
      <c r="L44" s="18"/>
      <c r="M44" s="10"/>
      <c r="N44" s="18"/>
      <c r="O44" s="20"/>
      <c r="P44" s="26"/>
      <c r="Q44" s="11"/>
      <c r="R44" s="28"/>
      <c r="S44" s="16"/>
    </row>
    <row r="45" spans="2:19" ht="15.75" thickBot="1" x14ac:dyDescent="0.3">
      <c r="B45" s="46" t="str">
        <f t="shared" si="0"/>
        <v/>
      </c>
      <c r="C45" s="33" t="str">
        <f>IF(MONTH($C$42)=MONTH(C42+3),C42+3,"")</f>
        <v/>
      </c>
      <c r="D45" s="43"/>
      <c r="E45" s="22"/>
      <c r="F45" s="39"/>
      <c r="G45" s="21"/>
      <c r="H45" s="22"/>
      <c r="I45" s="12"/>
      <c r="J45" s="25"/>
      <c r="K45" s="10"/>
      <c r="L45" s="25"/>
      <c r="M45" s="10"/>
      <c r="N45" s="25"/>
      <c r="O45" s="20"/>
      <c r="P45" s="27"/>
      <c r="Q45" s="11"/>
      <c r="R45" s="28"/>
      <c r="S45" s="16"/>
    </row>
    <row r="46" spans="2:19" ht="15.75" thickBot="1" x14ac:dyDescent="0.3">
      <c r="B46" s="55" t="s">
        <v>16</v>
      </c>
      <c r="C46" s="55"/>
      <c r="D46" s="49">
        <f>SUM(D15:D45)</f>
        <v>3</v>
      </c>
      <c r="E46" s="51">
        <f>SUM(E15:E45)</f>
        <v>0</v>
      </c>
      <c r="F46" s="40">
        <f>SUM(F15:F45)</f>
        <v>329</v>
      </c>
      <c r="G46" s="23">
        <f>SUM(G15:G45)</f>
        <v>0</v>
      </c>
      <c r="H46" s="24">
        <f>SUM(H15:H45)</f>
        <v>0</v>
      </c>
      <c r="J46" s="52">
        <f>SUM(J15:J45)</f>
        <v>110</v>
      </c>
      <c r="L46" s="52">
        <f>SUM(L15:L45)</f>
        <v>34</v>
      </c>
      <c r="N46" s="52">
        <f>SUM(N15:N45)</f>
        <v>60</v>
      </c>
      <c r="P46" s="52">
        <f>SUM(P15:P45)</f>
        <v>60</v>
      </c>
      <c r="R46" s="29">
        <f>SUM(R15:R45)</f>
        <v>0</v>
      </c>
      <c r="S46" s="52">
        <f>SUM(S15:S45)</f>
        <v>50</v>
      </c>
    </row>
  </sheetData>
  <mergeCells count="17">
    <mergeCell ref="K6:L6"/>
    <mergeCell ref="K7:L7"/>
    <mergeCell ref="B46:C46"/>
    <mergeCell ref="Q13:S13"/>
    <mergeCell ref="P4:Q4"/>
    <mergeCell ref="P7:Q7"/>
    <mergeCell ref="P6:Q6"/>
    <mergeCell ref="P5:Q5"/>
    <mergeCell ref="D13:E13"/>
    <mergeCell ref="F13:H13"/>
    <mergeCell ref="I13:J13"/>
    <mergeCell ref="K13:L13"/>
    <mergeCell ref="M13:N13"/>
    <mergeCell ref="O13:P13"/>
    <mergeCell ref="H3:M4"/>
    <mergeCell ref="A6:B6"/>
    <mergeCell ref="A7:B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2017-01-24T09:16:44Z</dcterms:modified>
</cp:coreProperties>
</file>