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5" yWindow="4110" windowWidth="19230" windowHeight="3645"/>
  </bookViews>
  <sheets>
    <sheet name="Palmarès" sheetId="1" r:id="rId1"/>
    <sheet name="Feuil2" sheetId="2" r:id="rId2"/>
  </sheets>
  <definedNames>
    <definedName name="_xlnm.Print_Area" localSheetId="1">Feuil2!$A$1:$G$43</definedName>
    <definedName name="_xlnm.Print_Area" localSheetId="0">Palmarès!$A$1:$G$43</definedName>
  </definedNames>
  <calcPr calcId="152511"/>
</workbook>
</file>

<file path=xl/calcChain.xml><?xml version="1.0" encoding="utf-8"?>
<calcChain xmlns="http://schemas.openxmlformats.org/spreadsheetml/2006/main">
  <c r="AA39" i="1" l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G26" i="1" l="1"/>
  <c r="A42" i="1" l="1"/>
  <c r="B42" i="1" s="1"/>
  <c r="A34" i="1"/>
  <c r="B34" i="1" s="1"/>
  <c r="A32" i="1"/>
  <c r="B32" i="1" s="1"/>
  <c r="A30" i="1"/>
  <c r="B30" i="1" s="1"/>
  <c r="A43" i="1"/>
  <c r="B43" i="1" s="1"/>
  <c r="A35" i="1"/>
  <c r="B35" i="1" s="1"/>
  <c r="A33" i="1"/>
  <c r="B33" i="1" s="1"/>
  <c r="A31" i="1"/>
  <c r="B31" i="1" s="1"/>
  <c r="A41" i="1"/>
  <c r="B41" i="1" s="1"/>
  <c r="A40" i="1"/>
  <c r="B40" i="1" s="1"/>
  <c r="A39" i="1"/>
  <c r="B39" i="1" s="1"/>
  <c r="A38" i="1"/>
  <c r="B38" i="1" s="1"/>
  <c r="A37" i="1"/>
  <c r="B37" i="1" s="1"/>
  <c r="A36" i="1"/>
  <c r="B36" i="1" s="1"/>
</calcChain>
</file>

<file path=xl/sharedStrings.xml><?xml version="1.0" encoding="utf-8"?>
<sst xmlns="http://schemas.openxmlformats.org/spreadsheetml/2006/main" count="59" uniqueCount="36">
  <si>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</si>
  <si>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</si>
  <si>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</si>
  <si>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</si>
  <si>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</si>
  <si>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</si>
  <si>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</si>
  <si>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</si>
  <si>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</si>
  <si>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</si>
  <si>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Signature du professeur:</t>
  </si>
  <si>
    <t>Havana, Choupetta, Amor a la mexicana, Zorba, Vita Vita</t>
  </si>
  <si>
    <t>Feel the rush, Me and you, Mercy, Calabria, Big one swing, Santo Santo,</t>
  </si>
  <si>
    <t xml:space="preserve">You're the one, Maria, Shakira, Temptation, Et pourtant, </t>
  </si>
  <si>
    <t>Feel like dancing, Cuba cha-cha, Candy man, The Soprano, Laissez moi danser,</t>
  </si>
  <si>
    <t>Mickael swing, I know you want me, To be, Poker face, Green door</t>
  </si>
  <si>
    <t>Siembre, Stereo love, You never can tell, Bad romance, Merengue manos</t>
  </si>
  <si>
    <r>
      <t>Vous êtes de nouveau invités cette année à nous faire connaître les dix danses d’</t>
    </r>
    <r>
      <rPr>
        <sz val="22"/>
        <color rgb="FFFF0000"/>
        <rFont val="Monotype Corsiva"/>
        <family val="4"/>
      </rPr>
      <t>Acti-Danse</t>
    </r>
    <r>
      <rPr>
        <sz val="22"/>
        <color theme="1"/>
        <rFont val="Monotype Corsiva"/>
        <family val="4"/>
      </rPr>
      <t xml:space="preserve"> les plus populaires dans votre école.</t>
    </r>
  </si>
  <si>
    <t>Le Palmarès</t>
  </si>
  <si>
    <r>
      <t xml:space="preserve">Les cinq premières danses des Quatorze palmarès ci-dessous, ainsi que les cinq premières danses des palmarès précédant cette liste, ne peuvent faire partie du palmarès </t>
    </r>
    <r>
      <rPr>
        <b/>
        <sz val="11"/>
        <rFont val="Arial"/>
        <family val="2"/>
      </rPr>
      <t>►►►►►</t>
    </r>
  </si>
  <si>
    <r>
      <t xml:space="preserve">Les cinq premières danses des quatorze palmarès ci-dessous, ainsi que les cinq premières danses des palmarès précédant cette liste, ne peuvent faire partie du palmarès </t>
    </r>
    <r>
      <rPr>
        <b/>
        <sz val="11"/>
        <rFont val="Arial"/>
        <family val="2"/>
      </rPr>
      <t>►►►►►</t>
    </r>
  </si>
  <si>
    <t>des dix danses les plus populaires.</t>
  </si>
  <si>
    <t xml:space="preserve"> </t>
  </si>
  <si>
    <t>Danza, Let's do Cha-Cha, Black Horse, Bumpy ride, Cheeky</t>
  </si>
  <si>
    <t>The Deep, Love Song, Rosen, Adios Mexico</t>
  </si>
  <si>
    <t>Addicted to You, Memphis, Bara Bara, If I Were</t>
  </si>
  <si>
    <t>MARCHE À SUIVRE</t>
  </si>
  <si>
    <t>Après avoir inscrit les danses, tu "click" sur le bouton</t>
  </si>
  <si>
    <t>Copier/Coller. Tout se fait automatiquement par la suite.</t>
  </si>
  <si>
    <t>Tu dois entrer les nouvelles danses gagnantes à partir</t>
  </si>
  <si>
    <t>de la cellule A50, plus bas, et suivre les année.</t>
  </si>
  <si>
    <t>Il se peut que tu ais à ajuster les marges avant d'imprimer</t>
  </si>
  <si>
    <t>Si tu as besoin d'une copie papier, ouvre la copie pour les Profs</t>
  </si>
  <si>
    <t>et "click" sur le bouton Imprimer</t>
  </si>
  <si>
    <t>Tu n'as pas à toucher à la "Feuil2" ni à la copie pour les profs.</t>
  </si>
  <si>
    <t>http://forum.excel-pratique.com/post286175.html#p286175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</si>
</sst>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36"/>
      <color rgb="FFFF0000"/>
      <name val="Monotype Corsiva"/>
      <family val="4"/>
    </font>
    <font>
      <sz val="22"/>
      <color theme="1"/>
      <name val="Monotype Corsiva"/>
      <family val="4"/>
    </font>
    <font>
      <sz val="22"/>
      <color rgb="FFFF0000"/>
      <name val="Monotype Corsiva"/>
      <family val="4"/>
    </font>
    <font>
      <b/>
      <sz val="12"/>
      <color theme="1"/>
      <name val="Arial"/>
      <family val="2"/>
    </font>
    <font>
      <i/>
      <sz val="28"/>
      <color theme="1"/>
      <name val="Arial"/>
      <family val="2"/>
    </font>
    <font>
      <i/>
      <sz val="12"/>
      <color theme="1"/>
      <name val="Arial"/>
      <family val="2"/>
    </font>
    <font>
      <sz val="12"/>
      <color rgb="FF0070C0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sz val="36"/>
      <color theme="1"/>
      <name val="Arial"/>
      <family val="2"/>
    </font>
    <font>
      <sz val="38"/>
      <color rgb="FF0070C0"/>
      <name val="Monotype Corsiva"/>
      <family val="4"/>
    </font>
    <font>
      <b/>
      <sz val="11"/>
      <color rgb="FFFF0000"/>
      <name val="Arial"/>
      <family val="2"/>
    </font>
    <font>
      <i/>
      <sz val="28"/>
      <color theme="1"/>
      <name val="Monotype Corsiva"/>
      <family val="4"/>
    </font>
    <font>
      <b/>
      <sz val="28"/>
      <name val="Monotype Corsiva"/>
      <family val="4"/>
    </font>
    <font>
      <b/>
      <sz val="11"/>
      <name val="Arial"/>
      <family val="2"/>
    </font>
    <font>
      <sz val="11"/>
      <color rgb="FF0070C0"/>
      <name val="Arial"/>
      <family val="2"/>
    </font>
    <font>
      <b/>
      <i/>
      <sz val="12"/>
      <color rgb="FF000000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4" xfId="0" applyBorder="1" applyAlignment="1"/>
    <xf numFmtId="0" fontId="0" fillId="0" borderId="0" xfId="0" applyBorder="1" applyAlignment="1"/>
    <xf numFmtId="0" fontId="0" fillId="0" borderId="0" xfId="0" applyBorder="1"/>
    <xf numFmtId="0" fontId="0" fillId="0" borderId="8" xfId="0" applyBorder="1"/>
    <xf numFmtId="0" fontId="0" fillId="0" borderId="9" xfId="0" applyBorder="1" applyAlignment="1"/>
    <xf numFmtId="0" fontId="0" fillId="0" borderId="8" xfId="0" applyBorder="1" applyAlignment="1"/>
    <xf numFmtId="0" fontId="1" fillId="0" borderId="0" xfId="0" applyFont="1" applyBorder="1" applyAlignment="1">
      <alignment vertical="center"/>
    </xf>
    <xf numFmtId="0" fontId="10" fillId="0" borderId="0" xfId="0" applyFont="1"/>
    <xf numFmtId="0" fontId="6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left" vertical="top" wrapText="1"/>
    </xf>
    <xf numFmtId="0" fontId="6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left" vertical="top" wrapText="1"/>
    </xf>
    <xf numFmtId="0" fontId="0" fillId="2" borderId="20" xfId="0" applyFill="1" applyBorder="1" applyAlignment="1">
      <alignment horizontal="left" vertical="top" wrapText="1"/>
    </xf>
    <xf numFmtId="0" fontId="2" fillId="0" borderId="0" xfId="0" applyFont="1" applyAlignment="1"/>
    <xf numFmtId="0" fontId="11" fillId="0" borderId="0" xfId="0" applyFont="1"/>
    <xf numFmtId="0" fontId="9" fillId="2" borderId="0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0" fillId="2" borderId="4" xfId="0" applyFill="1" applyBorder="1" applyAlignment="1"/>
    <xf numFmtId="0" fontId="0" fillId="2" borderId="9" xfId="0" applyFill="1" applyBorder="1" applyAlignment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14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27" xfId="0" applyBorder="1"/>
    <xf numFmtId="0" fontId="8" fillId="2" borderId="29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32" xfId="0" applyBorder="1"/>
    <xf numFmtId="0" fontId="0" fillId="2" borderId="22" xfId="0" applyFill="1" applyBorder="1" applyAlignment="1"/>
    <xf numFmtId="0" fontId="0" fillId="2" borderId="23" xfId="0" applyFill="1" applyBorder="1" applyAlignment="1"/>
    <xf numFmtId="0" fontId="0" fillId="2" borderId="27" xfId="0" applyFill="1" applyBorder="1"/>
    <xf numFmtId="0" fontId="0" fillId="2" borderId="32" xfId="0" applyFill="1" applyBorder="1"/>
    <xf numFmtId="0" fontId="0" fillId="0" borderId="22" xfId="0" applyBorder="1"/>
    <xf numFmtId="0" fontId="0" fillId="0" borderId="23" xfId="0" applyBorder="1"/>
    <xf numFmtId="0" fontId="8" fillId="2" borderId="28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/>
    </xf>
    <xf numFmtId="0" fontId="9" fillId="3" borderId="20" xfId="0" applyFont="1" applyFill="1" applyBorder="1" applyAlignment="1">
      <alignment vertical="center"/>
    </xf>
    <xf numFmtId="0" fontId="9" fillId="3" borderId="32" xfId="0" applyFont="1" applyFill="1" applyBorder="1" applyAlignment="1">
      <alignment vertical="center"/>
    </xf>
    <xf numFmtId="0" fontId="9" fillId="3" borderId="22" xfId="0" applyFont="1" applyFill="1" applyBorder="1" applyAlignment="1">
      <alignment vertical="center"/>
    </xf>
    <xf numFmtId="0" fontId="9" fillId="3" borderId="23" xfId="0" applyFont="1" applyFill="1" applyBorder="1" applyAlignment="1">
      <alignment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0" fillId="0" borderId="27" xfId="0" applyBorder="1" applyAlignment="1"/>
    <xf numFmtId="0" fontId="0" fillId="0" borderId="32" xfId="0" applyBorder="1" applyAlignment="1"/>
    <xf numFmtId="0" fontId="9" fillId="2" borderId="18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3" fillId="2" borderId="3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5" fillId="3" borderId="24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right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6" xfId="0" applyFont="1" applyFill="1" applyBorder="1" applyAlignment="1">
      <alignment horizontal="right" vertical="center" wrapText="1"/>
    </xf>
    <xf numFmtId="0" fontId="13" fillId="3" borderId="14" xfId="0" applyFont="1" applyFill="1" applyBorder="1" applyAlignment="1">
      <alignment horizontal="right" vertical="center" wrapText="1"/>
    </xf>
    <xf numFmtId="0" fontId="13" fillId="3" borderId="0" xfId="0" applyFont="1" applyFill="1" applyBorder="1" applyAlignment="1">
      <alignment horizontal="right" vertical="center" wrapText="1"/>
    </xf>
    <xf numFmtId="0" fontId="13" fillId="3" borderId="8" xfId="0" applyFont="1" applyFill="1" applyBorder="1" applyAlignment="1">
      <alignment horizontal="right" vertical="center" wrapText="1"/>
    </xf>
    <xf numFmtId="0" fontId="13" fillId="3" borderId="10" xfId="0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right" vertical="center" wrapText="1"/>
    </xf>
    <xf numFmtId="0" fontId="13" fillId="3" borderId="11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7" fillId="0" borderId="0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20" fillId="0" borderId="0" xfId="1"/>
  </cellXfs>
  <cellStyles count="2">
    <cellStyle name="Lien hypertexte" xfId="1" builtinId="8"/>
    <cellStyle name="Normal" xfId="0" builtinId="0"/>
  </cellStyles>
  <dxfs count="4">
    <dxf>
      <font>
        <color theme="0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44449</xdr:colOff>
      <xdr:row>0</xdr:row>
      <xdr:rowOff>19051</xdr:rowOff>
    </xdr:from>
    <xdr:to>
      <xdr:col>1</xdr:col>
      <xdr:colOff>1033533</xdr:colOff>
      <xdr:row>7</xdr:row>
      <xdr:rowOff>90272</xdr:rowOff>
    </xdr:to>
    <xdr:pic>
      <xdr:nvPicPr>
        <xdr:cNvPr id="2" name="Image 1" descr="MCj0198288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49" y="19051"/>
          <a:ext cx="1793910" cy="12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497218</xdr:colOff>
      <xdr:row>0</xdr:row>
      <xdr:rowOff>14768</xdr:rowOff>
    </xdr:from>
    <xdr:to>
      <xdr:col>6</xdr:col>
      <xdr:colOff>1194917</xdr:colOff>
      <xdr:row>6</xdr:row>
      <xdr:rowOff>31512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5183" y="14768"/>
          <a:ext cx="2122757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485775</xdr:colOff>
          <xdr:row>0</xdr:row>
          <xdr:rowOff>9525</xdr:rowOff>
        </xdr:from>
        <xdr:to>
          <xdr:col>3</xdr:col>
          <xdr:colOff>590550</xdr:colOff>
          <xdr:row>1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Copier/Coller</a:t>
              </a:r>
            </a:p>
            <a:p>
              <a:pPr algn="ctr" rtl="0">
                <a:defRPr sz="1000"/>
              </a:pPr>
              <a:endParaRPr lang="fr-FR" sz="1200" b="1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36917</xdr:colOff>
      <xdr:row>0</xdr:row>
      <xdr:rowOff>29535</xdr:rowOff>
    </xdr:from>
    <xdr:to>
      <xdr:col>1</xdr:col>
      <xdr:colOff>1029643</xdr:colOff>
      <xdr:row>7</xdr:row>
      <xdr:rowOff>100756</xdr:rowOff>
    </xdr:to>
    <xdr:pic>
      <xdr:nvPicPr>
        <xdr:cNvPr id="14" name="Image 13" descr="MCj0198288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17" y="29535"/>
          <a:ext cx="1797552" cy="12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494710</xdr:colOff>
      <xdr:row>0</xdr:row>
      <xdr:rowOff>22150</xdr:rowOff>
    </xdr:from>
    <xdr:to>
      <xdr:col>6</xdr:col>
      <xdr:colOff>1194840</xdr:colOff>
      <xdr:row>6</xdr:row>
      <xdr:rowOff>38894</xdr:rowOff>
    </xdr:to>
    <xdr:pic>
      <xdr:nvPicPr>
        <xdr:cNvPr id="1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2675" y="22150"/>
          <a:ext cx="2125188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8617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A76"/>
  <sheetViews>
    <sheetView showGridLines="0" tabSelected="1" zoomScale="86" zoomScaleNormal="86" workbookViewId="0">
      <selection activeCell="I15" sqref="I15"/>
    </sheetView>
  </sheetViews>
  <sheetFormatPr baseColWidth="10" defaultRowHeight="15" x14ac:dyDescent="0.2"/>
  <cols>
    <col min="1" max="1" width="10.625" customWidth="1"/>
    <col min="2" max="2" width="15.75" customWidth="1"/>
    <col min="3" max="4" width="13.75" customWidth="1"/>
    <col min="5" max="5" width="8.125" customWidth="1"/>
    <col min="6" max="6" width="10.75" customWidth="1"/>
    <col min="7" max="7" width="17.375" customWidth="1"/>
    <col min="27" max="27" width="11.25" style="72"/>
  </cols>
  <sheetData>
    <row r="1" spans="1:27" ht="15.75" thickBot="1" x14ac:dyDescent="0.25">
      <c r="I1" s="70"/>
      <c r="J1" s="70"/>
      <c r="K1" s="70"/>
      <c r="L1" s="70"/>
      <c r="M1" s="70"/>
      <c r="P1" s="71"/>
    </row>
    <row r="2" spans="1:27" ht="16.5" thickBot="1" x14ac:dyDescent="0.25">
      <c r="I2" s="91" t="s">
        <v>26</v>
      </c>
      <c r="J2" s="92"/>
      <c r="K2" s="93"/>
      <c r="L2" s="70"/>
      <c r="M2" s="70"/>
    </row>
    <row r="3" spans="1:27" x14ac:dyDescent="0.2">
      <c r="I3" s="70"/>
      <c r="J3" s="70"/>
      <c r="K3" s="70"/>
      <c r="L3" s="70"/>
      <c r="M3" s="70"/>
    </row>
    <row r="4" spans="1:27" x14ac:dyDescent="0.2">
      <c r="I4" s="69" t="s">
        <v>29</v>
      </c>
      <c r="J4" s="69"/>
      <c r="K4" s="69"/>
      <c r="L4" s="69"/>
      <c r="M4" s="69"/>
    </row>
    <row r="5" spans="1:27" x14ac:dyDescent="0.2">
      <c r="I5" s="69" t="s">
        <v>30</v>
      </c>
      <c r="J5" s="69"/>
      <c r="K5" s="69"/>
      <c r="L5" s="69"/>
      <c r="M5" s="69"/>
    </row>
    <row r="6" spans="1:27" x14ac:dyDescent="0.2">
      <c r="C6" s="108" t="s">
        <v>35</v>
      </c>
      <c r="I6" s="69" t="s">
        <v>27</v>
      </c>
      <c r="J6" s="69"/>
      <c r="K6" s="69"/>
      <c r="L6" s="69"/>
      <c r="M6" s="69"/>
    </row>
    <row r="7" spans="1:27" ht="12.6" customHeight="1" thickBot="1" x14ac:dyDescent="0.25">
      <c r="I7" s="69" t="s">
        <v>28</v>
      </c>
      <c r="J7" s="69"/>
      <c r="K7" s="69"/>
      <c r="L7" s="69"/>
      <c r="M7" s="69"/>
    </row>
    <row r="8" spans="1:27" ht="36.6" customHeight="1" x14ac:dyDescent="0.7">
      <c r="A8" s="15"/>
      <c r="B8" s="14" t="s">
        <v>22</v>
      </c>
      <c r="C8" s="14" t="s">
        <v>18</v>
      </c>
      <c r="D8" s="14"/>
      <c r="E8" s="94">
        <v>2015</v>
      </c>
      <c r="F8" s="94"/>
      <c r="G8" s="14"/>
      <c r="I8" s="69" t="s">
        <v>34</v>
      </c>
      <c r="J8" s="70"/>
      <c r="K8" s="70"/>
      <c r="L8" s="70"/>
      <c r="M8" s="70"/>
      <c r="AA8" s="74" t="str">
        <f>IF($E$8=2014,14,"")</f>
        <v/>
      </c>
    </row>
    <row r="9" spans="1:27" ht="15.6" customHeight="1" x14ac:dyDescent="0.55000000000000004">
      <c r="A9" s="15"/>
      <c r="B9" s="15"/>
      <c r="C9" s="15"/>
      <c r="D9" s="15"/>
      <c r="E9" s="15"/>
      <c r="F9" s="15"/>
      <c r="G9" s="15"/>
      <c r="I9" s="69" t="s">
        <v>32</v>
      </c>
      <c r="AA9" s="75">
        <f>IF($E$8=2015,15,"")</f>
        <v>15</v>
      </c>
    </row>
    <row r="10" spans="1:27" ht="37.9" customHeight="1" x14ac:dyDescent="0.7">
      <c r="A10" s="90" t="s">
        <v>21</v>
      </c>
      <c r="B10" s="90"/>
      <c r="C10" s="90"/>
      <c r="D10" s="90"/>
      <c r="E10" s="90"/>
      <c r="F10" s="90"/>
      <c r="G10" s="90"/>
      <c r="I10" s="69" t="s">
        <v>33</v>
      </c>
      <c r="J10" s="70"/>
      <c r="K10" s="70"/>
      <c r="L10" s="70"/>
      <c r="M10" s="70"/>
      <c r="AA10" s="75" t="str">
        <f>IF($E$8=2016,16,"")</f>
        <v/>
      </c>
    </row>
    <row r="11" spans="1:27" ht="70.900000000000006" customHeight="1" thickBot="1" x14ac:dyDescent="0.25">
      <c r="A11" s="101" t="s">
        <v>17</v>
      </c>
      <c r="B11" s="101"/>
      <c r="C11" s="101"/>
      <c r="D11" s="101"/>
      <c r="E11" s="101"/>
      <c r="F11" s="101"/>
      <c r="G11" s="101"/>
      <c r="I11" s="69" t="s">
        <v>31</v>
      </c>
      <c r="AA11" s="75" t="str">
        <f>IF($E$8=2017,17,"")</f>
        <v/>
      </c>
    </row>
    <row r="12" spans="1:27" ht="10.15" customHeight="1" x14ac:dyDescent="0.2">
      <c r="A12" s="63"/>
      <c r="B12" s="64"/>
      <c r="C12" s="64"/>
      <c r="D12" s="64"/>
      <c r="E12" s="64"/>
      <c r="F12" s="64"/>
      <c r="G12" s="65"/>
      <c r="AA12" s="75" t="str">
        <f>IF($E$8=2018,18,"")</f>
        <v/>
      </c>
    </row>
    <row r="13" spans="1:27" ht="30" customHeight="1" thickBot="1" x14ac:dyDescent="0.25">
      <c r="A13" s="24" t="s">
        <v>0</v>
      </c>
      <c r="B13" s="102"/>
      <c r="C13" s="102"/>
      <c r="D13" s="27" t="s">
        <v>5</v>
      </c>
      <c r="E13" s="96"/>
      <c r="F13" s="96"/>
      <c r="G13" s="97"/>
      <c r="AA13" s="75" t="str">
        <f>IF($E$8=2019,19,"")</f>
        <v/>
      </c>
    </row>
    <row r="14" spans="1:27" ht="10.15" customHeight="1" x14ac:dyDescent="0.2">
      <c r="A14" s="9"/>
      <c r="B14" s="10"/>
      <c r="C14" s="10"/>
      <c r="D14" s="11"/>
      <c r="E14" s="12"/>
      <c r="F14" s="12"/>
      <c r="G14" s="13"/>
      <c r="AA14" s="75" t="str">
        <f>IF($E$8=2020,20,"")</f>
        <v/>
      </c>
    </row>
    <row r="15" spans="1:27" ht="30" customHeight="1" thickBot="1" x14ac:dyDescent="0.25">
      <c r="A15" s="24" t="s">
        <v>1</v>
      </c>
      <c r="B15" s="102"/>
      <c r="C15" s="102"/>
      <c r="D15" s="27" t="s">
        <v>6</v>
      </c>
      <c r="E15" s="96"/>
      <c r="F15" s="96"/>
      <c r="G15" s="97"/>
      <c r="AA15" s="75" t="str">
        <f>IF($E$8=2021,21,"")</f>
        <v/>
      </c>
    </row>
    <row r="16" spans="1:27" ht="10.15" customHeight="1" x14ac:dyDescent="0.2">
      <c r="A16" s="9"/>
      <c r="B16" s="10"/>
      <c r="C16" s="10"/>
      <c r="D16" s="11"/>
      <c r="E16" s="12"/>
      <c r="F16" s="12"/>
      <c r="G16" s="13"/>
      <c r="AA16" s="75" t="str">
        <f>IF($E$8=2022,22,"")</f>
        <v/>
      </c>
    </row>
    <row r="17" spans="1:27" ht="30" customHeight="1" thickBot="1" x14ac:dyDescent="0.25">
      <c r="A17" s="24" t="s">
        <v>2</v>
      </c>
      <c r="B17" s="102"/>
      <c r="C17" s="102"/>
      <c r="D17" s="27" t="s">
        <v>7</v>
      </c>
      <c r="E17" s="96"/>
      <c r="F17" s="96"/>
      <c r="G17" s="97"/>
      <c r="AA17" s="75" t="str">
        <f>IF($E$8=2023,23,"")</f>
        <v/>
      </c>
    </row>
    <row r="18" spans="1:27" ht="10.15" customHeight="1" x14ac:dyDescent="0.2">
      <c r="A18" s="9"/>
      <c r="B18" s="10"/>
      <c r="C18" s="10"/>
      <c r="D18" s="11"/>
      <c r="E18" s="12"/>
      <c r="F18" s="12"/>
      <c r="G18" s="13"/>
      <c r="AA18" s="75" t="str">
        <f>IF($E$8=2024,24,"")</f>
        <v/>
      </c>
    </row>
    <row r="19" spans="1:27" ht="30" customHeight="1" thickBot="1" x14ac:dyDescent="0.25">
      <c r="A19" s="24" t="s">
        <v>3</v>
      </c>
      <c r="B19" s="102"/>
      <c r="C19" s="102"/>
      <c r="D19" s="27" t="s">
        <v>8</v>
      </c>
      <c r="E19" s="96"/>
      <c r="F19" s="96"/>
      <c r="G19" s="97"/>
      <c r="AA19" s="75" t="str">
        <f>IF($E$8=2025,25,"")</f>
        <v/>
      </c>
    </row>
    <row r="20" spans="1:27" ht="10.15" customHeight="1" x14ac:dyDescent="0.2">
      <c r="A20" s="9"/>
      <c r="B20" s="10"/>
      <c r="C20" s="10"/>
      <c r="D20" s="11"/>
      <c r="E20" s="12"/>
      <c r="F20" s="12"/>
      <c r="G20" s="13"/>
      <c r="AA20" s="75" t="str">
        <f>IF($E$8=2026,26,"")</f>
        <v/>
      </c>
    </row>
    <row r="21" spans="1:27" ht="30" customHeight="1" thickBot="1" x14ac:dyDescent="0.25">
      <c r="A21" s="25" t="s">
        <v>4</v>
      </c>
      <c r="B21" s="103"/>
      <c r="C21" s="103"/>
      <c r="D21" s="28" t="s">
        <v>9</v>
      </c>
      <c r="E21" s="98"/>
      <c r="F21" s="98"/>
      <c r="G21" s="99"/>
      <c r="AA21" s="75" t="str">
        <f>IF($E$8=2027,27,"")</f>
        <v/>
      </c>
    </row>
    <row r="22" spans="1:27" ht="10.15" customHeight="1" x14ac:dyDescent="0.2">
      <c r="A22" s="20"/>
      <c r="B22" s="21"/>
      <c r="C22" s="21"/>
      <c r="D22" s="21"/>
      <c r="E22" s="21"/>
      <c r="F22" s="21"/>
      <c r="G22" s="22"/>
      <c r="AA22" s="75" t="str">
        <f>IF($E$8=2028,28,"")</f>
        <v/>
      </c>
    </row>
    <row r="23" spans="1:27" ht="16.149999999999999" customHeight="1" x14ac:dyDescent="0.2">
      <c r="A23" s="100"/>
      <c r="B23" s="100"/>
      <c r="C23" s="2"/>
      <c r="D23" s="2"/>
      <c r="E23" s="2"/>
      <c r="F23" s="2"/>
      <c r="G23" s="2"/>
      <c r="AA23" s="75" t="str">
        <f>IF($E$8=2029,29,"")</f>
        <v/>
      </c>
    </row>
    <row r="24" spans="1:27" ht="16.149999999999999" customHeight="1" thickBot="1" x14ac:dyDescent="0.25">
      <c r="A24" s="95" t="s">
        <v>10</v>
      </c>
      <c r="B24" s="95"/>
      <c r="C24" s="77"/>
      <c r="D24" s="77"/>
      <c r="E24" s="77"/>
      <c r="F24" s="77"/>
      <c r="G24" s="77"/>
      <c r="AA24" s="75" t="str">
        <f>IF($E$8=2030,30,"")</f>
        <v/>
      </c>
    </row>
    <row r="25" spans="1:27" ht="13.9" customHeight="1" thickBot="1" x14ac:dyDescent="0.25">
      <c r="A25" s="3"/>
      <c r="B25" s="3"/>
      <c r="C25" s="3"/>
      <c r="D25" s="3"/>
      <c r="E25" s="3"/>
      <c r="F25" s="3"/>
      <c r="G25" s="3"/>
      <c r="I25" s="7"/>
      <c r="J25" s="7"/>
      <c r="K25" s="7"/>
      <c r="L25" s="7"/>
      <c r="M25" s="7"/>
      <c r="N25" s="7"/>
      <c r="O25" s="3"/>
      <c r="AA25" s="75" t="str">
        <f>IF($E$8=2031,31,"")</f>
        <v/>
      </c>
    </row>
    <row r="26" spans="1:27" ht="15.4" customHeight="1" x14ac:dyDescent="0.2">
      <c r="A26" s="81" t="s">
        <v>19</v>
      </c>
      <c r="B26" s="82"/>
      <c r="C26" s="82"/>
      <c r="D26" s="82"/>
      <c r="E26" s="82"/>
      <c r="F26" s="83"/>
      <c r="G26" s="78">
        <f>E8</f>
        <v>2015</v>
      </c>
      <c r="H26" s="8"/>
      <c r="AA26" s="75" t="str">
        <f>IF($E$8=2032,32,"")</f>
        <v/>
      </c>
    </row>
    <row r="27" spans="1:27" ht="17.649999999999999" customHeight="1" x14ac:dyDescent="0.2">
      <c r="A27" s="84"/>
      <c r="B27" s="85"/>
      <c r="C27" s="85"/>
      <c r="D27" s="85"/>
      <c r="E27" s="85"/>
      <c r="F27" s="86"/>
      <c r="G27" s="79"/>
      <c r="AA27" s="75" t="str">
        <f>IF($E$8=2033,33,"")</f>
        <v/>
      </c>
    </row>
    <row r="28" spans="1:27" ht="15" customHeight="1" thickBot="1" x14ac:dyDescent="0.25">
      <c r="A28" s="87"/>
      <c r="B28" s="88"/>
      <c r="C28" s="88"/>
      <c r="D28" s="88"/>
      <c r="E28" s="88"/>
      <c r="F28" s="89"/>
      <c r="G28" s="80"/>
      <c r="AA28" s="75" t="str">
        <f>IF($E$8=2034,34,"")</f>
        <v/>
      </c>
    </row>
    <row r="29" spans="1:27" ht="15" customHeight="1" thickBot="1" x14ac:dyDescent="0.25">
      <c r="B29" s="40"/>
      <c r="AA29" s="75" t="str">
        <f>IF($E$8=2035,35,"")</f>
        <v/>
      </c>
    </row>
    <row r="30" spans="1:27" ht="15" customHeight="1" x14ac:dyDescent="0.2">
      <c r="A30" s="42">
        <f>IF($G$26=2012,2000,IF($G$26=2013,2001,IF($G$26=2014,2002,IF($G$26=2015,2003,IF($G$26=2016,2004,IF($G$26=2017,2005,IF($G$26=2018,2006,IF($G$26=2019,2007,IF($G$26=2020,2008,IF($G$26=2021,2009,IF($G$26=2022,2010,IF($G$26=2023,2011,IF($G$26=2024,2012,IF($G$26=2025,2013,IF($G$26=2026,2014,IF($G$26=2027,2015,IF($G$26=2028,2016,IF($G$26=2029,2017,IF($G$26=2030,2018,IF($G$26=2031,2019))))))))))))))))))))</f>
        <v>2003</v>
      </c>
      <c r="B30" s="59">
        <f>IF(AND($G$26=2012,$A$30=2000),B50,IF(AND($G$26=2013,$A$30=2001),B51,IF(AND($G$26=2014,$A$30=2002),B52,IF(AND($G$26=2015,$A$30=2003),B53,IF(AND($G$26=2016,$A$30=2004),B54,IF(AND($G$26=2017,$A$30=2005),B55,IF(AND($G$26=2018,$A$30=2006),B56,IF(AND($G$26=2019,$A$30=2007),B57,IF(AND($G$26=2020,$A$30=2008),B58,IF(AND($G$26=2021,$A$30=2009),B59,IF(AND($G$26=2022,$A$30=2010),B60,IF(AND($G$26=2023,$A$30=2011),B61,IF(AND($G$26=2024,$A$30=2012),B62,IF(AND($G$26=2025,$A$30=2013),B63,""))))))))))))))</f>
        <v>0</v>
      </c>
      <c r="C30" s="21"/>
      <c r="D30" s="21"/>
      <c r="E30" s="21"/>
      <c r="F30" s="21"/>
      <c r="G30" s="22"/>
      <c r="AA30" s="75" t="str">
        <f>IF($E$8=2036,36,"")</f>
        <v/>
      </c>
    </row>
    <row r="31" spans="1:27" ht="15" customHeight="1" x14ac:dyDescent="0.2">
      <c r="A31" s="31">
        <f>IF($G$26=2012,2001,IF($G$26=2013,2002,IF($G$26=2014,2003,IF($G$26=2015,2004,IF($G$26=2016,2005,IF($G$26=2017,2006,IF($G$26=2018,2007,IF($G$26=2019,2008,IF($G$26=2020,2009,IF($G$26=2021,2010,IF($G$26=2022,2011,IF($G$26=2023,2012,IF($G$26=2024,2013,IF($G$26=2025,2014,IF($G$26=2026,2015,IF($G$26=2027,2016,IF($G$26=2028,2017,IF($G$26=2029,2018,IF($G$26=2030,2019,IF($G$26=2031,2020))))))))))))))))))))</f>
        <v>2004</v>
      </c>
      <c r="B31" s="60">
        <f>IF(AND($G$26=2012,$A$31=2001),B51,IF(AND($G$26=2013,$A$31=2002),B52,IF(AND($G$26=2014,$A$31=2003),B53,IF(AND($G$26=2015,$A$31=2004),B54,IF(AND($G$26=2016,$A$31=2005),B55,IF(AND($G$26=2017,$A$31=2006),B56,IF(AND($G$26=2018,$A$31=2007),B57,IF(AND($G$26=2019,$A$31=2008),B58,IF(AND($G$26=2020,$A$31=2009),B59,IF(AND($G$26=2021,$A$31=2010),B60,IF(AND($G$26=2022,$A$31=2011),B61,IF(AND($G$26=2023,$A$31=2012),B62,IF(AND($G$26=2024,$A$31=2013),B63,IF(AND($G$26=2025,$A$31=2014),B64,""))))))))))))))</f>
        <v>0</v>
      </c>
      <c r="C31" s="38"/>
      <c r="D31" s="38"/>
      <c r="E31" s="38"/>
      <c r="F31" s="38"/>
      <c r="G31" s="39"/>
      <c r="AA31" s="75" t="str">
        <f>IF($E$8=2037,37,"")</f>
        <v/>
      </c>
    </row>
    <row r="32" spans="1:27" ht="15" customHeight="1" x14ac:dyDescent="0.2">
      <c r="A32" s="31">
        <f>IF($G$26=2012,2002,IF($G$26=2013,2003,IF($G$26=2014,2004,IF($G$26=2015,2005,IF($G$26=2016,2006,IF($G$26=2017,2007,IF($G$26=2018,2008,IF($G$26=2019,2009,IF($G$26=2020,2010,IF($G$26=2021,2011,IF($G$26=2022,2012,IF($G$26=2023,2013,IF($G$26=2024,2014,IF($G$26=2025,2015,IF($G$26=2026,2016,IF($G$26=2027,2017,IF($G$26=2028,2018,IF($G$26=2029,2019,IF($G$26=2030,2020,IF($G$26=2031,2021))))))))))))))))))))</f>
        <v>2005</v>
      </c>
      <c r="B32" s="60">
        <f>IF(AND($G$26=2012,$A$32=2002),B52,IF(AND($G$26=2013,$A$32=2003),B53,IF(AND($G$26=2014,$A$32=2004),B54,IF(AND($G$26=2015,$A$32=2005),B55,IF(AND($G$26=2016,$A$32=2006),B56,IF(AND($G$26=2017,$A$32=2007),B57,IF(AND($G$26=2018,$A$32=2008),B58,IF(AND($G$26=2019,$A$32=2009),B59,IF(AND($G$26=2020,$A$32=2010),B60,IF(AND($G$26=2021,$A$32=2011),B61,IF(AND($G$26=2022,$A$32=2012),B62,IF(AND($G$26=2023,$A$32=2013),B63,IF(AND($G$26=2024,$A$32=2014),B64,IF(AND($G$26=2025,$A$32=2015),B65,""))))))))))))))</f>
        <v>0</v>
      </c>
      <c r="C32" s="38"/>
      <c r="D32" s="38"/>
      <c r="E32" s="38"/>
      <c r="F32" s="38"/>
      <c r="G32" s="39"/>
      <c r="AA32" s="75" t="str">
        <f>IF($E$8=2038,38,"")</f>
        <v/>
      </c>
    </row>
    <row r="33" spans="1:27" ht="15" customHeight="1" x14ac:dyDescent="0.2">
      <c r="A33" s="31">
        <f>IF($G$26=2012,2003,IF($G$26=2013,2004,IF($G$26=2014,2005,IF($G$26=2015,2006,IF($G$26=2016,2007,IF($G$26=2017,2008,IF($G$26=2018,2009,IF($G$26=2019,2010,IF($G$26=2020,2011,IF($G$26=2021,2012,IF($G$26=2022,2013,IF($G$26=2023,2014,IF($G$26=2024,2015,IF($G$26=2025,2016,IF($G$26=2026,2017,IF($G$26=2027,2018,IF($G$26=2028,2019,IF($G$26=2029,2020,IF($G$26=2030,2021,IF($G$26=2031,2022))))))))))))))))))))</f>
        <v>2006</v>
      </c>
      <c r="B33" s="60" t="str">
        <f>IF(AND($G$26=2012,$A$33=2003),B53,IF(AND($G$26=2013,$A$33=2004),B54,IF(AND($G$26=2014,$A$33=2005),B55,IF(AND($G$26=2015,$A$33=2006),B56,IF(AND($G$26=2016,$A$33=2007),B57,IF(AND($G$26=2017,$A$33=2008),B58,IF(AND($G$26=2018,$A$33=2009),B59,IF(AND($G$26=2019,$A$33=2010),B60,IF(AND($G$26=2020,$A$33=2011),B61,IF(AND($G$26=2021,$A$33=2012),B62,IF(AND($G$26=2022,$A$33=2013),B63,IF(AND($G$26=2023,$A$33=2014),B64,IF(AND($G$26=2024,$A$33=2015),B65,IF(AND($G$26=2025,$A$33=2016),B66,""))))))))))))))</f>
        <v>Havana, Choupetta, Amor a la mexicana, Zorba, Vita Vita</v>
      </c>
      <c r="C33" s="38"/>
      <c r="D33" s="38"/>
      <c r="E33" s="38"/>
      <c r="F33" s="38"/>
      <c r="G33" s="39"/>
      <c r="AA33" s="75" t="str">
        <f>IF($E$8=2039,39,"")</f>
        <v/>
      </c>
    </row>
    <row r="34" spans="1:27" ht="15" customHeight="1" x14ac:dyDescent="0.2">
      <c r="A34" s="31">
        <f>IF($G$26=2012,2004,IF($G$26=2013,2005,IF($G$26=2014,2006,IF($G$26=2015,2007,IF($G$26=2016,2008,IF($G$26=2017,2009,IF($G$26=2018,2010,IF($G$26=2019,2011,IF($G$26=2020,2012,IF($G$26=2021,2013,IF($G$26=2022,2014,IF($G$26=2023,2015,IF($G$26=2024,2016,IF($G$26=2025,2017,IF($G$26=2026,2018,IF($G$26=2027,2019,IF($G$26=2028,2020,IF($G$26=2029,2021,IF($G$26=2030,2022,IF($G$26=2031,2023))))))))))))))))))))</f>
        <v>2007</v>
      </c>
      <c r="B34" s="60" t="str">
        <f>IF(AND($G$26=2012,$A$34=2004),B54,IF(AND($G$26=2013,$A$34=2005),B55,IF(AND($G$26=2014,$A$34=2006),B56,IF(AND($G$26=2015,$A$34=2007),B57,IF(AND($G$26=2016,$A$34=2008),B58,IF(AND($G$26=2017,$A$34=2009),B59,IF(AND($G$26=2018,$A$34=2010),B60,IF(AND($G$26=2019,$A$34=2011),B61,IF(AND($G$26=2020,$A$34=2012),B62,IF(AND($G$26=2021,$A$34=2013),B63,IF(AND($G$26=2022,$A$34=2014),B64,IF(AND($G$26=2023,$A$34=2015),B65,IF(AND($G$26=2024,$A$34=2016),B66,IF(AND($G$26=2025,$A$34=2017),B67,""))))))))))))))</f>
        <v xml:space="preserve">You're the one, Maria, Shakira, Temptation, Et pourtant, </v>
      </c>
      <c r="C34" s="38"/>
      <c r="D34" s="38"/>
      <c r="E34" s="38"/>
      <c r="F34" s="38"/>
      <c r="G34" s="39"/>
      <c r="AA34" s="75" t="str">
        <f>IF($E$8=2040,40,"")</f>
        <v/>
      </c>
    </row>
    <row r="35" spans="1:27" ht="15.4" customHeight="1" x14ac:dyDescent="0.2">
      <c r="A35" s="31">
        <f>IF($G$26=2012,2005,IF($G$26=2013,2006,IF($G$26=2014,2007,IF($G$26=2015,2008,IF($G$26=2016,2009,IF($G$26=2017,2010,IF($G$26=2018,2011,IF($G$26=2019,2012,IF($G$26=2020,2013,IF($G$26=2021,2014,IF($G$26=2022,2015,IF($G$26=2023,2016,IF($G$26=2024,2017,IF($G$26=2025,2018,IF($G$26=2026,2019,IF($G$26=2027,2020,IF($G$26=2028,2021,IF($G$26=2029,2022,IF($G$26=2030,2023,IF($G$26=2031,2024))))))))))))))))))))</f>
        <v>2008</v>
      </c>
      <c r="B35" s="60" t="str">
        <f>IF(AND($G$26=2012,$A$35=2005),B55,IF(AND($G$26=2013,$A$35=2006),B56,IF(AND($G$26=2014,$A$35=2007),B57,IF(AND($G$26=2015,$A$35=2008),B58,IF(AND($G$26=2016,$A$35=2009),B59,IF(AND($G$26=2017,$A$35=2010),B60,IF(AND($G$26=2018,$A$35=2011),B61,IF(AND($G$26=2019,$A$35=2012),B62,IF(AND($G$26=2020,$A$35=2013),B63,IF(AND($G$26=2021,$A$35=2014),B64,IF(AND($G$26=2022,$A$35=2015),B65,IF(AND($G$26=2023,$A$35=2016),B66,IF(AND($G$26=2024,$A$35=2017),B67,IF(AND($G$26=2025,$A$35=2018),B68,""))))))))))))))</f>
        <v>Feel like dancing, Cuba cha-cha, Candy man, The Soprano, Laissez moi danser,</v>
      </c>
      <c r="C35" s="38"/>
      <c r="D35" s="38"/>
      <c r="E35" s="38"/>
      <c r="F35" s="38"/>
      <c r="G35" s="39"/>
      <c r="AA35" s="75" t="str">
        <f>IF($E$8=2041,41,"")</f>
        <v/>
      </c>
    </row>
    <row r="36" spans="1:27" ht="15.4" customHeight="1" x14ac:dyDescent="0.2">
      <c r="A36" s="31">
        <f>IF($G$26=2012,2006,IF($G$26=2013,2007,IF($G$26=2014,2008,IF($G$26=2015,2009,IF($G$26=2016,2010,IF($G$26=2017,2011,IF($G$26=2018,2012,IF($G$26=2019,2013,IF($G$26=2020,2014,IF($G$26=2021,2015,IF($G$26=2022,2016,IF($G$26=2023,2017,IF($G$26=2024,2018,IF($G$26=2025,2019,IF($G$26=2026,2020,IF($G$26=2027,2021,IF($G$26=2028,2022,IF($G$26=2029,2023,IF($G$26=2030,2024,IF($G$26=2031,2025))))))))))))))))))))</f>
        <v>2009</v>
      </c>
      <c r="B36" s="16" t="str">
        <f>IF(AND($G$26=2012,$A$36=2006),$B$56,IF(AND($G$26=2013,$A$36=2007),$B$57,IF(AND($G$26=2014,$A$36=2008),$B$58,IF(AND($G$26=2015,$A$36=2009),$B$59,IF(AND($G$26=2016,$A$36=2010),$B$60,IF(AND($G$26=2017,$A$36=2011),$B$61,IF(AND($G$26=2018,$A$36=2012),$B$62,IF(AND($G$26=2019,$A$36=2013),$B$63,IF(AND($G$26=2020,$A$36=2014),$B$64,IF(AND($G$26=2021,$A$36=2015),$B$65,IF(AND($G$26=2022,$A$36=2016),$B$66,IF(AND($G$26=2023,$A$36=2017),$B$67,IF(AND($G$26=2024,$A$36=2018),$B$68,IF(AND($G$26=2025,$A$36=2019),$B$69,""))))))))))))))</f>
        <v>Feel the rush, Me and you, Mercy, Calabria, Big one swing, Santo Santo,</v>
      </c>
      <c r="C36" s="16"/>
      <c r="D36" s="16"/>
      <c r="E36" s="16"/>
      <c r="F36" s="16"/>
      <c r="G36" s="17"/>
      <c r="AA36" s="75" t="str">
        <f>IF($E$8=2042,42,"")</f>
        <v/>
      </c>
    </row>
    <row r="37" spans="1:27" ht="15.4" customHeight="1" x14ac:dyDescent="0.2">
      <c r="A37" s="31">
        <f>IF($G$26=2012,2007,IF($G$26=2013,2008,IF($G$26=2014,2009,IF($G$26=2015,2010,IF($G$26=2016,2011,IF($G$26=2017,2012,IF($G$26=2018,2013,IF($G$26=2019,2014,IF($G$26=2020,2015,IF($G$26=2021,2016,IF($G$26=2022,2017,IF($G$26=2023,2018,IF($G$26=2024,2019,IF($G$26=2025,2020,IF($G$26=2026,2021,IF($G$26=2027,2022,IF($G$26=2028,2023,IF($G$26=2029,2024,IF($G$26=2030,2025,IF($G$26=2031,2026))))))))))))))))))))</f>
        <v>2010</v>
      </c>
      <c r="B37" s="18" t="str">
        <f>IF(AND($G$26=2012,$A$37=2007),$B$57,IF(AND($G$26=2013,$A$37=2008),$B$58,IF(AND($G$26=2014,$A$37=2009),$B$59,IF(AND($G$26=2015,$A$37=2010),$B$60,IF(AND($G$26=2016,$A$37=2011),$B$61,IF(AND($G$26=2017,$A$37=2012),$B$62,IF(AND($G$26=2018,$A$37=2013),$B$63,IF(AND($G$26=2019,$A$37=2014),$B$64,IF(AND($G$26=2020,$A$37=2015),$B$65,IF(AND($G$26=2021,$A$37=2016),$B$66,IF(AND($G$26=2022,$A$37=2017),$B$67,IF(AND($G$26=2023,$A$37=2018),$B$68,IF(AND($G$26=2024,$A$37=2019),$B$69,IF(AND($G$26=2025,$A$37=2020),$B$70,""))))))))))))))</f>
        <v>Mickael swing, I know you want me, To be, Poker face, Green door</v>
      </c>
      <c r="C37" s="18"/>
      <c r="D37" s="18"/>
      <c r="E37" s="18"/>
      <c r="F37" s="18"/>
      <c r="G37" s="19"/>
      <c r="AA37" s="75" t="str">
        <f>IF($E$8=2043,43,"")</f>
        <v/>
      </c>
    </row>
    <row r="38" spans="1:27" ht="15.4" customHeight="1" x14ac:dyDescent="0.2">
      <c r="A38" s="31">
        <f>IF($G$26=2012,2008,IF($G$26=2013,2009,IF($G$26=2014,2010,IF($G$26=2015,2011,IF($G$26=2016,2012,IF($G$26=2017,2013,IF($G$26=2018,2014,IF($G$26=2019,2015,IF($G$26=2020,2016,IF($G$26=2021,2017,IF($G$26=2022,2018,IF($G$26=2023,2019,IF($G$26=2024,2020,IF($G$26=2025,2021,IF($G$26=2026,2022,IF($G$26=2027,2023,IF($G$26=2028,2024,IF($G$26=2029,2025,IF($G$26=2030,2026,IF($G$26=2031,2027))))))))))))))))))))</f>
        <v>2011</v>
      </c>
      <c r="B38" s="18" t="str">
        <f>IF(AND($G$26=2012,$A$38=2008),$B$58,IF(AND($G$26=2013,$A$38=2009),$B$59,IF(AND($G$26=2014,$A$38=2010),$B$60,IF(AND($G$26=2015,$A$38=2011),$B$61,IF(AND($G$26=2016,$A$38=2012),$B$62,IF(AND($G$26=2017,$A$38=2013),$B$63,IF(AND($G$26=2018,$A$38=2014),$B$64,IF(AND($G$26=2019,$A$38=2015),$B$65,IF(AND($G$26=2020,$A$38=2016),$B$66,IF(AND($G$26=2021,$A$38=2017),$B$67,IF(AND($G$26=2022,$A$38=2018),$B$68,IF(AND($G$26=2023,$A$38=2019),$B$69,IF(AND($G$26=2024,$A$38=2020),$B$70,IF(AND($G$26=2025,$A$38=2021),$B$71,""))))))))))))))</f>
        <v>Siembre, Stereo love, You never can tell, Bad romance, Merengue manos</v>
      </c>
      <c r="C38" s="18"/>
      <c r="D38" s="18"/>
      <c r="E38" s="18"/>
      <c r="F38" s="18"/>
      <c r="G38" s="19"/>
      <c r="AA38" s="75" t="str">
        <f>IF($E$8=2044,44,"")</f>
        <v/>
      </c>
    </row>
    <row r="39" spans="1:27" ht="15.4" customHeight="1" thickBot="1" x14ac:dyDescent="0.25">
      <c r="A39" s="31">
        <f>IF($G$26=2012,2009,IF($G$26=2013,2010,IF($G$26=2014,2011,IF($G$26=2015,2012,IF($G$26=2016,2013,IF($G$26=2017,2014,IF($G$26=2018,2015,IF($G$26=2019,2016,IF($G$26=2020,2017,IF($G$26=2021,2018,IF($G$26=2022,2019,IF($G$26=2023,2020,IF($G$26=2024,2021,IF($G$26=2025,2022,IF($G$26=2026,2023,IF($G$26=2027,2024,IF($G$26=2028,2025,IF($G$26=2029,2026,IF($G$26=2030,2027,IF($G$26=2031,2028))))))))))))))))))))</f>
        <v>2012</v>
      </c>
      <c r="B39" s="18" t="str">
        <f>IF(AND($G$26=2012,$A$39=2009),$B$59,IF(AND($G$26=2013,$A$39=2010),$B$60,IF(AND($G$26=2014,$A$39=2011),$B$61,IF(AND($G$26=2015,$A$39=2012),$B$62,IF(AND($G$26=2016,$A$39=2013),$B$63,IF(AND($G$26=2017,$A$39=2014),$B$64,IF(AND($G$26=2018,$A$39=2015),$B$65,IF(AND($G$26=2019,$A$39=2016),$B$66,IF(AND($G$26=2020,$A$39=2017),$B$67,IF(AND($G$26=2021,$A$39=2018),$B$68,IF(AND($G$26=2022,$A$39=2019),$B$69,IF(AND($G$26=2023,$A$39=2020),$B$70,IF(AND($G$26=2024,$A$39=2021),$B$71,IF(AND($G$26=2025,$A$39=2022),$B$72,""))))))))))))))</f>
        <v>Danza, Let's do Cha-Cha, Black Horse, Bumpy ride, Cheeky</v>
      </c>
      <c r="C39" s="18"/>
      <c r="D39" s="18"/>
      <c r="E39" s="18"/>
      <c r="F39" s="18"/>
      <c r="G39" s="19"/>
      <c r="AA39" s="76" t="str">
        <f>IF($E$8=2045,45,"")</f>
        <v/>
      </c>
    </row>
    <row r="40" spans="1:27" ht="15.4" customHeight="1" x14ac:dyDescent="0.2">
      <c r="A40" s="31">
        <f>IF($G$26=2012,2010,IF($G$26=2013,2011,IF($G$26=2014,2012,IF($G$26=2015,2013,IF($G$26=2016,2014,IF($G$26=2017,2015,IF($G$26=2018,2016,IF($G$26=2019,2017,IF($G$26=2020,2018,IF($G$26=2021,2019,IF($G$26=2022,2020,IF($G$26=2023,2021,IF($G$26=2024,2022,IF($G$26=2025,2023,IF($G$26=2026,2024,IF($G$26=2027,2025,IF($G$26=2028,2026,IF($G$26=2029,2027,IF($G$26=2030,2028,IF($G$26=2031,2029))))))))))))))))))))</f>
        <v>2013</v>
      </c>
      <c r="B40" s="18" t="str">
        <f>IF(AND($G$26=2012,$A$40=2010),$B$60,IF(AND($G$26=2013,$A$40=2011),$B$61,IF(AND($G$26=2014,$A$40=2012),$B$62,IF(AND($G$26=2015,$A$40=2013),$B$63,IF(AND($G$26=2016,$A$40=2014),$B$64,IF(AND($G$26=2017,$A$40=2015),$B$65,IF(AND($G$26=2018,$A$40=2016),$B$66,IF(AND($G$26=2019,$A$40=2017),$B$67,IF(AND($G$26=2020,$A$40=2018),$B$68,IF(AND($G$26=2021,$A$40=2019),$B$69,IF(AND($G$26=2022,$A$40=2020),$B$70,IF(AND($G$26=2023,$A$40=2021),$B$71,IF(AND($G$26=2024,$A$40=2022),$B$72,IF(AND($G$26=2025,$A$40=2023),$B$73,""))))))))))))))</f>
        <v>The Deep, Love Song, Rosen, Adios Mexico</v>
      </c>
      <c r="C40" s="18"/>
      <c r="D40" s="18"/>
      <c r="E40" s="18"/>
      <c r="F40" s="18"/>
      <c r="G40" s="19"/>
      <c r="H40" s="3"/>
      <c r="AA40" s="73"/>
    </row>
    <row r="41" spans="1:27" ht="15.4" customHeight="1" x14ac:dyDescent="0.2">
      <c r="A41" s="31">
        <f>IF($G$26=2012,2011,IF($G$26=2013,2012,IF($G$26=2014,2013,IF($G$26=2015,2014,IF($G$26=2016,2015,IF($G$26=2017,2016,IF($G$26=2018,2017,IF($G$26=2019,2018,IF($G$26=2020,2019,IF($G$26=2021,2020,IF($G$26=2022,2021,IF($G$26=2023,2022,IF($G$26=2024,2023,IF($G$26=2025,2024,IF($G$26=2026,2025,IF($G$26=2027,2026,IF($G$26=2028,2027,IF($G$26=2029,2028,IF($G$26=2030,2029,IF($G$26=2031,2030))))))))))))))))))))</f>
        <v>2014</v>
      </c>
      <c r="B41" s="18" t="str">
        <f>IF(AND($G$26=2012,$A$41=2011),$B$61,IF(AND($G$26=2013,$A$41=2012),$B$62,IF(AND($G$26=2014,$A$41=2013),$B$63,IF(AND($G$26=2015,$A$41=2014),$B$64,IF(AND($G$26=2016,$A$41=2015),$B$65,IF(AND($G$26=2017,$A$41=2016),$B$66,IF(AND($G$26=2018,$A$41=2017),$B$67,IF(AND($G$26=2019,$A$41=2018),$B$68,IF(AND($G$26=2020,$A$41=2019),$B$69,IF(AND($G$26=2021,$A$41=2020),$B$70,IF(AND($G$26=2022,$A$41=2021),$B$71,IF(AND($G$26=2023,$A$41=2022),$B$72,IF(AND($G$26=2024,$A$41=2023),$B$73,IF(AND($G$26=2025,$A$41=2024),$B$74,""))))))))))))))</f>
        <v>Addicted to You, Memphis, Bara Bara, If I Were</v>
      </c>
      <c r="C41" s="18"/>
      <c r="D41" s="18"/>
      <c r="E41" s="18"/>
      <c r="F41" s="18"/>
      <c r="G41" s="19"/>
      <c r="H41" s="3"/>
      <c r="AA41" s="73"/>
    </row>
    <row r="42" spans="1:27" ht="15.4" customHeight="1" x14ac:dyDescent="0.2">
      <c r="A42" s="31">
        <f>IF($G$26=2012,2012,IF($G$26=2013,2013,IF($G$26=2014,2014,IF($G$26=2015,2015,IF($G$26=2016,2016,IF($G$26=2017,2017,IF($G$26=2018,2018,IF($G$26=2019,2019,IF($G$26=2020,2020,IF($G$26=2021,2021,IF($G$26=2022,2022,IF($G$26=2023,2023,IF($G$26=2024,2024,IF($G$26=2025,2025,IF($G$26=2026,2026,IF($G$26=2027,2027,IF($G$26=2028,2028,IF($G$26=2029,2029,IF($G$26=2030,2030,IF($G$26=2031,2031))))))))))))))))))))</f>
        <v>2015</v>
      </c>
      <c r="B42" s="18">
        <f>IF(AND($G$26=2012,$A$42=2012),$B$62,IF(AND($G$26=2013,$A$42=2013),$B$63,IF(AND($G$26=2014,$A$42=2014),$B$64,IF(AND($G$26=2015,$A$42=2015),$B$65,IF(AND($G$26=2016,$A$42=2016),$B$66,IF(AND($G$26=2017,$A$42=2017),$B$67,IF(AND($G$26=2018,$A$42=2018),$B$68,IF(AND($G$26=2019,$A$42=2019),$B$69,IF(AND($G$26=2020,$A$42=2020),$B$70,IF(AND($G$26=2021,$A$42=2021),$B$71,IF(AND($G$26=2022,$A$42=2022),$B$72,IF(AND($G$26=2023,$A$42=2023),$B$73,IF(AND($G$26=2024,$A$42=2024),$B$74,IF(AND($G$26=2025,$A$42=2025),$B$75,""))))))))))))))</f>
        <v>0</v>
      </c>
      <c r="C42" s="18"/>
      <c r="D42" s="18"/>
      <c r="E42" s="18"/>
      <c r="F42" s="18"/>
      <c r="G42" s="19"/>
      <c r="AA42" s="73"/>
    </row>
    <row r="43" spans="1:27" ht="15.4" customHeight="1" thickBot="1" x14ac:dyDescent="0.25">
      <c r="A43" s="32">
        <f>IF($G$26=2012,2013,IF($G$26=2013,2014,IF($G$26=2014,2015,IF($G$26=2015,2016,IF($G$26=2016,2017,IF($G$26=2017,2018,IF($G$26=2018,2019,IF($G$26=2019,2020,IF($G$26=2020,2021,IF($G$26=2021,2022,IF($G$26=2022,2023,IF($G$26=2023,2024,IF($G$26=2024,2025,IF($G$26=2025,2026,IF($G$26=2026,2027,IF($G$26=2027,2028,IF($G$26=2028,2029,IF($G$26=2029,2030,IF($G$26=2030,2031,IF($G$26=2031,2032))))))))))))))))))))</f>
        <v>2016</v>
      </c>
      <c r="B43" s="36">
        <f>IF(AND($G$26=2012,$A$43=2013),$B$63,IF(AND($G$26=2013,$A$43=2014),$B$64,IF(AND($G$26=2014,$A$43=2015),$B$65,IF(AND($G$26=2015,$A$43=2016),$B$66,IF(AND($G$26=2016,$A$43=2017),$B$67,IF(AND($G$26=2017,$A$43=2018),$B$68,IF(AND($G$26=2018,$A$43=2019),$B$69,IF(AND($G$26=2019,$A$43=2020),$B$70,IF(AND($G$26=2020,$A$43=2021),$B$71,IF(AND($G$26=2021,$A$43=2022),$B$72,IF(AND($G$26=2022,$A$43=2023),$B$73,IF(AND($G$26=2023,$A$43=2024),$B$74,IF(AND($G$26=2024,$A$43=2025),$B$75,IF(AND($G$26=2025,$A$43=2026),$B$76,""))))))))))))))</f>
        <v>0</v>
      </c>
      <c r="C43" s="36"/>
      <c r="D43" s="36"/>
      <c r="E43" s="36"/>
      <c r="F43" s="36"/>
      <c r="G43" s="37"/>
      <c r="AA43" s="73"/>
    </row>
    <row r="44" spans="1:27" ht="15.4" customHeight="1" x14ac:dyDescent="0.2">
      <c r="AA44" s="73"/>
    </row>
    <row r="45" spans="1:27" ht="15.4" customHeight="1" x14ac:dyDescent="0.2">
      <c r="AA45" s="73"/>
    </row>
    <row r="46" spans="1:27" ht="15.4" customHeight="1" x14ac:dyDescent="0.2">
      <c r="AA46" s="73"/>
    </row>
    <row r="47" spans="1:27" ht="15.4" customHeight="1" x14ac:dyDescent="0.2">
      <c r="AA47" s="73"/>
    </row>
    <row r="48" spans="1:27" ht="15.4" customHeight="1" x14ac:dyDescent="0.2">
      <c r="AA48" s="73"/>
    </row>
    <row r="49" spans="1:27" ht="15.4" customHeight="1" thickBot="1" x14ac:dyDescent="0.25">
      <c r="AA49" s="73"/>
    </row>
    <row r="50" spans="1:27" ht="15.4" customHeight="1" x14ac:dyDescent="0.2">
      <c r="A50" s="51">
        <v>2000</v>
      </c>
      <c r="B50" s="33"/>
      <c r="C50" s="33"/>
      <c r="D50" s="33"/>
      <c r="E50" s="33"/>
      <c r="F50" s="33"/>
      <c r="G50" s="34"/>
      <c r="AA50" s="73"/>
    </row>
    <row r="51" spans="1:27" ht="15.4" customHeight="1" x14ac:dyDescent="0.2">
      <c r="A51" s="52">
        <v>2001</v>
      </c>
      <c r="B51" s="30"/>
      <c r="C51" s="30"/>
      <c r="D51" s="30"/>
      <c r="E51" s="30"/>
      <c r="F51" s="30"/>
      <c r="G51" s="35"/>
    </row>
    <row r="52" spans="1:27" ht="15.4" customHeight="1" x14ac:dyDescent="0.2">
      <c r="A52" s="52">
        <v>2002</v>
      </c>
      <c r="B52" s="30"/>
      <c r="C52" s="30"/>
      <c r="D52" s="30"/>
      <c r="E52" s="30"/>
      <c r="F52" s="30"/>
      <c r="G52" s="35"/>
    </row>
    <row r="53" spans="1:27" ht="15.4" customHeight="1" x14ac:dyDescent="0.2">
      <c r="A53" s="52">
        <v>2003</v>
      </c>
      <c r="B53" s="30"/>
      <c r="C53" s="30"/>
      <c r="D53" s="30"/>
      <c r="E53" s="30"/>
      <c r="F53" s="30"/>
      <c r="G53" s="35"/>
    </row>
    <row r="54" spans="1:27" ht="15.4" customHeight="1" x14ac:dyDescent="0.2">
      <c r="A54" s="52">
        <v>2004</v>
      </c>
      <c r="B54" s="30"/>
      <c r="C54" s="30"/>
      <c r="D54" s="30"/>
      <c r="E54" s="30"/>
      <c r="F54" s="30"/>
      <c r="G54" s="35"/>
    </row>
    <row r="55" spans="1:27" ht="15.4" customHeight="1" x14ac:dyDescent="0.2">
      <c r="A55" s="52">
        <v>2005</v>
      </c>
      <c r="B55" s="30"/>
      <c r="C55" s="30"/>
      <c r="D55" s="30"/>
      <c r="E55" s="30"/>
      <c r="F55" s="30"/>
      <c r="G55" s="35"/>
    </row>
    <row r="56" spans="1:27" ht="15.4" customHeight="1" x14ac:dyDescent="0.2">
      <c r="A56" s="53">
        <v>2006</v>
      </c>
      <c r="B56" s="55" t="s">
        <v>11</v>
      </c>
      <c r="C56" s="55"/>
      <c r="D56" s="55"/>
      <c r="E56" s="55"/>
      <c r="F56" s="55"/>
      <c r="G56" s="56"/>
    </row>
    <row r="57" spans="1:27" ht="15.4" customHeight="1" x14ac:dyDescent="0.2">
      <c r="A57" s="54">
        <v>2007</v>
      </c>
      <c r="B57" s="1" t="s">
        <v>13</v>
      </c>
      <c r="C57" s="1"/>
      <c r="D57" s="1"/>
      <c r="E57" s="1"/>
      <c r="F57" s="1"/>
      <c r="G57" s="5"/>
    </row>
    <row r="58" spans="1:27" ht="15.4" customHeight="1" x14ac:dyDescent="0.2">
      <c r="A58" s="54">
        <v>2008</v>
      </c>
      <c r="B58" s="57" t="s">
        <v>14</v>
      </c>
      <c r="C58" s="57"/>
      <c r="D58" s="57"/>
      <c r="E58" s="57"/>
      <c r="F58" s="57"/>
      <c r="G58" s="58"/>
    </row>
    <row r="59" spans="1:27" x14ac:dyDescent="0.2">
      <c r="A59" s="54">
        <v>2009</v>
      </c>
      <c r="B59" s="2" t="s">
        <v>12</v>
      </c>
      <c r="C59" s="2"/>
      <c r="D59" s="2"/>
      <c r="E59" s="2"/>
      <c r="F59" s="2"/>
      <c r="G59" s="6"/>
    </row>
    <row r="60" spans="1:27" x14ac:dyDescent="0.2">
      <c r="A60" s="54">
        <v>2010</v>
      </c>
      <c r="B60" s="1" t="s">
        <v>15</v>
      </c>
      <c r="C60" s="1"/>
      <c r="D60" s="1"/>
      <c r="E60" s="1"/>
      <c r="F60" s="1"/>
      <c r="G60" s="5"/>
    </row>
    <row r="61" spans="1:27" x14ac:dyDescent="0.2">
      <c r="A61" s="54">
        <v>2011</v>
      </c>
      <c r="B61" s="57" t="s">
        <v>16</v>
      </c>
      <c r="C61" s="57"/>
      <c r="D61" s="57"/>
      <c r="E61" s="57"/>
      <c r="F61" s="57"/>
      <c r="G61" s="58"/>
    </row>
    <row r="62" spans="1:27" x14ac:dyDescent="0.2">
      <c r="A62" s="54">
        <v>2012</v>
      </c>
      <c r="B62" s="30" t="s">
        <v>23</v>
      </c>
      <c r="C62" s="30"/>
      <c r="D62" s="30"/>
      <c r="E62" s="30"/>
      <c r="F62" s="30"/>
      <c r="G62" s="35"/>
    </row>
    <row r="63" spans="1:27" x14ac:dyDescent="0.2">
      <c r="A63" s="54">
        <v>2013</v>
      </c>
      <c r="B63" s="30" t="s">
        <v>24</v>
      </c>
      <c r="C63" s="30"/>
      <c r="D63" s="30"/>
      <c r="E63" s="30"/>
      <c r="F63" s="30"/>
      <c r="G63" s="35"/>
    </row>
    <row r="64" spans="1:27" x14ac:dyDescent="0.2">
      <c r="A64" s="54">
        <v>2014</v>
      </c>
      <c r="B64" s="30" t="s">
        <v>25</v>
      </c>
      <c r="C64" s="30"/>
      <c r="D64" s="30"/>
      <c r="E64" s="30"/>
      <c r="F64" s="30"/>
      <c r="G64" s="35"/>
    </row>
    <row r="65" spans="1:7" x14ac:dyDescent="0.2">
      <c r="A65" s="54">
        <v>2015</v>
      </c>
      <c r="B65" s="30"/>
      <c r="C65" s="30"/>
      <c r="D65" s="30"/>
      <c r="E65" s="30"/>
      <c r="F65" s="30"/>
      <c r="G65" s="35"/>
    </row>
    <row r="66" spans="1:7" x14ac:dyDescent="0.2">
      <c r="A66" s="54">
        <v>2016</v>
      </c>
      <c r="B66" s="30"/>
      <c r="C66" s="30"/>
      <c r="D66" s="30"/>
      <c r="E66" s="30"/>
      <c r="F66" s="30"/>
      <c r="G66" s="35"/>
    </row>
    <row r="67" spans="1:7" x14ac:dyDescent="0.2">
      <c r="A67" s="54">
        <v>2017</v>
      </c>
      <c r="B67" s="30"/>
      <c r="C67" s="30"/>
      <c r="D67" s="30"/>
      <c r="E67" s="30"/>
      <c r="F67" s="30"/>
      <c r="G67" s="35"/>
    </row>
    <row r="68" spans="1:7" x14ac:dyDescent="0.2">
      <c r="A68" s="54">
        <v>2018</v>
      </c>
      <c r="B68" s="30"/>
      <c r="C68" s="30"/>
      <c r="D68" s="30"/>
      <c r="E68" s="30"/>
      <c r="F68" s="30"/>
      <c r="G68" s="35"/>
    </row>
    <row r="69" spans="1:7" x14ac:dyDescent="0.2">
      <c r="A69" s="54">
        <v>2019</v>
      </c>
      <c r="B69" s="30"/>
      <c r="C69" s="30"/>
      <c r="D69" s="30"/>
      <c r="E69" s="30"/>
      <c r="F69" s="30"/>
      <c r="G69" s="35"/>
    </row>
    <row r="70" spans="1:7" x14ac:dyDescent="0.2">
      <c r="A70" s="54">
        <v>2020</v>
      </c>
      <c r="B70" s="30"/>
      <c r="C70" s="30"/>
      <c r="D70" s="30"/>
      <c r="E70" s="30"/>
      <c r="F70" s="30"/>
      <c r="G70" s="35"/>
    </row>
    <row r="71" spans="1:7" x14ac:dyDescent="0.2">
      <c r="A71" s="54">
        <v>2021</v>
      </c>
      <c r="B71" s="30"/>
      <c r="C71" s="30"/>
      <c r="D71" s="30"/>
      <c r="E71" s="30"/>
      <c r="F71" s="30"/>
      <c r="G71" s="35"/>
    </row>
    <row r="72" spans="1:7" x14ac:dyDescent="0.2">
      <c r="A72" s="54">
        <v>2022</v>
      </c>
      <c r="B72" s="30"/>
      <c r="C72" s="30"/>
      <c r="D72" s="30"/>
      <c r="E72" s="30"/>
      <c r="F72" s="30"/>
      <c r="G72" s="35"/>
    </row>
    <row r="73" spans="1:7" x14ac:dyDescent="0.2">
      <c r="A73" s="54">
        <v>2023</v>
      </c>
      <c r="B73" s="30"/>
      <c r="C73" s="30"/>
      <c r="D73" s="30"/>
      <c r="E73" s="30"/>
      <c r="F73" s="30"/>
      <c r="G73" s="35"/>
    </row>
    <row r="74" spans="1:7" x14ac:dyDescent="0.2">
      <c r="A74" s="61">
        <v>2024</v>
      </c>
      <c r="B74" s="68"/>
      <c r="C74" s="3"/>
      <c r="D74" s="3"/>
      <c r="E74" s="3"/>
      <c r="F74" s="3"/>
      <c r="G74" s="4"/>
    </row>
    <row r="75" spans="1:7" x14ac:dyDescent="0.2">
      <c r="A75" s="52">
        <v>2025</v>
      </c>
      <c r="B75" s="30"/>
      <c r="C75" s="30"/>
      <c r="D75" s="30"/>
      <c r="E75" s="30"/>
      <c r="F75" s="30"/>
      <c r="G75" s="35"/>
    </row>
    <row r="76" spans="1:7" ht="15.75" thickBot="1" x14ac:dyDescent="0.25">
      <c r="A76" s="62">
        <v>2026</v>
      </c>
      <c r="B76" s="40"/>
      <c r="C76" s="40"/>
      <c r="D76" s="40"/>
      <c r="E76" s="40"/>
      <c r="F76" s="40"/>
      <c r="G76" s="41"/>
    </row>
  </sheetData>
  <mergeCells count="19">
    <mergeCell ref="B17:C17"/>
    <mergeCell ref="B19:C19"/>
    <mergeCell ref="B21:C21"/>
    <mergeCell ref="C24:G24"/>
    <mergeCell ref="G26:G28"/>
    <mergeCell ref="A26:F28"/>
    <mergeCell ref="A10:G10"/>
    <mergeCell ref="I2:K2"/>
    <mergeCell ref="E8:F8"/>
    <mergeCell ref="A24:B24"/>
    <mergeCell ref="E13:G13"/>
    <mergeCell ref="E15:G15"/>
    <mergeCell ref="E17:G17"/>
    <mergeCell ref="E19:G19"/>
    <mergeCell ref="E21:G21"/>
    <mergeCell ref="A23:B23"/>
    <mergeCell ref="A11:G11"/>
    <mergeCell ref="B13:C13"/>
    <mergeCell ref="B15:C15"/>
  </mergeCells>
  <conditionalFormatting sqref="A36:A43">
    <cfRule type="cellIs" dxfId="3" priority="4" operator="equal">
      <formula>0</formula>
    </cfRule>
  </conditionalFormatting>
  <conditionalFormatting sqref="A30:A35">
    <cfRule type="cellIs" dxfId="2" priority="3" operator="equal">
      <formula>0</formula>
    </cfRule>
  </conditionalFormatting>
  <conditionalFormatting sqref="B30:G43">
    <cfRule type="cellIs" dxfId="1" priority="1" operator="equal">
      <formula>0</formula>
    </cfRule>
  </conditionalFormatting>
  <hyperlinks>
    <hyperlink ref="C6" r:id="rId1" location="p286175"/>
  </hyperlinks>
  <printOptions horizontalCentered="1"/>
  <pageMargins left="0.31496062992125984" right="0.31496062992125984" top="0.15748031496062992" bottom="0.15748031496062992" header="0.31496062992125984" footer="0.31496062992125984"/>
  <pageSetup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Copier_Coller">
                <anchor moveWithCells="1">
                  <from>
                    <xdr:col>2</xdr:col>
                    <xdr:colOff>485775</xdr:colOff>
                    <xdr:row>0</xdr:row>
                    <xdr:rowOff>9525</xdr:rowOff>
                  </from>
                  <to>
                    <xdr:col>3</xdr:col>
                    <xdr:colOff>590550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7:G43"/>
  <sheetViews>
    <sheetView showGridLines="0" topLeftCell="A22" zoomScale="86" zoomScaleNormal="86" workbookViewId="0">
      <selection activeCell="E8" sqref="E8:F8"/>
    </sheetView>
  </sheetViews>
  <sheetFormatPr baseColWidth="10" defaultRowHeight="14.25" x14ac:dyDescent="0.2"/>
  <cols>
    <col min="1" max="1" width="10.625" customWidth="1"/>
    <col min="2" max="2" width="15.75" customWidth="1"/>
    <col min="3" max="4" width="13.75" customWidth="1"/>
    <col min="5" max="5" width="8.125" customWidth="1"/>
    <col min="7" max="7" width="17.375" customWidth="1"/>
  </cols>
  <sheetData>
    <row r="7" spans="1:7" ht="10.15" customHeight="1" x14ac:dyDescent="0.2"/>
    <row r="8" spans="1:7" ht="37.9" customHeight="1" x14ac:dyDescent="0.7">
      <c r="A8" s="15"/>
      <c r="B8" s="29"/>
      <c r="C8" s="14" t="s">
        <v>18</v>
      </c>
      <c r="D8" s="14"/>
      <c r="E8" s="94">
        <v>2014</v>
      </c>
      <c r="F8" s="94"/>
      <c r="G8" s="14"/>
    </row>
    <row r="9" spans="1:7" ht="10.15" customHeight="1" x14ac:dyDescent="0.55000000000000004">
      <c r="A9" s="15"/>
      <c r="B9" s="15"/>
      <c r="C9" s="15"/>
      <c r="D9" s="15"/>
      <c r="E9" s="15"/>
      <c r="F9" s="15"/>
      <c r="G9" s="15"/>
    </row>
    <row r="10" spans="1:7" ht="37.9" customHeight="1" x14ac:dyDescent="0.7">
      <c r="A10" s="90" t="s">
        <v>21</v>
      </c>
      <c r="B10" s="90"/>
      <c r="C10" s="90"/>
      <c r="D10" s="90"/>
      <c r="E10" s="90"/>
      <c r="F10" s="90"/>
      <c r="G10" s="90"/>
    </row>
    <row r="11" spans="1:7" ht="70.5" customHeight="1" x14ac:dyDescent="0.2">
      <c r="A11" s="104" t="s">
        <v>17</v>
      </c>
      <c r="B11" s="104"/>
      <c r="C11" s="104"/>
      <c r="D11" s="104"/>
      <c r="E11" s="104"/>
      <c r="F11" s="104"/>
      <c r="G11" s="104"/>
    </row>
    <row r="12" spans="1:7" ht="10.15" customHeight="1" thickBot="1" x14ac:dyDescent="0.25"/>
    <row r="13" spans="1:7" ht="30" customHeight="1" thickBot="1" x14ac:dyDescent="0.25">
      <c r="A13" s="23" t="s">
        <v>0</v>
      </c>
      <c r="B13" s="105"/>
      <c r="C13" s="105"/>
      <c r="D13" s="26" t="s">
        <v>5</v>
      </c>
      <c r="E13" s="106"/>
      <c r="F13" s="106"/>
      <c r="G13" s="107"/>
    </row>
    <row r="14" spans="1:7" ht="10.15" customHeight="1" x14ac:dyDescent="0.2">
      <c r="A14" s="9"/>
      <c r="B14" s="10"/>
      <c r="C14" s="10"/>
      <c r="D14" s="11"/>
      <c r="E14" s="12"/>
      <c r="F14" s="12"/>
      <c r="G14" s="13"/>
    </row>
    <row r="15" spans="1:7" ht="30" customHeight="1" thickBot="1" x14ac:dyDescent="0.25">
      <c r="A15" s="24" t="s">
        <v>1</v>
      </c>
      <c r="B15" s="102"/>
      <c r="C15" s="102"/>
      <c r="D15" s="27" t="s">
        <v>6</v>
      </c>
      <c r="E15" s="96"/>
      <c r="F15" s="96"/>
      <c r="G15" s="97"/>
    </row>
    <row r="16" spans="1:7" ht="10.15" customHeight="1" x14ac:dyDescent="0.2">
      <c r="A16" s="9"/>
      <c r="B16" s="10"/>
      <c r="C16" s="10"/>
      <c r="D16" s="11"/>
      <c r="E16" s="12"/>
      <c r="F16" s="12"/>
      <c r="G16" s="13"/>
    </row>
    <row r="17" spans="1:7" ht="30" customHeight="1" thickBot="1" x14ac:dyDescent="0.25">
      <c r="A17" s="24" t="s">
        <v>2</v>
      </c>
      <c r="B17" s="102"/>
      <c r="C17" s="102"/>
      <c r="D17" s="27" t="s">
        <v>7</v>
      </c>
      <c r="E17" s="96"/>
      <c r="F17" s="96"/>
      <c r="G17" s="97"/>
    </row>
    <row r="18" spans="1:7" ht="10.15" customHeight="1" x14ac:dyDescent="0.2">
      <c r="A18" s="9"/>
      <c r="B18" s="10"/>
      <c r="C18" s="10"/>
      <c r="D18" s="11"/>
      <c r="E18" s="12"/>
      <c r="F18" s="12"/>
      <c r="G18" s="13"/>
    </row>
    <row r="19" spans="1:7" ht="30" customHeight="1" thickBot="1" x14ac:dyDescent="0.25">
      <c r="A19" s="24" t="s">
        <v>3</v>
      </c>
      <c r="B19" s="102"/>
      <c r="C19" s="102"/>
      <c r="D19" s="27" t="s">
        <v>8</v>
      </c>
      <c r="E19" s="96"/>
      <c r="F19" s="96"/>
      <c r="G19" s="97"/>
    </row>
    <row r="20" spans="1:7" ht="10.15" customHeight="1" x14ac:dyDescent="0.2">
      <c r="A20" s="9"/>
      <c r="B20" s="10"/>
      <c r="C20" s="10"/>
      <c r="D20" s="11"/>
      <c r="E20" s="12"/>
      <c r="F20" s="12"/>
      <c r="G20" s="13"/>
    </row>
    <row r="21" spans="1:7" ht="30" customHeight="1" thickBot="1" x14ac:dyDescent="0.25">
      <c r="A21" s="25" t="s">
        <v>4</v>
      </c>
      <c r="B21" s="103"/>
      <c r="C21" s="103"/>
      <c r="D21" s="28" t="s">
        <v>9</v>
      </c>
      <c r="E21" s="98"/>
      <c r="F21" s="98"/>
      <c r="G21" s="99"/>
    </row>
    <row r="22" spans="1:7" ht="10.15" customHeight="1" x14ac:dyDescent="0.2">
      <c r="A22" s="20"/>
      <c r="B22" s="21"/>
      <c r="C22" s="21"/>
      <c r="D22" s="21"/>
      <c r="E22" s="21"/>
      <c r="F22" s="21"/>
      <c r="G22" s="22"/>
    </row>
    <row r="23" spans="1:7" ht="16.5" customHeight="1" x14ac:dyDescent="0.2">
      <c r="A23" s="100"/>
      <c r="B23" s="100"/>
      <c r="C23" s="2"/>
      <c r="D23" s="2"/>
      <c r="E23" s="2"/>
      <c r="F23" s="2"/>
      <c r="G23" s="2"/>
    </row>
    <row r="24" spans="1:7" ht="16.5" customHeight="1" thickBot="1" x14ac:dyDescent="0.25">
      <c r="A24" s="95" t="s">
        <v>10</v>
      </c>
      <c r="B24" s="95"/>
      <c r="C24" s="77"/>
      <c r="D24" s="77"/>
      <c r="E24" s="77"/>
      <c r="F24" s="77"/>
      <c r="G24" s="77"/>
    </row>
    <row r="25" spans="1:7" ht="15" thickBot="1" x14ac:dyDescent="0.25"/>
    <row r="26" spans="1:7" ht="15.4" customHeight="1" x14ac:dyDescent="0.2">
      <c r="A26" s="81" t="s">
        <v>20</v>
      </c>
      <c r="B26" s="82"/>
      <c r="C26" s="82"/>
      <c r="D26" s="82"/>
      <c r="E26" s="82"/>
      <c r="F26" s="83"/>
      <c r="G26" s="78">
        <v>2014</v>
      </c>
    </row>
    <row r="27" spans="1:7" ht="17.649999999999999" customHeight="1" x14ac:dyDescent="0.2">
      <c r="A27" s="84"/>
      <c r="B27" s="85"/>
      <c r="C27" s="85"/>
      <c r="D27" s="85"/>
      <c r="E27" s="85"/>
      <c r="F27" s="86"/>
      <c r="G27" s="79"/>
    </row>
    <row r="28" spans="1:7" ht="15" customHeight="1" thickBot="1" x14ac:dyDescent="0.25">
      <c r="A28" s="87"/>
      <c r="B28" s="88"/>
      <c r="C28" s="88"/>
      <c r="D28" s="88"/>
      <c r="E28" s="88"/>
      <c r="F28" s="89"/>
      <c r="G28" s="80"/>
    </row>
    <row r="29" spans="1:7" ht="15" customHeight="1" thickBot="1" x14ac:dyDescent="0.25"/>
    <row r="30" spans="1:7" ht="15" customHeight="1" x14ac:dyDescent="0.2">
      <c r="A30" s="44">
        <v>2002</v>
      </c>
      <c r="B30" s="46">
        <v>0</v>
      </c>
      <c r="C30" s="46"/>
      <c r="D30" s="46"/>
      <c r="E30" s="46"/>
      <c r="F30" s="46"/>
      <c r="G30" s="47"/>
    </row>
    <row r="31" spans="1:7" ht="15" customHeight="1" x14ac:dyDescent="0.2">
      <c r="A31" s="45">
        <v>2003</v>
      </c>
      <c r="B31" s="43">
        <v>0</v>
      </c>
      <c r="C31" s="43"/>
      <c r="D31" s="43"/>
      <c r="E31" s="43"/>
      <c r="F31" s="43"/>
      <c r="G31" s="48"/>
    </row>
    <row r="32" spans="1:7" ht="15" customHeight="1" x14ac:dyDescent="0.2">
      <c r="A32" s="45">
        <v>2004</v>
      </c>
      <c r="B32" s="43">
        <v>0</v>
      </c>
      <c r="C32" s="43"/>
      <c r="D32" s="43"/>
      <c r="E32" s="43"/>
      <c r="F32" s="43"/>
      <c r="G32" s="48"/>
    </row>
    <row r="33" spans="1:7" ht="15" customHeight="1" x14ac:dyDescent="0.2">
      <c r="A33" s="45">
        <v>2005</v>
      </c>
      <c r="B33" s="43">
        <v>0</v>
      </c>
      <c r="C33" s="43"/>
      <c r="D33" s="43"/>
      <c r="E33" s="43"/>
      <c r="F33" s="43"/>
      <c r="G33" s="48"/>
    </row>
    <row r="34" spans="1:7" ht="15" customHeight="1" x14ac:dyDescent="0.2">
      <c r="A34" s="45">
        <v>2006</v>
      </c>
      <c r="B34" s="43" t="s">
        <v>11</v>
      </c>
      <c r="C34" s="43"/>
      <c r="D34" s="43"/>
      <c r="E34" s="43"/>
      <c r="F34" s="43"/>
      <c r="G34" s="48"/>
    </row>
    <row r="35" spans="1:7" ht="15" x14ac:dyDescent="0.2">
      <c r="A35" s="45">
        <v>2007</v>
      </c>
      <c r="B35" s="43" t="s">
        <v>13</v>
      </c>
      <c r="C35" s="43"/>
      <c r="D35" s="43"/>
      <c r="E35" s="43"/>
      <c r="F35" s="43"/>
      <c r="G35" s="48"/>
    </row>
    <row r="36" spans="1:7" x14ac:dyDescent="0.2">
      <c r="A36" s="66">
        <v>2008</v>
      </c>
      <c r="B36" s="43" t="s">
        <v>14</v>
      </c>
      <c r="C36" s="43"/>
      <c r="D36" s="43"/>
      <c r="E36" s="43"/>
      <c r="F36" s="43"/>
      <c r="G36" s="48"/>
    </row>
    <row r="37" spans="1:7" x14ac:dyDescent="0.2">
      <c r="A37" s="66">
        <v>2009</v>
      </c>
      <c r="B37" s="43" t="s">
        <v>12</v>
      </c>
      <c r="C37" s="43"/>
      <c r="D37" s="43"/>
      <c r="E37" s="43"/>
      <c r="F37" s="43"/>
      <c r="G37" s="48"/>
    </row>
    <row r="38" spans="1:7" x14ac:dyDescent="0.2">
      <c r="A38" s="66">
        <v>2010</v>
      </c>
      <c r="B38" s="43" t="s">
        <v>15</v>
      </c>
      <c r="C38" s="43"/>
      <c r="D38" s="43"/>
      <c r="E38" s="43"/>
      <c r="F38" s="43"/>
      <c r="G38" s="48"/>
    </row>
    <row r="39" spans="1:7" x14ac:dyDescent="0.2">
      <c r="A39" s="66">
        <v>2011</v>
      </c>
      <c r="B39" s="43" t="s">
        <v>16</v>
      </c>
      <c r="C39" s="43"/>
      <c r="D39" s="43"/>
      <c r="E39" s="43"/>
      <c r="F39" s="43"/>
      <c r="G39" s="48"/>
    </row>
    <row r="40" spans="1:7" x14ac:dyDescent="0.2">
      <c r="A40" s="66">
        <v>2012</v>
      </c>
      <c r="B40" s="43" t="s">
        <v>23</v>
      </c>
      <c r="C40" s="43"/>
      <c r="D40" s="43"/>
      <c r="E40" s="43"/>
      <c r="F40" s="43"/>
      <c r="G40" s="48"/>
    </row>
    <row r="41" spans="1:7" x14ac:dyDescent="0.2">
      <c r="A41" s="66">
        <v>2013</v>
      </c>
      <c r="B41" s="43" t="s">
        <v>24</v>
      </c>
      <c r="C41" s="43"/>
      <c r="D41" s="43"/>
      <c r="E41" s="43"/>
      <c r="F41" s="43"/>
      <c r="G41" s="48"/>
    </row>
    <row r="42" spans="1:7" x14ac:dyDescent="0.2">
      <c r="A42" s="66">
        <v>2014</v>
      </c>
      <c r="B42" s="43" t="s">
        <v>25</v>
      </c>
      <c r="C42" s="43"/>
      <c r="D42" s="43"/>
      <c r="E42" s="43"/>
      <c r="F42" s="43"/>
      <c r="G42" s="48"/>
    </row>
    <row r="43" spans="1:7" ht="15" thickBot="1" x14ac:dyDescent="0.25">
      <c r="A43" s="67">
        <v>2015</v>
      </c>
      <c r="B43" s="49">
        <v>0</v>
      </c>
      <c r="C43" s="49"/>
      <c r="D43" s="49"/>
      <c r="E43" s="49"/>
      <c r="F43" s="49"/>
      <c r="G43" s="50"/>
    </row>
  </sheetData>
  <mergeCells count="18">
    <mergeCell ref="E8:F8"/>
    <mergeCell ref="A10:G10"/>
    <mergeCell ref="A11:G11"/>
    <mergeCell ref="B13:C13"/>
    <mergeCell ref="E13:G13"/>
    <mergeCell ref="A26:F28"/>
    <mergeCell ref="G26:G28"/>
    <mergeCell ref="B15:C15"/>
    <mergeCell ref="E15:G15"/>
    <mergeCell ref="B17:C17"/>
    <mergeCell ref="E17:G17"/>
    <mergeCell ref="B19:C19"/>
    <mergeCell ref="E19:G19"/>
    <mergeCell ref="B21:C21"/>
    <mergeCell ref="E21:G21"/>
    <mergeCell ref="A23:B23"/>
    <mergeCell ref="A24:B24"/>
    <mergeCell ref="C24:G24"/>
  </mergeCells>
  <conditionalFormatting sqref="A30:G30 A31:A35 B31:G43">
    <cfRule type="cellIs" dxfId="0" priority="1" operator="equal">
      <formula>0</formula>
    </cfRule>
  </conditionalFormatting>
  <printOptions horizontalCentered="1"/>
  <pageMargins left="0.31496062992125984" right="0.31496062992125984" top="0.15748031496062992" bottom="0.15748031496062992" header="0.31496062992125984" footer="0.31496062992125984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Palmarès</vt:lpstr>
      <vt:lpstr>Feuil2</vt:lpstr>
      <vt:lpstr>Feuil2!Zone_d_impression</vt:lpstr>
      <vt:lpstr>Palmarès!Zone_d_impression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Guy Blancher</cp:lastModifiedBy>
  <cp:lastPrinted>2012-05-04T03:26:16Z</cp:lastPrinted>
  <dcterms:created xsi:type="dcterms:W3CDTF">2012-04-29T14:54:45Z</dcterms:created>
  <dcterms:modified xsi:type="dcterms:W3CDTF">2014-05-17T14:37:03Z</dcterms:modified>
</cp:coreProperties>
</file>