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95" windowHeight="9480" tabRatio="892"/>
  </bookViews>
  <sheets>
    <sheet name="Données" sheetId="1" r:id="rId1"/>
    <sheet name="Février" sheetId="3" r:id="rId2"/>
    <sheet name="Mars" sheetId="4" r:id="rId3"/>
    <sheet name="Avril" sheetId="5" r:id="rId4"/>
    <sheet name="Mai" sheetId="6" r:id="rId5"/>
  </sheets>
  <definedNames>
    <definedName name="_xlnm.Print_Area" localSheetId="3">Avril!$B$1:$AK$24,Avril!$AM$1:$CH$22</definedName>
    <definedName name="_xlnm.Print_Area" localSheetId="1">Février!$B$1:$AH$24</definedName>
    <definedName name="_xlnm.Print_Area" localSheetId="4">Mai!$B$1:$AK$24,Mai!$AM$1:$CH$22</definedName>
    <definedName name="_xlnm.Print_Area" localSheetId="2">Mars!$B$1:$AK$24,Mars!$AM$1:$CH$22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4" l="1"/>
  <c r="A22" i="4" l="1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4"/>
  <c r="A5" i="5"/>
  <c r="A5" i="6"/>
  <c r="A5" i="3"/>
  <c r="B22" i="4"/>
  <c r="B21" i="4"/>
  <c r="B20" i="4"/>
  <c r="B19" i="4"/>
  <c r="B18" i="4"/>
  <c r="B17" i="4"/>
  <c r="B16" i="4"/>
  <c r="B14" i="4"/>
  <c r="B13" i="4"/>
  <c r="B12" i="4"/>
  <c r="B11" i="4"/>
  <c r="B10" i="4"/>
  <c r="B9" i="4"/>
  <c r="B8" i="4"/>
  <c r="B7" i="4"/>
  <c r="B6" i="4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4"/>
  <c r="B5" i="5"/>
  <c r="B5" i="6"/>
  <c r="B5" i="3"/>
  <c r="A1" i="6" l="1"/>
  <c r="AM1" i="6" s="1"/>
  <c r="A1" i="5"/>
  <c r="AM1" i="5" s="1"/>
  <c r="A1" i="4"/>
  <c r="AM1" i="4" s="1"/>
  <c r="A1" i="3"/>
  <c r="AJ1" i="3" s="1"/>
  <c r="AH24" i="5"/>
  <c r="AH23" i="5"/>
  <c r="AH24" i="6"/>
  <c r="AH23" i="6"/>
  <c r="AH24" i="4"/>
  <c r="AH23" i="4"/>
  <c r="AE24" i="4"/>
  <c r="AE23" i="4"/>
  <c r="AE24" i="5"/>
  <c r="AE23" i="5"/>
  <c r="AE24" i="6"/>
  <c r="AE23" i="6"/>
  <c r="AE24" i="3"/>
  <c r="AE23" i="3"/>
  <c r="AB24" i="4"/>
  <c r="Y24" i="4"/>
  <c r="V24" i="4"/>
  <c r="S24" i="4"/>
  <c r="P24" i="4"/>
  <c r="M24" i="4"/>
  <c r="J24" i="4"/>
  <c r="AB23" i="4"/>
  <c r="Y23" i="4"/>
  <c r="V23" i="4"/>
  <c r="S23" i="4"/>
  <c r="P23" i="4"/>
  <c r="M23" i="4"/>
  <c r="J23" i="4"/>
  <c r="AB24" i="5"/>
  <c r="Y24" i="5"/>
  <c r="V24" i="5"/>
  <c r="S24" i="5"/>
  <c r="P24" i="5"/>
  <c r="M24" i="5"/>
  <c r="J24" i="5"/>
  <c r="AB23" i="5"/>
  <c r="Y23" i="5"/>
  <c r="V23" i="5"/>
  <c r="S23" i="5"/>
  <c r="P23" i="5"/>
  <c r="M23" i="5"/>
  <c r="J23" i="5"/>
  <c r="AB24" i="6"/>
  <c r="Y24" i="6"/>
  <c r="V24" i="6"/>
  <c r="S24" i="6"/>
  <c r="P24" i="6"/>
  <c r="M24" i="6"/>
  <c r="J24" i="6"/>
  <c r="AB23" i="6"/>
  <c r="Y23" i="6"/>
  <c r="V23" i="6"/>
  <c r="S23" i="6"/>
  <c r="P23" i="6"/>
  <c r="M23" i="6"/>
  <c r="J23" i="6"/>
  <c r="AB24" i="3"/>
  <c r="Y24" i="3"/>
  <c r="V24" i="3"/>
  <c r="S24" i="3"/>
  <c r="P24" i="3"/>
  <c r="M24" i="3"/>
  <c r="J24" i="3"/>
  <c r="AB23" i="3"/>
  <c r="Y23" i="3"/>
  <c r="V23" i="3"/>
  <c r="S23" i="3"/>
  <c r="P23" i="3"/>
  <c r="M23" i="3"/>
  <c r="J23" i="3"/>
  <c r="G24" i="4"/>
  <c r="G23" i="4"/>
  <c r="G24" i="5"/>
  <c r="G23" i="5"/>
  <c r="G24" i="6"/>
  <c r="G23" i="6"/>
  <c r="G24" i="3"/>
  <c r="G23" i="3"/>
  <c r="D24" i="4"/>
  <c r="D24" i="5"/>
  <c r="D24" i="6"/>
  <c r="D24" i="3"/>
  <c r="D23" i="3"/>
  <c r="D23" i="6"/>
  <c r="D23" i="5"/>
  <c r="D23" i="4"/>
  <c r="AN6" i="6" l="1"/>
  <c r="K2" i="1"/>
  <c r="K3" i="1" s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J124" i="1" s="1"/>
  <c r="AN22" i="6"/>
  <c r="AN21" i="6"/>
  <c r="AN20" i="6"/>
  <c r="AN19" i="6"/>
  <c r="AN18" i="6"/>
  <c r="AN17" i="6"/>
  <c r="AN16" i="6"/>
  <c r="AN15" i="6"/>
  <c r="AN14" i="6"/>
  <c r="AN13" i="6"/>
  <c r="AN12" i="6"/>
  <c r="AN11" i="6"/>
  <c r="AN10" i="6"/>
  <c r="AN9" i="6"/>
  <c r="AN8" i="6"/>
  <c r="AN7" i="6"/>
  <c r="AN5" i="6"/>
  <c r="CH3" i="6"/>
  <c r="CI8" i="6" s="1"/>
  <c r="CE3" i="6"/>
  <c r="CE11" i="6" s="1"/>
  <c r="CB3" i="6"/>
  <c r="CB5" i="6" s="1"/>
  <c r="BY3" i="6"/>
  <c r="BY16" i="6" s="1"/>
  <c r="BV3" i="6"/>
  <c r="BW7" i="6" s="1"/>
  <c r="BS3" i="6"/>
  <c r="BT14" i="6" s="1"/>
  <c r="BP3" i="6"/>
  <c r="BM3" i="6"/>
  <c r="BM16" i="6" s="1"/>
  <c r="BJ3" i="6"/>
  <c r="BJ21" i="6" s="1"/>
  <c r="BG3" i="6"/>
  <c r="BH10" i="6" s="1"/>
  <c r="BD3" i="6"/>
  <c r="BE19" i="6" s="1"/>
  <c r="BA3" i="6"/>
  <c r="AX3" i="6"/>
  <c r="AX20" i="6" s="1"/>
  <c r="AU3" i="6"/>
  <c r="AU11" i="6" s="1"/>
  <c r="AR3" i="6"/>
  <c r="AO3" i="6"/>
  <c r="AO5" i="6" s="1"/>
  <c r="AN22" i="5"/>
  <c r="AN21" i="5"/>
  <c r="AN20" i="5"/>
  <c r="AN19" i="5"/>
  <c r="AN18" i="5"/>
  <c r="AN17" i="5"/>
  <c r="AN16" i="5"/>
  <c r="AN15" i="5"/>
  <c r="AN14" i="5"/>
  <c r="AN13" i="5"/>
  <c r="AN12" i="5"/>
  <c r="AN11" i="5"/>
  <c r="AN10" i="5"/>
  <c r="AN9" i="5"/>
  <c r="AN8" i="5"/>
  <c r="AN7" i="5"/>
  <c r="AN6" i="5"/>
  <c r="AN5" i="5"/>
  <c r="CH3" i="5"/>
  <c r="CH6" i="5" s="1"/>
  <c r="CE3" i="5"/>
  <c r="CF18" i="5" s="1"/>
  <c r="CB3" i="5"/>
  <c r="BY3" i="5"/>
  <c r="BZ7" i="5" s="1"/>
  <c r="BV3" i="5"/>
  <c r="BV8" i="5" s="1"/>
  <c r="BS3" i="5"/>
  <c r="BS16" i="5" s="1"/>
  <c r="BP3" i="5"/>
  <c r="BQ10" i="5" s="1"/>
  <c r="BM3" i="5"/>
  <c r="BN6" i="5" s="1"/>
  <c r="BJ3" i="5"/>
  <c r="BJ6" i="5" s="1"/>
  <c r="BG3" i="5"/>
  <c r="BD3" i="5"/>
  <c r="BA3" i="5"/>
  <c r="BB14" i="5" s="1"/>
  <c r="AX3" i="5"/>
  <c r="AX9" i="5" s="1"/>
  <c r="AU3" i="5"/>
  <c r="AR3" i="5"/>
  <c r="AR15" i="5" s="1"/>
  <c r="AO3" i="5"/>
  <c r="AP7" i="5" s="1"/>
  <c r="AN22" i="4"/>
  <c r="AN21" i="4"/>
  <c r="AN20" i="4"/>
  <c r="AN19" i="4"/>
  <c r="AN18" i="4"/>
  <c r="AN17" i="4"/>
  <c r="AN16" i="4"/>
  <c r="AN15" i="4"/>
  <c r="AN14" i="4"/>
  <c r="AN13" i="4"/>
  <c r="AN12" i="4"/>
  <c r="AN11" i="4"/>
  <c r="AN10" i="4"/>
  <c r="AN9" i="4"/>
  <c r="AN8" i="4"/>
  <c r="AN7" i="4"/>
  <c r="AN6" i="4"/>
  <c r="AN5" i="4"/>
  <c r="CH3" i="4"/>
  <c r="CI13" i="4" s="1"/>
  <c r="CE3" i="4"/>
  <c r="CF14" i="4" s="1"/>
  <c r="CB3" i="4"/>
  <c r="CC6" i="4" s="1"/>
  <c r="BY3" i="4"/>
  <c r="BY17" i="4" s="1"/>
  <c r="BV3" i="4"/>
  <c r="BV19" i="4" s="1"/>
  <c r="BS3" i="4"/>
  <c r="BT15" i="4" s="1"/>
  <c r="BP3" i="4"/>
  <c r="BP14" i="4" s="1"/>
  <c r="BM3" i="4"/>
  <c r="BN20" i="4" s="1"/>
  <c r="BJ3" i="4"/>
  <c r="BJ22" i="4" s="1"/>
  <c r="BG3" i="4"/>
  <c r="BG6" i="4" s="1"/>
  <c r="BD3" i="4"/>
  <c r="BE11" i="4" s="1"/>
  <c r="BA3" i="4"/>
  <c r="BA14" i="4" s="1"/>
  <c r="AX3" i="4"/>
  <c r="AY22" i="4" s="1"/>
  <c r="AU3" i="4"/>
  <c r="AU18" i="4" s="1"/>
  <c r="AR3" i="4"/>
  <c r="AS12" i="4" s="1"/>
  <c r="AO3" i="4"/>
  <c r="AP14" i="4" s="1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K5" i="3"/>
  <c r="CE3" i="3"/>
  <c r="CB3" i="3"/>
  <c r="CC16" i="3" s="1"/>
  <c r="BY3" i="3"/>
  <c r="BZ9" i="3" s="1"/>
  <c r="BV3" i="3"/>
  <c r="BS3" i="3"/>
  <c r="BS15" i="3" s="1"/>
  <c r="BP3" i="3"/>
  <c r="BM3" i="3"/>
  <c r="BJ3" i="3"/>
  <c r="BJ20" i="3" s="1"/>
  <c r="BG3" i="3"/>
  <c r="BH17" i="3" s="1"/>
  <c r="BD3" i="3"/>
  <c r="BA3" i="3"/>
  <c r="BB10" i="3" s="1"/>
  <c r="AX3" i="3"/>
  <c r="AX19" i="3" s="1"/>
  <c r="AU3" i="3"/>
  <c r="AU16" i="3" s="1"/>
  <c r="AR3" i="3"/>
  <c r="AR17" i="3" s="1"/>
  <c r="AO3" i="3"/>
  <c r="AP8" i="3" s="1"/>
  <c r="AL3" i="3"/>
  <c r="J25" i="1" l="1"/>
  <c r="J21" i="1"/>
  <c r="J17" i="1"/>
  <c r="J13" i="1"/>
  <c r="J9" i="1"/>
  <c r="J5" i="1"/>
  <c r="J120" i="1"/>
  <c r="J116" i="1"/>
  <c r="J112" i="1"/>
  <c r="J108" i="1"/>
  <c r="J104" i="1"/>
  <c r="J100" i="1"/>
  <c r="J96" i="1"/>
  <c r="J92" i="1"/>
  <c r="J88" i="1"/>
  <c r="J84" i="1"/>
  <c r="J80" i="1"/>
  <c r="J76" i="1"/>
  <c r="J72" i="1"/>
  <c r="J68" i="1"/>
  <c r="J64" i="1"/>
  <c r="J60" i="1"/>
  <c r="J56" i="1"/>
  <c r="J52" i="1"/>
  <c r="J48" i="1"/>
  <c r="J44" i="1"/>
  <c r="J40" i="1"/>
  <c r="J36" i="1"/>
  <c r="J32" i="1"/>
  <c r="J28" i="1"/>
  <c r="J24" i="1"/>
  <c r="J20" i="1"/>
  <c r="J16" i="1"/>
  <c r="J12" i="1"/>
  <c r="J8" i="1"/>
  <c r="J4" i="1"/>
  <c r="J123" i="1"/>
  <c r="J119" i="1"/>
  <c r="J115" i="1"/>
  <c r="J111" i="1"/>
  <c r="J107" i="1"/>
  <c r="J103" i="1"/>
  <c r="J99" i="1"/>
  <c r="J95" i="1"/>
  <c r="J91" i="1"/>
  <c r="J87" i="1"/>
  <c r="J83" i="1"/>
  <c r="J79" i="1"/>
  <c r="J75" i="1"/>
  <c r="J71" i="1"/>
  <c r="J67" i="1"/>
  <c r="J63" i="1"/>
  <c r="J59" i="1"/>
  <c r="J55" i="1"/>
  <c r="J51" i="1"/>
  <c r="J47" i="1"/>
  <c r="J43" i="1"/>
  <c r="J39" i="1"/>
  <c r="J35" i="1"/>
  <c r="J31" i="1"/>
  <c r="J27" i="1"/>
  <c r="J23" i="1"/>
  <c r="J19" i="1"/>
  <c r="J15" i="1"/>
  <c r="J11" i="1"/>
  <c r="J7" i="1"/>
  <c r="J3" i="1"/>
  <c r="J122" i="1"/>
  <c r="J118" i="1"/>
  <c r="J114" i="1"/>
  <c r="J110" i="1"/>
  <c r="J106" i="1"/>
  <c r="J102" i="1"/>
  <c r="J98" i="1"/>
  <c r="J94" i="1"/>
  <c r="J90" i="1"/>
  <c r="J86" i="1"/>
  <c r="J82" i="1"/>
  <c r="J78" i="1"/>
  <c r="J74" i="1"/>
  <c r="J70" i="1"/>
  <c r="J66" i="1"/>
  <c r="J62" i="1"/>
  <c r="J58" i="1"/>
  <c r="J54" i="1"/>
  <c r="J50" i="1"/>
  <c r="J46" i="1"/>
  <c r="J42" i="1"/>
  <c r="J38" i="1"/>
  <c r="J34" i="1"/>
  <c r="J30" i="1"/>
  <c r="J26" i="1"/>
  <c r="J22" i="1"/>
  <c r="J18" i="1"/>
  <c r="J14" i="1"/>
  <c r="J10" i="1"/>
  <c r="J6" i="1"/>
  <c r="J2" i="1"/>
  <c r="J121" i="1"/>
  <c r="J117" i="1"/>
  <c r="J113" i="1"/>
  <c r="J109" i="1"/>
  <c r="J105" i="1"/>
  <c r="J101" i="1"/>
  <c r="J97" i="1"/>
  <c r="J93" i="1"/>
  <c r="J89" i="1"/>
  <c r="J85" i="1"/>
  <c r="J81" i="1"/>
  <c r="J77" i="1"/>
  <c r="J73" i="1"/>
  <c r="J69" i="1"/>
  <c r="J65" i="1"/>
  <c r="J61" i="1"/>
  <c r="J57" i="1"/>
  <c r="J53" i="1"/>
  <c r="J49" i="1"/>
  <c r="J45" i="1"/>
  <c r="J41" i="1"/>
  <c r="J37" i="1"/>
  <c r="J33" i="1"/>
  <c r="J29" i="1"/>
  <c r="CH10" i="4"/>
  <c r="BS7" i="4"/>
  <c r="AP9" i="5"/>
  <c r="BS6" i="4"/>
  <c r="BG7" i="4"/>
  <c r="AX12" i="4"/>
  <c r="BG19" i="4"/>
  <c r="BW6" i="4"/>
  <c r="CH7" i="5"/>
  <c r="CF6" i="6"/>
  <c r="CE7" i="6"/>
  <c r="BS13" i="6"/>
  <c r="BV7" i="4"/>
  <c r="AX9" i="4"/>
  <c r="CC11" i="4"/>
  <c r="BE17" i="4"/>
  <c r="BV6" i="5"/>
  <c r="BM10" i="5"/>
  <c r="BZ13" i="5"/>
  <c r="AV6" i="6"/>
  <c r="BS9" i="6"/>
  <c r="CE10" i="6"/>
  <c r="CF12" i="6"/>
  <c r="BE14" i="4"/>
  <c r="BS10" i="6"/>
  <c r="AY6" i="4"/>
  <c r="AX7" i="4"/>
  <c r="BJ13" i="4"/>
  <c r="AP5" i="5"/>
  <c r="BH6" i="6"/>
  <c r="AU7" i="6"/>
  <c r="BG8" i="6"/>
  <c r="CE9" i="6"/>
  <c r="BH14" i="6"/>
  <c r="BG16" i="6"/>
  <c r="BQ5" i="4"/>
  <c r="AS8" i="4"/>
  <c r="BV5" i="5"/>
  <c r="BG5" i="6"/>
  <c r="CE6" i="6"/>
  <c r="BG7" i="6"/>
  <c r="BS8" i="6"/>
  <c r="BH13" i="6"/>
  <c r="BG12" i="3"/>
  <c r="BS14" i="3"/>
  <c r="AY5" i="4"/>
  <c r="BV5" i="4"/>
  <c r="BK6" i="4"/>
  <c r="CH7" i="4"/>
  <c r="AX8" i="4"/>
  <c r="BJ9" i="4"/>
  <c r="AX10" i="4"/>
  <c r="CH11" i="4"/>
  <c r="BV12" i="4"/>
  <c r="BV13" i="4"/>
  <c r="BJ14" i="4"/>
  <c r="BQ18" i="4"/>
  <c r="CI20" i="4"/>
  <c r="BJ8" i="5"/>
  <c r="BV9" i="5"/>
  <c r="CE21" i="5"/>
  <c r="BE5" i="4"/>
  <c r="CH5" i="4"/>
  <c r="BQ6" i="4"/>
  <c r="CH6" i="4"/>
  <c r="BJ7" i="4"/>
  <c r="CI7" i="4"/>
  <c r="BV8" i="4"/>
  <c r="BV9" i="4"/>
  <c r="BJ10" i="4"/>
  <c r="CH13" i="4"/>
  <c r="AX6" i="5"/>
  <c r="BJ7" i="5"/>
  <c r="AV5" i="6"/>
  <c r="BG6" i="6"/>
  <c r="BS13" i="3"/>
  <c r="AU15" i="3"/>
  <c r="BK5" i="4"/>
  <c r="CH9" i="4"/>
  <c r="BV10" i="4"/>
  <c r="BJ11" i="4"/>
  <c r="AX13" i="4"/>
  <c r="CI21" i="4"/>
  <c r="BA6" i="4"/>
  <c r="BN8" i="4"/>
  <c r="BZ13" i="4"/>
  <c r="BN10" i="3"/>
  <c r="BN6" i="3"/>
  <c r="BB5" i="3"/>
  <c r="AP6" i="3"/>
  <c r="AP7" i="3"/>
  <c r="BB8" i="3"/>
  <c r="AP9" i="3"/>
  <c r="AP10" i="3"/>
  <c r="AP11" i="3"/>
  <c r="BZ9" i="4"/>
  <c r="BN12" i="4"/>
  <c r="BN16" i="4"/>
  <c r="AS18" i="6"/>
  <c r="AR10" i="6"/>
  <c r="AS10" i="6"/>
  <c r="AS7" i="6"/>
  <c r="AR8" i="6"/>
  <c r="BE22" i="6"/>
  <c r="BD9" i="6"/>
  <c r="BE8" i="6"/>
  <c r="BE11" i="6"/>
  <c r="BQ17" i="6"/>
  <c r="BP15" i="6"/>
  <c r="BQ12" i="6"/>
  <c r="BP11" i="6"/>
  <c r="BQ5" i="6"/>
  <c r="BP7" i="6"/>
  <c r="BP5" i="6"/>
  <c r="CC22" i="6"/>
  <c r="CC19" i="6"/>
  <c r="CC14" i="6"/>
  <c r="CC13" i="6"/>
  <c r="CC18" i="6"/>
  <c r="CC9" i="6"/>
  <c r="CC8" i="6"/>
  <c r="CB7" i="6"/>
  <c r="CC6" i="6"/>
  <c r="CC10" i="6"/>
  <c r="CB9" i="6"/>
  <c r="CB8" i="6"/>
  <c r="CE11" i="3"/>
  <c r="CE12" i="3"/>
  <c r="BN5" i="3"/>
  <c r="BB6" i="3"/>
  <c r="BN7" i="3"/>
  <c r="BN8" i="3"/>
  <c r="BB9" i="3"/>
  <c r="BN11" i="3"/>
  <c r="AU13" i="3"/>
  <c r="AS21" i="4"/>
  <c r="AS20" i="4"/>
  <c r="AS10" i="4"/>
  <c r="BE22" i="4"/>
  <c r="BE21" i="4"/>
  <c r="BD15" i="4"/>
  <c r="BE13" i="4"/>
  <c r="BE9" i="4"/>
  <c r="BQ19" i="4"/>
  <c r="BQ10" i="4"/>
  <c r="CC14" i="4"/>
  <c r="CC13" i="4"/>
  <c r="CC9" i="4"/>
  <c r="AO5" i="4"/>
  <c r="BG5" i="4"/>
  <c r="BZ5" i="4"/>
  <c r="AP6" i="4"/>
  <c r="AS7" i="4"/>
  <c r="CC7" i="4"/>
  <c r="AP8" i="4"/>
  <c r="BQ8" i="4"/>
  <c r="BB9" i="4"/>
  <c r="BZ11" i="4"/>
  <c r="AP12" i="4"/>
  <c r="BQ12" i="4"/>
  <c r="BB13" i="4"/>
  <c r="AS15" i="4"/>
  <c r="CC19" i="4"/>
  <c r="BQ22" i="4"/>
  <c r="AX5" i="5"/>
  <c r="BZ5" i="5"/>
  <c r="BN7" i="5"/>
  <c r="AX8" i="5"/>
  <c r="BZ8" i="5"/>
  <c r="BZ9" i="5"/>
  <c r="BB12" i="5"/>
  <c r="BY17" i="5"/>
  <c r="CC5" i="6"/>
  <c r="CD5" i="6" s="1"/>
  <c r="BB11" i="3"/>
  <c r="BB7" i="3"/>
  <c r="BZ5" i="3"/>
  <c r="BZ6" i="3"/>
  <c r="BZ7" i="3"/>
  <c r="BZ8" i="3"/>
  <c r="BN9" i="3"/>
  <c r="BZ10" i="3"/>
  <c r="AU19" i="4"/>
  <c r="AU22" i="4"/>
  <c r="AU5" i="4"/>
  <c r="CE5" i="4"/>
  <c r="AU6" i="4"/>
  <c r="BM7" i="4"/>
  <c r="BN10" i="4"/>
  <c r="BB11" i="4"/>
  <c r="BY21" i="4"/>
  <c r="AX13" i="5"/>
  <c r="AX7" i="5"/>
  <c r="BK9" i="5"/>
  <c r="BJ13" i="5"/>
  <c r="BJ9" i="5"/>
  <c r="BJ5" i="5"/>
  <c r="BV14" i="5"/>
  <c r="BV7" i="5"/>
  <c r="CI9" i="5"/>
  <c r="CH10" i="5"/>
  <c r="CH9" i="5"/>
  <c r="CH5" i="5"/>
  <c r="BB5" i="5"/>
  <c r="BB8" i="5"/>
  <c r="CH8" i="5"/>
  <c r="BB9" i="5"/>
  <c r="BJ11" i="5"/>
  <c r="CH12" i="5"/>
  <c r="BE5" i="6"/>
  <c r="CB12" i="6"/>
  <c r="BE15" i="6"/>
  <c r="AP5" i="3"/>
  <c r="BB7" i="4"/>
  <c r="AP10" i="4"/>
  <c r="AO18" i="5"/>
  <c r="AP8" i="5"/>
  <c r="BA19" i="5"/>
  <c r="BB6" i="5"/>
  <c r="BN13" i="5"/>
  <c r="BN8" i="5"/>
  <c r="BZ14" i="5"/>
  <c r="BZ6" i="5"/>
  <c r="BN5" i="5"/>
  <c r="AP6" i="5"/>
  <c r="BB7" i="5"/>
  <c r="BN9" i="5"/>
  <c r="AO10" i="5"/>
  <c r="BZ11" i="5"/>
  <c r="AO22" i="6"/>
  <c r="AO20" i="6"/>
  <c r="BA16" i="6"/>
  <c r="BA21" i="6"/>
  <c r="BA6" i="6"/>
  <c r="AR6" i="6"/>
  <c r="BQ6" i="6"/>
  <c r="BQ9" i="6"/>
  <c r="CB13" i="6"/>
  <c r="AX5" i="4"/>
  <c r="BJ5" i="4"/>
  <c r="BW5" i="4"/>
  <c r="CI5" i="4"/>
  <c r="AX6" i="4"/>
  <c r="AZ6" i="4" s="1"/>
  <c r="BJ6" i="4"/>
  <c r="BV6" i="4"/>
  <c r="CI6" i="4"/>
  <c r="AY7" i="4"/>
  <c r="BK7" i="4"/>
  <c r="BW7" i="4"/>
  <c r="BJ8" i="4"/>
  <c r="CH8" i="4"/>
  <c r="AX11" i="4"/>
  <c r="BV11" i="4"/>
  <c r="BJ12" i="4"/>
  <c r="CH12" i="4"/>
  <c r="CI16" i="4"/>
  <c r="CI17" i="4"/>
  <c r="AU10" i="6"/>
  <c r="AU15" i="6"/>
  <c r="AV16" i="6"/>
  <c r="BG9" i="6"/>
  <c r="BG12" i="6"/>
  <c r="BT9" i="6"/>
  <c r="BS14" i="6"/>
  <c r="BU14" i="6" s="1"/>
  <c r="BT11" i="6"/>
  <c r="BT10" i="6"/>
  <c r="CF15" i="6"/>
  <c r="CE15" i="6"/>
  <c r="AU5" i="6"/>
  <c r="CF5" i="6"/>
  <c r="BS6" i="6"/>
  <c r="AV9" i="6"/>
  <c r="AV12" i="6"/>
  <c r="CE14" i="6"/>
  <c r="BT15" i="6"/>
  <c r="AY10" i="6"/>
  <c r="BZ22" i="6"/>
  <c r="BZ20" i="6"/>
  <c r="BZ18" i="6"/>
  <c r="BZ16" i="6"/>
  <c r="BZ15" i="6"/>
  <c r="BZ14" i="6"/>
  <c r="BZ13" i="6"/>
  <c r="BZ12" i="6"/>
  <c r="BZ11" i="6"/>
  <c r="BZ10" i="6"/>
  <c r="BZ9" i="6"/>
  <c r="BZ8" i="6"/>
  <c r="BZ7" i="6"/>
  <c r="BZ6" i="6"/>
  <c r="BY22" i="6"/>
  <c r="BY20" i="6"/>
  <c r="BY21" i="6"/>
  <c r="BY19" i="6"/>
  <c r="BY12" i="6"/>
  <c r="BY8" i="6"/>
  <c r="CA8" i="6" s="1"/>
  <c r="BZ5" i="6"/>
  <c r="BY13" i="6"/>
  <c r="BA7" i="6"/>
  <c r="AY11" i="6"/>
  <c r="BB17" i="6"/>
  <c r="BY17" i="6"/>
  <c r="BZ19" i="6"/>
  <c r="AY22" i="6"/>
  <c r="AY21" i="6"/>
  <c r="AY20" i="6"/>
  <c r="AZ20" i="6" s="1"/>
  <c r="AY19" i="6"/>
  <c r="AY18" i="6"/>
  <c r="AY17" i="6"/>
  <c r="AX21" i="6"/>
  <c r="AX19" i="6"/>
  <c r="AZ19" i="6" s="1"/>
  <c r="AX17" i="6"/>
  <c r="AX16" i="6"/>
  <c r="AX15" i="6"/>
  <c r="AX14" i="6"/>
  <c r="AX13" i="6"/>
  <c r="AX12" i="6"/>
  <c r="AX11" i="6"/>
  <c r="AX10" i="6"/>
  <c r="AX9" i="6"/>
  <c r="AX8" i="6"/>
  <c r="AX7" i="6"/>
  <c r="AX22" i="6"/>
  <c r="AY16" i="6"/>
  <c r="AY12" i="6"/>
  <c r="AY8" i="6"/>
  <c r="AX6" i="6"/>
  <c r="AX5" i="6"/>
  <c r="AX18" i="6"/>
  <c r="AY13" i="6"/>
  <c r="BK22" i="6"/>
  <c r="BK21" i="6"/>
  <c r="BL21" i="6" s="1"/>
  <c r="BK20" i="6"/>
  <c r="BK19" i="6"/>
  <c r="BK18" i="6"/>
  <c r="BK17" i="6"/>
  <c r="BK16" i="6"/>
  <c r="BJ22" i="6"/>
  <c r="BJ20" i="6"/>
  <c r="BJ18" i="6"/>
  <c r="BJ16" i="6"/>
  <c r="BL16" i="6" s="1"/>
  <c r="BJ15" i="6"/>
  <c r="BJ14" i="6"/>
  <c r="BJ13" i="6"/>
  <c r="BJ12" i="6"/>
  <c r="BJ11" i="6"/>
  <c r="BJ10" i="6"/>
  <c r="BJ9" i="6"/>
  <c r="BJ8" i="6"/>
  <c r="BJ7" i="6"/>
  <c r="BJ17" i="6"/>
  <c r="BK13" i="6"/>
  <c r="BK9" i="6"/>
  <c r="BJ6" i="6"/>
  <c r="BJ5" i="6"/>
  <c r="BJ19" i="6"/>
  <c r="BK14" i="6"/>
  <c r="BK10" i="6"/>
  <c r="BW22" i="6"/>
  <c r="BW21" i="6"/>
  <c r="BW20" i="6"/>
  <c r="BW19" i="6"/>
  <c r="BW18" i="6"/>
  <c r="BW17" i="6"/>
  <c r="BW16" i="6"/>
  <c r="BV21" i="6"/>
  <c r="BV19" i="6"/>
  <c r="BV17" i="6"/>
  <c r="BX17" i="6" s="1"/>
  <c r="BV15" i="6"/>
  <c r="BV14" i="6"/>
  <c r="BV13" i="6"/>
  <c r="BV12" i="6"/>
  <c r="BV11" i="6"/>
  <c r="BV10" i="6"/>
  <c r="BV9" i="6"/>
  <c r="BV8" i="6"/>
  <c r="BV7" i="6"/>
  <c r="BX7" i="6" s="1"/>
  <c r="BV6" i="6"/>
  <c r="BV18" i="6"/>
  <c r="BX18" i="6" s="1"/>
  <c r="BW14" i="6"/>
  <c r="BW10" i="6"/>
  <c r="BW6" i="6"/>
  <c r="BV5" i="6"/>
  <c r="BV20" i="6"/>
  <c r="BW15" i="6"/>
  <c r="BW11" i="6"/>
  <c r="CI22" i="6"/>
  <c r="CI21" i="6"/>
  <c r="CI20" i="6"/>
  <c r="CI19" i="6"/>
  <c r="CI18" i="6"/>
  <c r="CI17" i="6"/>
  <c r="CI16" i="6"/>
  <c r="CH22" i="6"/>
  <c r="CH20" i="6"/>
  <c r="CH18" i="6"/>
  <c r="CH16" i="6"/>
  <c r="CJ16" i="6" s="1"/>
  <c r="CH15" i="6"/>
  <c r="CH14" i="6"/>
  <c r="CH13" i="6"/>
  <c r="CH12" i="6"/>
  <c r="CH11" i="6"/>
  <c r="CH10" i="6"/>
  <c r="CH9" i="6"/>
  <c r="CH8" i="6"/>
  <c r="CJ8" i="6" s="1"/>
  <c r="CH7" i="6"/>
  <c r="CH6" i="6"/>
  <c r="CH19" i="6"/>
  <c r="CI15" i="6"/>
  <c r="CI11" i="6"/>
  <c r="CI7" i="6"/>
  <c r="CH5" i="6"/>
  <c r="CH21" i="6"/>
  <c r="CI12" i="6"/>
  <c r="BK5" i="6"/>
  <c r="CA16" i="6"/>
  <c r="BN21" i="6"/>
  <c r="BN19" i="6"/>
  <c r="BN17" i="6"/>
  <c r="BN15" i="6"/>
  <c r="BN14" i="6"/>
  <c r="BN13" i="6"/>
  <c r="BN12" i="6"/>
  <c r="BN11" i="6"/>
  <c r="BN10" i="6"/>
  <c r="BN9" i="6"/>
  <c r="BN8" i="6"/>
  <c r="BN7" i="6"/>
  <c r="BM21" i="6"/>
  <c r="BO21" i="6" s="1"/>
  <c r="BN22" i="6"/>
  <c r="BM20" i="6"/>
  <c r="BM19" i="6"/>
  <c r="BM18" i="6"/>
  <c r="BM15" i="6"/>
  <c r="BM11" i="6"/>
  <c r="BM7" i="6"/>
  <c r="BN6" i="6"/>
  <c r="BN5" i="6"/>
  <c r="BM22" i="6"/>
  <c r="BM12" i="6"/>
  <c r="BW5" i="6"/>
  <c r="BY6" i="6"/>
  <c r="BU9" i="6"/>
  <c r="BY9" i="6"/>
  <c r="AO16" i="6"/>
  <c r="AR22" i="6"/>
  <c r="AR21" i="6"/>
  <c r="AR20" i="6"/>
  <c r="AR19" i="6"/>
  <c r="AR18" i="6"/>
  <c r="AT18" i="6" s="1"/>
  <c r="AR17" i="6"/>
  <c r="AS22" i="6"/>
  <c r="AS20" i="6"/>
  <c r="AS21" i="6"/>
  <c r="AS19" i="6"/>
  <c r="AS16" i="6"/>
  <c r="AR15" i="6"/>
  <c r="AS12" i="6"/>
  <c r="AR11" i="6"/>
  <c r="AS8" i="6"/>
  <c r="AT8" i="6" s="1"/>
  <c r="AR7" i="6"/>
  <c r="AR16" i="6"/>
  <c r="AS13" i="6"/>
  <c r="AR12" i="6"/>
  <c r="BD22" i="6"/>
  <c r="BF22" i="6" s="1"/>
  <c r="BD21" i="6"/>
  <c r="BD20" i="6"/>
  <c r="BD19" i="6"/>
  <c r="BF19" i="6" s="1"/>
  <c r="BD18" i="6"/>
  <c r="BD17" i="6"/>
  <c r="BE21" i="6"/>
  <c r="BD16" i="6"/>
  <c r="BE13" i="6"/>
  <c r="BD12" i="6"/>
  <c r="BE9" i="6"/>
  <c r="BF9" i="6" s="1"/>
  <c r="BD8" i="6"/>
  <c r="BE14" i="6"/>
  <c r="BD13" i="6"/>
  <c r="BE10" i="6"/>
  <c r="BP22" i="6"/>
  <c r="BP21" i="6"/>
  <c r="BP20" i="6"/>
  <c r="BP19" i="6"/>
  <c r="BP18" i="6"/>
  <c r="BP17" i="6"/>
  <c r="BR17" i="6" s="1"/>
  <c r="BP16" i="6"/>
  <c r="BQ22" i="6"/>
  <c r="BQ20" i="6"/>
  <c r="BQ14" i="6"/>
  <c r="BP13" i="6"/>
  <c r="BQ10" i="6"/>
  <c r="BP9" i="6"/>
  <c r="BQ16" i="6"/>
  <c r="BQ15" i="6"/>
  <c r="BP14" i="6"/>
  <c r="BQ11" i="6"/>
  <c r="BR11" i="6" s="1"/>
  <c r="BP10" i="6"/>
  <c r="AR5" i="6"/>
  <c r="BH5" i="6"/>
  <c r="BI5" i="6" s="1"/>
  <c r="BM5" i="6"/>
  <c r="BS5" i="6"/>
  <c r="CI5" i="6"/>
  <c r="AS6" i="6"/>
  <c r="AY6" i="6"/>
  <c r="BD6" i="6"/>
  <c r="BT6" i="6"/>
  <c r="CI6" i="6"/>
  <c r="AO7" i="6"/>
  <c r="AV7" i="6"/>
  <c r="AW7" i="6" s="1"/>
  <c r="BD7" i="6"/>
  <c r="BK7" i="6"/>
  <c r="BQ7" i="6"/>
  <c r="BY7" i="6"/>
  <c r="CF7" i="6"/>
  <c r="CG7" i="6" s="1"/>
  <c r="AU8" i="6"/>
  <c r="BA8" i="6"/>
  <c r="BH8" i="6"/>
  <c r="BP8" i="6"/>
  <c r="BW8" i="6"/>
  <c r="AR9" i="6"/>
  <c r="AY9" i="6"/>
  <c r="BM9" i="6"/>
  <c r="CD9" i="6"/>
  <c r="CI9" i="6"/>
  <c r="BM10" i="6"/>
  <c r="CI10" i="6"/>
  <c r="AO11" i="6"/>
  <c r="BK11" i="6"/>
  <c r="CF11" i="6"/>
  <c r="CG11" i="6" s="1"/>
  <c r="BA12" i="6"/>
  <c r="BW12" i="6"/>
  <c r="AR13" i="6"/>
  <c r="BM13" i="6"/>
  <c r="CI13" i="6"/>
  <c r="AR14" i="6"/>
  <c r="BM14" i="6"/>
  <c r="CI14" i="6"/>
  <c r="AO15" i="6"/>
  <c r="BK15" i="6"/>
  <c r="BN16" i="6"/>
  <c r="BO16" i="6" s="1"/>
  <c r="BE17" i="6"/>
  <c r="BZ17" i="6"/>
  <c r="BQ18" i="6"/>
  <c r="BE20" i="6"/>
  <c r="BQ21" i="6"/>
  <c r="BR15" i="6"/>
  <c r="AP21" i="6"/>
  <c r="AP19" i="6"/>
  <c r="AP17" i="6"/>
  <c r="AP16" i="6"/>
  <c r="AP15" i="6"/>
  <c r="AP14" i="6"/>
  <c r="AP13" i="6"/>
  <c r="AP12" i="6"/>
  <c r="AP11" i="6"/>
  <c r="AP10" i="6"/>
  <c r="AP9" i="6"/>
  <c r="AP8" i="6"/>
  <c r="AP7" i="6"/>
  <c r="AO21" i="6"/>
  <c r="AP18" i="6"/>
  <c r="AO17" i="6"/>
  <c r="AO13" i="6"/>
  <c r="AO9" i="6"/>
  <c r="AP6" i="6"/>
  <c r="AP5" i="6"/>
  <c r="AQ5" i="6" s="1"/>
  <c r="AP20" i="6"/>
  <c r="AO19" i="6"/>
  <c r="AQ19" i="6" s="1"/>
  <c r="AO18" i="6"/>
  <c r="AQ18" i="6" s="1"/>
  <c r="AO14" i="6"/>
  <c r="BB22" i="6"/>
  <c r="BB20" i="6"/>
  <c r="BB18" i="6"/>
  <c r="BB16" i="6"/>
  <c r="BC16" i="6" s="1"/>
  <c r="BB15" i="6"/>
  <c r="BB14" i="6"/>
  <c r="BB13" i="6"/>
  <c r="BB12" i="6"/>
  <c r="BB11" i="6"/>
  <c r="BB10" i="6"/>
  <c r="BB9" i="6"/>
  <c r="BB8" i="6"/>
  <c r="BB7" i="6"/>
  <c r="BA22" i="6"/>
  <c r="BA20" i="6"/>
  <c r="BB19" i="6"/>
  <c r="BA18" i="6"/>
  <c r="BA17" i="6"/>
  <c r="BA14" i="6"/>
  <c r="BA10" i="6"/>
  <c r="BB6" i="6"/>
  <c r="BC6" i="6" s="1"/>
  <c r="BB5" i="6"/>
  <c r="BB21" i="6"/>
  <c r="BA19" i="6"/>
  <c r="BC19" i="6" s="1"/>
  <c r="BA15" i="6"/>
  <c r="BC15" i="6" s="1"/>
  <c r="BA11" i="6"/>
  <c r="BA5" i="6"/>
  <c r="BM6" i="6"/>
  <c r="BM8" i="6"/>
  <c r="AO12" i="6"/>
  <c r="BK12" i="6"/>
  <c r="BA13" i="6"/>
  <c r="BW13" i="6"/>
  <c r="AY14" i="6"/>
  <c r="AY15" i="6"/>
  <c r="BN18" i="6"/>
  <c r="AV22" i="6"/>
  <c r="AV21" i="6"/>
  <c r="AV20" i="6"/>
  <c r="AV19" i="6"/>
  <c r="AV18" i="6"/>
  <c r="AV17" i="6"/>
  <c r="AU22" i="6"/>
  <c r="AU21" i="6"/>
  <c r="AU20" i="6"/>
  <c r="AU19" i="6"/>
  <c r="AU18" i="6"/>
  <c r="AU17" i="6"/>
  <c r="AV14" i="6"/>
  <c r="AU13" i="6"/>
  <c r="AV10" i="6"/>
  <c r="AU9" i="6"/>
  <c r="AW9" i="6" s="1"/>
  <c r="AV15" i="6"/>
  <c r="AW15" i="6" s="1"/>
  <c r="AU14" i="6"/>
  <c r="AV11" i="6"/>
  <c r="AW11" i="6" s="1"/>
  <c r="BH22" i="6"/>
  <c r="BH21" i="6"/>
  <c r="BH20" i="6"/>
  <c r="BH19" i="6"/>
  <c r="BH18" i="6"/>
  <c r="BH17" i="6"/>
  <c r="BG22" i="6"/>
  <c r="BG21" i="6"/>
  <c r="BG20" i="6"/>
  <c r="BG19" i="6"/>
  <c r="BG18" i="6"/>
  <c r="BG17" i="6"/>
  <c r="BH15" i="6"/>
  <c r="BG14" i="6"/>
  <c r="BI14" i="6" s="1"/>
  <c r="BH11" i="6"/>
  <c r="BG10" i="6"/>
  <c r="BI10" i="6" s="1"/>
  <c r="BH7" i="6"/>
  <c r="BI7" i="6" s="1"/>
  <c r="BH16" i="6"/>
  <c r="BI16" i="6" s="1"/>
  <c r="BG15" i="6"/>
  <c r="BH12" i="6"/>
  <c r="BG11" i="6"/>
  <c r="BT22" i="6"/>
  <c r="BT21" i="6"/>
  <c r="BT20" i="6"/>
  <c r="BT19" i="6"/>
  <c r="BT18" i="6"/>
  <c r="BT17" i="6"/>
  <c r="BT16" i="6"/>
  <c r="BS22" i="6"/>
  <c r="BS21" i="6"/>
  <c r="BS20" i="6"/>
  <c r="BS19" i="6"/>
  <c r="BS18" i="6"/>
  <c r="BS17" i="6"/>
  <c r="BS16" i="6"/>
  <c r="BS15" i="6"/>
  <c r="BT12" i="6"/>
  <c r="BS11" i="6"/>
  <c r="BU11" i="6" s="1"/>
  <c r="BT8" i="6"/>
  <c r="BS7" i="6"/>
  <c r="BT13" i="6"/>
  <c r="BU13" i="6" s="1"/>
  <c r="BS12" i="6"/>
  <c r="CF22" i="6"/>
  <c r="CF21" i="6"/>
  <c r="CF20" i="6"/>
  <c r="CF19" i="6"/>
  <c r="CF18" i="6"/>
  <c r="CF17" i="6"/>
  <c r="CF16" i="6"/>
  <c r="CE22" i="6"/>
  <c r="CE21" i="6"/>
  <c r="CE20" i="6"/>
  <c r="CE19" i="6"/>
  <c r="CE18" i="6"/>
  <c r="CE17" i="6"/>
  <c r="CE16" i="6"/>
  <c r="CF13" i="6"/>
  <c r="CE12" i="6"/>
  <c r="CG12" i="6" s="1"/>
  <c r="CF9" i="6"/>
  <c r="CE8" i="6"/>
  <c r="CF14" i="6"/>
  <c r="CE13" i="6"/>
  <c r="CF10" i="6"/>
  <c r="AS5" i="6"/>
  <c r="AY5" i="6"/>
  <c r="BD5" i="6"/>
  <c r="BT5" i="6"/>
  <c r="BY5" i="6"/>
  <c r="CE5" i="6"/>
  <c r="AO6" i="6"/>
  <c r="AU6" i="6"/>
  <c r="AW6" i="6" s="1"/>
  <c r="BE6" i="6"/>
  <c r="BK6" i="6"/>
  <c r="BP6" i="6"/>
  <c r="BR6" i="6" s="1"/>
  <c r="AY7" i="6"/>
  <c r="BE7" i="6"/>
  <c r="BT7" i="6"/>
  <c r="AO8" i="6"/>
  <c r="AV8" i="6"/>
  <c r="BK8" i="6"/>
  <c r="BQ8" i="6"/>
  <c r="CF8" i="6"/>
  <c r="AS9" i="6"/>
  <c r="BA9" i="6"/>
  <c r="BH9" i="6"/>
  <c r="BI9" i="6" s="1"/>
  <c r="BW9" i="6"/>
  <c r="AO10" i="6"/>
  <c r="BD10" i="6"/>
  <c r="BY10" i="6"/>
  <c r="AS11" i="6"/>
  <c r="BD11" i="6"/>
  <c r="BF11" i="6" s="1"/>
  <c r="BY11" i="6"/>
  <c r="AU12" i="6"/>
  <c r="AW12" i="6" s="1"/>
  <c r="BE12" i="6"/>
  <c r="BP12" i="6"/>
  <c r="AV13" i="6"/>
  <c r="BG13" i="6"/>
  <c r="BI13" i="6" s="1"/>
  <c r="BQ13" i="6"/>
  <c r="AS14" i="6"/>
  <c r="BD14" i="6"/>
  <c r="BY14" i="6"/>
  <c r="AS15" i="6"/>
  <c r="BD15" i="6"/>
  <c r="BY15" i="6"/>
  <c r="AU16" i="6"/>
  <c r="AW16" i="6" s="1"/>
  <c r="BE16" i="6"/>
  <c r="BV16" i="6"/>
  <c r="AS17" i="6"/>
  <c r="BM17" i="6"/>
  <c r="CH17" i="6"/>
  <c r="BE18" i="6"/>
  <c r="BY18" i="6"/>
  <c r="BQ19" i="6"/>
  <c r="BN20" i="6"/>
  <c r="BZ21" i="6"/>
  <c r="AP22" i="6"/>
  <c r="AQ22" i="6" s="1"/>
  <c r="BV22" i="6"/>
  <c r="CB11" i="6"/>
  <c r="CC12" i="6"/>
  <c r="CB15" i="6"/>
  <c r="CC16" i="6"/>
  <c r="CC17" i="6"/>
  <c r="CB22" i="6"/>
  <c r="CD22" i="6" s="1"/>
  <c r="CB21" i="6"/>
  <c r="CB20" i="6"/>
  <c r="CB19" i="6"/>
  <c r="CD19" i="6" s="1"/>
  <c r="CB18" i="6"/>
  <c r="CD18" i="6" s="1"/>
  <c r="CB17" i="6"/>
  <c r="CB16" i="6"/>
  <c r="CC21" i="6"/>
  <c r="CB6" i="6"/>
  <c r="CD6" i="6" s="1"/>
  <c r="CC7" i="6"/>
  <c r="CB10" i="6"/>
  <c r="CD10" i="6" s="1"/>
  <c r="CC11" i="6"/>
  <c r="CB14" i="6"/>
  <c r="CD14" i="6" s="1"/>
  <c r="CC15" i="6"/>
  <c r="CC20" i="6"/>
  <c r="BD22" i="5"/>
  <c r="BE19" i="5"/>
  <c r="BD18" i="5"/>
  <c r="BE20" i="5"/>
  <c r="BD19" i="5"/>
  <c r="BE21" i="5"/>
  <c r="BD20" i="5"/>
  <c r="BE17" i="5"/>
  <c r="BE16" i="5"/>
  <c r="BE15" i="5"/>
  <c r="BD21" i="5"/>
  <c r="BE18" i="5"/>
  <c r="BD15" i="5"/>
  <c r="BE14" i="5"/>
  <c r="BE13" i="5"/>
  <c r="BE12" i="5"/>
  <c r="BE11" i="5"/>
  <c r="BE22" i="5"/>
  <c r="BD14" i="5"/>
  <c r="BD13" i="5"/>
  <c r="BD12" i="5"/>
  <c r="BD11" i="5"/>
  <c r="BD10" i="5"/>
  <c r="BD16" i="5"/>
  <c r="CC21" i="5"/>
  <c r="CB20" i="5"/>
  <c r="CC17" i="5"/>
  <c r="CB16" i="5"/>
  <c r="CC22" i="5"/>
  <c r="CB21" i="5"/>
  <c r="CC18" i="5"/>
  <c r="CB17" i="5"/>
  <c r="CB22" i="5"/>
  <c r="CD22" i="5" s="1"/>
  <c r="CC19" i="5"/>
  <c r="CB18" i="5"/>
  <c r="CD18" i="5" s="1"/>
  <c r="CC15" i="5"/>
  <c r="CC13" i="5"/>
  <c r="CC12" i="5"/>
  <c r="CC11" i="5"/>
  <c r="CC10" i="5"/>
  <c r="CC16" i="5"/>
  <c r="CC14" i="5"/>
  <c r="CB13" i="5"/>
  <c r="CB12" i="5"/>
  <c r="CB11" i="5"/>
  <c r="CB10" i="5"/>
  <c r="CC20" i="5"/>
  <c r="CB19" i="5"/>
  <c r="CB15" i="5"/>
  <c r="CB14" i="5"/>
  <c r="CD14" i="5" s="1"/>
  <c r="BE10" i="5"/>
  <c r="AV20" i="5"/>
  <c r="AU19" i="5"/>
  <c r="AU16" i="5"/>
  <c r="AU15" i="5"/>
  <c r="AV21" i="5"/>
  <c r="AU20" i="5"/>
  <c r="AV17" i="5"/>
  <c r="AV22" i="5"/>
  <c r="AU21" i="5"/>
  <c r="AW21" i="5" s="1"/>
  <c r="AV18" i="5"/>
  <c r="AU17" i="5"/>
  <c r="AW17" i="5" s="1"/>
  <c r="AV19" i="5"/>
  <c r="AV16" i="5"/>
  <c r="AV14" i="5"/>
  <c r="AV13" i="5"/>
  <c r="AV12" i="5"/>
  <c r="AV11" i="5"/>
  <c r="AV10" i="5"/>
  <c r="AU18" i="5"/>
  <c r="AV15" i="5"/>
  <c r="AU14" i="5"/>
  <c r="AU13" i="5"/>
  <c r="AU12" i="5"/>
  <c r="AU11" i="5"/>
  <c r="AU10" i="5"/>
  <c r="BH21" i="5"/>
  <c r="BG20" i="5"/>
  <c r="BH17" i="5"/>
  <c r="BG16" i="5"/>
  <c r="BG15" i="5"/>
  <c r="BH22" i="5"/>
  <c r="BG21" i="5"/>
  <c r="BH18" i="5"/>
  <c r="BG17" i="5"/>
  <c r="BG22" i="5"/>
  <c r="BI22" i="5" s="1"/>
  <c r="BH19" i="5"/>
  <c r="BG18" i="5"/>
  <c r="BI18" i="5" s="1"/>
  <c r="BH16" i="5"/>
  <c r="BH14" i="5"/>
  <c r="BH13" i="5"/>
  <c r="BH12" i="5"/>
  <c r="BH11" i="5"/>
  <c r="BH10" i="5"/>
  <c r="BH20" i="5"/>
  <c r="BG19" i="5"/>
  <c r="BG14" i="5"/>
  <c r="BG13" i="5"/>
  <c r="BG12" i="5"/>
  <c r="BG11" i="5"/>
  <c r="BG10" i="5"/>
  <c r="BT22" i="5"/>
  <c r="BS21" i="5"/>
  <c r="BT18" i="5"/>
  <c r="BS17" i="5"/>
  <c r="BS15" i="5"/>
  <c r="BS22" i="5"/>
  <c r="BT19" i="5"/>
  <c r="BS18" i="5"/>
  <c r="BT20" i="5"/>
  <c r="BS19" i="5"/>
  <c r="BT16" i="5"/>
  <c r="BU16" i="5" s="1"/>
  <c r="BS20" i="5"/>
  <c r="BT17" i="5"/>
  <c r="BT15" i="5"/>
  <c r="BT21" i="5"/>
  <c r="BT14" i="5"/>
  <c r="BT13" i="5"/>
  <c r="BT12" i="5"/>
  <c r="BT11" i="5"/>
  <c r="BT10" i="5"/>
  <c r="BS14" i="5"/>
  <c r="BS13" i="5"/>
  <c r="BS12" i="5"/>
  <c r="BS11" i="5"/>
  <c r="BS10" i="5"/>
  <c r="CE22" i="5"/>
  <c r="CF19" i="5"/>
  <c r="CE18" i="5"/>
  <c r="CG18" i="5" s="1"/>
  <c r="CE15" i="5"/>
  <c r="CE14" i="5"/>
  <c r="CF20" i="5"/>
  <c r="CE19" i="5"/>
  <c r="CF16" i="5"/>
  <c r="CF21" i="5"/>
  <c r="CG21" i="5" s="1"/>
  <c r="CE20" i="5"/>
  <c r="CG20" i="5" s="1"/>
  <c r="CF17" i="5"/>
  <c r="CE16" i="5"/>
  <c r="CG16" i="5" s="1"/>
  <c r="CF22" i="5"/>
  <c r="CF14" i="5"/>
  <c r="CF15" i="5"/>
  <c r="CF13" i="5"/>
  <c r="CF12" i="5"/>
  <c r="CF11" i="5"/>
  <c r="CF10" i="5"/>
  <c r="CE17" i="5"/>
  <c r="CE13" i="5"/>
  <c r="CE12" i="5"/>
  <c r="CE11" i="5"/>
  <c r="CE10" i="5"/>
  <c r="AU5" i="5"/>
  <c r="AY5" i="5"/>
  <c r="AZ5" i="5" s="1"/>
  <c r="BG5" i="5"/>
  <c r="BK5" i="5"/>
  <c r="BL5" i="5" s="1"/>
  <c r="BS5" i="5"/>
  <c r="BW5" i="5"/>
  <c r="CE5" i="5"/>
  <c r="CI5" i="5"/>
  <c r="AU6" i="5"/>
  <c r="AY6" i="5"/>
  <c r="AZ6" i="5" s="1"/>
  <c r="BG6" i="5"/>
  <c r="BK6" i="5"/>
  <c r="BL6" i="5" s="1"/>
  <c r="BS6" i="5"/>
  <c r="BW6" i="5"/>
  <c r="BX6" i="5" s="1"/>
  <c r="CE6" i="5"/>
  <c r="CI6" i="5"/>
  <c r="CJ6" i="5" s="1"/>
  <c r="AU7" i="5"/>
  <c r="AY7" i="5"/>
  <c r="AZ7" i="5" s="1"/>
  <c r="BG7" i="5"/>
  <c r="BK7" i="5"/>
  <c r="BL7" i="5" s="1"/>
  <c r="BS7" i="5"/>
  <c r="BW7" i="5"/>
  <c r="CE7" i="5"/>
  <c r="CI7" i="5"/>
  <c r="AU8" i="5"/>
  <c r="AY8" i="5"/>
  <c r="AZ8" i="5" s="1"/>
  <c r="BG8" i="5"/>
  <c r="BK8" i="5"/>
  <c r="BL8" i="5" s="1"/>
  <c r="BS8" i="5"/>
  <c r="BW8" i="5"/>
  <c r="BX8" i="5" s="1"/>
  <c r="CE8" i="5"/>
  <c r="CI8" i="5"/>
  <c r="AU9" i="5"/>
  <c r="AY9" i="5"/>
  <c r="AZ9" i="5" s="1"/>
  <c r="BG9" i="5"/>
  <c r="BS9" i="5"/>
  <c r="BW9" i="5"/>
  <c r="BX9" i="5" s="1"/>
  <c r="CE9" i="5"/>
  <c r="AP10" i="5"/>
  <c r="AQ10" i="5" s="1"/>
  <c r="AX10" i="5"/>
  <c r="BN10" i="5"/>
  <c r="BV10" i="5"/>
  <c r="AX11" i="5"/>
  <c r="BN11" i="5"/>
  <c r="AP12" i="5"/>
  <c r="BV12" i="5"/>
  <c r="AP14" i="5"/>
  <c r="AX22" i="5"/>
  <c r="AX21" i="5"/>
  <c r="AX20" i="5"/>
  <c r="AX19" i="5"/>
  <c r="AX18" i="5"/>
  <c r="AX17" i="5"/>
  <c r="AY22" i="5"/>
  <c r="AY18" i="5"/>
  <c r="AY16" i="5"/>
  <c r="AY15" i="5"/>
  <c r="AY19" i="5"/>
  <c r="AX16" i="5"/>
  <c r="AX15" i="5"/>
  <c r="AY20" i="5"/>
  <c r="AY17" i="5"/>
  <c r="AY21" i="5"/>
  <c r="AY14" i="5"/>
  <c r="AY13" i="5"/>
  <c r="AZ13" i="5" s="1"/>
  <c r="AY12" i="5"/>
  <c r="AY11" i="5"/>
  <c r="AY10" i="5"/>
  <c r="BJ22" i="5"/>
  <c r="BJ21" i="5"/>
  <c r="BJ20" i="5"/>
  <c r="BJ19" i="5"/>
  <c r="BJ18" i="5"/>
  <c r="BJ17" i="5"/>
  <c r="BJ16" i="5"/>
  <c r="BK19" i="5"/>
  <c r="BK15" i="5"/>
  <c r="BK20" i="5"/>
  <c r="BK16" i="5"/>
  <c r="BJ15" i="5"/>
  <c r="BK21" i="5"/>
  <c r="BK17" i="5"/>
  <c r="BK22" i="5"/>
  <c r="BK14" i="5"/>
  <c r="BK13" i="5"/>
  <c r="BK12" i="5"/>
  <c r="BK11" i="5"/>
  <c r="BL11" i="5" s="1"/>
  <c r="BK10" i="5"/>
  <c r="BV22" i="5"/>
  <c r="BV21" i="5"/>
  <c r="BV20" i="5"/>
  <c r="BV19" i="5"/>
  <c r="BV18" i="5"/>
  <c r="BV17" i="5"/>
  <c r="BV16" i="5"/>
  <c r="BW20" i="5"/>
  <c r="BW16" i="5"/>
  <c r="BW15" i="5"/>
  <c r="BW21" i="5"/>
  <c r="BW17" i="5"/>
  <c r="BV15" i="5"/>
  <c r="BW22" i="5"/>
  <c r="BW18" i="5"/>
  <c r="BW14" i="5"/>
  <c r="BW13" i="5"/>
  <c r="BW12" i="5"/>
  <c r="BW11" i="5"/>
  <c r="BW10" i="5"/>
  <c r="CH22" i="5"/>
  <c r="CH21" i="5"/>
  <c r="CH20" i="5"/>
  <c r="CH19" i="5"/>
  <c r="CH18" i="5"/>
  <c r="CH17" i="5"/>
  <c r="CH16" i="5"/>
  <c r="CI21" i="5"/>
  <c r="CI17" i="5"/>
  <c r="CI15" i="5"/>
  <c r="CI14" i="5"/>
  <c r="CI22" i="5"/>
  <c r="CI18" i="5"/>
  <c r="CH15" i="5"/>
  <c r="CJ15" i="5" s="1"/>
  <c r="CH14" i="5"/>
  <c r="CJ14" i="5" s="1"/>
  <c r="CI19" i="5"/>
  <c r="CI16" i="5"/>
  <c r="CI20" i="5"/>
  <c r="CI13" i="5"/>
  <c r="CI12" i="5"/>
  <c r="CJ12" i="5" s="1"/>
  <c r="CI11" i="5"/>
  <c r="CI10" i="5"/>
  <c r="CJ10" i="5" s="1"/>
  <c r="AR5" i="5"/>
  <c r="AV5" i="5"/>
  <c r="BD5" i="5"/>
  <c r="BH5" i="5"/>
  <c r="BP5" i="5"/>
  <c r="BT5" i="5"/>
  <c r="CB5" i="5"/>
  <c r="CF5" i="5"/>
  <c r="AR6" i="5"/>
  <c r="AV6" i="5"/>
  <c r="BD6" i="5"/>
  <c r="BH6" i="5"/>
  <c r="BP6" i="5"/>
  <c r="BT6" i="5"/>
  <c r="CB6" i="5"/>
  <c r="CF6" i="5"/>
  <c r="AR7" i="5"/>
  <c r="AV7" i="5"/>
  <c r="BD7" i="5"/>
  <c r="BH7" i="5"/>
  <c r="BP7" i="5"/>
  <c r="BT7" i="5"/>
  <c r="CB7" i="5"/>
  <c r="CF7" i="5"/>
  <c r="AR8" i="5"/>
  <c r="AV8" i="5"/>
  <c r="BD8" i="5"/>
  <c r="BH8" i="5"/>
  <c r="BP8" i="5"/>
  <c r="BT8" i="5"/>
  <c r="CB8" i="5"/>
  <c r="CF8" i="5"/>
  <c r="AR9" i="5"/>
  <c r="AV9" i="5"/>
  <c r="BD9" i="5"/>
  <c r="BH9" i="5"/>
  <c r="BP9" i="5"/>
  <c r="BT9" i="5"/>
  <c r="CB9" i="5"/>
  <c r="CF9" i="5"/>
  <c r="AS10" i="5"/>
  <c r="BA10" i="5"/>
  <c r="BZ10" i="5"/>
  <c r="BB11" i="5"/>
  <c r="CH11" i="5"/>
  <c r="BJ12" i="5"/>
  <c r="BZ12" i="5"/>
  <c r="BB13" i="5"/>
  <c r="CH13" i="5"/>
  <c r="CJ13" i="5" s="1"/>
  <c r="BJ14" i="5"/>
  <c r="BL14" i="5" s="1"/>
  <c r="AU22" i="5"/>
  <c r="AW22" i="5" s="1"/>
  <c r="AS22" i="5"/>
  <c r="AR21" i="5"/>
  <c r="AS18" i="5"/>
  <c r="AR17" i="5"/>
  <c r="AR22" i="5"/>
  <c r="AT22" i="5" s="1"/>
  <c r="AS19" i="5"/>
  <c r="AR18" i="5"/>
  <c r="AT18" i="5" s="1"/>
  <c r="AS20" i="5"/>
  <c r="AR19" i="5"/>
  <c r="AS16" i="5"/>
  <c r="AS15" i="5"/>
  <c r="AT15" i="5" s="1"/>
  <c r="AS14" i="5"/>
  <c r="AS13" i="5"/>
  <c r="AS12" i="5"/>
  <c r="AS11" i="5"/>
  <c r="AR20" i="5"/>
  <c r="AT20" i="5" s="1"/>
  <c r="AS17" i="5"/>
  <c r="AR16" i="5"/>
  <c r="AT16" i="5" s="1"/>
  <c r="AR14" i="5"/>
  <c r="AR13" i="5"/>
  <c r="AR12" i="5"/>
  <c r="AR11" i="5"/>
  <c r="AR10" i="5"/>
  <c r="AS21" i="5"/>
  <c r="BQ20" i="5"/>
  <c r="BP19" i="5"/>
  <c r="BQ16" i="5"/>
  <c r="BQ21" i="5"/>
  <c r="BP20" i="5"/>
  <c r="BR20" i="5" s="1"/>
  <c r="BQ17" i="5"/>
  <c r="BP16" i="5"/>
  <c r="BR16" i="5" s="1"/>
  <c r="BQ22" i="5"/>
  <c r="BP21" i="5"/>
  <c r="BQ18" i="5"/>
  <c r="BP17" i="5"/>
  <c r="BQ15" i="5"/>
  <c r="BQ19" i="5"/>
  <c r="BQ14" i="5"/>
  <c r="BQ13" i="5"/>
  <c r="BQ12" i="5"/>
  <c r="BQ11" i="5"/>
  <c r="BP15" i="5"/>
  <c r="BP14" i="5"/>
  <c r="BP13" i="5"/>
  <c r="BP12" i="5"/>
  <c r="BP11" i="5"/>
  <c r="BP10" i="5"/>
  <c r="BR10" i="5" s="1"/>
  <c r="BP18" i="5"/>
  <c r="AP22" i="5"/>
  <c r="AP21" i="5"/>
  <c r="AP20" i="5"/>
  <c r="AP19" i="5"/>
  <c r="AP18" i="5"/>
  <c r="AQ18" i="5" s="1"/>
  <c r="AP17" i="5"/>
  <c r="AO19" i="5"/>
  <c r="AO20" i="5"/>
  <c r="AP16" i="5"/>
  <c r="AP15" i="5"/>
  <c r="AO21" i="5"/>
  <c r="AO17" i="5"/>
  <c r="AO16" i="5"/>
  <c r="AQ16" i="5" s="1"/>
  <c r="AO15" i="5"/>
  <c r="AQ15" i="5" s="1"/>
  <c r="AO22" i="5"/>
  <c r="AO14" i="5"/>
  <c r="AO13" i="5"/>
  <c r="AO12" i="5"/>
  <c r="AO11" i="5"/>
  <c r="BB22" i="5"/>
  <c r="BB21" i="5"/>
  <c r="BB20" i="5"/>
  <c r="BB19" i="5"/>
  <c r="BC19" i="5" s="1"/>
  <c r="BB18" i="5"/>
  <c r="BB17" i="5"/>
  <c r="BA20" i="5"/>
  <c r="BC20" i="5" s="1"/>
  <c r="BA21" i="5"/>
  <c r="BA17" i="5"/>
  <c r="BB16" i="5"/>
  <c r="BB15" i="5"/>
  <c r="BA22" i="5"/>
  <c r="BA18" i="5"/>
  <c r="BC18" i="5" s="1"/>
  <c r="BA16" i="5"/>
  <c r="BC16" i="5" s="1"/>
  <c r="BA15" i="5"/>
  <c r="BC15" i="5" s="1"/>
  <c r="BA14" i="5"/>
  <c r="BC14" i="5" s="1"/>
  <c r="BA13" i="5"/>
  <c r="BA12" i="5"/>
  <c r="BC12" i="5" s="1"/>
  <c r="BA11" i="5"/>
  <c r="BN22" i="5"/>
  <c r="BN21" i="5"/>
  <c r="BN20" i="5"/>
  <c r="BN19" i="5"/>
  <c r="BN18" i="5"/>
  <c r="BN17" i="5"/>
  <c r="BN16" i="5"/>
  <c r="BM21" i="5"/>
  <c r="BM17" i="5"/>
  <c r="BM22" i="5"/>
  <c r="BM18" i="5"/>
  <c r="BN15" i="5"/>
  <c r="BM19" i="5"/>
  <c r="BM15" i="5"/>
  <c r="BM16" i="5"/>
  <c r="BO16" i="5" s="1"/>
  <c r="BM14" i="5"/>
  <c r="BM13" i="5"/>
  <c r="BO13" i="5" s="1"/>
  <c r="BM12" i="5"/>
  <c r="BM11" i="5"/>
  <c r="BM20" i="5"/>
  <c r="BZ22" i="5"/>
  <c r="BZ21" i="5"/>
  <c r="BZ20" i="5"/>
  <c r="BZ19" i="5"/>
  <c r="BZ18" i="5"/>
  <c r="BZ17" i="5"/>
  <c r="BZ16" i="5"/>
  <c r="BY22" i="5"/>
  <c r="BY18" i="5"/>
  <c r="CA18" i="5" s="1"/>
  <c r="BY19" i="5"/>
  <c r="BZ15" i="5"/>
  <c r="BY20" i="5"/>
  <c r="BY16" i="5"/>
  <c r="BY15" i="5"/>
  <c r="BY21" i="5"/>
  <c r="BY14" i="5"/>
  <c r="CA14" i="5" s="1"/>
  <c r="BY13" i="5"/>
  <c r="CA13" i="5" s="1"/>
  <c r="BY12" i="5"/>
  <c r="BY11" i="5"/>
  <c r="CA11" i="5" s="1"/>
  <c r="BY10" i="5"/>
  <c r="AO5" i="5"/>
  <c r="AQ5" i="5" s="1"/>
  <c r="AS5" i="5"/>
  <c r="BA5" i="5"/>
  <c r="BC5" i="5" s="1"/>
  <c r="BE5" i="5"/>
  <c r="BM5" i="5"/>
  <c r="BO5" i="5" s="1"/>
  <c r="BQ5" i="5"/>
  <c r="BY5" i="5"/>
  <c r="CC5" i="5"/>
  <c r="AO6" i="5"/>
  <c r="AQ6" i="5" s="1"/>
  <c r="AS6" i="5"/>
  <c r="BA6" i="5"/>
  <c r="BE6" i="5"/>
  <c r="BM6" i="5"/>
  <c r="BO6" i="5" s="1"/>
  <c r="BQ6" i="5"/>
  <c r="BY6" i="5"/>
  <c r="CC6" i="5"/>
  <c r="AO7" i="5"/>
  <c r="AQ7" i="5" s="1"/>
  <c r="AS7" i="5"/>
  <c r="BA7" i="5"/>
  <c r="BC7" i="5" s="1"/>
  <c r="BE7" i="5"/>
  <c r="BM7" i="5"/>
  <c r="BO7" i="5" s="1"/>
  <c r="BQ7" i="5"/>
  <c r="BY7" i="5"/>
  <c r="CA7" i="5" s="1"/>
  <c r="CC7" i="5"/>
  <c r="AO8" i="5"/>
  <c r="AQ8" i="5" s="1"/>
  <c r="AS8" i="5"/>
  <c r="BA8" i="5"/>
  <c r="BC8" i="5" s="1"/>
  <c r="BE8" i="5"/>
  <c r="BM8" i="5"/>
  <c r="BO8" i="5" s="1"/>
  <c r="BQ8" i="5"/>
  <c r="BY8" i="5"/>
  <c r="CA8" i="5" s="1"/>
  <c r="CC8" i="5"/>
  <c r="AO9" i="5"/>
  <c r="AQ9" i="5" s="1"/>
  <c r="AS9" i="5"/>
  <c r="BA9" i="5"/>
  <c r="BE9" i="5"/>
  <c r="BM9" i="5"/>
  <c r="BQ9" i="5"/>
  <c r="BY9" i="5"/>
  <c r="CC9" i="5"/>
  <c r="BB10" i="5"/>
  <c r="BJ10" i="5"/>
  <c r="AP11" i="5"/>
  <c r="BV11" i="5"/>
  <c r="AX12" i="5"/>
  <c r="BN12" i="5"/>
  <c r="AP13" i="5"/>
  <c r="BV13" i="5"/>
  <c r="AX14" i="5"/>
  <c r="BN14" i="5"/>
  <c r="BH15" i="5"/>
  <c r="BD17" i="5"/>
  <c r="BK18" i="5"/>
  <c r="BW19" i="5"/>
  <c r="BP22" i="5"/>
  <c r="CJ13" i="4"/>
  <c r="AP20" i="4"/>
  <c r="AO19" i="4"/>
  <c r="AP21" i="4"/>
  <c r="AO20" i="4"/>
  <c r="AP17" i="4"/>
  <c r="AP16" i="4"/>
  <c r="AP15" i="4"/>
  <c r="AP22" i="4"/>
  <c r="AO21" i="4"/>
  <c r="AP18" i="4"/>
  <c r="AO17" i="4"/>
  <c r="AO22" i="4"/>
  <c r="AQ22" i="4" s="1"/>
  <c r="AP19" i="4"/>
  <c r="AO18" i="4"/>
  <c r="AQ18" i="4" s="1"/>
  <c r="AO15" i="4"/>
  <c r="AQ15" i="4" s="1"/>
  <c r="BB21" i="4"/>
  <c r="BA20" i="4"/>
  <c r="BB17" i="4"/>
  <c r="BB22" i="4"/>
  <c r="BA21" i="4"/>
  <c r="BC21" i="4" s="1"/>
  <c r="BB18" i="4"/>
  <c r="BA17" i="4"/>
  <c r="BC17" i="4" s="1"/>
  <c r="BB16" i="4"/>
  <c r="BB15" i="4"/>
  <c r="BA22" i="4"/>
  <c r="BB20" i="4"/>
  <c r="BB19" i="4"/>
  <c r="BA18" i="4"/>
  <c r="BA19" i="4"/>
  <c r="BA16" i="4"/>
  <c r="BB14" i="4"/>
  <c r="BC14" i="4" s="1"/>
  <c r="BN22" i="4"/>
  <c r="BM21" i="4"/>
  <c r="BN18" i="4"/>
  <c r="BM17" i="4"/>
  <c r="BM22" i="4"/>
  <c r="BN19" i="4"/>
  <c r="BM18" i="4"/>
  <c r="BN15" i="4"/>
  <c r="BM20" i="4"/>
  <c r="BO20" i="4" s="1"/>
  <c r="BM19" i="4"/>
  <c r="BM16" i="4"/>
  <c r="BN14" i="4"/>
  <c r="BM15" i="4"/>
  <c r="BM14" i="4"/>
  <c r="BY22" i="4"/>
  <c r="BZ19" i="4"/>
  <c r="BY18" i="4"/>
  <c r="BZ20" i="4"/>
  <c r="BY19" i="4"/>
  <c r="BZ16" i="4"/>
  <c r="BZ15" i="4"/>
  <c r="BZ14" i="4"/>
  <c r="BY14" i="4"/>
  <c r="AP5" i="4"/>
  <c r="AQ5" i="4" s="1"/>
  <c r="BA5" i="4"/>
  <c r="BB6" i="4"/>
  <c r="BC6" i="4" s="1"/>
  <c r="BN7" i="4"/>
  <c r="BO7" i="4" s="1"/>
  <c r="BY7" i="4"/>
  <c r="BA8" i="4"/>
  <c r="BM9" i="4"/>
  <c r="BA10" i="4"/>
  <c r="BY10" i="4"/>
  <c r="AO11" i="4"/>
  <c r="BA12" i="4"/>
  <c r="BY12" i="4"/>
  <c r="AO13" i="4"/>
  <c r="BM13" i="4"/>
  <c r="BY15" i="4"/>
  <c r="BZ17" i="4"/>
  <c r="CA17" i="4" s="1"/>
  <c r="CB22" i="4"/>
  <c r="CB21" i="4"/>
  <c r="CB20" i="4"/>
  <c r="CB19" i="4"/>
  <c r="CD19" i="4" s="1"/>
  <c r="CB18" i="4"/>
  <c r="CB17" i="4"/>
  <c r="CB16" i="4"/>
  <c r="CC21" i="4"/>
  <c r="CC17" i="4"/>
  <c r="CC22" i="4"/>
  <c r="CC18" i="4"/>
  <c r="CB14" i="4"/>
  <c r="CB13" i="4"/>
  <c r="CD13" i="4" s="1"/>
  <c r="CB12" i="4"/>
  <c r="CB11" i="4"/>
  <c r="CD11" i="4" s="1"/>
  <c r="CB10" i="4"/>
  <c r="CB9" i="4"/>
  <c r="CD9" i="4" s="1"/>
  <c r="CB8" i="4"/>
  <c r="CB7" i="4"/>
  <c r="CB6" i="4"/>
  <c r="CD6" i="4" s="1"/>
  <c r="CB5" i="4"/>
  <c r="CC15" i="4"/>
  <c r="BB5" i="4"/>
  <c r="BM5" i="4"/>
  <c r="CC5" i="4"/>
  <c r="BN6" i="4"/>
  <c r="AO7" i="4"/>
  <c r="BE7" i="4"/>
  <c r="BZ7" i="4"/>
  <c r="BB8" i="4"/>
  <c r="BZ8" i="4"/>
  <c r="AP9" i="4"/>
  <c r="BN9" i="4"/>
  <c r="BB10" i="4"/>
  <c r="BZ10" i="4"/>
  <c r="AP11" i="4"/>
  <c r="BN11" i="4"/>
  <c r="BB12" i="4"/>
  <c r="BZ12" i="4"/>
  <c r="AP13" i="4"/>
  <c r="BN13" i="4"/>
  <c r="AV14" i="4"/>
  <c r="BQ14" i="4"/>
  <c r="BR14" i="4" s="1"/>
  <c r="AV15" i="4"/>
  <c r="CB15" i="4"/>
  <c r="AO16" i="4"/>
  <c r="BE16" i="4"/>
  <c r="BY16" i="4"/>
  <c r="AS17" i="4"/>
  <c r="BN17" i="4"/>
  <c r="BE18" i="4"/>
  <c r="BZ18" i="4"/>
  <c r="BY20" i="4"/>
  <c r="BN21" i="4"/>
  <c r="BZ22" i="4"/>
  <c r="BM6" i="4"/>
  <c r="BY8" i="4"/>
  <c r="AO9" i="4"/>
  <c r="BM11" i="4"/>
  <c r="BZ21" i="4"/>
  <c r="AR22" i="4"/>
  <c r="AR21" i="4"/>
  <c r="AT21" i="4" s="1"/>
  <c r="AR20" i="4"/>
  <c r="AT20" i="4" s="1"/>
  <c r="AR19" i="4"/>
  <c r="AR18" i="4"/>
  <c r="AR17" i="4"/>
  <c r="AS22" i="4"/>
  <c r="AS18" i="4"/>
  <c r="AS19" i="4"/>
  <c r="AR15" i="4"/>
  <c r="AT15" i="4" s="1"/>
  <c r="AS14" i="4"/>
  <c r="AR13" i="4"/>
  <c r="AR12" i="4"/>
  <c r="AT12" i="4" s="1"/>
  <c r="AR11" i="4"/>
  <c r="AR10" i="4"/>
  <c r="AR9" i="4"/>
  <c r="AR8" i="4"/>
  <c r="AT8" i="4" s="1"/>
  <c r="AR7" i="4"/>
  <c r="AT7" i="4" s="1"/>
  <c r="AR6" i="4"/>
  <c r="AR5" i="4"/>
  <c r="AS16" i="4"/>
  <c r="AR14" i="4"/>
  <c r="BD22" i="4"/>
  <c r="BF22" i="4" s="1"/>
  <c r="BD21" i="4"/>
  <c r="BF21" i="4" s="1"/>
  <c r="BD20" i="4"/>
  <c r="BD19" i="4"/>
  <c r="BD18" i="4"/>
  <c r="BD17" i="4"/>
  <c r="BF17" i="4" s="1"/>
  <c r="BE19" i="4"/>
  <c r="BE20" i="4"/>
  <c r="BD16" i="4"/>
  <c r="BD14" i="4"/>
  <c r="BF14" i="4" s="1"/>
  <c r="BD13" i="4"/>
  <c r="BD12" i="4"/>
  <c r="BD11" i="4"/>
  <c r="BF11" i="4" s="1"/>
  <c r="BD10" i="4"/>
  <c r="BD9" i="4"/>
  <c r="BF9" i="4" s="1"/>
  <c r="BD8" i="4"/>
  <c r="BD7" i="4"/>
  <c r="BD6" i="4"/>
  <c r="BD5" i="4"/>
  <c r="BE15" i="4"/>
  <c r="BF15" i="4" s="1"/>
  <c r="BP22" i="4"/>
  <c r="BR22" i="4" s="1"/>
  <c r="BP21" i="4"/>
  <c r="BP20" i="4"/>
  <c r="BP19" i="4"/>
  <c r="BR19" i="4" s="1"/>
  <c r="BP18" i="4"/>
  <c r="BR18" i="4" s="1"/>
  <c r="BP17" i="4"/>
  <c r="BP16" i="4"/>
  <c r="BQ20" i="4"/>
  <c r="BQ16" i="4"/>
  <c r="BQ21" i="4"/>
  <c r="BQ17" i="4"/>
  <c r="BP15" i="4"/>
  <c r="BP13" i="4"/>
  <c r="BP12" i="4"/>
  <c r="BR12" i="4" s="1"/>
  <c r="BP11" i="4"/>
  <c r="BP10" i="4"/>
  <c r="BR10" i="4" s="1"/>
  <c r="BP9" i="4"/>
  <c r="BP8" i="4"/>
  <c r="BR8" i="4" s="1"/>
  <c r="BP7" i="4"/>
  <c r="BP6" i="4"/>
  <c r="BR6" i="4" s="1"/>
  <c r="BP5" i="4"/>
  <c r="BR5" i="4" s="1"/>
  <c r="AS6" i="4"/>
  <c r="BY6" i="4"/>
  <c r="AV22" i="4"/>
  <c r="AW22" i="4" s="1"/>
  <c r="AV21" i="4"/>
  <c r="AV20" i="4"/>
  <c r="AV19" i="4"/>
  <c r="AV18" i="4"/>
  <c r="AW18" i="4" s="1"/>
  <c r="AV17" i="4"/>
  <c r="AU20" i="4"/>
  <c r="AW20" i="4" s="1"/>
  <c r="AU16" i="4"/>
  <c r="AU15" i="4"/>
  <c r="AU14" i="4"/>
  <c r="AU21" i="4"/>
  <c r="AU17" i="4"/>
  <c r="AV16" i="4"/>
  <c r="AV13" i="4"/>
  <c r="AV12" i="4"/>
  <c r="AV11" i="4"/>
  <c r="AV10" i="4"/>
  <c r="AV9" i="4"/>
  <c r="AV8" i="4"/>
  <c r="AV7" i="4"/>
  <c r="AV6" i="4"/>
  <c r="AW6" i="4" s="1"/>
  <c r="AV5" i="4"/>
  <c r="AW5" i="4" s="1"/>
  <c r="AU13" i="4"/>
  <c r="AU12" i="4"/>
  <c r="AU11" i="4"/>
  <c r="AU10" i="4"/>
  <c r="AU9" i="4"/>
  <c r="AU8" i="4"/>
  <c r="BH22" i="4"/>
  <c r="BH21" i="4"/>
  <c r="BH20" i="4"/>
  <c r="BH19" i="4"/>
  <c r="BI19" i="4" s="1"/>
  <c r="BH18" i="4"/>
  <c r="BH17" i="4"/>
  <c r="BG21" i="4"/>
  <c r="BG17" i="4"/>
  <c r="BG16" i="4"/>
  <c r="BG15" i="4"/>
  <c r="BG14" i="4"/>
  <c r="BG22" i="4"/>
  <c r="BG18" i="4"/>
  <c r="BH15" i="4"/>
  <c r="BH13" i="4"/>
  <c r="BH12" i="4"/>
  <c r="BH11" i="4"/>
  <c r="BH10" i="4"/>
  <c r="BH9" i="4"/>
  <c r="BH8" i="4"/>
  <c r="BH7" i="4"/>
  <c r="BI7" i="4" s="1"/>
  <c r="BH6" i="4"/>
  <c r="BI6" i="4" s="1"/>
  <c r="BH5" i="4"/>
  <c r="BH14" i="4"/>
  <c r="BG13" i="4"/>
  <c r="BG12" i="4"/>
  <c r="BG11" i="4"/>
  <c r="BG10" i="4"/>
  <c r="BG9" i="4"/>
  <c r="BG8" i="4"/>
  <c r="BT22" i="4"/>
  <c r="BT21" i="4"/>
  <c r="BT20" i="4"/>
  <c r="BT19" i="4"/>
  <c r="BT18" i="4"/>
  <c r="BT17" i="4"/>
  <c r="BT16" i="4"/>
  <c r="BS22" i="4"/>
  <c r="BS18" i="4"/>
  <c r="BU18" i="4" s="1"/>
  <c r="BS15" i="4"/>
  <c r="BU15" i="4" s="1"/>
  <c r="BS14" i="4"/>
  <c r="BS19" i="4"/>
  <c r="BU19" i="4" s="1"/>
  <c r="BT14" i="4"/>
  <c r="BT13" i="4"/>
  <c r="BT12" i="4"/>
  <c r="BT11" i="4"/>
  <c r="BT10" i="4"/>
  <c r="BT9" i="4"/>
  <c r="BT8" i="4"/>
  <c r="BT7" i="4"/>
  <c r="BT6" i="4"/>
  <c r="BU6" i="4" s="1"/>
  <c r="BT5" i="4"/>
  <c r="BS21" i="4"/>
  <c r="BS20" i="4"/>
  <c r="BS17" i="4"/>
  <c r="BS16" i="4"/>
  <c r="BS13" i="4"/>
  <c r="BS12" i="4"/>
  <c r="BS11" i="4"/>
  <c r="BS10" i="4"/>
  <c r="BS9" i="4"/>
  <c r="BS8" i="4"/>
  <c r="CF22" i="4"/>
  <c r="CF21" i="4"/>
  <c r="CF20" i="4"/>
  <c r="CF19" i="4"/>
  <c r="CF18" i="4"/>
  <c r="CF17" i="4"/>
  <c r="CF16" i="4"/>
  <c r="CE19" i="4"/>
  <c r="CG19" i="4" s="1"/>
  <c r="CE15" i="4"/>
  <c r="CE14" i="4"/>
  <c r="CG14" i="4" s="1"/>
  <c r="CE20" i="4"/>
  <c r="CG20" i="4" s="1"/>
  <c r="CE16" i="4"/>
  <c r="CE21" i="4"/>
  <c r="CE17" i="4"/>
  <c r="CG17" i="4" s="1"/>
  <c r="CF15" i="4"/>
  <c r="CF13" i="4"/>
  <c r="CF12" i="4"/>
  <c r="CF11" i="4"/>
  <c r="CF10" i="4"/>
  <c r="CF9" i="4"/>
  <c r="CF8" i="4"/>
  <c r="CF7" i="4"/>
  <c r="CF6" i="4"/>
  <c r="CF5" i="4"/>
  <c r="CE7" i="4"/>
  <c r="CE22" i="4"/>
  <c r="CE18" i="4"/>
  <c r="CE13" i="4"/>
  <c r="CG13" i="4" s="1"/>
  <c r="CE12" i="4"/>
  <c r="CG12" i="4" s="1"/>
  <c r="CE11" i="4"/>
  <c r="CG11" i="4" s="1"/>
  <c r="CE10" i="4"/>
  <c r="CG10" i="4" s="1"/>
  <c r="CE9" i="4"/>
  <c r="CG9" i="4" s="1"/>
  <c r="CE8" i="4"/>
  <c r="CG8" i="4" s="1"/>
  <c r="AS5" i="4"/>
  <c r="AZ5" i="4"/>
  <c r="BN5" i="4"/>
  <c r="BS5" i="4"/>
  <c r="BY5" i="4"/>
  <c r="CA5" i="4" s="1"/>
  <c r="AO6" i="4"/>
  <c r="AQ6" i="4" s="1"/>
  <c r="BE6" i="4"/>
  <c r="BL6" i="4"/>
  <c r="BZ6" i="4"/>
  <c r="CE6" i="4"/>
  <c r="CG6" i="4" s="1"/>
  <c r="AP7" i="4"/>
  <c r="AU7" i="4"/>
  <c r="BA7" i="4"/>
  <c r="BC7" i="4" s="1"/>
  <c r="BQ7" i="4"/>
  <c r="BX7" i="4"/>
  <c r="AO8" i="4"/>
  <c r="AQ8" i="4" s="1"/>
  <c r="BE8" i="4"/>
  <c r="BM8" i="4"/>
  <c r="BO8" i="4" s="1"/>
  <c r="CC8" i="4"/>
  <c r="AS9" i="4"/>
  <c r="BA9" i="4"/>
  <c r="BC9" i="4" s="1"/>
  <c r="BQ9" i="4"/>
  <c r="BY9" i="4"/>
  <c r="CA9" i="4" s="1"/>
  <c r="AO10" i="4"/>
  <c r="BE10" i="4"/>
  <c r="BM10" i="4"/>
  <c r="BO10" i="4" s="1"/>
  <c r="CC10" i="4"/>
  <c r="AS11" i="4"/>
  <c r="BA11" i="4"/>
  <c r="BC11" i="4" s="1"/>
  <c r="BQ11" i="4"/>
  <c r="BY11" i="4"/>
  <c r="AO12" i="4"/>
  <c r="AQ12" i="4" s="1"/>
  <c r="BE12" i="4"/>
  <c r="BM12" i="4"/>
  <c r="BO12" i="4" s="1"/>
  <c r="CC12" i="4"/>
  <c r="AS13" i="4"/>
  <c r="BA13" i="4"/>
  <c r="BC13" i="4" s="1"/>
  <c r="BQ13" i="4"/>
  <c r="BY13" i="4"/>
  <c r="AO14" i="4"/>
  <c r="AQ14" i="4" s="1"/>
  <c r="BA15" i="4"/>
  <c r="BQ15" i="4"/>
  <c r="AR16" i="4"/>
  <c r="BH16" i="4"/>
  <c r="CC16" i="4"/>
  <c r="BG20" i="4"/>
  <c r="CC20" i="4"/>
  <c r="AY8" i="4"/>
  <c r="BK8" i="4"/>
  <c r="BW8" i="4"/>
  <c r="CI8" i="4"/>
  <c r="AY9" i="4"/>
  <c r="BK9" i="4"/>
  <c r="BL9" i="4" s="1"/>
  <c r="BW9" i="4"/>
  <c r="BX9" i="4" s="1"/>
  <c r="CI9" i="4"/>
  <c r="CJ9" i="4" s="1"/>
  <c r="AY10" i="4"/>
  <c r="AZ10" i="4" s="1"/>
  <c r="BK10" i="4"/>
  <c r="BW10" i="4"/>
  <c r="CI10" i="4"/>
  <c r="CJ10" i="4" s="1"/>
  <c r="AY11" i="4"/>
  <c r="AZ11" i="4" s="1"/>
  <c r="BK11" i="4"/>
  <c r="BL11" i="4" s="1"/>
  <c r="BW11" i="4"/>
  <c r="BX11" i="4" s="1"/>
  <c r="CI11" i="4"/>
  <c r="CJ11" i="4" s="1"/>
  <c r="AY12" i="4"/>
  <c r="BK12" i="4"/>
  <c r="BW12" i="4"/>
  <c r="CI12" i="4"/>
  <c r="AY13" i="4"/>
  <c r="BK13" i="4"/>
  <c r="BL13" i="4" s="1"/>
  <c r="BW13" i="4"/>
  <c r="BX13" i="4" s="1"/>
  <c r="AX17" i="4"/>
  <c r="AY18" i="4"/>
  <c r="BJ18" i="4"/>
  <c r="BK19" i="4"/>
  <c r="AX20" i="4"/>
  <c r="AX21" i="4"/>
  <c r="AX22" i="4"/>
  <c r="AZ22" i="4" s="1"/>
  <c r="AY19" i="4"/>
  <c r="AX18" i="4"/>
  <c r="AY16" i="4"/>
  <c r="AY15" i="4"/>
  <c r="AY14" i="4"/>
  <c r="AY20" i="4"/>
  <c r="AX19" i="4"/>
  <c r="AX16" i="4"/>
  <c r="AX15" i="4"/>
  <c r="BK20" i="4"/>
  <c r="BJ19" i="4"/>
  <c r="BK16" i="4"/>
  <c r="BK15" i="4"/>
  <c r="BK14" i="4"/>
  <c r="BL14" i="4" s="1"/>
  <c r="BK21" i="4"/>
  <c r="BJ20" i="4"/>
  <c r="BK17" i="4"/>
  <c r="BJ16" i="4"/>
  <c r="BJ15" i="4"/>
  <c r="BW21" i="4"/>
  <c r="BV20" i="4"/>
  <c r="BW17" i="4"/>
  <c r="BV16" i="4"/>
  <c r="BW15" i="4"/>
  <c r="BW14" i="4"/>
  <c r="BW22" i="4"/>
  <c r="BV21" i="4"/>
  <c r="BW18" i="4"/>
  <c r="BV17" i="4"/>
  <c r="BV15" i="4"/>
  <c r="BV14" i="4"/>
  <c r="CI22" i="4"/>
  <c r="CH21" i="4"/>
  <c r="CJ21" i="4" s="1"/>
  <c r="CI18" i="4"/>
  <c r="CH17" i="4"/>
  <c r="CJ17" i="4" s="1"/>
  <c r="CI15" i="4"/>
  <c r="CI14" i="4"/>
  <c r="CH22" i="4"/>
  <c r="CI19" i="4"/>
  <c r="CH18" i="4"/>
  <c r="CH15" i="4"/>
  <c r="CH14" i="4"/>
  <c r="AX14" i="4"/>
  <c r="BW16" i="4"/>
  <c r="CH16" i="4"/>
  <c r="CJ16" i="4" s="1"/>
  <c r="AY17" i="4"/>
  <c r="BJ17" i="4"/>
  <c r="BK18" i="4"/>
  <c r="BV18" i="4"/>
  <c r="BW19" i="4"/>
  <c r="BX19" i="4" s="1"/>
  <c r="CH19" i="4"/>
  <c r="CJ19" i="4" s="1"/>
  <c r="BW20" i="4"/>
  <c r="CH20" i="4"/>
  <c r="CJ20" i="4" s="1"/>
  <c r="AY21" i="4"/>
  <c r="BJ21" i="4"/>
  <c r="BL21" i="4" s="1"/>
  <c r="BK22" i="4"/>
  <c r="BL22" i="4" s="1"/>
  <c r="BV22" i="4"/>
  <c r="AM22" i="3"/>
  <c r="AM21" i="3"/>
  <c r="AM20" i="3"/>
  <c r="AM19" i="3"/>
  <c r="AM18" i="3"/>
  <c r="AM17" i="3"/>
  <c r="AL21" i="3"/>
  <c r="AL16" i="3"/>
  <c r="AL15" i="3"/>
  <c r="AL14" i="3"/>
  <c r="AL20" i="3"/>
  <c r="AL19" i="3"/>
  <c r="AL17" i="3"/>
  <c r="BW22" i="3"/>
  <c r="BW21" i="3"/>
  <c r="BW20" i="3"/>
  <c r="BW19" i="3"/>
  <c r="BW18" i="3"/>
  <c r="BW17" i="3"/>
  <c r="BW16" i="3"/>
  <c r="BV20" i="3"/>
  <c r="BV16" i="3"/>
  <c r="BV15" i="3"/>
  <c r="BV14" i="3"/>
  <c r="BV19" i="3"/>
  <c r="BV22" i="3"/>
  <c r="BV18" i="3"/>
  <c r="BJ5" i="3"/>
  <c r="BV6" i="3"/>
  <c r="AX7" i="3"/>
  <c r="AX8" i="3"/>
  <c r="BJ9" i="3"/>
  <c r="AX10" i="3"/>
  <c r="AL11" i="3"/>
  <c r="AM13" i="3"/>
  <c r="AO22" i="3"/>
  <c r="AO21" i="3"/>
  <c r="AO20" i="3"/>
  <c r="AO19" i="3"/>
  <c r="AO18" i="3"/>
  <c r="AO17" i="3"/>
  <c r="AP20" i="3"/>
  <c r="AP17" i="3"/>
  <c r="AP16" i="3"/>
  <c r="AP15" i="3"/>
  <c r="AP14" i="3"/>
  <c r="AP19" i="3"/>
  <c r="AO16" i="3"/>
  <c r="AO15" i="3"/>
  <c r="AO14" i="3"/>
  <c r="AO13" i="3"/>
  <c r="AO12" i="3"/>
  <c r="AP22" i="3"/>
  <c r="AP18" i="3"/>
  <c r="BA22" i="3"/>
  <c r="BA21" i="3"/>
  <c r="BA20" i="3"/>
  <c r="BA19" i="3"/>
  <c r="BA18" i="3"/>
  <c r="BA17" i="3"/>
  <c r="BB21" i="3"/>
  <c r="BB16" i="3"/>
  <c r="BB15" i="3"/>
  <c r="BB14" i="3"/>
  <c r="BB20" i="3"/>
  <c r="BA16" i="3"/>
  <c r="BA15" i="3"/>
  <c r="BA14" i="3"/>
  <c r="BA13" i="3"/>
  <c r="BA12" i="3"/>
  <c r="BB19" i="3"/>
  <c r="BB17" i="3"/>
  <c r="BM22" i="3"/>
  <c r="BM21" i="3"/>
  <c r="BM20" i="3"/>
  <c r="BM19" i="3"/>
  <c r="BM18" i="3"/>
  <c r="BM17" i="3"/>
  <c r="BN22" i="3"/>
  <c r="BN18" i="3"/>
  <c r="BN15" i="3"/>
  <c r="BN14" i="3"/>
  <c r="BN21" i="3"/>
  <c r="BN17" i="3"/>
  <c r="BM15" i="3"/>
  <c r="BM14" i="3"/>
  <c r="BM13" i="3"/>
  <c r="BM12" i="3"/>
  <c r="BN20" i="3"/>
  <c r="BN16" i="3"/>
  <c r="BY22" i="3"/>
  <c r="BY21" i="3"/>
  <c r="BY20" i="3"/>
  <c r="BY19" i="3"/>
  <c r="BY18" i="3"/>
  <c r="BY17" i="3"/>
  <c r="BZ19" i="3"/>
  <c r="BZ15" i="3"/>
  <c r="BZ14" i="3"/>
  <c r="BZ22" i="3"/>
  <c r="BZ18" i="3"/>
  <c r="BZ16" i="3"/>
  <c r="BY15" i="3"/>
  <c r="BY14" i="3"/>
  <c r="BY13" i="3"/>
  <c r="BY12" i="3"/>
  <c r="BZ21" i="3"/>
  <c r="BZ17" i="3"/>
  <c r="BY16" i="3"/>
  <c r="AM5" i="3"/>
  <c r="AU5" i="3"/>
  <c r="AY5" i="3"/>
  <c r="BG5" i="3"/>
  <c r="BK5" i="3"/>
  <c r="BS5" i="3"/>
  <c r="BW5" i="3"/>
  <c r="CE5" i="3"/>
  <c r="AM6" i="3"/>
  <c r="AU6" i="3"/>
  <c r="AY6" i="3"/>
  <c r="BG6" i="3"/>
  <c r="BK6" i="3"/>
  <c r="BS6" i="3"/>
  <c r="BW6" i="3"/>
  <c r="CE6" i="3"/>
  <c r="AM7" i="3"/>
  <c r="AU7" i="3"/>
  <c r="AY7" i="3"/>
  <c r="BG7" i="3"/>
  <c r="BK7" i="3"/>
  <c r="BS7" i="3"/>
  <c r="BW7" i="3"/>
  <c r="CE7" i="3"/>
  <c r="AM8" i="3"/>
  <c r="AU8" i="3"/>
  <c r="AY8" i="3"/>
  <c r="BG8" i="3"/>
  <c r="BK8" i="3"/>
  <c r="BS8" i="3"/>
  <c r="BW8" i="3"/>
  <c r="CE8" i="3"/>
  <c r="AM9" i="3"/>
  <c r="AU9" i="3"/>
  <c r="AY9" i="3"/>
  <c r="BG9" i="3"/>
  <c r="BK9" i="3"/>
  <c r="BS9" i="3"/>
  <c r="BW9" i="3"/>
  <c r="CE9" i="3"/>
  <c r="AM10" i="3"/>
  <c r="AU10" i="3"/>
  <c r="AY10" i="3"/>
  <c r="BG10" i="3"/>
  <c r="BK10" i="3"/>
  <c r="BS10" i="3"/>
  <c r="BW10" i="3"/>
  <c r="CE10" i="3"/>
  <c r="AM11" i="3"/>
  <c r="AU11" i="3"/>
  <c r="AY11" i="3"/>
  <c r="BG11" i="3"/>
  <c r="BK11" i="3"/>
  <c r="BS11" i="3"/>
  <c r="BW11" i="3"/>
  <c r="AL12" i="3"/>
  <c r="BB12" i="3"/>
  <c r="BJ12" i="3"/>
  <c r="BZ12" i="3"/>
  <c r="AP13" i="3"/>
  <c r="AX13" i="3"/>
  <c r="BN13" i="3"/>
  <c r="BV13" i="3"/>
  <c r="CE13" i="3"/>
  <c r="BG14" i="3"/>
  <c r="BW14" i="3"/>
  <c r="AY15" i="3"/>
  <c r="CE15" i="3"/>
  <c r="BH16" i="3"/>
  <c r="AL18" i="3"/>
  <c r="AP21" i="3"/>
  <c r="AL22" i="3"/>
  <c r="AY22" i="3"/>
  <c r="AY21" i="3"/>
  <c r="AY20" i="3"/>
  <c r="AY19" i="3"/>
  <c r="AZ19" i="3" s="1"/>
  <c r="AY18" i="3"/>
  <c r="AY17" i="3"/>
  <c r="AX22" i="3"/>
  <c r="AX18" i="3"/>
  <c r="AX17" i="3"/>
  <c r="AX16" i="3"/>
  <c r="AX15" i="3"/>
  <c r="AX14" i="3"/>
  <c r="AX21" i="3"/>
  <c r="AX20" i="3"/>
  <c r="AX5" i="3"/>
  <c r="AZ5" i="3" s="1"/>
  <c r="AL6" i="3"/>
  <c r="AX6" i="3"/>
  <c r="BJ7" i="3"/>
  <c r="AL8" i="3"/>
  <c r="BV9" i="3"/>
  <c r="AL10" i="3"/>
  <c r="BV11" i="3"/>
  <c r="AY12" i="3"/>
  <c r="BK13" i="3"/>
  <c r="AS22" i="3"/>
  <c r="AS21" i="3"/>
  <c r="AS20" i="3"/>
  <c r="AS19" i="3"/>
  <c r="AS18" i="3"/>
  <c r="AS17" i="3"/>
  <c r="AT17" i="3" s="1"/>
  <c r="AR22" i="3"/>
  <c r="AR21" i="3"/>
  <c r="AR20" i="3"/>
  <c r="AR19" i="3"/>
  <c r="AR18" i="3"/>
  <c r="AS16" i="3"/>
  <c r="AS15" i="3"/>
  <c r="AS14" i="3"/>
  <c r="AS13" i="3"/>
  <c r="AS12" i="3"/>
  <c r="AR16" i="3"/>
  <c r="AR15" i="3"/>
  <c r="AR14" i="3"/>
  <c r="AR13" i="3"/>
  <c r="AR12" i="3"/>
  <c r="BE22" i="3"/>
  <c r="BE21" i="3"/>
  <c r="BE20" i="3"/>
  <c r="BE19" i="3"/>
  <c r="BE18" i="3"/>
  <c r="BE17" i="3"/>
  <c r="BD22" i="3"/>
  <c r="BD21" i="3"/>
  <c r="BD20" i="3"/>
  <c r="BD19" i="3"/>
  <c r="BD18" i="3"/>
  <c r="BD17" i="3"/>
  <c r="BE16" i="3"/>
  <c r="BE15" i="3"/>
  <c r="BE14" i="3"/>
  <c r="BE13" i="3"/>
  <c r="BE12" i="3"/>
  <c r="BD16" i="3"/>
  <c r="BD15" i="3"/>
  <c r="BD14" i="3"/>
  <c r="BD13" i="3"/>
  <c r="BD12" i="3"/>
  <c r="BQ22" i="3"/>
  <c r="BQ21" i="3"/>
  <c r="BQ20" i="3"/>
  <c r="BQ19" i="3"/>
  <c r="BQ18" i="3"/>
  <c r="BQ17" i="3"/>
  <c r="BP22" i="3"/>
  <c r="BP21" i="3"/>
  <c r="BP20" i="3"/>
  <c r="BP19" i="3"/>
  <c r="BP18" i="3"/>
  <c r="BP17" i="3"/>
  <c r="BQ16" i="3"/>
  <c r="BP16" i="3"/>
  <c r="BQ15" i="3"/>
  <c r="BQ14" i="3"/>
  <c r="BQ13" i="3"/>
  <c r="BQ12" i="3"/>
  <c r="BP15" i="3"/>
  <c r="BP14" i="3"/>
  <c r="BP13" i="3"/>
  <c r="BP12" i="3"/>
  <c r="CC22" i="3"/>
  <c r="CC21" i="3"/>
  <c r="CC20" i="3"/>
  <c r="CC19" i="3"/>
  <c r="CC18" i="3"/>
  <c r="CC17" i="3"/>
  <c r="CB22" i="3"/>
  <c r="CB21" i="3"/>
  <c r="CB20" i="3"/>
  <c r="CB19" i="3"/>
  <c r="CB18" i="3"/>
  <c r="CB17" i="3"/>
  <c r="CB16" i="3"/>
  <c r="CC15" i="3"/>
  <c r="CC14" i="3"/>
  <c r="CC13" i="3"/>
  <c r="CC12" i="3"/>
  <c r="CC11" i="3"/>
  <c r="CB15" i="3"/>
  <c r="CB14" i="3"/>
  <c r="CB13" i="3"/>
  <c r="CB12" i="3"/>
  <c r="CB11" i="3"/>
  <c r="AR5" i="3"/>
  <c r="AV5" i="3"/>
  <c r="BD5" i="3"/>
  <c r="BH5" i="3"/>
  <c r="BP5" i="3"/>
  <c r="BT5" i="3"/>
  <c r="CB5" i="3"/>
  <c r="CF5" i="3"/>
  <c r="AR6" i="3"/>
  <c r="AV6" i="3"/>
  <c r="BD6" i="3"/>
  <c r="BH6" i="3"/>
  <c r="BP6" i="3"/>
  <c r="BT6" i="3"/>
  <c r="CB6" i="3"/>
  <c r="CF6" i="3"/>
  <c r="AR7" i="3"/>
  <c r="AV7" i="3"/>
  <c r="BD7" i="3"/>
  <c r="BH7" i="3"/>
  <c r="BP7" i="3"/>
  <c r="BT7" i="3"/>
  <c r="CB7" i="3"/>
  <c r="CF7" i="3"/>
  <c r="AR8" i="3"/>
  <c r="AV8" i="3"/>
  <c r="BD8" i="3"/>
  <c r="BH8" i="3"/>
  <c r="BP8" i="3"/>
  <c r="BT8" i="3"/>
  <c r="CB8" i="3"/>
  <c r="CF8" i="3"/>
  <c r="AR9" i="3"/>
  <c r="AV9" i="3"/>
  <c r="BD9" i="3"/>
  <c r="BH9" i="3"/>
  <c r="BP9" i="3"/>
  <c r="BT9" i="3"/>
  <c r="CB9" i="3"/>
  <c r="CF9" i="3"/>
  <c r="AR10" i="3"/>
  <c r="AV10" i="3"/>
  <c r="BD10" i="3"/>
  <c r="BH10" i="3"/>
  <c r="BP10" i="3"/>
  <c r="BT10" i="3"/>
  <c r="CB10" i="3"/>
  <c r="CF10" i="3"/>
  <c r="AR11" i="3"/>
  <c r="AV11" i="3"/>
  <c r="BD11" i="3"/>
  <c r="BH11" i="3"/>
  <c r="BP11" i="3"/>
  <c r="BT11" i="3"/>
  <c r="BY11" i="3"/>
  <c r="AM12" i="3"/>
  <c r="AU12" i="3"/>
  <c r="BK12" i="3"/>
  <c r="BS12" i="3"/>
  <c r="AY13" i="3"/>
  <c r="BG13" i="3"/>
  <c r="BW13" i="3"/>
  <c r="AU14" i="3"/>
  <c r="BK14" i="3"/>
  <c r="AM15" i="3"/>
  <c r="BM16" i="3"/>
  <c r="BB18" i="3"/>
  <c r="BN19" i="3"/>
  <c r="BB22" i="3"/>
  <c r="BK22" i="3"/>
  <c r="BK21" i="3"/>
  <c r="BK20" i="3"/>
  <c r="BL20" i="3" s="1"/>
  <c r="BK19" i="3"/>
  <c r="BK18" i="3"/>
  <c r="BK17" i="3"/>
  <c r="BK16" i="3"/>
  <c r="BJ19" i="3"/>
  <c r="BJ15" i="3"/>
  <c r="BJ14" i="3"/>
  <c r="BJ22" i="3"/>
  <c r="BJ18" i="3"/>
  <c r="BJ16" i="3"/>
  <c r="BJ21" i="3"/>
  <c r="BJ17" i="3"/>
  <c r="AL5" i="3"/>
  <c r="AN5" i="3" s="1"/>
  <c r="BV5" i="3"/>
  <c r="BJ6" i="3"/>
  <c r="AL7" i="3"/>
  <c r="BV7" i="3"/>
  <c r="BJ8" i="3"/>
  <c r="BV8" i="3"/>
  <c r="AL9" i="3"/>
  <c r="AX9" i="3"/>
  <c r="BJ10" i="3"/>
  <c r="BV10" i="3"/>
  <c r="AX11" i="3"/>
  <c r="BJ11" i="3"/>
  <c r="BW12" i="3"/>
  <c r="AM14" i="3"/>
  <c r="BK15" i="3"/>
  <c r="AM16" i="3"/>
  <c r="AV22" i="3"/>
  <c r="AV21" i="3"/>
  <c r="AV20" i="3"/>
  <c r="AV19" i="3"/>
  <c r="AV18" i="3"/>
  <c r="AU22" i="3"/>
  <c r="AU21" i="3"/>
  <c r="AU20" i="3"/>
  <c r="AU19" i="3"/>
  <c r="AU18" i="3"/>
  <c r="AU17" i="3"/>
  <c r="AV17" i="3"/>
  <c r="AV16" i="3"/>
  <c r="AW16" i="3" s="1"/>
  <c r="AV15" i="3"/>
  <c r="AW15" i="3" s="1"/>
  <c r="AV14" i="3"/>
  <c r="AV13" i="3"/>
  <c r="AW13" i="3" s="1"/>
  <c r="AV12" i="3"/>
  <c r="BH22" i="3"/>
  <c r="BH21" i="3"/>
  <c r="BH20" i="3"/>
  <c r="BH19" i="3"/>
  <c r="BH18" i="3"/>
  <c r="BG22" i="3"/>
  <c r="BG21" i="3"/>
  <c r="BG20" i="3"/>
  <c r="BG19" i="3"/>
  <c r="BG18" i="3"/>
  <c r="BG17" i="3"/>
  <c r="BG16" i="3"/>
  <c r="BH15" i="3"/>
  <c r="BH14" i="3"/>
  <c r="BH13" i="3"/>
  <c r="BH12" i="3"/>
  <c r="BI12" i="3" s="1"/>
  <c r="BT22" i="3"/>
  <c r="BT21" i="3"/>
  <c r="BT20" i="3"/>
  <c r="BT19" i="3"/>
  <c r="BT18" i="3"/>
  <c r="BT17" i="3"/>
  <c r="BS22" i="3"/>
  <c r="BS21" i="3"/>
  <c r="BS20" i="3"/>
  <c r="BS19" i="3"/>
  <c r="BS18" i="3"/>
  <c r="BS17" i="3"/>
  <c r="BS16" i="3"/>
  <c r="BT16" i="3"/>
  <c r="BT15" i="3"/>
  <c r="BU15" i="3" s="1"/>
  <c r="BT14" i="3"/>
  <c r="BU14" i="3" s="1"/>
  <c r="BT13" i="3"/>
  <c r="BT12" i="3"/>
  <c r="CF22" i="3"/>
  <c r="CF21" i="3"/>
  <c r="CF20" i="3"/>
  <c r="CF19" i="3"/>
  <c r="CF18" i="3"/>
  <c r="CF17" i="3"/>
  <c r="CE22" i="3"/>
  <c r="CE21" i="3"/>
  <c r="CE20" i="3"/>
  <c r="CE19" i="3"/>
  <c r="CE18" i="3"/>
  <c r="CE17" i="3"/>
  <c r="CE16" i="3"/>
  <c r="CF16" i="3"/>
  <c r="CF15" i="3"/>
  <c r="CF14" i="3"/>
  <c r="CF13" i="3"/>
  <c r="CF12" i="3"/>
  <c r="CG12" i="3" s="1"/>
  <c r="CF11" i="3"/>
  <c r="CG11" i="3" s="1"/>
  <c r="AO5" i="3"/>
  <c r="AQ5" i="3" s="1"/>
  <c r="AS5" i="3"/>
  <c r="BA5" i="3"/>
  <c r="BC5" i="3" s="1"/>
  <c r="BE5" i="3"/>
  <c r="BM5" i="3"/>
  <c r="BO5" i="3" s="1"/>
  <c r="BQ5" i="3"/>
  <c r="BY5" i="3"/>
  <c r="CA5" i="3" s="1"/>
  <c r="CC5" i="3"/>
  <c r="AO6" i="3"/>
  <c r="AS6" i="3"/>
  <c r="BA6" i="3"/>
  <c r="BE6" i="3"/>
  <c r="BM6" i="3"/>
  <c r="BQ6" i="3"/>
  <c r="BY6" i="3"/>
  <c r="CC6" i="3"/>
  <c r="AO7" i="3"/>
  <c r="AS7" i="3"/>
  <c r="BA7" i="3"/>
  <c r="BE7" i="3"/>
  <c r="BM7" i="3"/>
  <c r="BQ7" i="3"/>
  <c r="BY7" i="3"/>
  <c r="CC7" i="3"/>
  <c r="AO8" i="3"/>
  <c r="AS8" i="3"/>
  <c r="BA8" i="3"/>
  <c r="BE8" i="3"/>
  <c r="BM8" i="3"/>
  <c r="BQ8" i="3"/>
  <c r="BY8" i="3"/>
  <c r="CC8" i="3"/>
  <c r="AO9" i="3"/>
  <c r="AS9" i="3"/>
  <c r="BA9" i="3"/>
  <c r="BE9" i="3"/>
  <c r="BM9" i="3"/>
  <c r="BQ9" i="3"/>
  <c r="BY9" i="3"/>
  <c r="CC9" i="3"/>
  <c r="AO10" i="3"/>
  <c r="AS10" i="3"/>
  <c r="BA10" i="3"/>
  <c r="BE10" i="3"/>
  <c r="BM10" i="3"/>
  <c r="BQ10" i="3"/>
  <c r="BY10" i="3"/>
  <c r="CC10" i="3"/>
  <c r="AO11" i="3"/>
  <c r="AS11" i="3"/>
  <c r="BA11" i="3"/>
  <c r="BE11" i="3"/>
  <c r="BM11" i="3"/>
  <c r="BQ11" i="3"/>
  <c r="BZ11" i="3"/>
  <c r="AP12" i="3"/>
  <c r="AX12" i="3"/>
  <c r="BN12" i="3"/>
  <c r="BV12" i="3"/>
  <c r="AL13" i="3"/>
  <c r="BB13" i="3"/>
  <c r="BJ13" i="3"/>
  <c r="BZ13" i="3"/>
  <c r="AY14" i="3"/>
  <c r="CE14" i="3"/>
  <c r="BG15" i="3"/>
  <c r="BW15" i="3"/>
  <c r="AY16" i="3"/>
  <c r="BV17" i="3"/>
  <c r="BZ20" i="3"/>
  <c r="BV21" i="3"/>
  <c r="BL10" i="4" l="1"/>
  <c r="AW19" i="4"/>
  <c r="BF5" i="4"/>
  <c r="BF13" i="4"/>
  <c r="CA9" i="5"/>
  <c r="BC9" i="5"/>
  <c r="CA5" i="5"/>
  <c r="BX7" i="5"/>
  <c r="BX5" i="5"/>
  <c r="BU6" i="6"/>
  <c r="CD13" i="6"/>
  <c r="AZ13" i="4"/>
  <c r="AZ12" i="4"/>
  <c r="AZ9" i="4"/>
  <c r="BI5" i="4"/>
  <c r="CA21" i="4"/>
  <c r="CD14" i="4"/>
  <c r="BL13" i="5"/>
  <c r="BO10" i="5"/>
  <c r="BU15" i="6"/>
  <c r="AT7" i="6"/>
  <c r="CJ12" i="4"/>
  <c r="CJ8" i="4"/>
  <c r="CA13" i="4"/>
  <c r="CA11" i="4"/>
  <c r="BU7" i="4"/>
  <c r="AT10" i="4"/>
  <c r="CD7" i="4"/>
  <c r="BO9" i="5"/>
  <c r="CJ5" i="5"/>
  <c r="CD12" i="6"/>
  <c r="BR12" i="6"/>
  <c r="BU8" i="6"/>
  <c r="BL7" i="4"/>
  <c r="BL5" i="4"/>
  <c r="BI12" i="6"/>
  <c r="BI8" i="6"/>
  <c r="CG10" i="6"/>
  <c r="CG9" i="6"/>
  <c r="BX14" i="5"/>
  <c r="CJ8" i="5"/>
  <c r="AZ8" i="4"/>
  <c r="BX12" i="4"/>
  <c r="BX8" i="4"/>
  <c r="BU13" i="3"/>
  <c r="BO16" i="4"/>
  <c r="CA17" i="5"/>
  <c r="BF8" i="6"/>
  <c r="CG5" i="4"/>
  <c r="AW10" i="6"/>
  <c r="BX10" i="4"/>
  <c r="CD7" i="6"/>
  <c r="CJ7" i="5"/>
  <c r="BR7" i="6"/>
  <c r="BR14" i="3"/>
  <c r="BC14" i="3"/>
  <c r="AQ16" i="3"/>
  <c r="AN19" i="3"/>
  <c r="CG14" i="3"/>
  <c r="BO11" i="3"/>
  <c r="AZ15" i="3"/>
  <c r="BI18" i="4"/>
  <c r="AQ11" i="3"/>
  <c r="BO10" i="3"/>
  <c r="AQ10" i="3"/>
  <c r="BO9" i="3"/>
  <c r="AQ9" i="3"/>
  <c r="BO8" i="3"/>
  <c r="AQ8" i="3"/>
  <c r="BO7" i="3"/>
  <c r="AQ7" i="3"/>
  <c r="BO6" i="3"/>
  <c r="AQ6" i="3"/>
  <c r="BR13" i="3"/>
  <c r="AN22" i="3"/>
  <c r="BO15" i="3"/>
  <c r="BX19" i="3"/>
  <c r="BX12" i="3"/>
  <c r="BC11" i="3"/>
  <c r="CA10" i="3"/>
  <c r="BC10" i="3"/>
  <c r="CA9" i="3"/>
  <c r="BC9" i="3"/>
  <c r="CA8" i="3"/>
  <c r="BC8" i="3"/>
  <c r="CA7" i="3"/>
  <c r="BC7" i="3"/>
  <c r="CA6" i="3"/>
  <c r="BC6" i="3"/>
  <c r="CD16" i="3"/>
  <c r="BR15" i="3"/>
  <c r="AN20" i="3"/>
  <c r="BI17" i="3"/>
  <c r="BL11" i="3"/>
  <c r="BL19" i="3"/>
  <c r="BR12" i="3"/>
  <c r="AN10" i="3"/>
  <c r="BO14" i="3"/>
  <c r="BC16" i="3"/>
  <c r="AQ14" i="3"/>
  <c r="BX22" i="3"/>
  <c r="BC15" i="3"/>
  <c r="BO18" i="4"/>
  <c r="N18" i="1"/>
  <c r="N12" i="1"/>
  <c r="N8" i="1"/>
  <c r="N2" i="1"/>
  <c r="N20" i="1"/>
  <c r="N24" i="1"/>
  <c r="N16" i="1"/>
  <c r="N4" i="1"/>
  <c r="N22" i="1"/>
  <c r="N10" i="1"/>
  <c r="N6" i="1"/>
  <c r="N14" i="1"/>
  <c r="BX5" i="4"/>
  <c r="BL9" i="5"/>
  <c r="AQ10" i="4"/>
  <c r="CG5" i="6"/>
  <c r="CG14" i="6"/>
  <c r="CG6" i="6"/>
  <c r="BC17" i="6"/>
  <c r="BO14" i="6"/>
  <c r="BL12" i="4"/>
  <c r="BL8" i="4"/>
  <c r="CA6" i="5"/>
  <c r="BC6" i="5"/>
  <c r="BF5" i="6"/>
  <c r="AQ20" i="6"/>
  <c r="AT6" i="6"/>
  <c r="CG15" i="6"/>
  <c r="CJ9" i="5"/>
  <c r="BO13" i="6"/>
  <c r="BF15" i="6"/>
  <c r="BC21" i="6"/>
  <c r="BR9" i="6"/>
  <c r="BL21" i="3"/>
  <c r="AQ15" i="3"/>
  <c r="BI6" i="6"/>
  <c r="AZ7" i="4"/>
  <c r="AW5" i="6"/>
  <c r="BX6" i="4"/>
  <c r="BX17" i="3"/>
  <c r="CG17" i="3"/>
  <c r="AN9" i="3"/>
  <c r="AN7" i="3"/>
  <c r="AN6" i="3"/>
  <c r="BO22" i="3"/>
  <c r="AQ17" i="3"/>
  <c r="BF17" i="5"/>
  <c r="CJ7" i="4"/>
  <c r="BO22" i="4"/>
  <c r="CA15" i="6"/>
  <c r="BX20" i="6"/>
  <c r="AZ17" i="6"/>
  <c r="CA16" i="4"/>
  <c r="BX16" i="6"/>
  <c r="CA11" i="6"/>
  <c r="CA5" i="6"/>
  <c r="BO6" i="6"/>
  <c r="BL20" i="6"/>
  <c r="AQ10" i="6"/>
  <c r="CA20" i="4"/>
  <c r="CD15" i="4"/>
  <c r="BO11" i="5"/>
  <c r="BC5" i="6"/>
  <c r="BC14" i="6"/>
  <c r="BC20" i="6"/>
  <c r="BO10" i="6"/>
  <c r="CA7" i="6"/>
  <c r="BX10" i="6"/>
  <c r="AZ21" i="6"/>
  <c r="CA13" i="6"/>
  <c r="CA19" i="6"/>
  <c r="BU10" i="6"/>
  <c r="CJ5" i="4"/>
  <c r="AT10" i="6"/>
  <c r="CD17" i="3"/>
  <c r="CD21" i="3"/>
  <c r="BR19" i="3"/>
  <c r="BF17" i="3"/>
  <c r="BF21" i="3"/>
  <c r="AT20" i="3"/>
  <c r="BU11" i="4"/>
  <c r="BI21" i="4"/>
  <c r="AW9" i="4"/>
  <c r="AW13" i="4"/>
  <c r="AW21" i="4"/>
  <c r="CA14" i="4"/>
  <c r="AQ19" i="4"/>
  <c r="BC13" i="5"/>
  <c r="BO8" i="6"/>
  <c r="AW14" i="4"/>
  <c r="BR11" i="5"/>
  <c r="BR19" i="5"/>
  <c r="BL20" i="5"/>
  <c r="AZ19" i="5"/>
  <c r="CG11" i="5"/>
  <c r="CG19" i="5"/>
  <c r="BI20" i="3"/>
  <c r="AW19" i="3"/>
  <c r="AZ21" i="4"/>
  <c r="BF6" i="4"/>
  <c r="CA21" i="5"/>
  <c r="AW17" i="3"/>
  <c r="AQ9" i="4"/>
  <c r="CJ20" i="5"/>
  <c r="BI9" i="5"/>
  <c r="CG8" i="5"/>
  <c r="BI8" i="5"/>
  <c r="CG7" i="5"/>
  <c r="BI7" i="5"/>
  <c r="CG6" i="5"/>
  <c r="BI6" i="5"/>
  <c r="CG5" i="5"/>
  <c r="BI5" i="5"/>
  <c r="BU11" i="5"/>
  <c r="BU20" i="5"/>
  <c r="BU18" i="5"/>
  <c r="BU17" i="5"/>
  <c r="BI10" i="5"/>
  <c r="BI14" i="5"/>
  <c r="AW13" i="5"/>
  <c r="AW20" i="5"/>
  <c r="BF15" i="5"/>
  <c r="BF19" i="5"/>
  <c r="CG16" i="6"/>
  <c r="CG20" i="6"/>
  <c r="BU19" i="6"/>
  <c r="BI15" i="6"/>
  <c r="BI18" i="6"/>
  <c r="BI22" i="6"/>
  <c r="AW19" i="6"/>
  <c r="CG13" i="6"/>
  <c r="BU12" i="6"/>
  <c r="CJ6" i="4"/>
  <c r="CD16" i="6"/>
  <c r="AN13" i="3"/>
  <c r="CG18" i="3"/>
  <c r="CG22" i="3"/>
  <c r="BU20" i="3"/>
  <c r="BI19" i="3"/>
  <c r="AW18" i="3"/>
  <c r="AW22" i="3"/>
  <c r="CA14" i="3"/>
  <c r="CA21" i="3"/>
  <c r="BX20" i="3"/>
  <c r="BF7" i="4"/>
  <c r="BX13" i="5"/>
  <c r="BX11" i="5"/>
  <c r="CA20" i="5"/>
  <c r="BO20" i="5"/>
  <c r="BO14" i="5"/>
  <c r="BO21" i="5"/>
  <c r="BC11" i="5"/>
  <c r="AQ12" i="5"/>
  <c r="BR14" i="5"/>
  <c r="BR17" i="5"/>
  <c r="AT10" i="5"/>
  <c r="BL12" i="5"/>
  <c r="AZ18" i="5"/>
  <c r="AZ22" i="5"/>
  <c r="BI13" i="5"/>
  <c r="AW12" i="5"/>
  <c r="CG19" i="6"/>
  <c r="BU18" i="6"/>
  <c r="BU22" i="6"/>
  <c r="AQ14" i="6"/>
  <c r="AQ15" i="6"/>
  <c r="BO9" i="6"/>
  <c r="BR8" i="6"/>
  <c r="BR13" i="6"/>
  <c r="BR16" i="6"/>
  <c r="BR20" i="6"/>
  <c r="BF13" i="6"/>
  <c r="BF12" i="6"/>
  <c r="BF17" i="6"/>
  <c r="BF21" i="6"/>
  <c r="AT16" i="6"/>
  <c r="AT22" i="6"/>
  <c r="BO22" i="6"/>
  <c r="CJ6" i="6"/>
  <c r="CJ20" i="6"/>
  <c r="BX5" i="6"/>
  <c r="BX9" i="6"/>
  <c r="BX13" i="6"/>
  <c r="BL17" i="6"/>
  <c r="BL14" i="6"/>
  <c r="AZ6" i="6"/>
  <c r="AZ22" i="6"/>
  <c r="AZ10" i="6"/>
  <c r="CA12" i="6"/>
  <c r="CA22" i="6"/>
  <c r="BC10" i="4"/>
  <c r="CA22" i="4"/>
  <c r="BI17" i="5"/>
  <c r="AW19" i="5"/>
  <c r="BF10" i="6"/>
  <c r="BI17" i="6"/>
  <c r="BI21" i="6"/>
  <c r="AW18" i="6"/>
  <c r="AW22" i="6"/>
  <c r="BR10" i="6"/>
  <c r="BX21" i="6"/>
  <c r="BI13" i="3"/>
  <c r="CD14" i="3"/>
  <c r="BR16" i="3"/>
  <c r="BF14" i="3"/>
  <c r="AT12" i="3"/>
  <c r="AT16" i="3"/>
  <c r="BO21" i="3"/>
  <c r="BX18" i="3"/>
  <c r="AN21" i="3"/>
  <c r="BC15" i="4"/>
  <c r="CA15" i="4"/>
  <c r="BO21" i="4"/>
  <c r="CG12" i="5"/>
  <c r="BU12" i="5"/>
  <c r="BI19" i="5"/>
  <c r="CD17" i="5"/>
  <c r="BF13" i="5"/>
  <c r="CJ17" i="6"/>
  <c r="AW14" i="6"/>
  <c r="BC11" i="6"/>
  <c r="BC22" i="6"/>
  <c r="AQ21" i="6"/>
  <c r="AT13" i="6"/>
  <c r="CJ21" i="6"/>
  <c r="AZ18" i="6"/>
  <c r="AZ18" i="3"/>
  <c r="CA16" i="3"/>
  <c r="BU16" i="3"/>
  <c r="BX15" i="3"/>
  <c r="CD21" i="5"/>
  <c r="BF11" i="5"/>
  <c r="BC12" i="6"/>
  <c r="BF7" i="6"/>
  <c r="AT5" i="6"/>
  <c r="CJ14" i="6"/>
  <c r="BX19" i="6"/>
  <c r="BL10" i="6"/>
  <c r="BU16" i="4"/>
  <c r="BI22" i="4"/>
  <c r="AW16" i="4"/>
  <c r="BR20" i="4"/>
  <c r="BF20" i="4"/>
  <c r="CA12" i="4"/>
  <c r="CA19" i="4"/>
  <c r="BC16" i="4"/>
  <c r="AZ11" i="5"/>
  <c r="CG19" i="3"/>
  <c r="BU17" i="3"/>
  <c r="BU21" i="3"/>
  <c r="BI16" i="3"/>
  <c r="BL6" i="3"/>
  <c r="BL14" i="3"/>
  <c r="CD19" i="3"/>
  <c r="BR17" i="3"/>
  <c r="BR21" i="3"/>
  <c r="AT18" i="3"/>
  <c r="AT22" i="3"/>
  <c r="AN8" i="3"/>
  <c r="AZ22" i="3"/>
  <c r="BO12" i="3"/>
  <c r="BO19" i="3"/>
  <c r="BC21" i="3"/>
  <c r="AQ18" i="3"/>
  <c r="AQ22" i="3"/>
  <c r="AN17" i="3"/>
  <c r="BL17" i="4"/>
  <c r="AZ14" i="4"/>
  <c r="BX14" i="4"/>
  <c r="BX21" i="4"/>
  <c r="BX16" i="4"/>
  <c r="BL15" i="4"/>
  <c r="BL19" i="4"/>
  <c r="AZ19" i="4"/>
  <c r="AW7" i="4"/>
  <c r="BU5" i="4"/>
  <c r="CG7" i="4"/>
  <c r="CG21" i="4"/>
  <c r="CG15" i="4"/>
  <c r="BU17" i="4"/>
  <c r="BI11" i="4"/>
  <c r="BI14" i="4"/>
  <c r="BR17" i="4"/>
  <c r="BF10" i="4"/>
  <c r="AT5" i="4"/>
  <c r="AT19" i="4"/>
  <c r="CA8" i="4"/>
  <c r="CD18" i="4"/>
  <c r="CD22" i="4"/>
  <c r="BC12" i="4"/>
  <c r="BO14" i="4"/>
  <c r="BC19" i="4"/>
  <c r="BC22" i="4"/>
  <c r="AQ21" i="4"/>
  <c r="BL10" i="5"/>
  <c r="BX12" i="5"/>
  <c r="CD19" i="5"/>
  <c r="CD12" i="5"/>
  <c r="CD16" i="5"/>
  <c r="BF16" i="5"/>
  <c r="CG17" i="6"/>
  <c r="CG21" i="6"/>
  <c r="BU16" i="6"/>
  <c r="BU20" i="6"/>
  <c r="AW13" i="6"/>
  <c r="AQ12" i="6"/>
  <c r="BL13" i="3"/>
  <c r="BL10" i="3"/>
  <c r="BL8" i="3"/>
  <c r="BX5" i="3"/>
  <c r="BL16" i="3"/>
  <c r="BL15" i="3"/>
  <c r="BO16" i="3"/>
  <c r="CD13" i="3"/>
  <c r="CD20" i="3"/>
  <c r="BR18" i="3"/>
  <c r="BR22" i="3"/>
  <c r="BF13" i="3"/>
  <c r="BF20" i="3"/>
  <c r="AT15" i="3"/>
  <c r="AT19" i="3"/>
  <c r="BL7" i="3"/>
  <c r="AN18" i="3"/>
  <c r="CA15" i="3"/>
  <c r="CJ14" i="4"/>
  <c r="CJ22" i="4"/>
  <c r="BX15" i="4"/>
  <c r="BL16" i="4"/>
  <c r="AT16" i="4"/>
  <c r="CG16" i="4"/>
  <c r="BU8" i="4"/>
  <c r="BU12" i="4"/>
  <c r="BU20" i="4"/>
  <c r="BI8" i="4"/>
  <c r="BI12" i="4"/>
  <c r="AW10" i="4"/>
  <c r="BR9" i="4"/>
  <c r="BR13" i="4"/>
  <c r="BF16" i="4"/>
  <c r="BF18" i="4"/>
  <c r="BO6" i="4"/>
  <c r="BO15" i="4"/>
  <c r="AZ14" i="5"/>
  <c r="AZ12" i="5"/>
  <c r="CA16" i="5"/>
  <c r="BO19" i="5"/>
  <c r="BO17" i="5"/>
  <c r="BC22" i="5"/>
  <c r="BC21" i="5"/>
  <c r="AQ11" i="5"/>
  <c r="AQ22" i="5"/>
  <c r="AQ21" i="5"/>
  <c r="AQ19" i="5"/>
  <c r="BR18" i="5"/>
  <c r="BR13" i="5"/>
  <c r="AT13" i="5"/>
  <c r="AT17" i="5"/>
  <c r="CJ22" i="5"/>
  <c r="BX15" i="5"/>
  <c r="BX18" i="5"/>
  <c r="BX22" i="5"/>
  <c r="BL22" i="5"/>
  <c r="AZ17" i="5"/>
  <c r="AZ21" i="5"/>
  <c r="CG13" i="5"/>
  <c r="BU13" i="5"/>
  <c r="BU22" i="5"/>
  <c r="CD13" i="5"/>
  <c r="BF14" i="5"/>
  <c r="BF21" i="5"/>
  <c r="BO17" i="6"/>
  <c r="AQ8" i="6"/>
  <c r="BI19" i="6"/>
  <c r="AW20" i="6"/>
  <c r="BO5" i="6"/>
  <c r="CA18" i="6"/>
  <c r="BF14" i="6"/>
  <c r="BR14" i="6"/>
  <c r="CA9" i="6"/>
  <c r="BO12" i="6"/>
  <c r="BO19" i="6"/>
  <c r="CJ19" i="6"/>
  <c r="BL19" i="6"/>
  <c r="CD8" i="6"/>
  <c r="BR5" i="6"/>
  <c r="CJ10" i="6"/>
  <c r="AZ14" i="6"/>
  <c r="CD20" i="6"/>
  <c r="BX22" i="6"/>
  <c r="CA14" i="6"/>
  <c r="AQ6" i="6"/>
  <c r="CG18" i="6"/>
  <c r="CG22" i="6"/>
  <c r="BU17" i="6"/>
  <c r="BU21" i="6"/>
  <c r="AQ9" i="6"/>
  <c r="BF6" i="6"/>
  <c r="BU5" i="6"/>
  <c r="BR21" i="6"/>
  <c r="BF18" i="6"/>
  <c r="AT15" i="6"/>
  <c r="AT19" i="6"/>
  <c r="AQ16" i="6"/>
  <c r="BO11" i="6"/>
  <c r="BO20" i="6"/>
  <c r="CJ7" i="6"/>
  <c r="CJ11" i="6"/>
  <c r="CJ15" i="6"/>
  <c r="CJ22" i="6"/>
  <c r="BX6" i="6"/>
  <c r="BX14" i="6"/>
  <c r="BL6" i="6"/>
  <c r="BL7" i="6"/>
  <c r="BL11" i="6"/>
  <c r="BL15" i="6"/>
  <c r="BL22" i="6"/>
  <c r="AZ7" i="6"/>
  <c r="AZ11" i="6"/>
  <c r="AZ15" i="6"/>
  <c r="CA17" i="6"/>
  <c r="CA21" i="6"/>
  <c r="CD17" i="6"/>
  <c r="CD21" i="6"/>
  <c r="CD15" i="6"/>
  <c r="CA10" i="6"/>
  <c r="BI11" i="6"/>
  <c r="BI20" i="6"/>
  <c r="AW17" i="6"/>
  <c r="AW21" i="6"/>
  <c r="BC13" i="6"/>
  <c r="BC18" i="6"/>
  <c r="AQ13" i="6"/>
  <c r="AT9" i="6"/>
  <c r="BC8" i="6"/>
  <c r="AQ7" i="6"/>
  <c r="BR18" i="6"/>
  <c r="BR22" i="6"/>
  <c r="BF16" i="6"/>
  <c r="AT12" i="6"/>
  <c r="AT20" i="6"/>
  <c r="CA6" i="6"/>
  <c r="BO15" i="6"/>
  <c r="CJ12" i="6"/>
  <c r="BX11" i="6"/>
  <c r="BX15" i="6"/>
  <c r="BL8" i="6"/>
  <c r="BL12" i="6"/>
  <c r="AZ8" i="6"/>
  <c r="AZ12" i="6"/>
  <c r="AZ16" i="6"/>
  <c r="BC7" i="6"/>
  <c r="CA20" i="6"/>
  <c r="CD11" i="6"/>
  <c r="BO7" i="6"/>
  <c r="BL5" i="6"/>
  <c r="BC9" i="6"/>
  <c r="CG8" i="6"/>
  <c r="BU7" i="6"/>
  <c r="BC10" i="6"/>
  <c r="AQ17" i="6"/>
  <c r="AT14" i="6"/>
  <c r="AQ11" i="6"/>
  <c r="AW8" i="6"/>
  <c r="BR19" i="6"/>
  <c r="BF20" i="6"/>
  <c r="AT11" i="6"/>
  <c r="AT17" i="6"/>
  <c r="AT21" i="6"/>
  <c r="BO18" i="6"/>
  <c r="CJ5" i="6"/>
  <c r="CJ9" i="6"/>
  <c r="CJ13" i="6"/>
  <c r="CJ18" i="6"/>
  <c r="BX8" i="6"/>
  <c r="BX12" i="6"/>
  <c r="BL9" i="6"/>
  <c r="BL13" i="6"/>
  <c r="BL18" i="6"/>
  <c r="AZ5" i="6"/>
  <c r="AZ9" i="6"/>
  <c r="AZ13" i="6"/>
  <c r="CD9" i="5"/>
  <c r="BF9" i="5"/>
  <c r="CD8" i="5"/>
  <c r="BF8" i="5"/>
  <c r="CD7" i="5"/>
  <c r="BF7" i="5"/>
  <c r="CD6" i="5"/>
  <c r="BF6" i="5"/>
  <c r="CD5" i="5"/>
  <c r="BF5" i="5"/>
  <c r="CJ18" i="5"/>
  <c r="BL18" i="5"/>
  <c r="BI15" i="5"/>
  <c r="CA10" i="5"/>
  <c r="CA22" i="5"/>
  <c r="AT14" i="5"/>
  <c r="BC10" i="5"/>
  <c r="CJ19" i="5"/>
  <c r="BX19" i="5"/>
  <c r="BL15" i="5"/>
  <c r="BL19" i="5"/>
  <c r="AZ15" i="5"/>
  <c r="BX10" i="5"/>
  <c r="CG9" i="5"/>
  <c r="BI11" i="5"/>
  <c r="BI16" i="5"/>
  <c r="AW10" i="5"/>
  <c r="AW14" i="5"/>
  <c r="BF10" i="5"/>
  <c r="BF20" i="5"/>
  <c r="BF18" i="5"/>
  <c r="BR22" i="5"/>
  <c r="BO18" i="5"/>
  <c r="AQ13" i="5"/>
  <c r="BR15" i="5"/>
  <c r="AT11" i="5"/>
  <c r="AT21" i="5"/>
  <c r="CJ11" i="5"/>
  <c r="BR9" i="5"/>
  <c r="AT9" i="5"/>
  <c r="BR8" i="5"/>
  <c r="AT8" i="5"/>
  <c r="BR7" i="5"/>
  <c r="AT7" i="5"/>
  <c r="BR6" i="5"/>
  <c r="AT6" i="5"/>
  <c r="BR5" i="5"/>
  <c r="AT5" i="5"/>
  <c r="CJ16" i="5"/>
  <c r="BX16" i="5"/>
  <c r="BX20" i="5"/>
  <c r="BL16" i="5"/>
  <c r="AZ16" i="5"/>
  <c r="AW9" i="5"/>
  <c r="BU8" i="5"/>
  <c r="AW8" i="5"/>
  <c r="BU7" i="5"/>
  <c r="AW7" i="5"/>
  <c r="BU6" i="5"/>
  <c r="AW6" i="5"/>
  <c r="BU5" i="5"/>
  <c r="AW5" i="5"/>
  <c r="CG14" i="5"/>
  <c r="CG22" i="5"/>
  <c r="BU19" i="5"/>
  <c r="BU21" i="5"/>
  <c r="BI12" i="5"/>
  <c r="BI21" i="5"/>
  <c r="AW11" i="5"/>
  <c r="AW15" i="5"/>
  <c r="CD10" i="5"/>
  <c r="CD20" i="5"/>
  <c r="CA12" i="5"/>
  <c r="CA15" i="5"/>
  <c r="CA19" i="5"/>
  <c r="BO12" i="5"/>
  <c r="BO15" i="5"/>
  <c r="BO22" i="5"/>
  <c r="BC17" i="5"/>
  <c r="AQ14" i="5"/>
  <c r="AQ17" i="5"/>
  <c r="AQ20" i="5"/>
  <c r="BR12" i="5"/>
  <c r="BR21" i="5"/>
  <c r="AT12" i="5"/>
  <c r="AT19" i="5"/>
  <c r="CJ17" i="5"/>
  <c r="CJ21" i="5"/>
  <c r="BX17" i="5"/>
  <c r="BX21" i="5"/>
  <c r="BL17" i="5"/>
  <c r="BL21" i="5"/>
  <c r="AZ20" i="5"/>
  <c r="AZ10" i="5"/>
  <c r="BU9" i="5"/>
  <c r="CG10" i="5"/>
  <c r="CG17" i="5"/>
  <c r="CG15" i="5"/>
  <c r="BU10" i="5"/>
  <c r="BU14" i="5"/>
  <c r="BU15" i="5"/>
  <c r="BI20" i="5"/>
  <c r="AW18" i="5"/>
  <c r="AW16" i="5"/>
  <c r="CD15" i="5"/>
  <c r="CD11" i="5"/>
  <c r="BF12" i="5"/>
  <c r="BF22" i="5"/>
  <c r="AT9" i="4"/>
  <c r="AT13" i="4"/>
  <c r="CD5" i="4"/>
  <c r="AZ20" i="4"/>
  <c r="BU22" i="4"/>
  <c r="BI15" i="4"/>
  <c r="BO5" i="4"/>
  <c r="CD10" i="4"/>
  <c r="BO9" i="4"/>
  <c r="BO19" i="4"/>
  <c r="BC20" i="4"/>
  <c r="BX22" i="4"/>
  <c r="BX18" i="4"/>
  <c r="CJ15" i="4"/>
  <c r="BX17" i="4"/>
  <c r="BX20" i="4"/>
  <c r="AZ15" i="4"/>
  <c r="BI20" i="4"/>
  <c r="CG18" i="4"/>
  <c r="BU9" i="4"/>
  <c r="BU13" i="4"/>
  <c r="BU21" i="4"/>
  <c r="BU14" i="4"/>
  <c r="BI9" i="4"/>
  <c r="BI13" i="4"/>
  <c r="BI16" i="4"/>
  <c r="AW11" i="4"/>
  <c r="AW15" i="4"/>
  <c r="BR15" i="4"/>
  <c r="BF8" i="4"/>
  <c r="BF12" i="4"/>
  <c r="BF19" i="4"/>
  <c r="AT14" i="4"/>
  <c r="AT11" i="4"/>
  <c r="AT17" i="4"/>
  <c r="BO11" i="4"/>
  <c r="AQ7" i="4"/>
  <c r="CD16" i="4"/>
  <c r="CD20" i="4"/>
  <c r="BO13" i="4"/>
  <c r="AQ11" i="4"/>
  <c r="BC8" i="4"/>
  <c r="BC5" i="4"/>
  <c r="CA18" i="4"/>
  <c r="BC18" i="4"/>
  <c r="AQ20" i="4"/>
  <c r="BR21" i="4"/>
  <c r="AZ18" i="4"/>
  <c r="AZ17" i="4"/>
  <c r="AT6" i="4"/>
  <c r="CJ18" i="4"/>
  <c r="BL20" i="4"/>
  <c r="AZ16" i="4"/>
  <c r="BL18" i="4"/>
  <c r="CG22" i="4"/>
  <c r="BU10" i="4"/>
  <c r="BI10" i="4"/>
  <c r="BI17" i="4"/>
  <c r="AW8" i="4"/>
  <c r="AW12" i="4"/>
  <c r="AW17" i="4"/>
  <c r="CA6" i="4"/>
  <c r="BR7" i="4"/>
  <c r="BR11" i="4"/>
  <c r="BR16" i="4"/>
  <c r="AT18" i="4"/>
  <c r="AT22" i="4"/>
  <c r="AQ16" i="4"/>
  <c r="CD8" i="4"/>
  <c r="CD12" i="4"/>
  <c r="CD17" i="4"/>
  <c r="CD21" i="4"/>
  <c r="AQ13" i="4"/>
  <c r="CA10" i="4"/>
  <c r="CA7" i="4"/>
  <c r="BO17" i="4"/>
  <c r="AQ17" i="4"/>
  <c r="BC17" i="3"/>
  <c r="AQ12" i="3"/>
  <c r="AZ8" i="3"/>
  <c r="AZ9" i="3"/>
  <c r="BX7" i="3"/>
  <c r="BL18" i="3"/>
  <c r="AW12" i="3"/>
  <c r="BR11" i="3"/>
  <c r="AT11" i="3"/>
  <c r="BR10" i="3"/>
  <c r="AT10" i="3"/>
  <c r="BR9" i="3"/>
  <c r="AT9" i="3"/>
  <c r="BR8" i="3"/>
  <c r="AT8" i="3"/>
  <c r="BR7" i="3"/>
  <c r="AT7" i="3"/>
  <c r="BR6" i="3"/>
  <c r="AT6" i="3"/>
  <c r="BR5" i="3"/>
  <c r="AT5" i="3"/>
  <c r="BX11" i="3"/>
  <c r="AZ20" i="3"/>
  <c r="AZ16" i="3"/>
  <c r="BL12" i="3"/>
  <c r="BU11" i="3"/>
  <c r="AW11" i="3"/>
  <c r="BU10" i="3"/>
  <c r="AW10" i="3"/>
  <c r="BU9" i="3"/>
  <c r="AW9" i="3"/>
  <c r="BU8" i="3"/>
  <c r="AW8" i="3"/>
  <c r="BU7" i="3"/>
  <c r="AW7" i="3"/>
  <c r="BU6" i="3"/>
  <c r="AW6" i="3"/>
  <c r="BU5" i="3"/>
  <c r="AW5" i="3"/>
  <c r="CA18" i="3"/>
  <c r="CA22" i="3"/>
  <c r="BO13" i="3"/>
  <c r="BO20" i="3"/>
  <c r="BC18" i="3"/>
  <c r="BC22" i="3"/>
  <c r="AQ13" i="3"/>
  <c r="AQ19" i="3"/>
  <c r="AN11" i="3"/>
  <c r="AZ7" i="3"/>
  <c r="BX16" i="3"/>
  <c r="AN14" i="3"/>
  <c r="BX13" i="3"/>
  <c r="CA17" i="3"/>
  <c r="BX21" i="3"/>
  <c r="BI15" i="3"/>
  <c r="CG16" i="3"/>
  <c r="CG20" i="3"/>
  <c r="BU18" i="3"/>
  <c r="BU22" i="3"/>
  <c r="BI21" i="3"/>
  <c r="AW20" i="3"/>
  <c r="AZ11" i="3"/>
  <c r="BL17" i="3"/>
  <c r="BL22" i="3"/>
  <c r="CD11" i="3"/>
  <c r="CD15" i="3"/>
  <c r="CD18" i="3"/>
  <c r="CD22" i="3"/>
  <c r="BR20" i="3"/>
  <c r="BF15" i="3"/>
  <c r="BF18" i="3"/>
  <c r="BF22" i="3"/>
  <c r="AT13" i="3"/>
  <c r="AT21" i="3"/>
  <c r="AZ6" i="3"/>
  <c r="AZ21" i="3"/>
  <c r="AZ17" i="3"/>
  <c r="BI14" i="3"/>
  <c r="AZ13" i="3"/>
  <c r="CA12" i="3"/>
  <c r="CA19" i="3"/>
  <c r="BO17" i="3"/>
  <c r="BC12" i="3"/>
  <c r="BC19" i="3"/>
  <c r="AQ20" i="3"/>
  <c r="AZ10" i="3"/>
  <c r="BX6" i="3"/>
  <c r="AN15" i="3"/>
  <c r="AZ12" i="3"/>
  <c r="CG21" i="3"/>
  <c r="BU19" i="3"/>
  <c r="BI18" i="3"/>
  <c r="BI22" i="3"/>
  <c r="AW21" i="3"/>
  <c r="BX10" i="3"/>
  <c r="BX8" i="3"/>
  <c r="AW14" i="3"/>
  <c r="BU12" i="3"/>
  <c r="CA11" i="3"/>
  <c r="BF11" i="3"/>
  <c r="CD10" i="3"/>
  <c r="BF10" i="3"/>
  <c r="CD9" i="3"/>
  <c r="BF9" i="3"/>
  <c r="CD8" i="3"/>
  <c r="BF8" i="3"/>
  <c r="CD7" i="3"/>
  <c r="BF7" i="3"/>
  <c r="CD6" i="3"/>
  <c r="BF6" i="3"/>
  <c r="CD5" i="3"/>
  <c r="BF5" i="3"/>
  <c r="CD12" i="3"/>
  <c r="BF12" i="3"/>
  <c r="BF16" i="3"/>
  <c r="BF19" i="3"/>
  <c r="AT14" i="3"/>
  <c r="BX9" i="3"/>
  <c r="AZ14" i="3"/>
  <c r="CG15" i="3"/>
  <c r="CG13" i="3"/>
  <c r="AN12" i="3"/>
  <c r="BI11" i="3"/>
  <c r="CG10" i="3"/>
  <c r="BI10" i="3"/>
  <c r="CG9" i="3"/>
  <c r="BI9" i="3"/>
  <c r="CG8" i="3"/>
  <c r="BI8" i="3"/>
  <c r="CG7" i="3"/>
  <c r="BI7" i="3"/>
  <c r="CG6" i="3"/>
  <c r="BI6" i="3"/>
  <c r="CG5" i="3"/>
  <c r="BI5" i="3"/>
  <c r="CA13" i="3"/>
  <c r="CA20" i="3"/>
  <c r="BO18" i="3"/>
  <c r="BC13" i="3"/>
  <c r="BC20" i="3"/>
  <c r="AQ21" i="3"/>
  <c r="BL9" i="3"/>
  <c r="BL5" i="3"/>
  <c r="BX14" i="3"/>
  <c r="AN16" i="3"/>
  <c r="Q6" i="1" l="1"/>
  <c r="N5" i="1"/>
  <c r="D3" i="5" s="1"/>
  <c r="Q16" i="1"/>
  <c r="N15" i="1"/>
  <c r="Q8" i="1"/>
  <c r="N7" i="1"/>
  <c r="D3" i="6" s="1"/>
  <c r="Q10" i="1"/>
  <c r="N9" i="1"/>
  <c r="Q24" i="1"/>
  <c r="N23" i="1"/>
  <c r="Q12" i="1"/>
  <c r="N11" i="1"/>
  <c r="Q22" i="1"/>
  <c r="N21" i="1"/>
  <c r="N19" i="1"/>
  <c r="Q20" i="1"/>
  <c r="Q18" i="1"/>
  <c r="N17" i="1"/>
  <c r="Q14" i="1"/>
  <c r="N13" i="1"/>
  <c r="Q4" i="1"/>
  <c r="N3" i="1"/>
  <c r="D3" i="4" s="1"/>
  <c r="N1" i="1"/>
  <c r="D3" i="3" s="1"/>
  <c r="Q2" i="1"/>
  <c r="AM13" i="5"/>
  <c r="AK13" i="5" s="1"/>
  <c r="AM5" i="4"/>
  <c r="AK5" i="4" s="1"/>
  <c r="AM15" i="4"/>
  <c r="AK15" i="4" s="1"/>
  <c r="AM13" i="4"/>
  <c r="AK13" i="4" s="1"/>
  <c r="AM21" i="4"/>
  <c r="AK21" i="4" s="1"/>
  <c r="AM18" i="5"/>
  <c r="AK18" i="5" s="1"/>
  <c r="AM9" i="5"/>
  <c r="AK9" i="5" s="1"/>
  <c r="AJ19" i="3"/>
  <c r="AM18" i="4"/>
  <c r="AK18" i="4" s="1"/>
  <c r="AM19" i="4"/>
  <c r="AK19" i="4" s="1"/>
  <c r="AM22" i="5"/>
  <c r="AK22" i="5" s="1"/>
  <c r="AM16" i="5"/>
  <c r="AK16" i="5" s="1"/>
  <c r="AM15" i="6"/>
  <c r="AK15" i="6" s="1"/>
  <c r="AM22" i="6"/>
  <c r="AK22" i="6" s="1"/>
  <c r="AJ16" i="3"/>
  <c r="AJ21" i="3"/>
  <c r="AM19" i="5"/>
  <c r="AK19" i="5" s="1"/>
  <c r="AM21" i="6"/>
  <c r="AK21" i="6" s="1"/>
  <c r="AM17" i="6"/>
  <c r="AK17" i="6" s="1"/>
  <c r="AJ20" i="3"/>
  <c r="AJ17" i="3"/>
  <c r="AJ13" i="3"/>
  <c r="AJ22" i="3"/>
  <c r="AM12" i="5"/>
  <c r="AK12" i="5" s="1"/>
  <c r="AM8" i="5"/>
  <c r="AK8" i="5" s="1"/>
  <c r="AM5" i="6"/>
  <c r="AM8" i="6"/>
  <c r="AK8" i="6" s="1"/>
  <c r="AM10" i="6"/>
  <c r="AK10" i="6" s="1"/>
  <c r="AJ6" i="3"/>
  <c r="AJ18" i="3"/>
  <c r="AM22" i="4"/>
  <c r="AK22" i="4" s="1"/>
  <c r="AM9" i="4"/>
  <c r="AK9" i="4" s="1"/>
  <c r="AM15" i="5"/>
  <c r="AK15" i="5" s="1"/>
  <c r="AJ8" i="3"/>
  <c r="AM10" i="4"/>
  <c r="AK10" i="4" s="1"/>
  <c r="AM6" i="4"/>
  <c r="AK6" i="4" s="1"/>
  <c r="AM11" i="5"/>
  <c r="AK11" i="5" s="1"/>
  <c r="AM6" i="5"/>
  <c r="AK6" i="5" s="1"/>
  <c r="AM21" i="5"/>
  <c r="AK21" i="5" s="1"/>
  <c r="AM7" i="5"/>
  <c r="AK7" i="5" s="1"/>
  <c r="AM20" i="6"/>
  <c r="AK20" i="6" s="1"/>
  <c r="AJ7" i="3"/>
  <c r="AJ9" i="3"/>
  <c r="AJ10" i="3"/>
  <c r="AM16" i="4"/>
  <c r="AK16" i="4" s="1"/>
  <c r="AM12" i="4"/>
  <c r="AK12" i="4" s="1"/>
  <c r="AM20" i="4"/>
  <c r="AK20" i="4" s="1"/>
  <c r="AM5" i="5"/>
  <c r="AK5" i="5" s="1"/>
  <c r="AM12" i="6"/>
  <c r="AK12" i="6" s="1"/>
  <c r="AM18" i="6"/>
  <c r="AK18" i="6" s="1"/>
  <c r="AM14" i="6"/>
  <c r="AK14" i="6" s="1"/>
  <c r="AM16" i="6"/>
  <c r="AK16" i="6" s="1"/>
  <c r="AM8" i="4"/>
  <c r="AK8" i="4" s="1"/>
  <c r="AM14" i="4"/>
  <c r="AK14" i="4" s="1"/>
  <c r="AM10" i="5"/>
  <c r="AK10" i="5" s="1"/>
  <c r="AM19" i="6"/>
  <c r="AK19" i="6" s="1"/>
  <c r="AM9" i="6"/>
  <c r="AK9" i="6" s="1"/>
  <c r="AM11" i="6"/>
  <c r="AK11" i="6" s="1"/>
  <c r="AM6" i="6"/>
  <c r="AK6" i="6" s="1"/>
  <c r="AM7" i="6"/>
  <c r="AK7" i="6" s="1"/>
  <c r="AM13" i="6"/>
  <c r="AK13" i="6" s="1"/>
  <c r="AM20" i="5"/>
  <c r="AK20" i="5" s="1"/>
  <c r="AM17" i="5"/>
  <c r="AK17" i="5" s="1"/>
  <c r="AM14" i="5"/>
  <c r="AK14" i="5" s="1"/>
  <c r="AM11" i="4"/>
  <c r="AK11" i="4" s="1"/>
  <c r="AM7" i="4"/>
  <c r="AK7" i="4" s="1"/>
  <c r="AM17" i="4"/>
  <c r="AK17" i="4" s="1"/>
  <c r="AJ5" i="3"/>
  <c r="AH5" i="3" s="1"/>
  <c r="AJ11" i="3"/>
  <c r="AJ12" i="3"/>
  <c r="AJ14" i="3"/>
  <c r="AJ15" i="3"/>
  <c r="AH15" i="3" l="1"/>
  <c r="AH10" i="3"/>
  <c r="AH22" i="3"/>
  <c r="AH16" i="3"/>
  <c r="AH19" i="3"/>
  <c r="AH14" i="3"/>
  <c r="AH9" i="3"/>
  <c r="AH8" i="3"/>
  <c r="AH18" i="3"/>
  <c r="AH13" i="3"/>
  <c r="AH12" i="3"/>
  <c r="AH7" i="3"/>
  <c r="AH6" i="3"/>
  <c r="AH17" i="3"/>
  <c r="AH11" i="3"/>
  <c r="AH20" i="3"/>
  <c r="AH21" i="3"/>
  <c r="AK5" i="6"/>
  <c r="Q1" i="1"/>
  <c r="G3" i="3" s="1"/>
  <c r="T2" i="1"/>
  <c r="T14" i="1"/>
  <c r="Q13" i="1"/>
  <c r="T18" i="1"/>
  <c r="Q17" i="1"/>
  <c r="T22" i="1"/>
  <c r="Q21" i="1"/>
  <c r="T12" i="1"/>
  <c r="Q11" i="1"/>
  <c r="T10" i="1"/>
  <c r="Q9" i="1"/>
  <c r="T8" i="1"/>
  <c r="Q7" i="1"/>
  <c r="G3" i="6" s="1"/>
  <c r="T6" i="1"/>
  <c r="Q5" i="1"/>
  <c r="G3" i="5" s="1"/>
  <c r="T20" i="1"/>
  <c r="Q19" i="1"/>
  <c r="T4" i="1"/>
  <c r="Q3" i="1"/>
  <c r="G3" i="4" s="1"/>
  <c r="T24" i="1"/>
  <c r="Q23" i="1"/>
  <c r="T16" i="1"/>
  <c r="Q15" i="1"/>
  <c r="W24" i="1" l="1"/>
  <c r="T23" i="1"/>
  <c r="T5" i="1"/>
  <c r="J3" i="5" s="1"/>
  <c r="W6" i="1"/>
  <c r="T9" i="1"/>
  <c r="W10" i="1"/>
  <c r="T21" i="1"/>
  <c r="W22" i="1"/>
  <c r="W2" i="1"/>
  <c r="T1" i="1"/>
  <c r="J3" i="3" s="1"/>
  <c r="W16" i="1"/>
  <c r="T15" i="1"/>
  <c r="T3" i="1"/>
  <c r="J3" i="4" s="1"/>
  <c r="W4" i="1"/>
  <c r="W20" i="1"/>
  <c r="T19" i="1"/>
  <c r="W8" i="1"/>
  <c r="T7" i="1"/>
  <c r="J3" i="6" s="1"/>
  <c r="W12" i="1"/>
  <c r="T11" i="1"/>
  <c r="W18" i="1"/>
  <c r="T17" i="1"/>
  <c r="W14" i="1"/>
  <c r="T13" i="1"/>
  <c r="Z10" i="1" l="1"/>
  <c r="W9" i="1"/>
  <c r="Z14" i="1"/>
  <c r="W13" i="1"/>
  <c r="Z12" i="1"/>
  <c r="W11" i="1"/>
  <c r="Z16" i="1"/>
  <c r="W15" i="1"/>
  <c r="Z2" i="1"/>
  <c r="W1" i="1"/>
  <c r="M3" i="3" s="1"/>
  <c r="Z24" i="1"/>
  <c r="W23" i="1"/>
  <c r="Z4" i="1"/>
  <c r="W3" i="1"/>
  <c r="M3" i="4" s="1"/>
  <c r="Z22" i="1"/>
  <c r="W21" i="1"/>
  <c r="Z6" i="1"/>
  <c r="W5" i="1"/>
  <c r="M3" i="5" s="1"/>
  <c r="Z18" i="1"/>
  <c r="W17" i="1"/>
  <c r="Z8" i="1"/>
  <c r="W7" i="1"/>
  <c r="M3" i="6" s="1"/>
  <c r="Z20" i="1"/>
  <c r="W19" i="1"/>
  <c r="AC20" i="1" l="1"/>
  <c r="Z19" i="1"/>
  <c r="AC18" i="1"/>
  <c r="Z17" i="1"/>
  <c r="AC22" i="1"/>
  <c r="Z21" i="1"/>
  <c r="AC24" i="1"/>
  <c r="Z23" i="1"/>
  <c r="AC16" i="1"/>
  <c r="Z15" i="1"/>
  <c r="Z13" i="1"/>
  <c r="AC14" i="1"/>
  <c r="AC8" i="1"/>
  <c r="Z7" i="1"/>
  <c r="P3" i="6" s="1"/>
  <c r="AC6" i="1"/>
  <c r="Z5" i="1"/>
  <c r="P3" i="5" s="1"/>
  <c r="AC4" i="1"/>
  <c r="Z3" i="1"/>
  <c r="P3" i="4" s="1"/>
  <c r="AC2" i="1"/>
  <c r="Z1" i="1"/>
  <c r="P3" i="3" s="1"/>
  <c r="AC12" i="1"/>
  <c r="Z11" i="1"/>
  <c r="AC10" i="1"/>
  <c r="Z9" i="1"/>
  <c r="AC9" i="1" l="1"/>
  <c r="AF10" i="1"/>
  <c r="AC1" i="1"/>
  <c r="S3" i="3" s="1"/>
  <c r="AF2" i="1"/>
  <c r="AF4" i="1"/>
  <c r="AC3" i="1"/>
  <c r="S3" i="4" s="1"/>
  <c r="AF22" i="1"/>
  <c r="AC21" i="1"/>
  <c r="AF18" i="1"/>
  <c r="AC17" i="1"/>
  <c r="AF14" i="1"/>
  <c r="AC13" i="1"/>
  <c r="AF12" i="1"/>
  <c r="AC11" i="1"/>
  <c r="AC5" i="1"/>
  <c r="S3" i="5" s="1"/>
  <c r="AF6" i="1"/>
  <c r="AF8" i="1"/>
  <c r="AC7" i="1"/>
  <c r="S3" i="6" s="1"/>
  <c r="AF16" i="1"/>
  <c r="AC15" i="1"/>
  <c r="AF24" i="1"/>
  <c r="AC23" i="1"/>
  <c r="AF20" i="1"/>
  <c r="AC19" i="1"/>
  <c r="AI2" i="1" l="1"/>
  <c r="AF1" i="1"/>
  <c r="V3" i="3" s="1"/>
  <c r="AI16" i="1"/>
  <c r="AF15" i="1"/>
  <c r="AF7" i="1"/>
  <c r="V3" i="6" s="1"/>
  <c r="AI8" i="1"/>
  <c r="AI14" i="1"/>
  <c r="AF13" i="1"/>
  <c r="AI22" i="1"/>
  <c r="AF21" i="1"/>
  <c r="AI10" i="1"/>
  <c r="AF9" i="1"/>
  <c r="AI6" i="1"/>
  <c r="AF5" i="1"/>
  <c r="V3" i="5" s="1"/>
  <c r="AF19" i="1"/>
  <c r="AI20" i="1"/>
  <c r="AI24" i="1"/>
  <c r="AF23" i="1"/>
  <c r="AI12" i="1"/>
  <c r="AF11" i="1"/>
  <c r="AI18" i="1"/>
  <c r="AF17" i="1"/>
  <c r="AI4" i="1"/>
  <c r="AF3" i="1"/>
  <c r="V3" i="4" s="1"/>
  <c r="AL20" i="1" l="1"/>
  <c r="AI19" i="1"/>
  <c r="AL8" i="1"/>
  <c r="AI7" i="1"/>
  <c r="Y3" i="6" s="1"/>
  <c r="AL4" i="1"/>
  <c r="AI3" i="1"/>
  <c r="Y3" i="4" s="1"/>
  <c r="AL22" i="1"/>
  <c r="AI21" i="1"/>
  <c r="AL14" i="1"/>
  <c r="AI13" i="1"/>
  <c r="AL18" i="1"/>
  <c r="AI17" i="1"/>
  <c r="AL12" i="1"/>
  <c r="AI11" i="1"/>
  <c r="AL24" i="1"/>
  <c r="AI23" i="1"/>
  <c r="AL6" i="1"/>
  <c r="AI5" i="1"/>
  <c r="Y3" i="5" s="1"/>
  <c r="AL10" i="1"/>
  <c r="AI9" i="1"/>
  <c r="AL16" i="1"/>
  <c r="AI15" i="1"/>
  <c r="AL2" i="1"/>
  <c r="AI1" i="1"/>
  <c r="Y3" i="3" s="1"/>
  <c r="AL1" i="1" l="1"/>
  <c r="AB3" i="3" s="1"/>
  <c r="AO2" i="1"/>
  <c r="AE3" i="3" s="1"/>
  <c r="AO16" i="1"/>
  <c r="AL15" i="1"/>
  <c r="AO10" i="1"/>
  <c r="AL9" i="1"/>
  <c r="AO24" i="1"/>
  <c r="AL23" i="1"/>
  <c r="AO18" i="1"/>
  <c r="AL17" i="1"/>
  <c r="AO22" i="1"/>
  <c r="AL21" i="1"/>
  <c r="AL5" i="1"/>
  <c r="AB3" i="5" s="1"/>
  <c r="AO6" i="1"/>
  <c r="AO12" i="1"/>
  <c r="AL11" i="1"/>
  <c r="AO14" i="1"/>
  <c r="AL13" i="1"/>
  <c r="AO4" i="1"/>
  <c r="AL3" i="1"/>
  <c r="AB3" i="4" s="1"/>
  <c r="AO8" i="1"/>
  <c r="AL7" i="1"/>
  <c r="AB3" i="6" s="1"/>
  <c r="AO20" i="1"/>
  <c r="AL19" i="1"/>
  <c r="AR6" i="1" l="1"/>
  <c r="AO5" i="1"/>
  <c r="AE3" i="5" s="1"/>
  <c r="AR20" i="1"/>
  <c r="AO19" i="1"/>
  <c r="AR4" i="1"/>
  <c r="AO3" i="1"/>
  <c r="AE3" i="4" s="1"/>
  <c r="AR22" i="1"/>
  <c r="AO21" i="1"/>
  <c r="AR18" i="1"/>
  <c r="AO17" i="1"/>
  <c r="AR10" i="1"/>
  <c r="AO9" i="1"/>
  <c r="AR16" i="1"/>
  <c r="AO15" i="1"/>
  <c r="AR2" i="1"/>
  <c r="AR1" i="1" s="1"/>
  <c r="AO1" i="1"/>
  <c r="AR8" i="1"/>
  <c r="AO7" i="1"/>
  <c r="AE3" i="6" s="1"/>
  <c r="AR14" i="1"/>
  <c r="AO13" i="1"/>
  <c r="AR12" i="1"/>
  <c r="AO11" i="1"/>
  <c r="AR24" i="1"/>
  <c r="AO23" i="1"/>
  <c r="AR23" i="1" l="1"/>
  <c r="AR13" i="1"/>
  <c r="AR7" i="1"/>
  <c r="AH3" i="6" s="1"/>
  <c r="AR15" i="1"/>
  <c r="AR17" i="1"/>
  <c r="AR3" i="1"/>
  <c r="AH3" i="4"/>
  <c r="AR5" i="1"/>
  <c r="AH3" i="5"/>
  <c r="AR11" i="1"/>
  <c r="AR9" i="1"/>
  <c r="AR21" i="1"/>
  <c r="AR19" i="1"/>
</calcChain>
</file>

<file path=xl/sharedStrings.xml><?xml version="1.0" encoding="utf-8"?>
<sst xmlns="http://schemas.openxmlformats.org/spreadsheetml/2006/main" count="360" uniqueCount="99">
  <si>
    <t>Intitulé</t>
  </si>
  <si>
    <t>heures</t>
  </si>
  <si>
    <t>AT</t>
  </si>
  <si>
    <t>Congé</t>
  </si>
  <si>
    <t>Congé ex.</t>
  </si>
  <si>
    <t>FMA 4h</t>
  </si>
  <si>
    <t>FMA 8h</t>
  </si>
  <si>
    <t>Maladie</t>
  </si>
  <si>
    <t>Repos</t>
  </si>
  <si>
    <t>Garde 12h</t>
  </si>
  <si>
    <t>Garde 24h</t>
  </si>
  <si>
    <t>Agent</t>
  </si>
  <si>
    <t>Stage</t>
  </si>
  <si>
    <t>Volume Horaire</t>
  </si>
  <si>
    <t>eqiv. Heure</t>
  </si>
  <si>
    <t>Tot. Heures</t>
  </si>
  <si>
    <t>Heure sup 1h</t>
  </si>
  <si>
    <t>Heure sup 1h30</t>
  </si>
  <si>
    <t>Heure sup 2h</t>
  </si>
  <si>
    <t>Heure sup 2h30</t>
  </si>
  <si>
    <t>Heure sup 3h</t>
  </si>
  <si>
    <t>Heure sup 3h30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</si>
  <si>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</si>
  <si>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</si>
  <si>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</si>
  <si>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</si>
  <si>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</si>
  <si>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</si>
  <si>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</si>
  <si>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</si>
  <si>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</si>
  <si>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</si>
  <si>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</si>
  <si>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</si>
  <si>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Mois</t>
  </si>
  <si>
    <t>Jour</t>
  </si>
  <si>
    <t>Année</t>
  </si>
  <si>
    <t>Noms</t>
  </si>
  <si>
    <t>Agents</t>
  </si>
  <si>
    <t>Grades</t>
  </si>
  <si>
    <t>Indiquer la date de la première garde de l'année de l'équipe</t>
  </si>
  <si>
    <t>CPL</t>
  </si>
  <si>
    <t>ADJ</t>
  </si>
  <si>
    <t>SCH</t>
  </si>
  <si>
    <t>CCH</t>
  </si>
  <si>
    <t>ADC</t>
  </si>
  <si>
    <t>Nombres d'agents JOUR</t>
  </si>
  <si>
    <t>Nombres d'agents NUIT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</si>
  <si>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</si>
  <si>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</si>
  <si>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</si>
  <si>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</si>
  <si>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</si>
  <si>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</si>
  <si>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</si>
  <si>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</si>
  <si>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</si>
  <si>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</si>
  <si>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</si>
  <si>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</si>
  <si>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l</t>
  </si>
  <si>
    <t>n</t>
  </si>
  <si>
    <t>o</t>
  </si>
  <si>
    <t>p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</si>
  <si>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</si>
  <si>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</si>
  <si>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</si>
  <si>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</si>
  <si>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</si>
  <si>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</si>
  <si>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</si>
  <si>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</si>
  <si>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</si>
  <si>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</si>
  <si>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</si>
  <si>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</si>
  <si>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</si>
  <si>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</si>
  <si>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xx</t>
  </si>
  <si>
    <t>GRADES</t>
  </si>
  <si>
    <t>NOMS</t>
  </si>
  <si>
    <t>af</t>
  </si>
  <si>
    <t>ag</t>
  </si>
  <si>
    <t>ah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</si>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</sst>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4" fontId="0" fillId="0" borderId="24" xfId="0" applyNumberFormat="1" applyFill="1" applyBorder="1" applyAlignment="1">
      <alignment horizontal="center" vertical="center"/>
    </xf>
    <xf numFmtId="164" fontId="0" fillId="0" borderId="25" xfId="0" applyNumberFormat="1" applyFill="1" applyBorder="1" applyAlignment="1">
      <alignment horizontal="center" vertical="center"/>
    </xf>
    <xf numFmtId="164" fontId="0" fillId="0" borderId="26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textRotation="90" shrinkToFit="1"/>
    </xf>
    <xf numFmtId="0" fontId="0" fillId="0" borderId="0" xfId="0" applyFill="1" applyBorder="1" applyAlignment="1">
      <alignment horizontal="center" vertical="center"/>
    </xf>
    <xf numFmtId="164" fontId="0" fillId="0" borderId="34" xfId="0" applyNumberForma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textRotation="90" shrinkToFit="1"/>
    </xf>
    <xf numFmtId="164" fontId="0" fillId="0" borderId="0" xfId="0" applyNumberFormat="1" applyFill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0" fillId="0" borderId="4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textRotation="90" wrapText="1" shrinkToFit="1"/>
    </xf>
    <xf numFmtId="0" fontId="1" fillId="0" borderId="37" xfId="0" applyFont="1" applyFill="1" applyBorder="1" applyAlignment="1">
      <alignment horizontal="center" vertical="center" textRotation="90" wrapText="1" shrinkToFit="1"/>
    </xf>
    <xf numFmtId="0" fontId="0" fillId="0" borderId="38" xfId="0" applyFill="1" applyBorder="1" applyAlignment="1">
      <alignment horizontal="center" vertical="center" shrinkToFit="1"/>
    </xf>
    <xf numFmtId="0" fontId="0" fillId="0" borderId="22" xfId="0" applyFill="1" applyBorder="1" applyAlignment="1">
      <alignment horizontal="center" vertical="center" shrinkToFit="1"/>
    </xf>
    <xf numFmtId="0" fontId="0" fillId="0" borderId="23" xfId="0" applyFill="1" applyBorder="1" applyAlignment="1">
      <alignment horizontal="center" vertical="center" shrinkToFit="1"/>
    </xf>
    <xf numFmtId="164" fontId="0" fillId="0" borderId="34" xfId="0" applyNumberForma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 textRotation="90" shrinkToFi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36" xfId="0" applyFont="1" applyFill="1" applyBorder="1" applyAlignment="1" applyProtection="1">
      <alignment horizontal="center" vertical="center" textRotation="90" wrapText="1" shrinkToFit="1"/>
    </xf>
    <xf numFmtId="0" fontId="1" fillId="0" borderId="2" xfId="0" applyFont="1" applyFill="1" applyBorder="1" applyAlignment="1" applyProtection="1">
      <alignment horizontal="center" vertical="center" textRotation="90" wrapText="1" shrinkToFit="1"/>
    </xf>
    <xf numFmtId="0" fontId="1" fillId="0" borderId="9" xfId="0" applyFont="1" applyFill="1" applyBorder="1" applyAlignment="1" applyProtection="1">
      <alignment horizontal="center" vertical="center" wrapText="1"/>
    </xf>
    <xf numFmtId="164" fontId="0" fillId="0" borderId="24" xfId="0" applyNumberFormat="1" applyFill="1" applyBorder="1" applyAlignment="1" applyProtection="1">
      <alignment horizontal="center" vertical="center"/>
    </xf>
    <xf numFmtId="0" fontId="1" fillId="0" borderId="33" xfId="0" applyFont="1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35" xfId="0" applyFill="1" applyBorder="1" applyAlignment="1" applyProtection="1">
      <alignment horizontal="center" vertical="center" shrinkToFit="1"/>
    </xf>
    <xf numFmtId="0" fontId="0" fillId="0" borderId="4" xfId="0" applyFill="1" applyBorder="1" applyAlignment="1" applyProtection="1">
      <alignment horizontal="center" vertical="center" shrinkToFit="1"/>
    </xf>
    <xf numFmtId="0" fontId="0" fillId="0" borderId="39" xfId="0" applyFill="1" applyBorder="1" applyAlignment="1" applyProtection="1">
      <alignment horizontal="center" vertical="center"/>
    </xf>
    <xf numFmtId="164" fontId="0" fillId="0" borderId="25" xfId="0" applyNumberFormat="1" applyFill="1" applyBorder="1" applyAlignment="1" applyProtection="1">
      <alignment horizontal="center" vertical="center"/>
    </xf>
    <xf numFmtId="0" fontId="1" fillId="0" borderId="31" xfId="0" applyFont="1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 shrinkToFit="1"/>
    </xf>
    <xf numFmtId="0" fontId="0" fillId="0" borderId="13" xfId="0" applyFill="1" applyBorder="1" applyAlignment="1" applyProtection="1">
      <alignment horizontal="center" vertical="center" shrinkToFit="1"/>
    </xf>
    <xf numFmtId="0" fontId="0" fillId="0" borderId="25" xfId="0" applyFill="1" applyBorder="1" applyAlignment="1" applyProtection="1">
      <alignment horizontal="center" vertical="center"/>
    </xf>
    <xf numFmtId="164" fontId="0" fillId="0" borderId="26" xfId="0" applyNumberFormat="1" applyFill="1" applyBorder="1" applyAlignment="1" applyProtection="1">
      <alignment horizontal="center" vertical="center"/>
    </xf>
    <xf numFmtId="0" fontId="1" fillId="0" borderId="32" xfId="0" applyFont="1" applyFill="1" applyBorder="1" applyAlignment="1" applyProtection="1">
      <alignment horizontal="center" vertical="center"/>
    </xf>
    <xf numFmtId="0" fontId="0" fillId="0" borderId="7" xfId="0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 shrinkToFit="1"/>
    </xf>
    <xf numFmtId="0" fontId="0" fillId="0" borderId="8" xfId="0" applyFill="1" applyBorder="1" applyAlignment="1" applyProtection="1">
      <alignment horizontal="center" vertical="center" shrinkToFit="1"/>
    </xf>
    <xf numFmtId="0" fontId="0" fillId="0" borderId="26" xfId="0" applyFill="1" applyBorder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 vertical="center"/>
    </xf>
    <xf numFmtId="0" fontId="0" fillId="0" borderId="21" xfId="0" applyFill="1" applyBorder="1" applyAlignment="1" applyProtection="1">
      <alignment horizontal="center" vertical="center" textRotation="90" shrinkToFit="1"/>
      <protection locked="0"/>
    </xf>
    <xf numFmtId="0" fontId="0" fillId="0" borderId="27" xfId="0" applyFill="1" applyBorder="1" applyAlignment="1" applyProtection="1">
      <alignment horizontal="center" vertical="center" textRotation="90" shrinkToFit="1"/>
      <protection locked="0"/>
    </xf>
    <xf numFmtId="0" fontId="0" fillId="0" borderId="24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 textRotation="90" shrinkToFit="1"/>
      <protection locked="0"/>
    </xf>
    <xf numFmtId="0" fontId="0" fillId="0" borderId="28" xfId="0" applyFill="1" applyBorder="1" applyAlignment="1" applyProtection="1">
      <alignment horizontal="center" vertical="center" textRotation="90" shrinkToFit="1"/>
      <protection locked="0"/>
    </xf>
    <xf numFmtId="0" fontId="0" fillId="0" borderId="25" xfId="0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 applyProtection="1">
      <alignment horizontal="center" vertical="center" textRotation="90" shrinkToFit="1"/>
      <protection locked="0"/>
    </xf>
    <xf numFmtId="0" fontId="0" fillId="0" borderId="29" xfId="0" applyFill="1" applyBorder="1" applyAlignment="1" applyProtection="1">
      <alignment horizontal="center" vertical="center" textRotation="90" shrinkToFit="1"/>
      <protection locked="0"/>
    </xf>
    <xf numFmtId="0" fontId="0" fillId="0" borderId="26" xfId="0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>
      <alignment horizontal="center" vertical="center" textRotation="90" wrapText="1" shrinkToFit="1"/>
    </xf>
    <xf numFmtId="0" fontId="1" fillId="0" borderId="1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64" fontId="1" fillId="0" borderId="9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164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0" fillId="0" borderId="24" xfId="0" applyFill="1" applyBorder="1" applyAlignment="1" applyProtection="1">
      <alignment horizontal="center" vertical="center" textRotation="90" shrinkToFit="1"/>
      <protection locked="0"/>
    </xf>
    <xf numFmtId="0" fontId="0" fillId="0" borderId="25" xfId="0" applyFill="1" applyBorder="1" applyAlignment="1" applyProtection="1">
      <alignment horizontal="center" vertical="center" textRotation="90" shrinkToFit="1"/>
      <protection locked="0"/>
    </xf>
    <xf numFmtId="0" fontId="0" fillId="0" borderId="26" xfId="0" applyFill="1" applyBorder="1" applyAlignment="1" applyProtection="1">
      <alignment horizontal="center" vertical="center" textRotation="90" shrinkToFit="1"/>
      <protection locked="0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 textRotation="90" shrinkToFit="1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 textRotation="90" shrinkToFit="1"/>
    </xf>
    <xf numFmtId="0" fontId="0" fillId="9" borderId="11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164" fontId="1" fillId="0" borderId="14" xfId="0" applyNumberFormat="1" applyFont="1" applyFill="1" applyBorder="1" applyAlignment="1">
      <alignment horizontal="center" vertical="center" wrapText="1"/>
    </xf>
    <xf numFmtId="164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43" xfId="0" applyFont="1" applyFill="1" applyBorder="1" applyAlignment="1" applyProtection="1">
      <alignment horizontal="center" vertical="center" wrapText="1"/>
    </xf>
    <xf numFmtId="0" fontId="1" fillId="0" borderId="44" xfId="0" applyFont="1" applyFill="1" applyBorder="1" applyAlignment="1" applyProtection="1">
      <alignment horizontal="center" vertical="center" wrapText="1"/>
    </xf>
    <xf numFmtId="0" fontId="1" fillId="0" borderId="45" xfId="0" applyFont="1" applyFill="1" applyBorder="1" applyAlignment="1" applyProtection="1">
      <alignment horizontal="center" vertical="center" textRotation="90" wrapText="1" shrinkToFit="1"/>
    </xf>
    <xf numFmtId="0" fontId="1" fillId="0" borderId="46" xfId="0" applyFont="1" applyFill="1" applyBorder="1" applyAlignment="1" applyProtection="1">
      <alignment horizontal="center" vertical="center" textRotation="90" wrapText="1" shrinkToFit="1"/>
    </xf>
    <xf numFmtId="0" fontId="1" fillId="0" borderId="47" xfId="0" applyFont="1" applyFill="1" applyBorder="1" applyAlignment="1" applyProtection="1">
      <alignment horizontal="center" vertical="center" wrapText="1"/>
    </xf>
    <xf numFmtId="0" fontId="1" fillId="0" borderId="48" xfId="0" applyFont="1" applyFill="1" applyBorder="1" applyAlignment="1">
      <alignment horizontal="center" vertical="center" textRotation="90" wrapText="1" shrinkToFit="1"/>
    </xf>
    <xf numFmtId="0" fontId="1" fillId="0" borderId="46" xfId="0" applyFont="1" applyFill="1" applyBorder="1" applyAlignment="1">
      <alignment horizontal="center" vertical="center" textRotation="90" wrapText="1" shrinkToFit="1"/>
    </xf>
    <xf numFmtId="0" fontId="2" fillId="0" borderId="0" xfId="0" applyFont="1" applyFill="1" applyBorder="1" applyAlignment="1">
      <alignment vertical="center"/>
    </xf>
    <xf numFmtId="0" fontId="1" fillId="0" borderId="47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61">
    <dxf>
      <fill>
        <patternFill>
          <bgColor rgb="FFFF33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33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33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33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33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33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3399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FF00"/>
      <color rgb="FFFF3399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21</xdr:row>
          <xdr:rowOff>9525</xdr:rowOff>
        </xdr:from>
        <xdr:to>
          <xdr:col>5</xdr:col>
          <xdr:colOff>0</xdr:colOff>
          <xdr:row>23</xdr:row>
          <xdr:rowOff>180975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ici pour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les Agents dans les "Onglets"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0</xdr:colOff>
      <xdr:row>5</xdr:row>
      <xdr:rowOff>0</xdr:rowOff>
    </xdr:from>
    <xdr:to>
      <xdr:col>7</xdr:col>
      <xdr:colOff>114300</xdr:colOff>
      <xdr:row>6</xdr:row>
      <xdr:rowOff>85724</xdr:rowOff>
    </xdr:to>
    <xdr:sp macro="[0]!MettreAjour" textlink="">
      <xdr:nvSpPr>
        <xdr:cNvPr id="3" name="ZoneTexte 2"/>
        <xdr:cNvSpPr txBox="1"/>
      </xdr:nvSpPr>
      <xdr:spPr>
        <a:xfrm>
          <a:off x="5534025" y="13239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368"/>
  <sheetViews>
    <sheetView tabSelected="1" workbookViewId="0">
      <selection activeCell="G14" sqref="G14"/>
    </sheetView>
  </sheetViews>
  <sheetFormatPr baseColWidth="10" defaultColWidth="11.42578125" defaultRowHeight="15" x14ac:dyDescent="0.25"/>
  <cols>
    <col min="1" max="1" width="16.42578125" style="1" customWidth="1"/>
    <col min="2" max="4" width="11.42578125" style="1"/>
    <col min="5" max="5" width="20.85546875" style="1" customWidth="1"/>
    <col min="6" max="6" width="11.42578125" style="1"/>
    <col min="7" max="9" width="13.85546875" style="1" customWidth="1"/>
    <col min="10" max="10" width="2.85546875" style="99" hidden="1" customWidth="1"/>
    <col min="11" max="11" width="10.42578125" style="91" hidden="1" customWidth="1"/>
    <col min="12" max="12" width="5.7109375" style="91" customWidth="1"/>
    <col min="13" max="13" width="10" style="91" hidden="1" customWidth="1"/>
    <col min="14" max="14" width="10.42578125" style="91" hidden="1" customWidth="1"/>
    <col min="15" max="15" width="1.85546875" style="91" hidden="1" customWidth="1"/>
    <col min="16" max="16" width="1.7109375" style="91" hidden="1" customWidth="1"/>
    <col min="17" max="17" width="10.42578125" style="91" hidden="1" customWidth="1"/>
    <col min="18" max="18" width="1.85546875" style="91" hidden="1" customWidth="1"/>
    <col min="19" max="19" width="1.7109375" style="91" hidden="1" customWidth="1"/>
    <col min="20" max="20" width="10.42578125" style="91" hidden="1" customWidth="1"/>
    <col min="21" max="21" width="1.85546875" style="91" hidden="1" customWidth="1"/>
    <col min="22" max="22" width="1.7109375" style="91" hidden="1" customWidth="1"/>
    <col min="23" max="23" width="10.42578125" style="91" hidden="1" customWidth="1"/>
    <col min="24" max="24" width="1.85546875" style="91" hidden="1" customWidth="1"/>
    <col min="25" max="25" width="1.7109375" style="91" hidden="1" customWidth="1"/>
    <col min="26" max="26" width="10.42578125" style="91" hidden="1" customWidth="1"/>
    <col min="27" max="27" width="1.85546875" style="91" hidden="1" customWidth="1"/>
    <col min="28" max="28" width="1.7109375" style="91" hidden="1" customWidth="1"/>
    <col min="29" max="29" width="10.42578125" style="91" hidden="1" customWidth="1"/>
    <col min="30" max="30" width="1.85546875" style="91" hidden="1" customWidth="1"/>
    <col min="31" max="31" width="1.7109375" style="91" hidden="1" customWidth="1"/>
    <col min="32" max="32" width="10.42578125" style="91" hidden="1" customWidth="1"/>
    <col min="33" max="33" width="1.85546875" style="91" hidden="1" customWidth="1"/>
    <col min="34" max="34" width="1.7109375" style="91" hidden="1" customWidth="1"/>
    <col min="35" max="35" width="10.42578125" style="91" hidden="1" customWidth="1"/>
    <col min="36" max="36" width="1.85546875" style="91" hidden="1" customWidth="1"/>
    <col min="37" max="37" width="1.7109375" style="91" hidden="1" customWidth="1"/>
    <col min="38" max="38" width="10.42578125" style="91" hidden="1" customWidth="1"/>
    <col min="39" max="39" width="1.85546875" style="91" hidden="1" customWidth="1"/>
    <col min="40" max="40" width="1.7109375" style="91" hidden="1" customWidth="1"/>
    <col min="41" max="41" width="10.42578125" style="91" hidden="1" customWidth="1"/>
    <col min="42" max="42" width="1.85546875" style="91" hidden="1" customWidth="1"/>
    <col min="43" max="43" width="1.7109375" style="91" hidden="1" customWidth="1"/>
    <col min="44" max="44" width="10.42578125" style="91" hidden="1" customWidth="1"/>
    <col min="45" max="45" width="3.85546875" style="91" customWidth="1"/>
    <col min="46" max="46" width="11.42578125" style="91"/>
    <col min="47" max="47" width="3.85546875" style="91" customWidth="1"/>
    <col min="48" max="48" width="11.42578125" style="91"/>
    <col min="49" max="49" width="3.85546875" style="91" customWidth="1"/>
    <col min="50" max="50" width="11.42578125" style="91"/>
    <col min="51" max="51" width="3.85546875" style="91" customWidth="1"/>
    <col min="52" max="52" width="11.42578125" style="91"/>
    <col min="53" max="53" width="3.85546875" style="91" customWidth="1"/>
    <col min="54" max="54" width="11.42578125" style="91"/>
    <col min="55" max="55" width="3.85546875" style="91" customWidth="1"/>
    <col min="56" max="56" width="11.42578125" style="91"/>
    <col min="57" max="16384" width="11.42578125" style="1"/>
  </cols>
  <sheetData>
    <row r="1" spans="1:57" s="8" customFormat="1" ht="42.6" customHeight="1" thickBot="1" x14ac:dyDescent="0.3">
      <c r="A1" s="16" t="s">
        <v>0</v>
      </c>
      <c r="B1" s="17" t="s">
        <v>1</v>
      </c>
      <c r="D1" s="148" t="s">
        <v>38</v>
      </c>
      <c r="E1" s="149"/>
      <c r="F1" s="96"/>
      <c r="G1" s="145" t="s">
        <v>40</v>
      </c>
      <c r="H1" s="146"/>
      <c r="I1" s="147"/>
      <c r="J1" s="100"/>
      <c r="K1" s="92"/>
      <c r="L1" s="92"/>
      <c r="M1" s="92"/>
      <c r="N1" s="98" t="str">
        <f>UPPER(TEXT(N2,"Jjj"))</f>
        <v>SAM</v>
      </c>
      <c r="O1" s="98"/>
      <c r="P1" s="98"/>
      <c r="Q1" s="98" t="str">
        <f>UPPER(TEXT(Q2,"Jjj"))</f>
        <v>MAR</v>
      </c>
      <c r="R1" s="98"/>
      <c r="S1" s="98"/>
      <c r="T1" s="98" t="str">
        <f>UPPER(TEXT(T2,"Jjj"))</f>
        <v>VEN</v>
      </c>
      <c r="U1" s="98"/>
      <c r="V1" s="98"/>
      <c r="W1" s="98" t="str">
        <f>UPPER(TEXT(W2,"Jjj"))</f>
        <v>LUN</v>
      </c>
      <c r="X1" s="98"/>
      <c r="Y1" s="98"/>
      <c r="Z1" s="98" t="str">
        <f>UPPER(TEXT(Z2,"Jjj"))</f>
        <v>JEU</v>
      </c>
      <c r="AA1" s="98"/>
      <c r="AB1" s="98"/>
      <c r="AC1" s="98" t="str">
        <f>UPPER(TEXT(AC2,"Jjj"))</f>
        <v>DIM</v>
      </c>
      <c r="AD1" s="98"/>
      <c r="AE1" s="98"/>
      <c r="AF1" s="98" t="str">
        <f>UPPER(TEXT(AF2,"Jjj"))</f>
        <v>MER</v>
      </c>
      <c r="AG1" s="98"/>
      <c r="AH1" s="98"/>
      <c r="AI1" s="98" t="str">
        <f>UPPER(TEXT(AI2,"Jjj"))</f>
        <v>SAM</v>
      </c>
      <c r="AJ1" s="98"/>
      <c r="AK1" s="98"/>
      <c r="AL1" s="98" t="str">
        <f>UPPER(TEXT(AL2,"Jjj"))</f>
        <v>MAR</v>
      </c>
      <c r="AM1" s="98"/>
      <c r="AN1" s="98"/>
      <c r="AO1" s="98" t="str">
        <f>UPPER(TEXT(AO2,"Jjj"))</f>
        <v>VEN</v>
      </c>
      <c r="AP1" s="92"/>
      <c r="AQ1" s="92"/>
      <c r="AR1" s="98" t="str">
        <f>UPPER(TEXT(AR2,"Jjj"))</f>
        <v>LUN</v>
      </c>
      <c r="AS1" s="98"/>
      <c r="AT1" s="91"/>
      <c r="AU1" s="98"/>
      <c r="AV1" s="91"/>
      <c r="AW1" s="98"/>
      <c r="AX1" s="91"/>
      <c r="AY1" s="98"/>
      <c r="AZ1" s="91"/>
      <c r="BA1" s="98"/>
      <c r="BB1" s="91"/>
      <c r="BC1" s="98"/>
      <c r="BD1" s="91"/>
      <c r="BE1" s="1"/>
    </row>
    <row r="2" spans="1:57" ht="17.100000000000001" customHeight="1" thickBot="1" x14ac:dyDescent="0.3">
      <c r="A2" s="94"/>
      <c r="B2" s="95"/>
      <c r="D2" s="112" t="s">
        <v>39</v>
      </c>
      <c r="E2" s="105" t="s">
        <v>37</v>
      </c>
      <c r="F2" s="97"/>
      <c r="G2" s="106" t="s">
        <v>35</v>
      </c>
      <c r="H2" s="107" t="s">
        <v>34</v>
      </c>
      <c r="I2" s="108" t="s">
        <v>36</v>
      </c>
      <c r="J2" s="99">
        <f>MONTH(K2)</f>
        <v>2</v>
      </c>
      <c r="K2" s="93">
        <f>DATE(I3,H3,G3)</f>
        <v>43134</v>
      </c>
      <c r="L2" s="98"/>
      <c r="M2" s="92" t="s">
        <v>22</v>
      </c>
      <c r="N2" s="91">
        <f>VLOOKUP(2,$J$2:$K$124,2,)</f>
        <v>43134</v>
      </c>
      <c r="Q2" s="91">
        <f>N2+3</f>
        <v>43137</v>
      </c>
      <c r="T2" s="91">
        <f>Q2+3</f>
        <v>43140</v>
      </c>
      <c r="W2" s="91">
        <f>T2+3</f>
        <v>43143</v>
      </c>
      <c r="Z2" s="91">
        <f>W2+3</f>
        <v>43146</v>
      </c>
      <c r="AC2" s="91">
        <f>Z2+3</f>
        <v>43149</v>
      </c>
      <c r="AF2" s="91">
        <f>AC2+3</f>
        <v>43152</v>
      </c>
      <c r="AI2" s="91">
        <f>AF2+3</f>
        <v>43155</v>
      </c>
      <c r="AL2" s="91">
        <f>AI2+3</f>
        <v>43158</v>
      </c>
      <c r="AO2" s="91">
        <f>AL2+3</f>
        <v>43161</v>
      </c>
      <c r="AR2" s="91">
        <f>AO2+3</f>
        <v>43164</v>
      </c>
      <c r="AS2" s="98"/>
      <c r="AU2" s="98"/>
      <c r="AW2" s="98"/>
      <c r="AY2" s="98"/>
      <c r="BA2" s="98"/>
      <c r="BC2" s="98"/>
    </row>
    <row r="3" spans="1:57" ht="15.75" thickBot="1" x14ac:dyDescent="0.3">
      <c r="A3" s="13" t="s">
        <v>10</v>
      </c>
      <c r="B3" s="3">
        <v>17</v>
      </c>
      <c r="D3" s="9" t="s">
        <v>45</v>
      </c>
      <c r="E3" s="113" t="s">
        <v>84</v>
      </c>
      <c r="F3" s="97"/>
      <c r="G3" s="109">
        <v>3</v>
      </c>
      <c r="H3" s="110">
        <v>2</v>
      </c>
      <c r="I3" s="111">
        <v>2018</v>
      </c>
      <c r="J3" s="99">
        <f t="shared" ref="J3:J66" si="0">MONTH(K3)</f>
        <v>2</v>
      </c>
      <c r="K3" s="98">
        <f>K2+3</f>
        <v>43137</v>
      </c>
      <c r="L3" s="98"/>
      <c r="M3" s="92"/>
      <c r="N3" s="98" t="str">
        <f>UPPER(TEXT(N4,"Jjj"))</f>
        <v>VEN</v>
      </c>
      <c r="O3" s="98"/>
      <c r="P3" s="98"/>
      <c r="Q3" s="98" t="str">
        <f>UPPER(TEXT(Q4,"Jjj"))</f>
        <v>LUN</v>
      </c>
      <c r="R3" s="98"/>
      <c r="S3" s="98"/>
      <c r="T3" s="98" t="str">
        <f>UPPER(TEXT(T4,"Jjj"))</f>
        <v>JEU</v>
      </c>
      <c r="U3" s="98"/>
      <c r="V3" s="98"/>
      <c r="W3" s="98" t="str">
        <f>UPPER(TEXT(W4,"Jjj"))</f>
        <v>DIM</v>
      </c>
      <c r="X3" s="98"/>
      <c r="Y3" s="98"/>
      <c r="Z3" s="98" t="str">
        <f>UPPER(TEXT(Z4,"Jjj"))</f>
        <v>MER</v>
      </c>
      <c r="AA3" s="98"/>
      <c r="AB3" s="98"/>
      <c r="AC3" s="98" t="str">
        <f>UPPER(TEXT(AC4,"Jjj"))</f>
        <v>SAM</v>
      </c>
      <c r="AD3" s="98"/>
      <c r="AE3" s="98"/>
      <c r="AF3" s="98" t="str">
        <f>UPPER(TEXT(AF4,"Jjj"))</f>
        <v>MAR</v>
      </c>
      <c r="AG3" s="98"/>
      <c r="AH3" s="98"/>
      <c r="AI3" s="98" t="str">
        <f>UPPER(TEXT(AI4,"Jjj"))</f>
        <v>VEN</v>
      </c>
      <c r="AJ3" s="98"/>
      <c r="AK3" s="98"/>
      <c r="AL3" s="98" t="str">
        <f>UPPER(TEXT(AL4,"Jjj"))</f>
        <v>LUN</v>
      </c>
      <c r="AM3" s="98"/>
      <c r="AN3" s="98"/>
      <c r="AO3" s="98" t="str">
        <f>UPPER(TEXT(AO4,"Jjj"))</f>
        <v>JEU</v>
      </c>
      <c r="AR3" s="98" t="str">
        <f>UPPER(TEXT(AR4,"Jjj"))</f>
        <v>DIM</v>
      </c>
      <c r="AS3" s="98"/>
      <c r="AU3" s="98"/>
      <c r="AW3" s="98"/>
      <c r="AY3" s="98"/>
      <c r="BA3" s="98"/>
      <c r="BC3" s="98"/>
    </row>
    <row r="4" spans="1:57" x14ac:dyDescent="0.25">
      <c r="A4" s="14" t="s">
        <v>9</v>
      </c>
      <c r="B4" s="3">
        <v>12</v>
      </c>
      <c r="D4" s="10" t="s">
        <v>42</v>
      </c>
      <c r="E4" s="114" t="s">
        <v>85</v>
      </c>
      <c r="F4" s="97"/>
      <c r="G4" s="97"/>
      <c r="H4" s="97"/>
      <c r="I4" s="97"/>
      <c r="J4" s="99">
        <f t="shared" si="0"/>
        <v>2</v>
      </c>
      <c r="K4" s="98">
        <f t="shared" ref="K4:K67" si="1">K3+3</f>
        <v>43140</v>
      </c>
      <c r="L4" s="98"/>
      <c r="M4" s="92" t="s">
        <v>23</v>
      </c>
      <c r="N4" s="91">
        <f>VLOOKUP(3,$J$2:$K$124,2,)</f>
        <v>43161</v>
      </c>
      <c r="Q4" s="91">
        <f>N4+3</f>
        <v>43164</v>
      </c>
      <c r="T4" s="91">
        <f>Q4+3</f>
        <v>43167</v>
      </c>
      <c r="W4" s="91">
        <f>T4+3</f>
        <v>43170</v>
      </c>
      <c r="Z4" s="91">
        <f>W4+3</f>
        <v>43173</v>
      </c>
      <c r="AC4" s="91">
        <f>Z4+3</f>
        <v>43176</v>
      </c>
      <c r="AF4" s="91">
        <f>AC4+3</f>
        <v>43179</v>
      </c>
      <c r="AI4" s="91">
        <f>AF4+3</f>
        <v>43182</v>
      </c>
      <c r="AL4" s="91">
        <f>AI4+3</f>
        <v>43185</v>
      </c>
      <c r="AO4" s="91">
        <f>AL4+3</f>
        <v>43188</v>
      </c>
      <c r="AR4" s="91">
        <f>AO4+3</f>
        <v>43191</v>
      </c>
      <c r="AS4" s="98"/>
      <c r="AU4" s="98"/>
      <c r="AW4" s="98"/>
      <c r="AY4" s="98"/>
      <c r="BA4" s="98"/>
      <c r="BC4" s="98"/>
    </row>
    <row r="5" spans="1:57" x14ac:dyDescent="0.25">
      <c r="A5" s="12" t="s">
        <v>5</v>
      </c>
      <c r="B5" s="3">
        <v>4</v>
      </c>
      <c r="D5" s="10" t="s">
        <v>43</v>
      </c>
      <c r="E5" s="114" t="s">
        <v>86</v>
      </c>
      <c r="F5" s="97"/>
      <c r="G5" s="97"/>
      <c r="H5" s="97"/>
      <c r="I5" s="97"/>
      <c r="J5" s="99">
        <f t="shared" si="0"/>
        <v>2</v>
      </c>
      <c r="K5" s="98">
        <f t="shared" si="1"/>
        <v>43143</v>
      </c>
      <c r="L5" s="98"/>
      <c r="M5" s="92"/>
      <c r="N5" s="98" t="str">
        <f>UPPER(TEXT(N6,"Jjj"))</f>
        <v>DIM</v>
      </c>
      <c r="O5" s="98"/>
      <c r="P5" s="98"/>
      <c r="Q5" s="98" t="str">
        <f>UPPER(TEXT(Q6,"Jjj"))</f>
        <v>MER</v>
      </c>
      <c r="R5" s="98"/>
      <c r="S5" s="98"/>
      <c r="T5" s="98" t="str">
        <f>UPPER(TEXT(T6,"Jjj"))</f>
        <v>SAM</v>
      </c>
      <c r="U5" s="98"/>
      <c r="V5" s="98"/>
      <c r="W5" s="98" t="str">
        <f>UPPER(TEXT(W6,"Jjj"))</f>
        <v>MAR</v>
      </c>
      <c r="X5" s="98"/>
      <c r="Y5" s="98"/>
      <c r="Z5" s="98" t="str">
        <f>UPPER(TEXT(Z6,"Jjj"))</f>
        <v>VEN</v>
      </c>
      <c r="AA5" s="98"/>
      <c r="AB5" s="98"/>
      <c r="AC5" s="98" t="str">
        <f>UPPER(TEXT(AC6,"Jjj"))</f>
        <v>LUN</v>
      </c>
      <c r="AD5" s="98"/>
      <c r="AE5" s="98"/>
      <c r="AF5" s="98" t="str">
        <f>UPPER(TEXT(AF6,"Jjj"))</f>
        <v>JEU</v>
      </c>
      <c r="AG5" s="98"/>
      <c r="AH5" s="98"/>
      <c r="AI5" s="98" t="str">
        <f>UPPER(TEXT(AI6,"Jjj"))</f>
        <v>DIM</v>
      </c>
      <c r="AJ5" s="98"/>
      <c r="AK5" s="98"/>
      <c r="AL5" s="98" t="str">
        <f>UPPER(TEXT(AL6,"Jjj"))</f>
        <v>MER</v>
      </c>
      <c r="AM5" s="98"/>
      <c r="AN5" s="98"/>
      <c r="AO5" s="98" t="str">
        <f>UPPER(TEXT(AO6,"Jjj"))</f>
        <v>SAM</v>
      </c>
      <c r="AR5" s="98" t="str">
        <f>UPPER(TEXT(AR6,"Jjj"))</f>
        <v>MAR</v>
      </c>
      <c r="AS5" s="98"/>
      <c r="AU5" s="98"/>
      <c r="AW5" s="98"/>
      <c r="AY5" s="98"/>
      <c r="BA5" s="98"/>
      <c r="BC5" s="98"/>
    </row>
    <row r="6" spans="1:57" x14ac:dyDescent="0.25">
      <c r="A6" s="12" t="s">
        <v>6</v>
      </c>
      <c r="B6" s="3">
        <v>8</v>
      </c>
      <c r="D6" s="10" t="s">
        <v>43</v>
      </c>
      <c r="E6" s="114" t="s">
        <v>87</v>
      </c>
      <c r="F6" s="97"/>
      <c r="G6" s="97"/>
      <c r="H6" s="97"/>
      <c r="I6" s="97"/>
      <c r="J6" s="99">
        <f t="shared" si="0"/>
        <v>2</v>
      </c>
      <c r="K6" s="98">
        <f t="shared" si="1"/>
        <v>43146</v>
      </c>
      <c r="L6" s="98"/>
      <c r="M6" s="92" t="s">
        <v>24</v>
      </c>
      <c r="N6" s="91">
        <f>VLOOKUP(4,$J$2:$K$124,2,)</f>
        <v>43191</v>
      </c>
      <c r="Q6" s="91">
        <f>N6+3</f>
        <v>43194</v>
      </c>
      <c r="T6" s="91">
        <f>Q6+3</f>
        <v>43197</v>
      </c>
      <c r="W6" s="91">
        <f>T6+3</f>
        <v>43200</v>
      </c>
      <c r="Z6" s="91">
        <f>W6+3</f>
        <v>43203</v>
      </c>
      <c r="AC6" s="91">
        <f>Z6+3</f>
        <v>43206</v>
      </c>
      <c r="AF6" s="91">
        <f>AC6+3</f>
        <v>43209</v>
      </c>
      <c r="AI6" s="91">
        <f>AF6+3</f>
        <v>43212</v>
      </c>
      <c r="AL6" s="91">
        <f>AI6+3</f>
        <v>43215</v>
      </c>
      <c r="AO6" s="91">
        <f>AL6+3</f>
        <v>43218</v>
      </c>
      <c r="AR6" s="91">
        <f>AO6+3</f>
        <v>43221</v>
      </c>
      <c r="AS6" s="98"/>
      <c r="AU6" s="98"/>
      <c r="AW6" s="98"/>
      <c r="AY6" s="98"/>
      <c r="BA6" s="98"/>
      <c r="BC6" s="98"/>
    </row>
    <row r="7" spans="1:57" x14ac:dyDescent="0.25">
      <c r="A7" s="12" t="s">
        <v>12</v>
      </c>
      <c r="B7" s="3">
        <v>8</v>
      </c>
      <c r="D7" s="10" t="s">
        <v>43</v>
      </c>
      <c r="E7" s="114" t="s">
        <v>88</v>
      </c>
      <c r="F7" s="97"/>
      <c r="G7" s="97"/>
      <c r="H7" s="97"/>
      <c r="I7" s="97"/>
      <c r="J7" s="99">
        <f t="shared" si="0"/>
        <v>2</v>
      </c>
      <c r="K7" s="98">
        <f t="shared" si="1"/>
        <v>43149</v>
      </c>
      <c r="L7" s="98"/>
      <c r="M7" s="92"/>
      <c r="N7" s="98" t="str">
        <f>UPPER(TEXT(N8,"Jjj"))</f>
        <v>MAR</v>
      </c>
      <c r="O7" s="98"/>
      <c r="P7" s="98"/>
      <c r="Q7" s="98" t="str">
        <f>UPPER(TEXT(Q8,"Jjj"))</f>
        <v>VEN</v>
      </c>
      <c r="R7" s="98"/>
      <c r="S7" s="98"/>
      <c r="T7" s="98" t="str">
        <f>UPPER(TEXT(T8,"Jjj"))</f>
        <v>LUN</v>
      </c>
      <c r="U7" s="98"/>
      <c r="V7" s="98"/>
      <c r="W7" s="98" t="str">
        <f>UPPER(TEXT(W8,"Jjj"))</f>
        <v>JEU</v>
      </c>
      <c r="X7" s="98"/>
      <c r="Y7" s="98"/>
      <c r="Z7" s="98" t="str">
        <f>UPPER(TEXT(Z8,"Jjj"))</f>
        <v>DIM</v>
      </c>
      <c r="AA7" s="98"/>
      <c r="AB7" s="98"/>
      <c r="AC7" s="98" t="str">
        <f>UPPER(TEXT(AC8,"Jjj"))</f>
        <v>MER</v>
      </c>
      <c r="AD7" s="98"/>
      <c r="AE7" s="98"/>
      <c r="AF7" s="98" t="str">
        <f>UPPER(TEXT(AF8,"Jjj"))</f>
        <v>SAM</v>
      </c>
      <c r="AG7" s="98"/>
      <c r="AH7" s="98"/>
      <c r="AI7" s="98" t="str">
        <f>UPPER(TEXT(AI8,"Jjj"))</f>
        <v>MAR</v>
      </c>
      <c r="AJ7" s="98"/>
      <c r="AK7" s="98"/>
      <c r="AL7" s="98" t="str">
        <f>UPPER(TEXT(AL8,"Jjj"))</f>
        <v>VEN</v>
      </c>
      <c r="AM7" s="98"/>
      <c r="AN7" s="98"/>
      <c r="AO7" s="98" t="str">
        <f>UPPER(TEXT(AO8,"Jjj"))</f>
        <v>LUN</v>
      </c>
      <c r="AR7" s="98" t="str">
        <f>UPPER(TEXT(AR8,"Jjj"))</f>
        <v>JEU</v>
      </c>
      <c r="AS7" s="98"/>
      <c r="AU7" s="98"/>
      <c r="AW7" s="98"/>
      <c r="AY7" s="98"/>
      <c r="BA7" s="98"/>
      <c r="BC7" s="98"/>
    </row>
    <row r="8" spans="1:57" x14ac:dyDescent="0.25">
      <c r="A8" s="15" t="s">
        <v>8</v>
      </c>
      <c r="B8" s="3">
        <v>0</v>
      </c>
      <c r="D8" s="10" t="s">
        <v>43</v>
      </c>
      <c r="E8" s="114" t="s">
        <v>89</v>
      </c>
      <c r="F8" s="97"/>
      <c r="G8" s="97"/>
      <c r="H8" s="97"/>
      <c r="I8" s="97"/>
      <c r="J8" s="99">
        <f t="shared" si="0"/>
        <v>2</v>
      </c>
      <c r="K8" s="98">
        <f t="shared" si="1"/>
        <v>43152</v>
      </c>
      <c r="L8" s="98"/>
      <c r="M8" s="92" t="s">
        <v>25</v>
      </c>
      <c r="N8" s="91">
        <f>VLOOKUP(5,$J$2:$K$124,2,)</f>
        <v>43221</v>
      </c>
      <c r="Q8" s="91">
        <f>N8+3</f>
        <v>43224</v>
      </c>
      <c r="T8" s="91">
        <f>Q8+3</f>
        <v>43227</v>
      </c>
      <c r="W8" s="91">
        <f>T8+3</f>
        <v>43230</v>
      </c>
      <c r="Z8" s="91">
        <f>W8+3</f>
        <v>43233</v>
      </c>
      <c r="AC8" s="91">
        <f>Z8+3</f>
        <v>43236</v>
      </c>
      <c r="AF8" s="91">
        <f>AC8+3</f>
        <v>43239</v>
      </c>
      <c r="AI8" s="91">
        <f>AF8+3</f>
        <v>43242</v>
      </c>
      <c r="AL8" s="91">
        <f>AI8+3</f>
        <v>43245</v>
      </c>
      <c r="AO8" s="91">
        <f>AL8+3</f>
        <v>43248</v>
      </c>
      <c r="AR8" s="91">
        <f>AO8+3</f>
        <v>43251</v>
      </c>
      <c r="AS8" s="98"/>
      <c r="AU8" s="98"/>
      <c r="AW8" s="98"/>
      <c r="AY8" s="98"/>
      <c r="BA8" s="98"/>
      <c r="BC8" s="98"/>
    </row>
    <row r="9" spans="1:57" x14ac:dyDescent="0.25">
      <c r="A9" s="5" t="s">
        <v>3</v>
      </c>
      <c r="B9" s="3">
        <v>0</v>
      </c>
      <c r="D9" s="10" t="s">
        <v>43</v>
      </c>
      <c r="E9" s="114" t="s">
        <v>90</v>
      </c>
      <c r="F9" s="97"/>
      <c r="G9" s="97"/>
      <c r="H9" s="97"/>
      <c r="I9" s="97"/>
      <c r="J9" s="99">
        <f t="shared" si="0"/>
        <v>2</v>
      </c>
      <c r="K9" s="98">
        <f t="shared" si="1"/>
        <v>43155</v>
      </c>
      <c r="L9" s="98"/>
      <c r="M9" s="92"/>
      <c r="N9" s="98" t="str">
        <f>UPPER(TEXT(N10,"Jjj"))</f>
        <v>DIM</v>
      </c>
      <c r="O9" s="98"/>
      <c r="P9" s="98"/>
      <c r="Q9" s="98" t="str">
        <f>UPPER(TEXT(Q10,"Jjj"))</f>
        <v>MER</v>
      </c>
      <c r="R9" s="98"/>
      <c r="S9" s="98"/>
      <c r="T9" s="98" t="str">
        <f>UPPER(TEXT(T10,"Jjj"))</f>
        <v>SAM</v>
      </c>
      <c r="U9" s="98"/>
      <c r="V9" s="98"/>
      <c r="W9" s="98" t="str">
        <f>UPPER(TEXT(W10,"Jjj"))</f>
        <v>MAR</v>
      </c>
      <c r="X9" s="98"/>
      <c r="Y9" s="98"/>
      <c r="Z9" s="98" t="str">
        <f>UPPER(TEXT(Z10,"Jjj"))</f>
        <v>VEN</v>
      </c>
      <c r="AA9" s="98"/>
      <c r="AB9" s="98"/>
      <c r="AC9" s="98" t="str">
        <f>UPPER(TEXT(AC10,"Jjj"))</f>
        <v>LUN</v>
      </c>
      <c r="AD9" s="98"/>
      <c r="AE9" s="98"/>
      <c r="AF9" s="98" t="str">
        <f>UPPER(TEXT(AF10,"Jjj"))</f>
        <v>JEU</v>
      </c>
      <c r="AG9" s="98"/>
      <c r="AH9" s="98"/>
      <c r="AI9" s="98" t="str">
        <f>UPPER(TEXT(AI10,"Jjj"))</f>
        <v>DIM</v>
      </c>
      <c r="AJ9" s="98"/>
      <c r="AK9" s="98"/>
      <c r="AL9" s="98" t="str">
        <f>UPPER(TEXT(AL10,"Jjj"))</f>
        <v>MER</v>
      </c>
      <c r="AM9" s="98"/>
      <c r="AN9" s="98"/>
      <c r="AO9" s="98" t="str">
        <f>UPPER(TEXT(AO10,"Jjj"))</f>
        <v>SAM</v>
      </c>
      <c r="AR9" s="98" t="str">
        <f>UPPER(TEXT(AR10,"Jjj"))</f>
        <v>MAR</v>
      </c>
      <c r="AS9" s="98"/>
      <c r="AU9" s="98"/>
      <c r="AW9" s="98"/>
      <c r="AY9" s="98"/>
      <c r="BA9" s="98"/>
      <c r="BC9" s="98"/>
    </row>
    <row r="10" spans="1:57" x14ac:dyDescent="0.25">
      <c r="A10" s="4" t="s">
        <v>4</v>
      </c>
      <c r="B10" s="3">
        <v>0</v>
      </c>
      <c r="D10" s="10" t="s">
        <v>44</v>
      </c>
      <c r="E10" s="114" t="s">
        <v>91</v>
      </c>
      <c r="F10" s="97"/>
      <c r="G10" s="97"/>
      <c r="H10" s="97"/>
      <c r="I10" s="97"/>
      <c r="J10" s="99">
        <f t="shared" si="0"/>
        <v>2</v>
      </c>
      <c r="K10" s="98">
        <f t="shared" si="1"/>
        <v>43158</v>
      </c>
      <c r="L10" s="98"/>
      <c r="M10" s="92" t="s">
        <v>26</v>
      </c>
      <c r="N10" s="91">
        <f>VLOOKUP(6,$J$2:$K$124,2,)</f>
        <v>43254</v>
      </c>
      <c r="Q10" s="91">
        <f>N10+3</f>
        <v>43257</v>
      </c>
      <c r="T10" s="91">
        <f>Q10+3</f>
        <v>43260</v>
      </c>
      <c r="W10" s="91">
        <f>T10+3</f>
        <v>43263</v>
      </c>
      <c r="Z10" s="91">
        <f>W10+3</f>
        <v>43266</v>
      </c>
      <c r="AC10" s="91">
        <f>Z10+3</f>
        <v>43269</v>
      </c>
      <c r="AF10" s="91">
        <f>AC10+3</f>
        <v>43272</v>
      </c>
      <c r="AI10" s="91">
        <f>AF10+3</f>
        <v>43275</v>
      </c>
      <c r="AL10" s="91">
        <f>AI10+3</f>
        <v>43278</v>
      </c>
      <c r="AO10" s="91">
        <f>AL10+3</f>
        <v>43281</v>
      </c>
      <c r="AR10" s="91">
        <f>AO10+3</f>
        <v>43284</v>
      </c>
      <c r="AS10" s="98"/>
      <c r="AU10" s="98"/>
      <c r="AW10" s="98"/>
      <c r="AY10" s="98"/>
      <c r="BA10" s="98"/>
      <c r="BC10" s="98"/>
    </row>
    <row r="11" spans="1:57" x14ac:dyDescent="0.25">
      <c r="A11" s="18" t="s">
        <v>2</v>
      </c>
      <c r="B11" s="3">
        <v>0</v>
      </c>
      <c r="D11" s="10" t="s">
        <v>41</v>
      </c>
      <c r="E11" s="114" t="s">
        <v>92</v>
      </c>
      <c r="F11" s="97"/>
      <c r="G11" s="97"/>
      <c r="H11" s="97"/>
      <c r="I11" s="97"/>
      <c r="J11" s="99">
        <f t="shared" si="0"/>
        <v>3</v>
      </c>
      <c r="K11" s="98">
        <f t="shared" si="1"/>
        <v>43161</v>
      </c>
      <c r="L11" s="98"/>
      <c r="M11" s="92"/>
      <c r="N11" s="98" t="str">
        <f>UPPER(TEXT(N12,"Jjj"))</f>
        <v>MAR</v>
      </c>
      <c r="O11" s="98"/>
      <c r="P11" s="98"/>
      <c r="Q11" s="98" t="str">
        <f>UPPER(TEXT(Q12,"Jjj"))</f>
        <v>VEN</v>
      </c>
      <c r="R11" s="98"/>
      <c r="S11" s="98"/>
      <c r="T11" s="98" t="str">
        <f>UPPER(TEXT(T12,"Jjj"))</f>
        <v>LUN</v>
      </c>
      <c r="U11" s="98"/>
      <c r="V11" s="98"/>
      <c r="W11" s="98" t="str">
        <f>UPPER(TEXT(W12,"Jjj"))</f>
        <v>JEU</v>
      </c>
      <c r="X11" s="98"/>
      <c r="Y11" s="98"/>
      <c r="Z11" s="98" t="str">
        <f>UPPER(TEXT(Z12,"Jjj"))</f>
        <v>DIM</v>
      </c>
      <c r="AA11" s="98"/>
      <c r="AB11" s="98"/>
      <c r="AC11" s="98" t="str">
        <f>UPPER(TEXT(AC12,"Jjj"))</f>
        <v>MER</v>
      </c>
      <c r="AD11" s="98"/>
      <c r="AE11" s="98"/>
      <c r="AF11" s="98" t="str">
        <f>UPPER(TEXT(AF12,"Jjj"))</f>
        <v>SAM</v>
      </c>
      <c r="AG11" s="98"/>
      <c r="AH11" s="98"/>
      <c r="AI11" s="98" t="str">
        <f>UPPER(TEXT(AI12,"Jjj"))</f>
        <v>MAR</v>
      </c>
      <c r="AJ11" s="98"/>
      <c r="AK11" s="98"/>
      <c r="AL11" s="98" t="str">
        <f>UPPER(TEXT(AL12,"Jjj"))</f>
        <v>VEN</v>
      </c>
      <c r="AM11" s="98"/>
      <c r="AN11" s="98"/>
      <c r="AO11" s="98" t="str">
        <f>UPPER(TEXT(AO12,"Jjj"))</f>
        <v>LUN</v>
      </c>
      <c r="AR11" s="98" t="str">
        <f>UPPER(TEXT(AR12,"Jjj"))</f>
        <v>JEU</v>
      </c>
      <c r="AS11" s="98"/>
      <c r="AU11" s="98"/>
      <c r="AW11" s="98"/>
      <c r="AY11" s="98"/>
      <c r="BA11" s="98"/>
      <c r="BC11" s="98"/>
    </row>
    <row r="12" spans="1:57" x14ac:dyDescent="0.25">
      <c r="A12" s="18" t="s">
        <v>7</v>
      </c>
      <c r="B12" s="3">
        <v>0</v>
      </c>
      <c r="D12" s="10" t="s">
        <v>41</v>
      </c>
      <c r="E12" s="114" t="s">
        <v>93</v>
      </c>
      <c r="F12" s="97"/>
      <c r="G12" s="97"/>
      <c r="H12" s="97"/>
      <c r="I12" s="97"/>
      <c r="J12" s="99">
        <f t="shared" si="0"/>
        <v>3</v>
      </c>
      <c r="K12" s="98">
        <f t="shared" si="1"/>
        <v>43164</v>
      </c>
      <c r="L12" s="98"/>
      <c r="M12" s="92" t="s">
        <v>27</v>
      </c>
      <c r="N12" s="91">
        <f>VLOOKUP(7,$J$2:$K$124,2,)</f>
        <v>43284</v>
      </c>
      <c r="Q12" s="91">
        <f>N12+3</f>
        <v>43287</v>
      </c>
      <c r="T12" s="91">
        <f>Q12+3</f>
        <v>43290</v>
      </c>
      <c r="W12" s="91">
        <f>T12+3</f>
        <v>43293</v>
      </c>
      <c r="Z12" s="91">
        <f>W12+3</f>
        <v>43296</v>
      </c>
      <c r="AC12" s="91">
        <f>Z12+3</f>
        <v>43299</v>
      </c>
      <c r="AF12" s="91">
        <f>AC12+3</f>
        <v>43302</v>
      </c>
      <c r="AI12" s="91">
        <f>AF12+3</f>
        <v>43305</v>
      </c>
      <c r="AL12" s="91">
        <f>AI12+3</f>
        <v>43308</v>
      </c>
      <c r="AO12" s="91">
        <f>AL12+3</f>
        <v>43311</v>
      </c>
      <c r="AR12" s="91">
        <f>AO12+3</f>
        <v>43314</v>
      </c>
      <c r="AS12" s="98"/>
      <c r="AU12" s="98"/>
      <c r="AW12" s="98"/>
      <c r="AY12" s="98"/>
      <c r="BA12" s="98"/>
      <c r="BC12" s="98"/>
    </row>
    <row r="13" spans="1:57" x14ac:dyDescent="0.25">
      <c r="A13" s="13" t="s">
        <v>16</v>
      </c>
      <c r="B13" s="3">
        <v>1</v>
      </c>
      <c r="D13" s="10" t="s">
        <v>41</v>
      </c>
      <c r="E13" s="114" t="s">
        <v>94</v>
      </c>
      <c r="F13" s="97"/>
      <c r="G13" s="97"/>
      <c r="H13" s="97"/>
      <c r="I13" s="97"/>
      <c r="J13" s="99">
        <f t="shared" si="0"/>
        <v>3</v>
      </c>
      <c r="K13" s="98">
        <f t="shared" si="1"/>
        <v>43167</v>
      </c>
      <c r="L13" s="98"/>
      <c r="M13" s="92"/>
      <c r="N13" s="98" t="str">
        <f>UPPER(TEXT(N14,"Jjj"))</f>
        <v>JEU</v>
      </c>
      <c r="O13" s="98"/>
      <c r="P13" s="98"/>
      <c r="Q13" s="98" t="str">
        <f>UPPER(TEXT(Q14,"Jjj"))</f>
        <v>DIM</v>
      </c>
      <c r="R13" s="98"/>
      <c r="S13" s="98"/>
      <c r="T13" s="98" t="str">
        <f>UPPER(TEXT(T14,"Jjj"))</f>
        <v>MER</v>
      </c>
      <c r="U13" s="98"/>
      <c r="V13" s="98"/>
      <c r="W13" s="98" t="str">
        <f>UPPER(TEXT(W14,"Jjj"))</f>
        <v>SAM</v>
      </c>
      <c r="X13" s="98"/>
      <c r="Y13" s="98"/>
      <c r="Z13" s="98" t="str">
        <f>UPPER(TEXT(Z14,"Jjj"))</f>
        <v>MAR</v>
      </c>
      <c r="AA13" s="98"/>
      <c r="AB13" s="98"/>
      <c r="AC13" s="98" t="str">
        <f>UPPER(TEXT(AC14,"Jjj"))</f>
        <v>VEN</v>
      </c>
      <c r="AD13" s="98"/>
      <c r="AE13" s="98"/>
      <c r="AF13" s="98" t="str">
        <f>UPPER(TEXT(AF14,"Jjj"))</f>
        <v>LUN</v>
      </c>
      <c r="AG13" s="98"/>
      <c r="AH13" s="98"/>
      <c r="AI13" s="98" t="str">
        <f>UPPER(TEXT(AI14,"Jjj"))</f>
        <v>JEU</v>
      </c>
      <c r="AJ13" s="98"/>
      <c r="AK13" s="98"/>
      <c r="AL13" s="98" t="str">
        <f>UPPER(TEXT(AL14,"Jjj"))</f>
        <v>DIM</v>
      </c>
      <c r="AM13" s="98"/>
      <c r="AN13" s="98"/>
      <c r="AO13" s="98" t="str">
        <f>UPPER(TEXT(AO14,"Jjj"))</f>
        <v>MER</v>
      </c>
      <c r="AR13" s="98" t="str">
        <f>UPPER(TEXT(AR14,"Jjj"))</f>
        <v>SAM</v>
      </c>
      <c r="AS13" s="98"/>
      <c r="AU13" s="98"/>
      <c r="AW13" s="98"/>
      <c r="AY13" s="98"/>
      <c r="BA13" s="98"/>
      <c r="BC13" s="98"/>
    </row>
    <row r="14" spans="1:57" x14ac:dyDescent="0.25">
      <c r="A14" s="13" t="s">
        <v>17</v>
      </c>
      <c r="B14" s="3">
        <v>1.5</v>
      </c>
      <c r="D14" s="10" t="s">
        <v>41</v>
      </c>
      <c r="E14" s="114" t="s">
        <v>95</v>
      </c>
      <c r="F14" s="97"/>
      <c r="G14" s="97"/>
      <c r="H14" s="97"/>
      <c r="I14" s="97"/>
      <c r="J14" s="99">
        <f t="shared" si="0"/>
        <v>3</v>
      </c>
      <c r="K14" s="98">
        <f t="shared" si="1"/>
        <v>43170</v>
      </c>
      <c r="L14" s="98"/>
      <c r="M14" s="92" t="s">
        <v>28</v>
      </c>
      <c r="N14" s="91">
        <f>VLOOKUP(8,$J$2:$K$124,2,)</f>
        <v>43314</v>
      </c>
      <c r="Q14" s="91">
        <f>N14+3</f>
        <v>43317</v>
      </c>
      <c r="T14" s="91">
        <f>Q14+3</f>
        <v>43320</v>
      </c>
      <c r="W14" s="91">
        <f>T14+3</f>
        <v>43323</v>
      </c>
      <c r="Z14" s="91">
        <f>W14+3</f>
        <v>43326</v>
      </c>
      <c r="AC14" s="91">
        <f>Z14+3</f>
        <v>43329</v>
      </c>
      <c r="AF14" s="91">
        <f>AC14+3</f>
        <v>43332</v>
      </c>
      <c r="AI14" s="91">
        <f>AF14+3</f>
        <v>43335</v>
      </c>
      <c r="AL14" s="91">
        <f>AI14+3</f>
        <v>43338</v>
      </c>
      <c r="AO14" s="91">
        <f>AL14+3</f>
        <v>43341</v>
      </c>
      <c r="AP14" s="98"/>
      <c r="AQ14" s="98"/>
      <c r="AR14" s="91">
        <f>AO14+3</f>
        <v>43344</v>
      </c>
      <c r="AS14" s="98"/>
      <c r="AU14" s="98"/>
      <c r="AW14" s="98"/>
      <c r="AY14" s="98"/>
      <c r="BA14" s="98"/>
      <c r="BC14" s="98"/>
    </row>
    <row r="15" spans="1:57" x14ac:dyDescent="0.25">
      <c r="A15" s="2" t="s">
        <v>18</v>
      </c>
      <c r="B15" s="3">
        <v>2</v>
      </c>
      <c r="D15" s="10" t="s">
        <v>41</v>
      </c>
      <c r="E15" s="114" t="s">
        <v>96</v>
      </c>
      <c r="F15" s="97"/>
      <c r="G15" s="97"/>
      <c r="H15" s="97"/>
      <c r="I15" s="97"/>
      <c r="J15" s="99">
        <f t="shared" si="0"/>
        <v>3</v>
      </c>
      <c r="K15" s="98">
        <f t="shared" si="1"/>
        <v>43173</v>
      </c>
      <c r="L15" s="98"/>
      <c r="M15" s="92"/>
      <c r="N15" s="98" t="str">
        <f>UPPER(TEXT(N16,"Jjj"))</f>
        <v>SAM</v>
      </c>
      <c r="O15" s="98"/>
      <c r="P15" s="98"/>
      <c r="Q15" s="98" t="str">
        <f>UPPER(TEXT(Q16,"Jjj"))</f>
        <v>MAR</v>
      </c>
      <c r="R15" s="98"/>
      <c r="S15" s="98"/>
      <c r="T15" s="98" t="str">
        <f>UPPER(TEXT(T16,"Jjj"))</f>
        <v>VEN</v>
      </c>
      <c r="U15" s="98"/>
      <c r="V15" s="98"/>
      <c r="W15" s="98" t="str">
        <f>UPPER(TEXT(W16,"Jjj"))</f>
        <v>LUN</v>
      </c>
      <c r="X15" s="98"/>
      <c r="Y15" s="98"/>
      <c r="Z15" s="98" t="str">
        <f>UPPER(TEXT(Z16,"Jjj"))</f>
        <v>JEU</v>
      </c>
      <c r="AA15" s="98"/>
      <c r="AB15" s="98"/>
      <c r="AC15" s="98" t="str">
        <f>UPPER(TEXT(AC16,"Jjj"))</f>
        <v>DIM</v>
      </c>
      <c r="AD15" s="98"/>
      <c r="AE15" s="98"/>
      <c r="AF15" s="98" t="str">
        <f>UPPER(TEXT(AF16,"Jjj"))</f>
        <v>MER</v>
      </c>
      <c r="AG15" s="98"/>
      <c r="AH15" s="98"/>
      <c r="AI15" s="98" t="str">
        <f>UPPER(TEXT(AI16,"Jjj"))</f>
        <v>SAM</v>
      </c>
      <c r="AJ15" s="98"/>
      <c r="AK15" s="98"/>
      <c r="AL15" s="98" t="str">
        <f>UPPER(TEXT(AL16,"Jjj"))</f>
        <v>MAR</v>
      </c>
      <c r="AM15" s="98"/>
      <c r="AN15" s="98"/>
      <c r="AO15" s="98" t="str">
        <f>UPPER(TEXT(AO16,"Jjj"))</f>
        <v>VEN</v>
      </c>
      <c r="AR15" s="98" t="str">
        <f>UPPER(TEXT(AR16,"Jjj"))</f>
        <v>LUN</v>
      </c>
      <c r="AS15" s="98"/>
      <c r="AU15" s="98"/>
      <c r="AW15" s="98"/>
      <c r="AY15" s="98"/>
      <c r="BA15" s="98"/>
      <c r="BC15" s="98"/>
    </row>
    <row r="16" spans="1:57" x14ac:dyDescent="0.25">
      <c r="A16" s="2" t="s">
        <v>19</v>
      </c>
      <c r="B16" s="3">
        <v>2.5</v>
      </c>
      <c r="D16" s="10" t="s">
        <v>41</v>
      </c>
      <c r="E16" s="114" t="s">
        <v>97</v>
      </c>
      <c r="F16" s="97"/>
      <c r="G16" s="97"/>
      <c r="H16" s="97"/>
      <c r="I16" s="97"/>
      <c r="J16" s="99">
        <f t="shared" si="0"/>
        <v>3</v>
      </c>
      <c r="K16" s="98">
        <f t="shared" si="1"/>
        <v>43176</v>
      </c>
      <c r="L16" s="98"/>
      <c r="M16" s="92" t="s">
        <v>29</v>
      </c>
      <c r="N16" s="91">
        <f>VLOOKUP(9,$J$2:$K$124,2,)</f>
        <v>43344</v>
      </c>
      <c r="Q16" s="91">
        <f>N16+3</f>
        <v>43347</v>
      </c>
      <c r="T16" s="91">
        <f>Q16+3</f>
        <v>43350</v>
      </c>
      <c r="W16" s="91">
        <f>T16+3</f>
        <v>43353</v>
      </c>
      <c r="Z16" s="91">
        <f>W16+3</f>
        <v>43356</v>
      </c>
      <c r="AC16" s="91">
        <f>Z16+3</f>
        <v>43359</v>
      </c>
      <c r="AF16" s="91">
        <f>AC16+3</f>
        <v>43362</v>
      </c>
      <c r="AI16" s="91">
        <f>AF16+3</f>
        <v>43365</v>
      </c>
      <c r="AL16" s="91">
        <f>AI16+3</f>
        <v>43368</v>
      </c>
      <c r="AO16" s="91">
        <f>AL16+3</f>
        <v>43371</v>
      </c>
      <c r="AP16" s="98"/>
      <c r="AQ16" s="98"/>
      <c r="AR16" s="91">
        <f>AO16+3</f>
        <v>43374</v>
      </c>
      <c r="AS16" s="98"/>
      <c r="AU16" s="98"/>
      <c r="AW16" s="98"/>
      <c r="AY16" s="98"/>
      <c r="BA16" s="98"/>
      <c r="BC16" s="98"/>
    </row>
    <row r="17" spans="1:55" x14ac:dyDescent="0.25">
      <c r="A17" s="2" t="s">
        <v>20</v>
      </c>
      <c r="B17" s="3">
        <v>3</v>
      </c>
      <c r="D17" s="10" t="s">
        <v>41</v>
      </c>
      <c r="E17" s="114" t="s">
        <v>98</v>
      </c>
      <c r="F17" s="97"/>
      <c r="G17" s="97"/>
      <c r="H17" s="97"/>
      <c r="I17" s="97"/>
      <c r="J17" s="99">
        <f t="shared" si="0"/>
        <v>3</v>
      </c>
      <c r="K17" s="98">
        <f t="shared" si="1"/>
        <v>43179</v>
      </c>
      <c r="L17" s="98"/>
      <c r="M17" s="92"/>
      <c r="N17" s="98" t="str">
        <f>UPPER(TEXT(N18,"Jjj"))</f>
        <v>LUN</v>
      </c>
      <c r="O17" s="98"/>
      <c r="P17" s="98"/>
      <c r="Q17" s="98" t="str">
        <f>UPPER(TEXT(Q18,"Jjj"))</f>
        <v>JEU</v>
      </c>
      <c r="R17" s="98"/>
      <c r="S17" s="98"/>
      <c r="T17" s="98" t="str">
        <f>UPPER(TEXT(T18,"Jjj"))</f>
        <v>DIM</v>
      </c>
      <c r="U17" s="98"/>
      <c r="V17" s="98"/>
      <c r="W17" s="98" t="str">
        <f>UPPER(TEXT(W18,"Jjj"))</f>
        <v>MER</v>
      </c>
      <c r="X17" s="98"/>
      <c r="Y17" s="98"/>
      <c r="Z17" s="98" t="str">
        <f>UPPER(TEXT(Z18,"Jjj"))</f>
        <v>SAM</v>
      </c>
      <c r="AA17" s="98"/>
      <c r="AB17" s="98"/>
      <c r="AC17" s="98" t="str">
        <f>UPPER(TEXT(AC18,"Jjj"))</f>
        <v>MAR</v>
      </c>
      <c r="AD17" s="98"/>
      <c r="AE17" s="98"/>
      <c r="AF17" s="98" t="str">
        <f>UPPER(TEXT(AF18,"Jjj"))</f>
        <v>VEN</v>
      </c>
      <c r="AG17" s="98"/>
      <c r="AH17" s="98"/>
      <c r="AI17" s="98" t="str">
        <f>UPPER(TEXT(AI18,"Jjj"))</f>
        <v>LUN</v>
      </c>
      <c r="AJ17" s="98"/>
      <c r="AK17" s="98"/>
      <c r="AL17" s="98" t="str">
        <f>UPPER(TEXT(AL18,"Jjj"))</f>
        <v>JEU</v>
      </c>
      <c r="AM17" s="98"/>
      <c r="AN17" s="98"/>
      <c r="AO17" s="98" t="str">
        <f>UPPER(TEXT(AO18,"Jjj"))</f>
        <v>DIM</v>
      </c>
      <c r="AR17" s="98" t="str">
        <f>UPPER(TEXT(AR18,"Jjj"))</f>
        <v>MER</v>
      </c>
      <c r="AS17" s="98"/>
      <c r="AU17" s="98"/>
      <c r="AW17" s="98"/>
      <c r="AY17" s="98"/>
      <c r="BA17" s="98"/>
      <c r="BC17" s="98"/>
    </row>
    <row r="18" spans="1:55" ht="15.75" thickBot="1" x14ac:dyDescent="0.3">
      <c r="A18" s="6" t="s">
        <v>21</v>
      </c>
      <c r="B18" s="7">
        <v>3.5</v>
      </c>
      <c r="D18" s="10"/>
      <c r="E18" s="114"/>
      <c r="F18" s="97"/>
      <c r="G18" s="97"/>
      <c r="H18" s="97"/>
      <c r="I18" s="97"/>
      <c r="J18" s="99">
        <f t="shared" si="0"/>
        <v>3</v>
      </c>
      <c r="K18" s="98">
        <f t="shared" si="1"/>
        <v>43182</v>
      </c>
      <c r="L18" s="98"/>
      <c r="M18" s="92" t="s">
        <v>30</v>
      </c>
      <c r="N18" s="91">
        <f>VLOOKUP(10,$J$2:$K$124,2,)</f>
        <v>43374</v>
      </c>
      <c r="Q18" s="91">
        <f>N18+3</f>
        <v>43377</v>
      </c>
      <c r="T18" s="91">
        <f>Q18+3</f>
        <v>43380</v>
      </c>
      <c r="W18" s="91">
        <f>T18+3</f>
        <v>43383</v>
      </c>
      <c r="Z18" s="91">
        <f>W18+3</f>
        <v>43386</v>
      </c>
      <c r="AC18" s="91">
        <f>Z18+3</f>
        <v>43389</v>
      </c>
      <c r="AF18" s="91">
        <f>AC18+3</f>
        <v>43392</v>
      </c>
      <c r="AI18" s="91">
        <f>AF18+3</f>
        <v>43395</v>
      </c>
      <c r="AL18" s="91">
        <f>AI18+3</f>
        <v>43398</v>
      </c>
      <c r="AO18" s="91">
        <f>AL18+3</f>
        <v>43401</v>
      </c>
      <c r="AP18" s="98"/>
      <c r="AQ18" s="98"/>
      <c r="AR18" s="91">
        <f>AO18+3</f>
        <v>43404</v>
      </c>
      <c r="AS18" s="98"/>
      <c r="AU18" s="98"/>
      <c r="AW18" s="98"/>
      <c r="AY18" s="98"/>
      <c r="BA18" s="98"/>
      <c r="BC18" s="98"/>
    </row>
    <row r="19" spans="1:55" x14ac:dyDescent="0.25">
      <c r="D19" s="10"/>
      <c r="E19" s="114"/>
      <c r="F19" s="97"/>
      <c r="G19" s="97"/>
      <c r="H19" s="97"/>
      <c r="I19" s="97"/>
      <c r="J19" s="99">
        <f t="shared" si="0"/>
        <v>3</v>
      </c>
      <c r="K19" s="98">
        <f t="shared" si="1"/>
        <v>43185</v>
      </c>
      <c r="L19" s="98"/>
      <c r="M19" s="92"/>
      <c r="N19" s="98" t="str">
        <f>UPPER(TEXT(N20,"Jjj"))</f>
        <v>SAM</v>
      </c>
      <c r="O19" s="98"/>
      <c r="P19" s="98"/>
      <c r="Q19" s="98" t="str">
        <f>UPPER(TEXT(Q20,"Jjj"))</f>
        <v>MAR</v>
      </c>
      <c r="R19" s="98"/>
      <c r="S19" s="98"/>
      <c r="T19" s="98" t="str">
        <f>UPPER(TEXT(T20,"Jjj"))</f>
        <v>VEN</v>
      </c>
      <c r="U19" s="98"/>
      <c r="V19" s="98"/>
      <c r="W19" s="98" t="str">
        <f>UPPER(TEXT(W20,"Jjj"))</f>
        <v>LUN</v>
      </c>
      <c r="X19" s="98"/>
      <c r="Y19" s="98"/>
      <c r="Z19" s="98" t="str">
        <f>UPPER(TEXT(Z20,"Jjj"))</f>
        <v>JEU</v>
      </c>
      <c r="AA19" s="98"/>
      <c r="AB19" s="98"/>
      <c r="AC19" s="98" t="str">
        <f>UPPER(TEXT(AC20,"Jjj"))</f>
        <v>DIM</v>
      </c>
      <c r="AD19" s="98"/>
      <c r="AE19" s="98"/>
      <c r="AF19" s="98" t="str">
        <f>UPPER(TEXT(AF20,"Jjj"))</f>
        <v>MER</v>
      </c>
      <c r="AG19" s="98"/>
      <c r="AH19" s="98"/>
      <c r="AI19" s="98" t="str">
        <f>UPPER(TEXT(AI20,"Jjj"))</f>
        <v>SAM</v>
      </c>
      <c r="AJ19" s="98"/>
      <c r="AK19" s="98"/>
      <c r="AL19" s="98" t="str">
        <f>UPPER(TEXT(AL20,"Jjj"))</f>
        <v>MAR</v>
      </c>
      <c r="AM19" s="98"/>
      <c r="AN19" s="98"/>
      <c r="AO19" s="98" t="str">
        <f>UPPER(TEXT(AO20,"Jjj"))</f>
        <v>VEN</v>
      </c>
      <c r="AR19" s="98" t="str">
        <f>UPPER(TEXT(AR20,"Jjj"))</f>
        <v>LUN</v>
      </c>
      <c r="AS19" s="98"/>
      <c r="AU19" s="98"/>
      <c r="AW19" s="98"/>
      <c r="AY19" s="98"/>
      <c r="BA19" s="98"/>
      <c r="BC19" s="98"/>
    </row>
    <row r="20" spans="1:55" ht="15.75" thickBot="1" x14ac:dyDescent="0.3">
      <c r="D20" s="11"/>
      <c r="E20" s="115"/>
      <c r="G20" s="97"/>
      <c r="H20" s="97"/>
      <c r="I20" s="97"/>
      <c r="J20" s="99">
        <f t="shared" si="0"/>
        <v>3</v>
      </c>
      <c r="K20" s="98">
        <f t="shared" si="1"/>
        <v>43188</v>
      </c>
      <c r="L20" s="98"/>
      <c r="M20" s="92" t="s">
        <v>31</v>
      </c>
      <c r="N20" s="91">
        <f>VLOOKUP(11,$J$2:$K$124,2,)</f>
        <v>43407</v>
      </c>
      <c r="Q20" s="91">
        <f>N20+3</f>
        <v>43410</v>
      </c>
      <c r="T20" s="91">
        <f>Q20+3</f>
        <v>43413</v>
      </c>
      <c r="W20" s="91">
        <f>T20+3</f>
        <v>43416</v>
      </c>
      <c r="Z20" s="91">
        <f>W20+3</f>
        <v>43419</v>
      </c>
      <c r="AC20" s="91">
        <f>Z20+3</f>
        <v>43422</v>
      </c>
      <c r="AF20" s="91">
        <f>AC20+3</f>
        <v>43425</v>
      </c>
      <c r="AI20" s="91">
        <f>AF20+3</f>
        <v>43428</v>
      </c>
      <c r="AL20" s="91">
        <f>AI20+3</f>
        <v>43431</v>
      </c>
      <c r="AO20" s="91">
        <f>AL20+3</f>
        <v>43434</v>
      </c>
      <c r="AP20" s="98"/>
      <c r="AQ20" s="98"/>
      <c r="AR20" s="91">
        <f>AO20+3</f>
        <v>43437</v>
      </c>
    </row>
    <row r="21" spans="1:55" x14ac:dyDescent="0.25">
      <c r="J21" s="99">
        <f t="shared" si="0"/>
        <v>4</v>
      </c>
      <c r="K21" s="98">
        <f t="shared" si="1"/>
        <v>43191</v>
      </c>
      <c r="L21" s="98"/>
      <c r="M21" s="92"/>
      <c r="N21" s="98" t="str">
        <f>UPPER(TEXT(N22,"Jjj"))</f>
        <v>LUN</v>
      </c>
      <c r="O21" s="98"/>
      <c r="P21" s="98"/>
      <c r="Q21" s="98" t="str">
        <f>UPPER(TEXT(Q22,"Jjj"))</f>
        <v>JEU</v>
      </c>
      <c r="R21" s="98"/>
      <c r="S21" s="98"/>
      <c r="T21" s="98" t="str">
        <f>UPPER(TEXT(T22,"Jjj"))</f>
        <v>DIM</v>
      </c>
      <c r="U21" s="98"/>
      <c r="V21" s="98"/>
      <c r="W21" s="98" t="str">
        <f>UPPER(TEXT(W22,"Jjj"))</f>
        <v>MER</v>
      </c>
      <c r="X21" s="98"/>
      <c r="Y21" s="98"/>
      <c r="Z21" s="98" t="str">
        <f>UPPER(TEXT(Z22,"Jjj"))</f>
        <v>SAM</v>
      </c>
      <c r="AA21" s="98"/>
      <c r="AB21" s="98"/>
      <c r="AC21" s="98" t="str">
        <f>UPPER(TEXT(AC22,"Jjj"))</f>
        <v>MAR</v>
      </c>
      <c r="AD21" s="98"/>
      <c r="AE21" s="98"/>
      <c r="AF21" s="98" t="str">
        <f>UPPER(TEXT(AF22,"Jjj"))</f>
        <v>VEN</v>
      </c>
      <c r="AG21" s="98"/>
      <c r="AH21" s="98"/>
      <c r="AI21" s="98" t="str">
        <f>UPPER(TEXT(AI22,"Jjj"))</f>
        <v>LUN</v>
      </c>
      <c r="AJ21" s="98"/>
      <c r="AK21" s="98"/>
      <c r="AL21" s="98" t="str">
        <f>UPPER(TEXT(AL22,"Jjj"))</f>
        <v>JEU</v>
      </c>
      <c r="AM21" s="98"/>
      <c r="AN21" s="98"/>
      <c r="AO21" s="98" t="str">
        <f>UPPER(TEXT(AO22,"Jjj"))</f>
        <v>DIM</v>
      </c>
      <c r="AR21" s="98" t="str">
        <f>UPPER(TEXT(AR22,"Jjj"))</f>
        <v>MER</v>
      </c>
    </row>
    <row r="22" spans="1:55" x14ac:dyDescent="0.25">
      <c r="J22" s="99">
        <f t="shared" si="0"/>
        <v>4</v>
      </c>
      <c r="K22" s="98">
        <f t="shared" si="1"/>
        <v>43194</v>
      </c>
      <c r="L22" s="98"/>
      <c r="M22" s="92" t="s">
        <v>32</v>
      </c>
      <c r="N22" s="91">
        <f>VLOOKUP(12,$J$2:$K$124,2,)</f>
        <v>43437</v>
      </c>
      <c r="Q22" s="91">
        <f>N22+3</f>
        <v>43440</v>
      </c>
      <c r="T22" s="91">
        <f>Q22+3</f>
        <v>43443</v>
      </c>
      <c r="W22" s="91">
        <f>T22+3</f>
        <v>43446</v>
      </c>
      <c r="Z22" s="91">
        <f>W22+3</f>
        <v>43449</v>
      </c>
      <c r="AC22" s="91">
        <f>Z22+3</f>
        <v>43452</v>
      </c>
      <c r="AF22" s="91">
        <f>AC22+3</f>
        <v>43455</v>
      </c>
      <c r="AI22" s="91">
        <f>AF22+3</f>
        <v>43458</v>
      </c>
      <c r="AL22" s="91">
        <f>AI22+3</f>
        <v>43461</v>
      </c>
      <c r="AO22" s="91">
        <f>AL22+3</f>
        <v>43464</v>
      </c>
      <c r="AP22" s="98"/>
      <c r="AQ22" s="98"/>
      <c r="AR22" s="91">
        <f>AO22+3</f>
        <v>43467</v>
      </c>
    </row>
    <row r="23" spans="1:55" x14ac:dyDescent="0.25">
      <c r="J23" s="99">
        <f t="shared" si="0"/>
        <v>4</v>
      </c>
      <c r="K23" s="98">
        <f t="shared" si="1"/>
        <v>43197</v>
      </c>
      <c r="L23" s="98"/>
      <c r="M23" s="92"/>
      <c r="N23" s="98" t="str">
        <f>UPPER(TEXT(N24,"Jjj"))</f>
        <v>MER</v>
      </c>
      <c r="O23" s="98"/>
      <c r="P23" s="98"/>
      <c r="Q23" s="98" t="str">
        <f>UPPER(TEXT(Q24,"Jjj"))</f>
        <v>SAM</v>
      </c>
      <c r="R23" s="98"/>
      <c r="S23" s="98"/>
      <c r="T23" s="98" t="str">
        <f>UPPER(TEXT(T24,"Jjj"))</f>
        <v>MAR</v>
      </c>
      <c r="U23" s="98"/>
      <c r="V23" s="98"/>
      <c r="W23" s="98" t="str">
        <f>UPPER(TEXT(W24,"Jjj"))</f>
        <v>VEN</v>
      </c>
      <c r="X23" s="98"/>
      <c r="Y23" s="98"/>
      <c r="Z23" s="98" t="str">
        <f>UPPER(TEXT(Z24,"Jjj"))</f>
        <v>LUN</v>
      </c>
      <c r="AA23" s="98"/>
      <c r="AB23" s="98"/>
      <c r="AC23" s="98" t="str">
        <f>UPPER(TEXT(AC24,"Jjj"))</f>
        <v>JEU</v>
      </c>
      <c r="AD23" s="98"/>
      <c r="AE23" s="98"/>
      <c r="AF23" s="98" t="str">
        <f>UPPER(TEXT(AF24,"Jjj"))</f>
        <v>DIM</v>
      </c>
      <c r="AG23" s="98"/>
      <c r="AH23" s="98"/>
      <c r="AI23" s="98" t="str">
        <f>UPPER(TEXT(AI24,"Jjj"))</f>
        <v>MER</v>
      </c>
      <c r="AJ23" s="98"/>
      <c r="AK23" s="98"/>
      <c r="AL23" s="98" t="str">
        <f>UPPER(TEXT(AL24,"Jjj"))</f>
        <v>SAM</v>
      </c>
      <c r="AM23" s="98"/>
      <c r="AN23" s="98"/>
      <c r="AO23" s="98" t="str">
        <f>UPPER(TEXT(AO24,"Jjj"))</f>
        <v>MAR</v>
      </c>
      <c r="AR23" s="98" t="str">
        <f>UPPER(TEXT(AR24,"Jjj"))</f>
        <v>VEN</v>
      </c>
    </row>
    <row r="24" spans="1:55" x14ac:dyDescent="0.25">
      <c r="J24" s="99">
        <f t="shared" si="0"/>
        <v>4</v>
      </c>
      <c r="K24" s="98">
        <f t="shared" si="1"/>
        <v>43200</v>
      </c>
      <c r="L24" s="98"/>
      <c r="M24" s="92" t="s">
        <v>33</v>
      </c>
      <c r="N24" s="91">
        <f>VLOOKUP(1,$J$2:$K$124,2,)</f>
        <v>43467</v>
      </c>
      <c r="Q24" s="91">
        <f>N24+3</f>
        <v>43470</v>
      </c>
      <c r="T24" s="91">
        <f>Q24+3</f>
        <v>43473</v>
      </c>
      <c r="W24" s="91">
        <f>T24+3</f>
        <v>43476</v>
      </c>
      <c r="Z24" s="91">
        <f>W24+3</f>
        <v>43479</v>
      </c>
      <c r="AC24" s="91">
        <f>Z24+3</f>
        <v>43482</v>
      </c>
      <c r="AF24" s="91">
        <f>AC24+3</f>
        <v>43485</v>
      </c>
      <c r="AI24" s="91">
        <f>AF24+3</f>
        <v>43488</v>
      </c>
      <c r="AL24" s="91">
        <f>AI24+3</f>
        <v>43491</v>
      </c>
      <c r="AO24" s="91">
        <f>AL24+3</f>
        <v>43494</v>
      </c>
      <c r="AP24" s="98"/>
      <c r="AQ24" s="98"/>
      <c r="AR24" s="91">
        <f>AO24+3</f>
        <v>43497</v>
      </c>
    </row>
    <row r="25" spans="1:55" x14ac:dyDescent="0.25">
      <c r="J25" s="99">
        <f t="shared" si="0"/>
        <v>4</v>
      </c>
      <c r="K25" s="98">
        <f t="shared" si="1"/>
        <v>43203</v>
      </c>
      <c r="L25" s="98"/>
      <c r="M25" s="98"/>
    </row>
    <row r="26" spans="1:55" x14ac:dyDescent="0.25">
      <c r="J26" s="99">
        <f t="shared" si="0"/>
        <v>4</v>
      </c>
      <c r="K26" s="98">
        <f t="shared" si="1"/>
        <v>43206</v>
      </c>
      <c r="L26" s="98"/>
      <c r="M26" s="98"/>
      <c r="AP26" s="98"/>
      <c r="AQ26" s="98"/>
    </row>
    <row r="27" spans="1:55" x14ac:dyDescent="0.25">
      <c r="J27" s="99">
        <f t="shared" si="0"/>
        <v>4</v>
      </c>
      <c r="K27" s="98">
        <f t="shared" si="1"/>
        <v>43209</v>
      </c>
      <c r="L27" s="98"/>
      <c r="M27" s="98"/>
    </row>
    <row r="28" spans="1:55" x14ac:dyDescent="0.25">
      <c r="J28" s="99">
        <f t="shared" si="0"/>
        <v>4</v>
      </c>
      <c r="K28" s="98">
        <f t="shared" si="1"/>
        <v>43212</v>
      </c>
      <c r="L28" s="98"/>
      <c r="M28" s="98"/>
      <c r="AP28" s="98"/>
      <c r="AQ28" s="98"/>
    </row>
    <row r="29" spans="1:55" x14ac:dyDescent="0.25">
      <c r="J29" s="99">
        <f t="shared" si="0"/>
        <v>4</v>
      </c>
      <c r="K29" s="98">
        <f t="shared" si="1"/>
        <v>43215</v>
      </c>
      <c r="L29" s="98"/>
      <c r="M29" s="98"/>
    </row>
    <row r="30" spans="1:55" x14ac:dyDescent="0.25">
      <c r="J30" s="99">
        <f t="shared" si="0"/>
        <v>4</v>
      </c>
      <c r="K30" s="98">
        <f t="shared" si="1"/>
        <v>43218</v>
      </c>
      <c r="L30" s="98"/>
      <c r="M30" s="98"/>
      <c r="AP30" s="98"/>
      <c r="AQ30" s="98"/>
    </row>
    <row r="31" spans="1:55" x14ac:dyDescent="0.25">
      <c r="J31" s="99">
        <f t="shared" si="0"/>
        <v>5</v>
      </c>
      <c r="K31" s="98">
        <f t="shared" si="1"/>
        <v>43221</v>
      </c>
      <c r="L31" s="98"/>
      <c r="M31" s="98"/>
    </row>
    <row r="32" spans="1:55" x14ac:dyDescent="0.25">
      <c r="J32" s="99">
        <f t="shared" si="0"/>
        <v>5</v>
      </c>
      <c r="K32" s="98">
        <f t="shared" si="1"/>
        <v>43224</v>
      </c>
      <c r="L32" s="98"/>
      <c r="M32" s="98"/>
      <c r="AP32" s="98"/>
      <c r="AQ32" s="98"/>
    </row>
    <row r="33" spans="10:43" x14ac:dyDescent="0.25">
      <c r="J33" s="99">
        <f t="shared" si="0"/>
        <v>5</v>
      </c>
      <c r="K33" s="98">
        <f t="shared" si="1"/>
        <v>43227</v>
      </c>
      <c r="L33" s="98"/>
      <c r="M33" s="98"/>
    </row>
    <row r="34" spans="10:43" x14ac:dyDescent="0.25">
      <c r="J34" s="99">
        <f t="shared" si="0"/>
        <v>5</v>
      </c>
      <c r="K34" s="98">
        <f t="shared" si="1"/>
        <v>43230</v>
      </c>
      <c r="L34" s="98"/>
      <c r="M34" s="98"/>
      <c r="AP34" s="98"/>
      <c r="AQ34" s="98"/>
    </row>
    <row r="35" spans="10:43" x14ac:dyDescent="0.25">
      <c r="J35" s="99">
        <f t="shared" si="0"/>
        <v>5</v>
      </c>
      <c r="K35" s="98">
        <f t="shared" si="1"/>
        <v>43233</v>
      </c>
      <c r="L35" s="98"/>
      <c r="M35" s="98"/>
    </row>
    <row r="36" spans="10:43" x14ac:dyDescent="0.25">
      <c r="J36" s="99">
        <f t="shared" si="0"/>
        <v>5</v>
      </c>
      <c r="K36" s="98">
        <f t="shared" si="1"/>
        <v>43236</v>
      </c>
      <c r="L36" s="98"/>
      <c r="M36" s="98"/>
      <c r="AP36" s="98"/>
      <c r="AQ36" s="98"/>
    </row>
    <row r="37" spans="10:43" x14ac:dyDescent="0.25">
      <c r="J37" s="99">
        <f t="shared" si="0"/>
        <v>5</v>
      </c>
      <c r="K37" s="98">
        <f t="shared" si="1"/>
        <v>43239</v>
      </c>
      <c r="L37" s="98"/>
      <c r="M37" s="98"/>
    </row>
    <row r="38" spans="10:43" x14ac:dyDescent="0.25">
      <c r="J38" s="99">
        <f t="shared" si="0"/>
        <v>5</v>
      </c>
      <c r="K38" s="98">
        <f t="shared" si="1"/>
        <v>43242</v>
      </c>
      <c r="L38" s="98"/>
      <c r="M38" s="98"/>
    </row>
    <row r="39" spans="10:43" x14ac:dyDescent="0.25">
      <c r="J39" s="99">
        <f t="shared" si="0"/>
        <v>5</v>
      </c>
      <c r="K39" s="98">
        <f t="shared" si="1"/>
        <v>43245</v>
      </c>
      <c r="L39" s="98"/>
      <c r="M39" s="98"/>
    </row>
    <row r="40" spans="10:43" x14ac:dyDescent="0.25">
      <c r="J40" s="99">
        <f t="shared" si="0"/>
        <v>5</v>
      </c>
      <c r="K40" s="98">
        <f t="shared" si="1"/>
        <v>43248</v>
      </c>
      <c r="L40" s="98"/>
      <c r="M40" s="98"/>
    </row>
    <row r="41" spans="10:43" x14ac:dyDescent="0.25">
      <c r="J41" s="99">
        <f t="shared" si="0"/>
        <v>5</v>
      </c>
      <c r="K41" s="98">
        <f t="shared" si="1"/>
        <v>43251</v>
      </c>
      <c r="L41" s="98"/>
      <c r="M41" s="98"/>
    </row>
    <row r="42" spans="10:43" x14ac:dyDescent="0.25">
      <c r="J42" s="99">
        <f t="shared" si="0"/>
        <v>6</v>
      </c>
      <c r="K42" s="98">
        <f t="shared" si="1"/>
        <v>43254</v>
      </c>
      <c r="L42" s="98"/>
      <c r="M42" s="98"/>
    </row>
    <row r="43" spans="10:43" x14ac:dyDescent="0.25">
      <c r="J43" s="99">
        <f t="shared" si="0"/>
        <v>6</v>
      </c>
      <c r="K43" s="98">
        <f t="shared" si="1"/>
        <v>43257</v>
      </c>
      <c r="L43" s="98"/>
      <c r="M43" s="98"/>
    </row>
    <row r="44" spans="10:43" x14ac:dyDescent="0.25">
      <c r="J44" s="99">
        <f t="shared" si="0"/>
        <v>6</v>
      </c>
      <c r="K44" s="98">
        <f t="shared" si="1"/>
        <v>43260</v>
      </c>
      <c r="L44" s="98"/>
      <c r="M44" s="98"/>
    </row>
    <row r="45" spans="10:43" x14ac:dyDescent="0.25">
      <c r="J45" s="99">
        <f t="shared" si="0"/>
        <v>6</v>
      </c>
      <c r="K45" s="98">
        <f t="shared" si="1"/>
        <v>43263</v>
      </c>
      <c r="L45" s="98"/>
      <c r="M45" s="98"/>
    </row>
    <row r="46" spans="10:43" x14ac:dyDescent="0.25">
      <c r="J46" s="99">
        <f t="shared" si="0"/>
        <v>6</v>
      </c>
      <c r="K46" s="98">
        <f t="shared" si="1"/>
        <v>43266</v>
      </c>
      <c r="L46" s="98"/>
      <c r="M46" s="98"/>
    </row>
    <row r="47" spans="10:43" x14ac:dyDescent="0.25">
      <c r="J47" s="99">
        <f t="shared" si="0"/>
        <v>6</v>
      </c>
      <c r="K47" s="98">
        <f t="shared" si="1"/>
        <v>43269</v>
      </c>
      <c r="L47" s="98"/>
      <c r="M47" s="98"/>
    </row>
    <row r="48" spans="10:43" x14ac:dyDescent="0.25">
      <c r="J48" s="99">
        <f t="shared" si="0"/>
        <v>6</v>
      </c>
      <c r="K48" s="98">
        <f t="shared" si="1"/>
        <v>43272</v>
      </c>
      <c r="L48" s="98"/>
      <c r="M48" s="98"/>
    </row>
    <row r="49" spans="10:13" x14ac:dyDescent="0.25">
      <c r="J49" s="99">
        <f t="shared" si="0"/>
        <v>6</v>
      </c>
      <c r="K49" s="98">
        <f t="shared" si="1"/>
        <v>43275</v>
      </c>
      <c r="L49" s="98"/>
      <c r="M49" s="98"/>
    </row>
    <row r="50" spans="10:13" x14ac:dyDescent="0.25">
      <c r="J50" s="99">
        <f t="shared" si="0"/>
        <v>6</v>
      </c>
      <c r="K50" s="98">
        <f t="shared" si="1"/>
        <v>43278</v>
      </c>
      <c r="L50" s="98"/>
      <c r="M50" s="98"/>
    </row>
    <row r="51" spans="10:13" x14ac:dyDescent="0.25">
      <c r="J51" s="99">
        <f t="shared" si="0"/>
        <v>6</v>
      </c>
      <c r="K51" s="98">
        <f t="shared" si="1"/>
        <v>43281</v>
      </c>
      <c r="L51" s="98"/>
      <c r="M51" s="98"/>
    </row>
    <row r="52" spans="10:13" x14ac:dyDescent="0.25">
      <c r="J52" s="99">
        <f t="shared" si="0"/>
        <v>7</v>
      </c>
      <c r="K52" s="98">
        <f t="shared" si="1"/>
        <v>43284</v>
      </c>
      <c r="L52" s="98"/>
      <c r="M52" s="98"/>
    </row>
    <row r="53" spans="10:13" x14ac:dyDescent="0.25">
      <c r="J53" s="99">
        <f t="shared" si="0"/>
        <v>7</v>
      </c>
      <c r="K53" s="98">
        <f t="shared" si="1"/>
        <v>43287</v>
      </c>
      <c r="L53" s="98"/>
      <c r="M53" s="98"/>
    </row>
    <row r="54" spans="10:13" x14ac:dyDescent="0.25">
      <c r="J54" s="99">
        <f t="shared" si="0"/>
        <v>7</v>
      </c>
      <c r="K54" s="98">
        <f t="shared" si="1"/>
        <v>43290</v>
      </c>
      <c r="L54" s="98"/>
      <c r="M54" s="98"/>
    </row>
    <row r="55" spans="10:13" x14ac:dyDescent="0.25">
      <c r="J55" s="99">
        <f t="shared" si="0"/>
        <v>7</v>
      </c>
      <c r="K55" s="98">
        <f t="shared" si="1"/>
        <v>43293</v>
      </c>
      <c r="L55" s="98"/>
      <c r="M55" s="98"/>
    </row>
    <row r="56" spans="10:13" x14ac:dyDescent="0.25">
      <c r="J56" s="99">
        <f t="shared" si="0"/>
        <v>7</v>
      </c>
      <c r="K56" s="98">
        <f t="shared" si="1"/>
        <v>43296</v>
      </c>
      <c r="L56" s="98"/>
      <c r="M56" s="98"/>
    </row>
    <row r="57" spans="10:13" x14ac:dyDescent="0.25">
      <c r="J57" s="99">
        <f t="shared" si="0"/>
        <v>7</v>
      </c>
      <c r="K57" s="98">
        <f t="shared" si="1"/>
        <v>43299</v>
      </c>
      <c r="L57" s="98"/>
      <c r="M57" s="98"/>
    </row>
    <row r="58" spans="10:13" x14ac:dyDescent="0.25">
      <c r="J58" s="99">
        <f t="shared" si="0"/>
        <v>7</v>
      </c>
      <c r="K58" s="98">
        <f t="shared" si="1"/>
        <v>43302</v>
      </c>
      <c r="L58" s="98"/>
      <c r="M58" s="98"/>
    </row>
    <row r="59" spans="10:13" x14ac:dyDescent="0.25">
      <c r="J59" s="99">
        <f t="shared" si="0"/>
        <v>7</v>
      </c>
      <c r="K59" s="98">
        <f t="shared" si="1"/>
        <v>43305</v>
      </c>
      <c r="L59" s="98"/>
      <c r="M59" s="98"/>
    </row>
    <row r="60" spans="10:13" x14ac:dyDescent="0.25">
      <c r="J60" s="99">
        <f t="shared" si="0"/>
        <v>7</v>
      </c>
      <c r="K60" s="98">
        <f t="shared" si="1"/>
        <v>43308</v>
      </c>
      <c r="L60" s="98"/>
      <c r="M60" s="98"/>
    </row>
    <row r="61" spans="10:13" x14ac:dyDescent="0.25">
      <c r="J61" s="99">
        <f t="shared" si="0"/>
        <v>7</v>
      </c>
      <c r="K61" s="98">
        <f t="shared" si="1"/>
        <v>43311</v>
      </c>
      <c r="L61" s="98"/>
      <c r="M61" s="98"/>
    </row>
    <row r="62" spans="10:13" x14ac:dyDescent="0.25">
      <c r="J62" s="99">
        <f t="shared" si="0"/>
        <v>8</v>
      </c>
      <c r="K62" s="98">
        <f t="shared" si="1"/>
        <v>43314</v>
      </c>
      <c r="L62" s="98"/>
      <c r="M62" s="98"/>
    </row>
    <row r="63" spans="10:13" x14ac:dyDescent="0.25">
      <c r="J63" s="99">
        <f t="shared" si="0"/>
        <v>8</v>
      </c>
      <c r="K63" s="98">
        <f t="shared" si="1"/>
        <v>43317</v>
      </c>
      <c r="L63" s="98"/>
      <c r="M63" s="98"/>
    </row>
    <row r="64" spans="10:13" x14ac:dyDescent="0.25">
      <c r="J64" s="99">
        <f t="shared" si="0"/>
        <v>8</v>
      </c>
      <c r="K64" s="98">
        <f t="shared" si="1"/>
        <v>43320</v>
      </c>
      <c r="L64" s="98"/>
      <c r="M64" s="98"/>
    </row>
    <row r="65" spans="10:13" x14ac:dyDescent="0.25">
      <c r="J65" s="99">
        <f t="shared" si="0"/>
        <v>8</v>
      </c>
      <c r="K65" s="98">
        <f t="shared" si="1"/>
        <v>43323</v>
      </c>
      <c r="L65" s="98"/>
      <c r="M65" s="98"/>
    </row>
    <row r="66" spans="10:13" x14ac:dyDescent="0.25">
      <c r="J66" s="99">
        <f t="shared" si="0"/>
        <v>8</v>
      </c>
      <c r="K66" s="98">
        <f t="shared" si="1"/>
        <v>43326</v>
      </c>
      <c r="L66" s="98"/>
      <c r="M66" s="98"/>
    </row>
    <row r="67" spans="10:13" x14ac:dyDescent="0.25">
      <c r="J67" s="99">
        <f t="shared" ref="J67:J124" si="2">MONTH(K67)</f>
        <v>8</v>
      </c>
      <c r="K67" s="98">
        <f t="shared" si="1"/>
        <v>43329</v>
      </c>
      <c r="L67" s="98"/>
      <c r="M67" s="98"/>
    </row>
    <row r="68" spans="10:13" x14ac:dyDescent="0.25">
      <c r="J68" s="99">
        <f t="shared" si="2"/>
        <v>8</v>
      </c>
      <c r="K68" s="98">
        <f t="shared" ref="K68:K124" si="3">K67+3</f>
        <v>43332</v>
      </c>
      <c r="L68" s="98"/>
      <c r="M68" s="98"/>
    </row>
    <row r="69" spans="10:13" x14ac:dyDescent="0.25">
      <c r="J69" s="99">
        <f t="shared" si="2"/>
        <v>8</v>
      </c>
      <c r="K69" s="98">
        <f t="shared" si="3"/>
        <v>43335</v>
      </c>
      <c r="L69" s="98"/>
      <c r="M69" s="98"/>
    </row>
    <row r="70" spans="10:13" x14ac:dyDescent="0.25">
      <c r="J70" s="99">
        <f t="shared" si="2"/>
        <v>8</v>
      </c>
      <c r="K70" s="98">
        <f t="shared" si="3"/>
        <v>43338</v>
      </c>
      <c r="L70" s="98"/>
      <c r="M70" s="98"/>
    </row>
    <row r="71" spans="10:13" x14ac:dyDescent="0.25">
      <c r="J71" s="99">
        <f t="shared" si="2"/>
        <v>8</v>
      </c>
      <c r="K71" s="98">
        <f t="shared" si="3"/>
        <v>43341</v>
      </c>
      <c r="L71" s="98"/>
      <c r="M71" s="98"/>
    </row>
    <row r="72" spans="10:13" x14ac:dyDescent="0.25">
      <c r="J72" s="99">
        <f t="shared" si="2"/>
        <v>9</v>
      </c>
      <c r="K72" s="98">
        <f t="shared" si="3"/>
        <v>43344</v>
      </c>
      <c r="L72" s="98"/>
      <c r="M72" s="98"/>
    </row>
    <row r="73" spans="10:13" x14ac:dyDescent="0.25">
      <c r="J73" s="99">
        <f t="shared" si="2"/>
        <v>9</v>
      </c>
      <c r="K73" s="98">
        <f t="shared" si="3"/>
        <v>43347</v>
      </c>
      <c r="L73" s="98"/>
      <c r="M73" s="98"/>
    </row>
    <row r="74" spans="10:13" x14ac:dyDescent="0.25">
      <c r="J74" s="99">
        <f t="shared" si="2"/>
        <v>9</v>
      </c>
      <c r="K74" s="98">
        <f t="shared" si="3"/>
        <v>43350</v>
      </c>
      <c r="L74" s="98"/>
      <c r="M74" s="98"/>
    </row>
    <row r="75" spans="10:13" x14ac:dyDescent="0.25">
      <c r="J75" s="99">
        <f t="shared" si="2"/>
        <v>9</v>
      </c>
      <c r="K75" s="98">
        <f t="shared" si="3"/>
        <v>43353</v>
      </c>
      <c r="L75" s="98"/>
      <c r="M75" s="98"/>
    </row>
    <row r="76" spans="10:13" x14ac:dyDescent="0.25">
      <c r="J76" s="99">
        <f t="shared" si="2"/>
        <v>9</v>
      </c>
      <c r="K76" s="98">
        <f t="shared" si="3"/>
        <v>43356</v>
      </c>
      <c r="L76" s="98"/>
      <c r="M76" s="98"/>
    </row>
    <row r="77" spans="10:13" x14ac:dyDescent="0.25">
      <c r="J77" s="99">
        <f t="shared" si="2"/>
        <v>9</v>
      </c>
      <c r="K77" s="98">
        <f t="shared" si="3"/>
        <v>43359</v>
      </c>
      <c r="L77" s="98"/>
      <c r="M77" s="98"/>
    </row>
    <row r="78" spans="10:13" x14ac:dyDescent="0.25">
      <c r="J78" s="99">
        <f t="shared" si="2"/>
        <v>9</v>
      </c>
      <c r="K78" s="98">
        <f t="shared" si="3"/>
        <v>43362</v>
      </c>
      <c r="L78" s="98"/>
      <c r="M78" s="98"/>
    </row>
    <row r="79" spans="10:13" x14ac:dyDescent="0.25">
      <c r="J79" s="99">
        <f t="shared" si="2"/>
        <v>9</v>
      </c>
      <c r="K79" s="98">
        <f t="shared" si="3"/>
        <v>43365</v>
      </c>
      <c r="L79" s="98"/>
      <c r="M79" s="98"/>
    </row>
    <row r="80" spans="10:13" x14ac:dyDescent="0.25">
      <c r="J80" s="99">
        <f t="shared" si="2"/>
        <v>9</v>
      </c>
      <c r="K80" s="98">
        <f t="shared" si="3"/>
        <v>43368</v>
      </c>
      <c r="L80" s="98"/>
      <c r="M80" s="98"/>
    </row>
    <row r="81" spans="10:13" x14ac:dyDescent="0.25">
      <c r="J81" s="99">
        <f t="shared" si="2"/>
        <v>9</v>
      </c>
      <c r="K81" s="98">
        <f t="shared" si="3"/>
        <v>43371</v>
      </c>
      <c r="L81" s="98"/>
      <c r="M81" s="98"/>
    </row>
    <row r="82" spans="10:13" x14ac:dyDescent="0.25">
      <c r="J82" s="99">
        <f t="shared" si="2"/>
        <v>10</v>
      </c>
      <c r="K82" s="98">
        <f t="shared" si="3"/>
        <v>43374</v>
      </c>
      <c r="L82" s="98"/>
      <c r="M82" s="98"/>
    </row>
    <row r="83" spans="10:13" x14ac:dyDescent="0.25">
      <c r="J83" s="99">
        <f t="shared" si="2"/>
        <v>10</v>
      </c>
      <c r="K83" s="98">
        <f t="shared" si="3"/>
        <v>43377</v>
      </c>
      <c r="L83" s="98"/>
      <c r="M83" s="98"/>
    </row>
    <row r="84" spans="10:13" x14ac:dyDescent="0.25">
      <c r="J84" s="99">
        <f t="shared" si="2"/>
        <v>10</v>
      </c>
      <c r="K84" s="98">
        <f t="shared" si="3"/>
        <v>43380</v>
      </c>
      <c r="L84" s="98"/>
      <c r="M84" s="98"/>
    </row>
    <row r="85" spans="10:13" x14ac:dyDescent="0.25">
      <c r="J85" s="99">
        <f t="shared" si="2"/>
        <v>10</v>
      </c>
      <c r="K85" s="98">
        <f t="shared" si="3"/>
        <v>43383</v>
      </c>
      <c r="L85" s="98"/>
      <c r="M85" s="98"/>
    </row>
    <row r="86" spans="10:13" x14ac:dyDescent="0.25">
      <c r="J86" s="99">
        <f t="shared" si="2"/>
        <v>10</v>
      </c>
      <c r="K86" s="98">
        <f t="shared" si="3"/>
        <v>43386</v>
      </c>
      <c r="L86" s="98"/>
      <c r="M86" s="98"/>
    </row>
    <row r="87" spans="10:13" x14ac:dyDescent="0.25">
      <c r="J87" s="99">
        <f t="shared" si="2"/>
        <v>10</v>
      </c>
      <c r="K87" s="98">
        <f t="shared" si="3"/>
        <v>43389</v>
      </c>
      <c r="L87" s="98"/>
      <c r="M87" s="98"/>
    </row>
    <row r="88" spans="10:13" x14ac:dyDescent="0.25">
      <c r="J88" s="99">
        <f t="shared" si="2"/>
        <v>10</v>
      </c>
      <c r="K88" s="98">
        <f t="shared" si="3"/>
        <v>43392</v>
      </c>
      <c r="L88" s="98"/>
      <c r="M88" s="98"/>
    </row>
    <row r="89" spans="10:13" x14ac:dyDescent="0.25">
      <c r="J89" s="99">
        <f t="shared" si="2"/>
        <v>10</v>
      </c>
      <c r="K89" s="98">
        <f t="shared" si="3"/>
        <v>43395</v>
      </c>
      <c r="L89" s="98"/>
      <c r="M89" s="98"/>
    </row>
    <row r="90" spans="10:13" x14ac:dyDescent="0.25">
      <c r="J90" s="99">
        <f t="shared" si="2"/>
        <v>10</v>
      </c>
      <c r="K90" s="98">
        <f t="shared" si="3"/>
        <v>43398</v>
      </c>
      <c r="L90" s="98"/>
      <c r="M90" s="98"/>
    </row>
    <row r="91" spans="10:13" x14ac:dyDescent="0.25">
      <c r="J91" s="99">
        <f t="shared" si="2"/>
        <v>10</v>
      </c>
      <c r="K91" s="98">
        <f t="shared" si="3"/>
        <v>43401</v>
      </c>
      <c r="L91" s="98"/>
      <c r="M91" s="98"/>
    </row>
    <row r="92" spans="10:13" x14ac:dyDescent="0.25">
      <c r="J92" s="99">
        <f t="shared" si="2"/>
        <v>10</v>
      </c>
      <c r="K92" s="98">
        <f t="shared" si="3"/>
        <v>43404</v>
      </c>
      <c r="L92" s="98"/>
      <c r="M92" s="98"/>
    </row>
    <row r="93" spans="10:13" x14ac:dyDescent="0.25">
      <c r="J93" s="99">
        <f t="shared" si="2"/>
        <v>11</v>
      </c>
      <c r="K93" s="98">
        <f t="shared" si="3"/>
        <v>43407</v>
      </c>
      <c r="L93" s="98"/>
      <c r="M93" s="98"/>
    </row>
    <row r="94" spans="10:13" x14ac:dyDescent="0.25">
      <c r="J94" s="99">
        <f t="shared" si="2"/>
        <v>11</v>
      </c>
      <c r="K94" s="98">
        <f t="shared" si="3"/>
        <v>43410</v>
      </c>
      <c r="L94" s="98"/>
      <c r="M94" s="98"/>
    </row>
    <row r="95" spans="10:13" x14ac:dyDescent="0.25">
      <c r="J95" s="99">
        <f t="shared" si="2"/>
        <v>11</v>
      </c>
      <c r="K95" s="98">
        <f t="shared" si="3"/>
        <v>43413</v>
      </c>
      <c r="L95" s="98"/>
      <c r="M95" s="98"/>
    </row>
    <row r="96" spans="10:13" x14ac:dyDescent="0.25">
      <c r="J96" s="99">
        <f t="shared" si="2"/>
        <v>11</v>
      </c>
      <c r="K96" s="98">
        <f t="shared" si="3"/>
        <v>43416</v>
      </c>
      <c r="L96" s="98"/>
      <c r="M96" s="98"/>
    </row>
    <row r="97" spans="10:13" x14ac:dyDescent="0.25">
      <c r="J97" s="99">
        <f t="shared" si="2"/>
        <v>11</v>
      </c>
      <c r="K97" s="98">
        <f t="shared" si="3"/>
        <v>43419</v>
      </c>
      <c r="L97" s="98"/>
      <c r="M97" s="98"/>
    </row>
    <row r="98" spans="10:13" x14ac:dyDescent="0.25">
      <c r="J98" s="99">
        <f t="shared" si="2"/>
        <v>11</v>
      </c>
      <c r="K98" s="98">
        <f t="shared" si="3"/>
        <v>43422</v>
      </c>
      <c r="L98" s="98"/>
      <c r="M98" s="98"/>
    </row>
    <row r="99" spans="10:13" x14ac:dyDescent="0.25">
      <c r="J99" s="99">
        <f t="shared" si="2"/>
        <v>11</v>
      </c>
      <c r="K99" s="98">
        <f t="shared" si="3"/>
        <v>43425</v>
      </c>
      <c r="L99" s="98"/>
      <c r="M99" s="98"/>
    </row>
    <row r="100" spans="10:13" x14ac:dyDescent="0.25">
      <c r="J100" s="99">
        <f t="shared" si="2"/>
        <v>11</v>
      </c>
      <c r="K100" s="98">
        <f t="shared" si="3"/>
        <v>43428</v>
      </c>
      <c r="L100" s="98"/>
      <c r="M100" s="98"/>
    </row>
    <row r="101" spans="10:13" x14ac:dyDescent="0.25">
      <c r="J101" s="99">
        <f t="shared" si="2"/>
        <v>11</v>
      </c>
      <c r="K101" s="98">
        <f t="shared" si="3"/>
        <v>43431</v>
      </c>
      <c r="L101" s="98"/>
      <c r="M101" s="98"/>
    </row>
    <row r="102" spans="10:13" x14ac:dyDescent="0.25">
      <c r="J102" s="99">
        <f t="shared" si="2"/>
        <v>11</v>
      </c>
      <c r="K102" s="98">
        <f t="shared" si="3"/>
        <v>43434</v>
      </c>
      <c r="L102" s="98"/>
      <c r="M102" s="98"/>
    </row>
    <row r="103" spans="10:13" x14ac:dyDescent="0.25">
      <c r="J103" s="99">
        <f t="shared" si="2"/>
        <v>12</v>
      </c>
      <c r="K103" s="98">
        <f t="shared" si="3"/>
        <v>43437</v>
      </c>
      <c r="L103" s="98"/>
      <c r="M103" s="98"/>
    </row>
    <row r="104" spans="10:13" x14ac:dyDescent="0.25">
      <c r="J104" s="99">
        <f t="shared" si="2"/>
        <v>12</v>
      </c>
      <c r="K104" s="98">
        <f t="shared" si="3"/>
        <v>43440</v>
      </c>
      <c r="L104" s="98"/>
      <c r="M104" s="98"/>
    </row>
    <row r="105" spans="10:13" x14ac:dyDescent="0.25">
      <c r="J105" s="99">
        <f t="shared" si="2"/>
        <v>12</v>
      </c>
      <c r="K105" s="98">
        <f t="shared" si="3"/>
        <v>43443</v>
      </c>
      <c r="L105" s="98"/>
      <c r="M105" s="98"/>
    </row>
    <row r="106" spans="10:13" x14ac:dyDescent="0.25">
      <c r="J106" s="99">
        <f t="shared" si="2"/>
        <v>12</v>
      </c>
      <c r="K106" s="98">
        <f t="shared" si="3"/>
        <v>43446</v>
      </c>
      <c r="L106" s="98"/>
      <c r="M106" s="98"/>
    </row>
    <row r="107" spans="10:13" x14ac:dyDescent="0.25">
      <c r="J107" s="99">
        <f t="shared" si="2"/>
        <v>12</v>
      </c>
      <c r="K107" s="98">
        <f t="shared" si="3"/>
        <v>43449</v>
      </c>
      <c r="L107" s="98"/>
      <c r="M107" s="98"/>
    </row>
    <row r="108" spans="10:13" x14ac:dyDescent="0.25">
      <c r="J108" s="99">
        <f t="shared" si="2"/>
        <v>12</v>
      </c>
      <c r="K108" s="98">
        <f t="shared" si="3"/>
        <v>43452</v>
      </c>
      <c r="L108" s="98"/>
      <c r="M108" s="98"/>
    </row>
    <row r="109" spans="10:13" x14ac:dyDescent="0.25">
      <c r="J109" s="99">
        <f t="shared" si="2"/>
        <v>12</v>
      </c>
      <c r="K109" s="98">
        <f t="shared" si="3"/>
        <v>43455</v>
      </c>
      <c r="L109" s="98"/>
      <c r="M109" s="98"/>
    </row>
    <row r="110" spans="10:13" x14ac:dyDescent="0.25">
      <c r="J110" s="99">
        <f t="shared" si="2"/>
        <v>12</v>
      </c>
      <c r="K110" s="98">
        <f t="shared" si="3"/>
        <v>43458</v>
      </c>
      <c r="L110" s="98"/>
      <c r="M110" s="98"/>
    </row>
    <row r="111" spans="10:13" x14ac:dyDescent="0.25">
      <c r="J111" s="99">
        <f t="shared" si="2"/>
        <v>12</v>
      </c>
      <c r="K111" s="98">
        <f t="shared" si="3"/>
        <v>43461</v>
      </c>
      <c r="L111" s="98"/>
      <c r="M111" s="98"/>
    </row>
    <row r="112" spans="10:13" x14ac:dyDescent="0.25">
      <c r="J112" s="99">
        <f t="shared" si="2"/>
        <v>12</v>
      </c>
      <c r="K112" s="98">
        <f t="shared" si="3"/>
        <v>43464</v>
      </c>
      <c r="L112" s="98"/>
      <c r="M112" s="98"/>
    </row>
    <row r="113" spans="10:13" x14ac:dyDescent="0.25">
      <c r="J113" s="99">
        <f t="shared" si="2"/>
        <v>1</v>
      </c>
      <c r="K113" s="98">
        <f t="shared" si="3"/>
        <v>43467</v>
      </c>
      <c r="L113" s="98"/>
      <c r="M113" s="98"/>
    </row>
    <row r="114" spans="10:13" x14ac:dyDescent="0.25">
      <c r="J114" s="99">
        <f t="shared" si="2"/>
        <v>1</v>
      </c>
      <c r="K114" s="98">
        <f t="shared" si="3"/>
        <v>43470</v>
      </c>
      <c r="L114" s="98"/>
      <c r="M114" s="98"/>
    </row>
    <row r="115" spans="10:13" x14ac:dyDescent="0.25">
      <c r="J115" s="99">
        <f t="shared" si="2"/>
        <v>1</v>
      </c>
      <c r="K115" s="98">
        <f t="shared" si="3"/>
        <v>43473</v>
      </c>
      <c r="L115" s="98"/>
      <c r="M115" s="98"/>
    </row>
    <row r="116" spans="10:13" x14ac:dyDescent="0.25">
      <c r="J116" s="99">
        <f t="shared" si="2"/>
        <v>1</v>
      </c>
      <c r="K116" s="98">
        <f t="shared" si="3"/>
        <v>43476</v>
      </c>
      <c r="L116" s="98"/>
      <c r="M116" s="98"/>
    </row>
    <row r="117" spans="10:13" x14ac:dyDescent="0.25">
      <c r="J117" s="99">
        <f t="shared" si="2"/>
        <v>1</v>
      </c>
      <c r="K117" s="98">
        <f t="shared" si="3"/>
        <v>43479</v>
      </c>
      <c r="L117" s="98"/>
      <c r="M117" s="98"/>
    </row>
    <row r="118" spans="10:13" x14ac:dyDescent="0.25">
      <c r="J118" s="99">
        <f t="shared" si="2"/>
        <v>1</v>
      </c>
      <c r="K118" s="98">
        <f t="shared" si="3"/>
        <v>43482</v>
      </c>
      <c r="L118" s="98"/>
      <c r="M118" s="98"/>
    </row>
    <row r="119" spans="10:13" x14ac:dyDescent="0.25">
      <c r="J119" s="99">
        <f t="shared" si="2"/>
        <v>1</v>
      </c>
      <c r="K119" s="98">
        <f t="shared" si="3"/>
        <v>43485</v>
      </c>
      <c r="L119" s="98"/>
      <c r="M119" s="98"/>
    </row>
    <row r="120" spans="10:13" x14ac:dyDescent="0.25">
      <c r="J120" s="99">
        <f t="shared" si="2"/>
        <v>1</v>
      </c>
      <c r="K120" s="98">
        <f t="shared" si="3"/>
        <v>43488</v>
      </c>
      <c r="L120" s="98"/>
      <c r="M120" s="98"/>
    </row>
    <row r="121" spans="10:13" x14ac:dyDescent="0.25">
      <c r="J121" s="99">
        <f t="shared" si="2"/>
        <v>1</v>
      </c>
      <c r="K121" s="98">
        <f t="shared" si="3"/>
        <v>43491</v>
      </c>
      <c r="L121" s="98"/>
      <c r="M121" s="98"/>
    </row>
    <row r="122" spans="10:13" x14ac:dyDescent="0.25">
      <c r="J122" s="99">
        <f t="shared" si="2"/>
        <v>1</v>
      </c>
      <c r="K122" s="98">
        <f t="shared" si="3"/>
        <v>43494</v>
      </c>
      <c r="L122" s="98"/>
      <c r="M122" s="98"/>
    </row>
    <row r="123" spans="10:13" x14ac:dyDescent="0.25">
      <c r="J123" s="99">
        <f t="shared" si="2"/>
        <v>2</v>
      </c>
      <c r="K123" s="98">
        <f t="shared" si="3"/>
        <v>43497</v>
      </c>
      <c r="L123" s="98"/>
      <c r="M123" s="98"/>
    </row>
    <row r="124" spans="10:13" x14ac:dyDescent="0.25">
      <c r="J124" s="99">
        <f t="shared" si="2"/>
        <v>2</v>
      </c>
      <c r="K124" s="98">
        <f t="shared" si="3"/>
        <v>43500</v>
      </c>
      <c r="L124" s="98"/>
      <c r="M124" s="98"/>
    </row>
    <row r="125" spans="10:13" x14ac:dyDescent="0.25">
      <c r="K125" s="98"/>
      <c r="L125" s="98"/>
      <c r="M125" s="98"/>
    </row>
    <row r="126" spans="10:13" x14ac:dyDescent="0.25">
      <c r="K126" s="98"/>
      <c r="L126" s="98"/>
      <c r="M126" s="98"/>
    </row>
    <row r="127" spans="10:13" x14ac:dyDescent="0.25">
      <c r="K127" s="98"/>
      <c r="L127" s="98"/>
      <c r="M127" s="98"/>
    </row>
    <row r="128" spans="10:13" x14ac:dyDescent="0.25">
      <c r="K128" s="98"/>
      <c r="L128" s="98"/>
      <c r="M128" s="98"/>
    </row>
    <row r="129" spans="11:13" x14ac:dyDescent="0.25">
      <c r="K129" s="98"/>
      <c r="L129" s="98"/>
      <c r="M129" s="98"/>
    </row>
    <row r="130" spans="11:13" x14ac:dyDescent="0.25">
      <c r="K130" s="98"/>
      <c r="L130" s="98"/>
      <c r="M130" s="98"/>
    </row>
    <row r="131" spans="11:13" x14ac:dyDescent="0.25">
      <c r="K131" s="98"/>
      <c r="L131" s="98"/>
      <c r="M131" s="98"/>
    </row>
    <row r="132" spans="11:13" x14ac:dyDescent="0.25">
      <c r="K132" s="98"/>
      <c r="L132" s="98"/>
      <c r="M132" s="98"/>
    </row>
    <row r="133" spans="11:13" x14ac:dyDescent="0.25">
      <c r="K133" s="98"/>
      <c r="L133" s="98"/>
      <c r="M133" s="98"/>
    </row>
    <row r="134" spans="11:13" x14ac:dyDescent="0.25">
      <c r="K134" s="98"/>
      <c r="L134" s="98"/>
      <c r="M134" s="98"/>
    </row>
    <row r="135" spans="11:13" x14ac:dyDescent="0.25">
      <c r="K135" s="98"/>
      <c r="L135" s="98"/>
      <c r="M135" s="98"/>
    </row>
    <row r="136" spans="11:13" x14ac:dyDescent="0.25">
      <c r="K136" s="98"/>
      <c r="L136" s="98"/>
      <c r="M136" s="98"/>
    </row>
    <row r="137" spans="11:13" x14ac:dyDescent="0.25">
      <c r="K137" s="98"/>
      <c r="L137" s="98"/>
      <c r="M137" s="98"/>
    </row>
    <row r="138" spans="11:13" x14ac:dyDescent="0.25">
      <c r="K138" s="98"/>
      <c r="L138" s="98"/>
      <c r="M138" s="98"/>
    </row>
    <row r="139" spans="11:13" x14ac:dyDescent="0.25">
      <c r="K139" s="98"/>
      <c r="L139" s="98"/>
      <c r="M139" s="98"/>
    </row>
    <row r="140" spans="11:13" x14ac:dyDescent="0.25">
      <c r="K140" s="98"/>
      <c r="L140" s="98"/>
      <c r="M140" s="98"/>
    </row>
    <row r="141" spans="11:13" x14ac:dyDescent="0.25">
      <c r="K141" s="98"/>
      <c r="L141" s="98"/>
      <c r="M141" s="98"/>
    </row>
    <row r="142" spans="11:13" x14ac:dyDescent="0.25">
      <c r="K142" s="98"/>
      <c r="L142" s="98"/>
      <c r="M142" s="98"/>
    </row>
    <row r="143" spans="11:13" x14ac:dyDescent="0.25">
      <c r="K143" s="98"/>
      <c r="L143" s="98"/>
      <c r="M143" s="98"/>
    </row>
    <row r="144" spans="11:13" x14ac:dyDescent="0.25">
      <c r="K144" s="98"/>
      <c r="L144" s="98"/>
      <c r="M144" s="98"/>
    </row>
    <row r="145" spans="11:13" x14ac:dyDescent="0.25">
      <c r="K145" s="98"/>
      <c r="L145" s="98"/>
      <c r="M145" s="98"/>
    </row>
    <row r="146" spans="11:13" x14ac:dyDescent="0.25">
      <c r="K146" s="98"/>
      <c r="L146" s="98"/>
      <c r="M146" s="98"/>
    </row>
    <row r="147" spans="11:13" x14ac:dyDescent="0.25">
      <c r="K147" s="98"/>
      <c r="L147" s="98"/>
      <c r="M147" s="98"/>
    </row>
    <row r="148" spans="11:13" x14ac:dyDescent="0.25">
      <c r="K148" s="98"/>
      <c r="L148" s="98"/>
      <c r="M148" s="98"/>
    </row>
    <row r="149" spans="11:13" x14ac:dyDescent="0.25">
      <c r="K149" s="98"/>
      <c r="L149" s="98"/>
      <c r="M149" s="98"/>
    </row>
    <row r="150" spans="11:13" x14ac:dyDescent="0.25">
      <c r="K150" s="98"/>
      <c r="L150" s="98"/>
      <c r="M150" s="98"/>
    </row>
    <row r="151" spans="11:13" x14ac:dyDescent="0.25">
      <c r="K151" s="98"/>
      <c r="L151" s="98"/>
      <c r="M151" s="98"/>
    </row>
    <row r="152" spans="11:13" x14ac:dyDescent="0.25">
      <c r="K152" s="98"/>
      <c r="L152" s="98"/>
      <c r="M152" s="98"/>
    </row>
    <row r="153" spans="11:13" x14ac:dyDescent="0.25">
      <c r="K153" s="98"/>
      <c r="L153" s="98"/>
      <c r="M153" s="98"/>
    </row>
    <row r="154" spans="11:13" x14ac:dyDescent="0.25">
      <c r="K154" s="98"/>
      <c r="L154" s="98"/>
      <c r="M154" s="98"/>
    </row>
    <row r="155" spans="11:13" x14ac:dyDescent="0.25">
      <c r="K155" s="98"/>
      <c r="L155" s="98"/>
      <c r="M155" s="98"/>
    </row>
    <row r="156" spans="11:13" x14ac:dyDescent="0.25">
      <c r="K156" s="98"/>
      <c r="L156" s="98"/>
      <c r="M156" s="98"/>
    </row>
    <row r="157" spans="11:13" x14ac:dyDescent="0.25">
      <c r="K157" s="98"/>
      <c r="L157" s="98"/>
      <c r="M157" s="98"/>
    </row>
    <row r="158" spans="11:13" x14ac:dyDescent="0.25">
      <c r="K158" s="98"/>
      <c r="L158" s="98"/>
      <c r="M158" s="98"/>
    </row>
    <row r="159" spans="11:13" x14ac:dyDescent="0.25">
      <c r="K159" s="98"/>
      <c r="L159" s="98"/>
      <c r="M159" s="98"/>
    </row>
    <row r="160" spans="11:13" x14ac:dyDescent="0.25">
      <c r="K160" s="98"/>
      <c r="L160" s="98"/>
      <c r="M160" s="98"/>
    </row>
    <row r="161" spans="11:13" x14ac:dyDescent="0.25">
      <c r="K161" s="98"/>
      <c r="L161" s="98"/>
      <c r="M161" s="98"/>
    </row>
    <row r="162" spans="11:13" x14ac:dyDescent="0.25">
      <c r="K162" s="98"/>
      <c r="L162" s="98"/>
      <c r="M162" s="98"/>
    </row>
    <row r="163" spans="11:13" x14ac:dyDescent="0.25">
      <c r="K163" s="98"/>
      <c r="L163" s="98"/>
      <c r="M163" s="98"/>
    </row>
    <row r="164" spans="11:13" x14ac:dyDescent="0.25">
      <c r="K164" s="98"/>
      <c r="L164" s="98"/>
      <c r="M164" s="98"/>
    </row>
    <row r="165" spans="11:13" x14ac:dyDescent="0.25">
      <c r="K165" s="98"/>
      <c r="L165" s="98"/>
      <c r="M165" s="98"/>
    </row>
    <row r="166" spans="11:13" x14ac:dyDescent="0.25">
      <c r="K166" s="98"/>
      <c r="L166" s="98"/>
      <c r="M166" s="98"/>
    </row>
    <row r="167" spans="11:13" x14ac:dyDescent="0.25">
      <c r="K167" s="98"/>
      <c r="L167" s="98"/>
      <c r="M167" s="98"/>
    </row>
    <row r="168" spans="11:13" x14ac:dyDescent="0.25">
      <c r="K168" s="98"/>
      <c r="L168" s="98"/>
      <c r="M168" s="98"/>
    </row>
    <row r="169" spans="11:13" x14ac:dyDescent="0.25">
      <c r="K169" s="98"/>
      <c r="L169" s="98"/>
      <c r="M169" s="98"/>
    </row>
    <row r="170" spans="11:13" x14ac:dyDescent="0.25">
      <c r="K170" s="98"/>
      <c r="L170" s="98"/>
      <c r="M170" s="98"/>
    </row>
    <row r="171" spans="11:13" x14ac:dyDescent="0.25">
      <c r="K171" s="98"/>
      <c r="L171" s="98"/>
      <c r="M171" s="98"/>
    </row>
    <row r="172" spans="11:13" x14ac:dyDescent="0.25">
      <c r="K172" s="98"/>
      <c r="L172" s="98"/>
      <c r="M172" s="98"/>
    </row>
    <row r="173" spans="11:13" x14ac:dyDescent="0.25">
      <c r="K173" s="98"/>
      <c r="L173" s="98"/>
      <c r="M173" s="98"/>
    </row>
    <row r="174" spans="11:13" x14ac:dyDescent="0.25">
      <c r="K174" s="98"/>
      <c r="L174" s="98"/>
      <c r="M174" s="98"/>
    </row>
    <row r="175" spans="11:13" x14ac:dyDescent="0.25">
      <c r="K175" s="98"/>
      <c r="L175" s="98"/>
      <c r="M175" s="98"/>
    </row>
    <row r="176" spans="11:13" x14ac:dyDescent="0.25">
      <c r="K176" s="98"/>
      <c r="L176" s="98"/>
      <c r="M176" s="98"/>
    </row>
    <row r="177" spans="11:13" x14ac:dyDescent="0.25">
      <c r="K177" s="98"/>
      <c r="L177" s="98"/>
      <c r="M177" s="98"/>
    </row>
    <row r="178" spans="11:13" x14ac:dyDescent="0.25">
      <c r="K178" s="98"/>
      <c r="L178" s="98"/>
      <c r="M178" s="98"/>
    </row>
    <row r="179" spans="11:13" x14ac:dyDescent="0.25">
      <c r="K179" s="98"/>
      <c r="L179" s="98"/>
      <c r="M179" s="98"/>
    </row>
    <row r="180" spans="11:13" x14ac:dyDescent="0.25">
      <c r="K180" s="98"/>
      <c r="L180" s="98"/>
      <c r="M180" s="98"/>
    </row>
    <row r="181" spans="11:13" x14ac:dyDescent="0.25">
      <c r="K181" s="98"/>
      <c r="L181" s="98"/>
      <c r="M181" s="98"/>
    </row>
    <row r="182" spans="11:13" x14ac:dyDescent="0.25">
      <c r="K182" s="98"/>
      <c r="L182" s="98"/>
      <c r="M182" s="98"/>
    </row>
    <row r="183" spans="11:13" x14ac:dyDescent="0.25">
      <c r="K183" s="98"/>
      <c r="L183" s="98"/>
      <c r="M183" s="98"/>
    </row>
    <row r="184" spans="11:13" x14ac:dyDescent="0.25">
      <c r="K184" s="98"/>
      <c r="L184" s="98"/>
      <c r="M184" s="98"/>
    </row>
    <row r="185" spans="11:13" x14ac:dyDescent="0.25">
      <c r="K185" s="98"/>
      <c r="L185" s="98"/>
      <c r="M185" s="98"/>
    </row>
    <row r="186" spans="11:13" x14ac:dyDescent="0.25">
      <c r="K186" s="98"/>
      <c r="L186" s="98"/>
      <c r="M186" s="98"/>
    </row>
    <row r="187" spans="11:13" x14ac:dyDescent="0.25">
      <c r="K187" s="98"/>
      <c r="L187" s="98"/>
      <c r="M187" s="98"/>
    </row>
    <row r="188" spans="11:13" x14ac:dyDescent="0.25">
      <c r="K188" s="98"/>
      <c r="L188" s="98"/>
      <c r="M188" s="98"/>
    </row>
    <row r="189" spans="11:13" x14ac:dyDescent="0.25">
      <c r="K189" s="98"/>
      <c r="L189" s="98"/>
      <c r="M189" s="98"/>
    </row>
    <row r="190" spans="11:13" x14ac:dyDescent="0.25">
      <c r="K190" s="98"/>
      <c r="L190" s="98"/>
      <c r="M190" s="98"/>
    </row>
    <row r="191" spans="11:13" x14ac:dyDescent="0.25">
      <c r="K191" s="98"/>
      <c r="L191" s="98"/>
      <c r="M191" s="98"/>
    </row>
    <row r="192" spans="11:13" x14ac:dyDescent="0.25">
      <c r="K192" s="98"/>
      <c r="L192" s="98"/>
      <c r="M192" s="98"/>
    </row>
    <row r="193" spans="11:13" x14ac:dyDescent="0.25">
      <c r="K193" s="98"/>
      <c r="L193" s="98"/>
      <c r="M193" s="98"/>
    </row>
    <row r="194" spans="11:13" x14ac:dyDescent="0.25">
      <c r="K194" s="98"/>
      <c r="L194" s="98"/>
      <c r="M194" s="98"/>
    </row>
    <row r="195" spans="11:13" x14ac:dyDescent="0.25">
      <c r="K195" s="98"/>
      <c r="L195" s="98"/>
      <c r="M195" s="98"/>
    </row>
    <row r="196" spans="11:13" x14ac:dyDescent="0.25">
      <c r="K196" s="98"/>
      <c r="L196" s="98"/>
      <c r="M196" s="98"/>
    </row>
    <row r="197" spans="11:13" x14ac:dyDescent="0.25">
      <c r="K197" s="98"/>
      <c r="L197" s="98"/>
      <c r="M197" s="98"/>
    </row>
    <row r="198" spans="11:13" x14ac:dyDescent="0.25">
      <c r="K198" s="98"/>
      <c r="L198" s="98"/>
      <c r="M198" s="98"/>
    </row>
    <row r="199" spans="11:13" x14ac:dyDescent="0.25">
      <c r="K199" s="98"/>
      <c r="L199" s="98"/>
      <c r="M199" s="98"/>
    </row>
    <row r="200" spans="11:13" x14ac:dyDescent="0.25">
      <c r="K200" s="98"/>
      <c r="L200" s="98"/>
      <c r="M200" s="98"/>
    </row>
    <row r="201" spans="11:13" x14ac:dyDescent="0.25">
      <c r="K201" s="98"/>
      <c r="L201" s="98"/>
      <c r="M201" s="98"/>
    </row>
    <row r="202" spans="11:13" x14ac:dyDescent="0.25">
      <c r="K202" s="98"/>
      <c r="L202" s="98"/>
      <c r="M202" s="98"/>
    </row>
    <row r="203" spans="11:13" x14ac:dyDescent="0.25">
      <c r="K203" s="98"/>
      <c r="L203" s="98"/>
      <c r="M203" s="98"/>
    </row>
    <row r="204" spans="11:13" x14ac:dyDescent="0.25">
      <c r="K204" s="98"/>
      <c r="L204" s="98"/>
      <c r="M204" s="98"/>
    </row>
    <row r="205" spans="11:13" x14ac:dyDescent="0.25">
      <c r="K205" s="98"/>
      <c r="L205" s="98"/>
      <c r="M205" s="98"/>
    </row>
    <row r="206" spans="11:13" x14ac:dyDescent="0.25">
      <c r="K206" s="98"/>
      <c r="L206" s="98"/>
      <c r="M206" s="98"/>
    </row>
    <row r="207" spans="11:13" x14ac:dyDescent="0.25">
      <c r="K207" s="98"/>
      <c r="L207" s="98"/>
      <c r="M207" s="98"/>
    </row>
    <row r="208" spans="11:13" x14ac:dyDescent="0.25">
      <c r="K208" s="98"/>
      <c r="L208" s="98"/>
      <c r="M208" s="98"/>
    </row>
    <row r="209" spans="11:13" x14ac:dyDescent="0.25">
      <c r="K209" s="98"/>
      <c r="L209" s="98"/>
      <c r="M209" s="98"/>
    </row>
    <row r="210" spans="11:13" x14ac:dyDescent="0.25">
      <c r="K210" s="98"/>
      <c r="L210" s="98"/>
      <c r="M210" s="98"/>
    </row>
    <row r="211" spans="11:13" x14ac:dyDescent="0.25">
      <c r="K211" s="98"/>
      <c r="L211" s="98"/>
      <c r="M211" s="98"/>
    </row>
    <row r="212" spans="11:13" x14ac:dyDescent="0.25">
      <c r="K212" s="98"/>
      <c r="L212" s="98"/>
      <c r="M212" s="98"/>
    </row>
    <row r="213" spans="11:13" x14ac:dyDescent="0.25">
      <c r="K213" s="98"/>
      <c r="L213" s="98"/>
      <c r="M213" s="98"/>
    </row>
    <row r="214" spans="11:13" x14ac:dyDescent="0.25">
      <c r="K214" s="98"/>
      <c r="L214" s="98"/>
      <c r="M214" s="98"/>
    </row>
    <row r="215" spans="11:13" x14ac:dyDescent="0.25">
      <c r="K215" s="98"/>
      <c r="L215" s="98"/>
      <c r="M215" s="98"/>
    </row>
    <row r="216" spans="11:13" x14ac:dyDescent="0.25">
      <c r="K216" s="98"/>
      <c r="L216" s="98"/>
      <c r="M216" s="98"/>
    </row>
    <row r="217" spans="11:13" x14ac:dyDescent="0.25">
      <c r="K217" s="98"/>
      <c r="L217" s="98"/>
      <c r="M217" s="98"/>
    </row>
    <row r="218" spans="11:13" x14ac:dyDescent="0.25">
      <c r="K218" s="98"/>
      <c r="L218" s="98"/>
      <c r="M218" s="98"/>
    </row>
    <row r="219" spans="11:13" x14ac:dyDescent="0.25">
      <c r="K219" s="98"/>
      <c r="L219" s="98"/>
      <c r="M219" s="98"/>
    </row>
    <row r="220" spans="11:13" x14ac:dyDescent="0.25">
      <c r="K220" s="98"/>
      <c r="L220" s="98"/>
      <c r="M220" s="98"/>
    </row>
    <row r="221" spans="11:13" x14ac:dyDescent="0.25">
      <c r="K221" s="98"/>
      <c r="L221" s="98"/>
      <c r="M221" s="98"/>
    </row>
    <row r="222" spans="11:13" x14ac:dyDescent="0.25">
      <c r="K222" s="98"/>
      <c r="L222" s="98"/>
      <c r="M222" s="98"/>
    </row>
    <row r="223" spans="11:13" x14ac:dyDescent="0.25">
      <c r="K223" s="98"/>
      <c r="L223" s="98"/>
      <c r="M223" s="98"/>
    </row>
    <row r="224" spans="11:13" x14ac:dyDescent="0.25">
      <c r="K224" s="98"/>
      <c r="L224" s="98"/>
      <c r="M224" s="98"/>
    </row>
    <row r="225" spans="11:13" x14ac:dyDescent="0.25">
      <c r="K225" s="98"/>
      <c r="L225" s="98"/>
      <c r="M225" s="98"/>
    </row>
    <row r="226" spans="11:13" x14ac:dyDescent="0.25">
      <c r="K226" s="98"/>
      <c r="L226" s="98"/>
      <c r="M226" s="98"/>
    </row>
    <row r="227" spans="11:13" x14ac:dyDescent="0.25">
      <c r="K227" s="98"/>
      <c r="L227" s="98"/>
      <c r="M227" s="98"/>
    </row>
    <row r="228" spans="11:13" x14ac:dyDescent="0.25">
      <c r="K228" s="98"/>
      <c r="L228" s="98"/>
      <c r="M228" s="98"/>
    </row>
    <row r="229" spans="11:13" x14ac:dyDescent="0.25">
      <c r="K229" s="98"/>
      <c r="L229" s="98"/>
      <c r="M229" s="98"/>
    </row>
    <row r="230" spans="11:13" x14ac:dyDescent="0.25">
      <c r="K230" s="98"/>
      <c r="L230" s="98"/>
      <c r="M230" s="98"/>
    </row>
    <row r="231" spans="11:13" x14ac:dyDescent="0.25">
      <c r="K231" s="98"/>
      <c r="L231" s="98"/>
      <c r="M231" s="98"/>
    </row>
    <row r="232" spans="11:13" x14ac:dyDescent="0.25">
      <c r="K232" s="98"/>
      <c r="L232" s="98"/>
      <c r="M232" s="98"/>
    </row>
    <row r="233" spans="11:13" x14ac:dyDescent="0.25">
      <c r="K233" s="98"/>
      <c r="L233" s="98"/>
      <c r="M233" s="98"/>
    </row>
    <row r="234" spans="11:13" x14ac:dyDescent="0.25">
      <c r="K234" s="98"/>
      <c r="L234" s="98"/>
      <c r="M234" s="98"/>
    </row>
    <row r="235" spans="11:13" x14ac:dyDescent="0.25">
      <c r="K235" s="98"/>
      <c r="L235" s="98"/>
      <c r="M235" s="98"/>
    </row>
    <row r="236" spans="11:13" x14ac:dyDescent="0.25">
      <c r="K236" s="98"/>
      <c r="L236" s="98"/>
      <c r="M236" s="98"/>
    </row>
    <row r="237" spans="11:13" x14ac:dyDescent="0.25">
      <c r="K237" s="98"/>
      <c r="L237" s="98"/>
      <c r="M237" s="98"/>
    </row>
    <row r="238" spans="11:13" x14ac:dyDescent="0.25">
      <c r="K238" s="98"/>
      <c r="L238" s="98"/>
      <c r="M238" s="98"/>
    </row>
    <row r="239" spans="11:13" x14ac:dyDescent="0.25">
      <c r="K239" s="98"/>
      <c r="L239" s="98"/>
      <c r="M239" s="98"/>
    </row>
    <row r="240" spans="11:13" x14ac:dyDescent="0.25">
      <c r="K240" s="98"/>
      <c r="L240" s="98"/>
      <c r="M240" s="98"/>
    </row>
    <row r="241" spans="11:13" x14ac:dyDescent="0.25">
      <c r="K241" s="98"/>
      <c r="L241" s="98"/>
      <c r="M241" s="98"/>
    </row>
    <row r="242" spans="11:13" x14ac:dyDescent="0.25">
      <c r="K242" s="98"/>
      <c r="L242" s="98"/>
      <c r="M242" s="98"/>
    </row>
    <row r="243" spans="11:13" x14ac:dyDescent="0.25">
      <c r="K243" s="98"/>
      <c r="L243" s="98"/>
      <c r="M243" s="98"/>
    </row>
    <row r="244" spans="11:13" x14ac:dyDescent="0.25">
      <c r="K244" s="98"/>
      <c r="L244" s="98"/>
      <c r="M244" s="98"/>
    </row>
    <row r="245" spans="11:13" x14ac:dyDescent="0.25">
      <c r="K245" s="98"/>
      <c r="L245" s="98"/>
      <c r="M245" s="98"/>
    </row>
    <row r="246" spans="11:13" x14ac:dyDescent="0.25">
      <c r="K246" s="98"/>
      <c r="L246" s="98"/>
      <c r="M246" s="98"/>
    </row>
    <row r="247" spans="11:13" x14ac:dyDescent="0.25">
      <c r="K247" s="98"/>
      <c r="L247" s="98"/>
      <c r="M247" s="98"/>
    </row>
    <row r="248" spans="11:13" x14ac:dyDescent="0.25">
      <c r="K248" s="98"/>
      <c r="L248" s="98"/>
      <c r="M248" s="98"/>
    </row>
    <row r="249" spans="11:13" x14ac:dyDescent="0.25">
      <c r="K249" s="98"/>
      <c r="L249" s="98"/>
      <c r="M249" s="98"/>
    </row>
    <row r="250" spans="11:13" x14ac:dyDescent="0.25">
      <c r="K250" s="98"/>
      <c r="L250" s="98"/>
      <c r="M250" s="98"/>
    </row>
    <row r="251" spans="11:13" x14ac:dyDescent="0.25">
      <c r="K251" s="98"/>
      <c r="L251" s="98"/>
      <c r="M251" s="98"/>
    </row>
    <row r="252" spans="11:13" x14ac:dyDescent="0.25">
      <c r="K252" s="98"/>
      <c r="L252" s="98"/>
      <c r="M252" s="98"/>
    </row>
    <row r="253" spans="11:13" x14ac:dyDescent="0.25">
      <c r="K253" s="98"/>
      <c r="L253" s="98"/>
      <c r="M253" s="98"/>
    </row>
    <row r="254" spans="11:13" x14ac:dyDescent="0.25">
      <c r="K254" s="98"/>
      <c r="L254" s="98"/>
      <c r="M254" s="98"/>
    </row>
    <row r="255" spans="11:13" x14ac:dyDescent="0.25">
      <c r="K255" s="98"/>
      <c r="L255" s="98"/>
      <c r="M255" s="98"/>
    </row>
    <row r="256" spans="11:13" x14ac:dyDescent="0.25">
      <c r="K256" s="98"/>
      <c r="L256" s="98"/>
      <c r="M256" s="98"/>
    </row>
    <row r="257" spans="11:13" x14ac:dyDescent="0.25">
      <c r="K257" s="98"/>
      <c r="L257" s="98"/>
      <c r="M257" s="98"/>
    </row>
    <row r="258" spans="11:13" x14ac:dyDescent="0.25">
      <c r="K258" s="98"/>
      <c r="L258" s="98"/>
      <c r="M258" s="98"/>
    </row>
    <row r="259" spans="11:13" x14ac:dyDescent="0.25">
      <c r="K259" s="98"/>
      <c r="L259" s="98"/>
      <c r="M259" s="98"/>
    </row>
    <row r="260" spans="11:13" x14ac:dyDescent="0.25">
      <c r="K260" s="98"/>
      <c r="L260" s="98"/>
      <c r="M260" s="98"/>
    </row>
    <row r="261" spans="11:13" x14ac:dyDescent="0.25">
      <c r="K261" s="98"/>
      <c r="L261" s="98"/>
      <c r="M261" s="98"/>
    </row>
    <row r="262" spans="11:13" x14ac:dyDescent="0.25">
      <c r="K262" s="98"/>
      <c r="L262" s="98"/>
      <c r="M262" s="98"/>
    </row>
    <row r="263" spans="11:13" x14ac:dyDescent="0.25">
      <c r="K263" s="98"/>
      <c r="L263" s="98"/>
      <c r="M263" s="98"/>
    </row>
    <row r="264" spans="11:13" x14ac:dyDescent="0.25">
      <c r="K264" s="98"/>
      <c r="L264" s="98"/>
      <c r="M264" s="98"/>
    </row>
    <row r="265" spans="11:13" x14ac:dyDescent="0.25">
      <c r="K265" s="98"/>
      <c r="L265" s="98"/>
      <c r="M265" s="98"/>
    </row>
    <row r="266" spans="11:13" x14ac:dyDescent="0.25">
      <c r="K266" s="98"/>
      <c r="L266" s="98"/>
      <c r="M266" s="98"/>
    </row>
    <row r="267" spans="11:13" x14ac:dyDescent="0.25">
      <c r="K267" s="98"/>
      <c r="L267" s="98"/>
      <c r="M267" s="98"/>
    </row>
    <row r="268" spans="11:13" x14ac:dyDescent="0.25">
      <c r="K268" s="98"/>
      <c r="L268" s="98"/>
      <c r="M268" s="98"/>
    </row>
    <row r="269" spans="11:13" x14ac:dyDescent="0.25">
      <c r="K269" s="98"/>
      <c r="L269" s="98"/>
      <c r="M269" s="98"/>
    </row>
    <row r="270" spans="11:13" x14ac:dyDescent="0.25">
      <c r="K270" s="98"/>
      <c r="L270" s="98"/>
      <c r="M270" s="98"/>
    </row>
    <row r="271" spans="11:13" x14ac:dyDescent="0.25">
      <c r="K271" s="98"/>
      <c r="L271" s="98"/>
      <c r="M271" s="98"/>
    </row>
    <row r="272" spans="11:13" x14ac:dyDescent="0.25">
      <c r="K272" s="98"/>
      <c r="L272" s="98"/>
      <c r="M272" s="98"/>
    </row>
    <row r="273" spans="11:13" x14ac:dyDescent="0.25">
      <c r="K273" s="98"/>
      <c r="L273" s="98"/>
      <c r="M273" s="98"/>
    </row>
    <row r="274" spans="11:13" x14ac:dyDescent="0.25">
      <c r="K274" s="98"/>
      <c r="L274" s="98"/>
      <c r="M274" s="98"/>
    </row>
    <row r="275" spans="11:13" x14ac:dyDescent="0.25">
      <c r="K275" s="98"/>
      <c r="L275" s="98"/>
      <c r="M275" s="98"/>
    </row>
    <row r="276" spans="11:13" x14ac:dyDescent="0.25">
      <c r="K276" s="98"/>
      <c r="L276" s="98"/>
      <c r="M276" s="98"/>
    </row>
    <row r="277" spans="11:13" x14ac:dyDescent="0.25">
      <c r="K277" s="98"/>
      <c r="L277" s="98"/>
      <c r="M277" s="98"/>
    </row>
    <row r="278" spans="11:13" x14ac:dyDescent="0.25">
      <c r="K278" s="98"/>
      <c r="L278" s="98"/>
      <c r="M278" s="98"/>
    </row>
    <row r="279" spans="11:13" x14ac:dyDescent="0.25">
      <c r="K279" s="98"/>
      <c r="L279" s="98"/>
      <c r="M279" s="98"/>
    </row>
    <row r="280" spans="11:13" x14ac:dyDescent="0.25">
      <c r="K280" s="98"/>
      <c r="L280" s="98"/>
      <c r="M280" s="98"/>
    </row>
    <row r="281" spans="11:13" x14ac:dyDescent="0.25">
      <c r="K281" s="98"/>
      <c r="L281" s="98"/>
      <c r="M281" s="98"/>
    </row>
    <row r="282" spans="11:13" x14ac:dyDescent="0.25">
      <c r="K282" s="98"/>
      <c r="L282" s="98"/>
      <c r="M282" s="98"/>
    </row>
    <row r="283" spans="11:13" x14ac:dyDescent="0.25">
      <c r="K283" s="98"/>
      <c r="L283" s="98"/>
      <c r="M283" s="98"/>
    </row>
    <row r="284" spans="11:13" x14ac:dyDescent="0.25">
      <c r="K284" s="98"/>
      <c r="L284" s="98"/>
      <c r="M284" s="98"/>
    </row>
    <row r="285" spans="11:13" x14ac:dyDescent="0.25">
      <c r="K285" s="98"/>
      <c r="L285" s="98"/>
      <c r="M285" s="98"/>
    </row>
    <row r="286" spans="11:13" x14ac:dyDescent="0.25">
      <c r="K286" s="98"/>
      <c r="L286" s="98"/>
      <c r="M286" s="98"/>
    </row>
    <row r="287" spans="11:13" x14ac:dyDescent="0.25">
      <c r="K287" s="98"/>
      <c r="L287" s="98"/>
      <c r="M287" s="98"/>
    </row>
    <row r="288" spans="11:13" x14ac:dyDescent="0.25">
      <c r="K288" s="98"/>
      <c r="L288" s="98"/>
      <c r="M288" s="98"/>
    </row>
    <row r="289" spans="11:13" x14ac:dyDescent="0.25">
      <c r="K289" s="98"/>
      <c r="L289" s="98"/>
      <c r="M289" s="98"/>
    </row>
    <row r="290" spans="11:13" x14ac:dyDescent="0.25">
      <c r="K290" s="98"/>
      <c r="L290" s="98"/>
      <c r="M290" s="98"/>
    </row>
    <row r="291" spans="11:13" x14ac:dyDescent="0.25">
      <c r="K291" s="98"/>
      <c r="L291" s="98"/>
      <c r="M291" s="98"/>
    </row>
    <row r="292" spans="11:13" x14ac:dyDescent="0.25">
      <c r="K292" s="98"/>
      <c r="L292" s="98"/>
      <c r="M292" s="98"/>
    </row>
    <row r="293" spans="11:13" x14ac:dyDescent="0.25">
      <c r="K293" s="98"/>
      <c r="L293" s="98"/>
      <c r="M293" s="98"/>
    </row>
    <row r="294" spans="11:13" x14ac:dyDescent="0.25">
      <c r="K294" s="98"/>
      <c r="L294" s="98"/>
      <c r="M294" s="98"/>
    </row>
    <row r="295" spans="11:13" x14ac:dyDescent="0.25">
      <c r="K295" s="98"/>
      <c r="L295" s="98"/>
      <c r="M295" s="98"/>
    </row>
    <row r="296" spans="11:13" x14ac:dyDescent="0.25">
      <c r="K296" s="98"/>
      <c r="L296" s="98"/>
      <c r="M296" s="98"/>
    </row>
    <row r="297" spans="11:13" x14ac:dyDescent="0.25">
      <c r="K297" s="98"/>
      <c r="L297" s="98"/>
      <c r="M297" s="98"/>
    </row>
    <row r="298" spans="11:13" x14ac:dyDescent="0.25">
      <c r="K298" s="98"/>
      <c r="L298" s="98"/>
      <c r="M298" s="98"/>
    </row>
    <row r="299" spans="11:13" x14ac:dyDescent="0.25">
      <c r="K299" s="98"/>
      <c r="L299" s="98"/>
      <c r="M299" s="98"/>
    </row>
    <row r="300" spans="11:13" x14ac:dyDescent="0.25">
      <c r="K300" s="98"/>
      <c r="L300" s="98"/>
      <c r="M300" s="98"/>
    </row>
    <row r="301" spans="11:13" x14ac:dyDescent="0.25">
      <c r="K301" s="98"/>
      <c r="L301" s="98"/>
      <c r="M301" s="98"/>
    </row>
    <row r="302" spans="11:13" x14ac:dyDescent="0.25">
      <c r="K302" s="98"/>
      <c r="L302" s="98"/>
      <c r="M302" s="98"/>
    </row>
    <row r="303" spans="11:13" x14ac:dyDescent="0.25">
      <c r="K303" s="98"/>
      <c r="L303" s="98"/>
      <c r="M303" s="98"/>
    </row>
    <row r="304" spans="11:13" x14ac:dyDescent="0.25">
      <c r="K304" s="98"/>
      <c r="L304" s="98"/>
      <c r="M304" s="98"/>
    </row>
    <row r="305" spans="11:13" x14ac:dyDescent="0.25">
      <c r="K305" s="98"/>
      <c r="L305" s="98"/>
      <c r="M305" s="98"/>
    </row>
    <row r="306" spans="11:13" x14ac:dyDescent="0.25">
      <c r="K306" s="98"/>
      <c r="L306" s="98"/>
      <c r="M306" s="98"/>
    </row>
    <row r="307" spans="11:13" x14ac:dyDescent="0.25">
      <c r="K307" s="98"/>
      <c r="L307" s="98"/>
      <c r="M307" s="98"/>
    </row>
    <row r="308" spans="11:13" x14ac:dyDescent="0.25">
      <c r="K308" s="98"/>
      <c r="L308" s="98"/>
      <c r="M308" s="98"/>
    </row>
    <row r="309" spans="11:13" x14ac:dyDescent="0.25">
      <c r="K309" s="98"/>
      <c r="L309" s="98"/>
      <c r="M309" s="98"/>
    </row>
    <row r="310" spans="11:13" x14ac:dyDescent="0.25">
      <c r="K310" s="98"/>
      <c r="L310" s="98"/>
      <c r="M310" s="98"/>
    </row>
    <row r="311" spans="11:13" x14ac:dyDescent="0.25">
      <c r="K311" s="98"/>
      <c r="L311" s="98"/>
      <c r="M311" s="98"/>
    </row>
    <row r="312" spans="11:13" x14ac:dyDescent="0.25">
      <c r="K312" s="98"/>
      <c r="L312" s="98"/>
      <c r="M312" s="98"/>
    </row>
    <row r="313" spans="11:13" x14ac:dyDescent="0.25">
      <c r="K313" s="98"/>
      <c r="L313" s="98"/>
      <c r="M313" s="98"/>
    </row>
    <row r="314" spans="11:13" x14ac:dyDescent="0.25">
      <c r="K314" s="98"/>
      <c r="L314" s="98"/>
      <c r="M314" s="98"/>
    </row>
    <row r="315" spans="11:13" x14ac:dyDescent="0.25">
      <c r="K315" s="98"/>
      <c r="L315" s="98"/>
      <c r="M315" s="98"/>
    </row>
    <row r="316" spans="11:13" x14ac:dyDescent="0.25">
      <c r="K316" s="98"/>
      <c r="L316" s="98"/>
      <c r="M316" s="98"/>
    </row>
    <row r="317" spans="11:13" x14ac:dyDescent="0.25">
      <c r="K317" s="98"/>
      <c r="L317" s="98"/>
      <c r="M317" s="98"/>
    </row>
    <row r="318" spans="11:13" x14ac:dyDescent="0.25">
      <c r="K318" s="98"/>
      <c r="L318" s="98"/>
      <c r="M318" s="98"/>
    </row>
    <row r="319" spans="11:13" x14ac:dyDescent="0.25">
      <c r="K319" s="98"/>
      <c r="L319" s="98"/>
      <c r="M319" s="98"/>
    </row>
    <row r="320" spans="11:13" x14ac:dyDescent="0.25">
      <c r="K320" s="98"/>
      <c r="L320" s="98"/>
      <c r="M320" s="98"/>
    </row>
    <row r="321" spans="11:13" x14ac:dyDescent="0.25">
      <c r="K321" s="98"/>
      <c r="L321" s="98"/>
      <c r="M321" s="98"/>
    </row>
    <row r="322" spans="11:13" x14ac:dyDescent="0.25">
      <c r="K322" s="98"/>
      <c r="L322" s="98"/>
      <c r="M322" s="98"/>
    </row>
    <row r="323" spans="11:13" x14ac:dyDescent="0.25">
      <c r="K323" s="98"/>
      <c r="L323" s="98"/>
      <c r="M323" s="98"/>
    </row>
    <row r="324" spans="11:13" x14ac:dyDescent="0.25">
      <c r="K324" s="98"/>
      <c r="L324" s="98"/>
      <c r="M324" s="98"/>
    </row>
    <row r="325" spans="11:13" x14ac:dyDescent="0.25">
      <c r="K325" s="98"/>
      <c r="L325" s="98"/>
      <c r="M325" s="98"/>
    </row>
    <row r="326" spans="11:13" x14ac:dyDescent="0.25">
      <c r="K326" s="98"/>
      <c r="L326" s="98"/>
      <c r="M326" s="98"/>
    </row>
    <row r="327" spans="11:13" x14ac:dyDescent="0.25">
      <c r="K327" s="98"/>
      <c r="L327" s="98"/>
      <c r="M327" s="98"/>
    </row>
    <row r="328" spans="11:13" x14ac:dyDescent="0.25">
      <c r="K328" s="98"/>
      <c r="L328" s="98"/>
      <c r="M328" s="98"/>
    </row>
    <row r="329" spans="11:13" x14ac:dyDescent="0.25">
      <c r="K329" s="98"/>
      <c r="L329" s="98"/>
      <c r="M329" s="98"/>
    </row>
    <row r="330" spans="11:13" x14ac:dyDescent="0.25">
      <c r="K330" s="98"/>
      <c r="L330" s="98"/>
      <c r="M330" s="98"/>
    </row>
    <row r="331" spans="11:13" x14ac:dyDescent="0.25">
      <c r="K331" s="98"/>
      <c r="L331" s="98"/>
      <c r="M331" s="98"/>
    </row>
    <row r="332" spans="11:13" x14ac:dyDescent="0.25">
      <c r="K332" s="98"/>
      <c r="L332" s="98"/>
      <c r="M332" s="98"/>
    </row>
    <row r="333" spans="11:13" x14ac:dyDescent="0.25">
      <c r="K333" s="98"/>
      <c r="L333" s="98"/>
      <c r="M333" s="98"/>
    </row>
    <row r="334" spans="11:13" x14ac:dyDescent="0.25">
      <c r="K334" s="98"/>
      <c r="L334" s="98"/>
      <c r="M334" s="98"/>
    </row>
    <row r="335" spans="11:13" x14ac:dyDescent="0.25">
      <c r="K335" s="98"/>
      <c r="L335" s="98"/>
      <c r="M335" s="98"/>
    </row>
    <row r="336" spans="11:13" x14ac:dyDescent="0.25">
      <c r="K336" s="98"/>
      <c r="L336" s="98"/>
      <c r="M336" s="98"/>
    </row>
    <row r="337" spans="11:13" x14ac:dyDescent="0.25">
      <c r="K337" s="98"/>
      <c r="L337" s="98"/>
      <c r="M337" s="98"/>
    </row>
    <row r="338" spans="11:13" x14ac:dyDescent="0.25">
      <c r="K338" s="98"/>
      <c r="L338" s="98"/>
      <c r="M338" s="98"/>
    </row>
    <row r="339" spans="11:13" x14ac:dyDescent="0.25">
      <c r="K339" s="98"/>
      <c r="L339" s="98"/>
      <c r="M339" s="98"/>
    </row>
    <row r="340" spans="11:13" x14ac:dyDescent="0.25">
      <c r="K340" s="98"/>
      <c r="L340" s="98"/>
      <c r="M340" s="98"/>
    </row>
    <row r="341" spans="11:13" x14ac:dyDescent="0.25">
      <c r="K341" s="98"/>
      <c r="L341" s="98"/>
      <c r="M341" s="98"/>
    </row>
    <row r="342" spans="11:13" x14ac:dyDescent="0.25">
      <c r="K342" s="98"/>
      <c r="L342" s="98"/>
      <c r="M342" s="98"/>
    </row>
    <row r="343" spans="11:13" x14ac:dyDescent="0.25">
      <c r="K343" s="98"/>
      <c r="L343" s="98"/>
      <c r="M343" s="98"/>
    </row>
    <row r="344" spans="11:13" x14ac:dyDescent="0.25">
      <c r="K344" s="98"/>
      <c r="L344" s="98"/>
      <c r="M344" s="98"/>
    </row>
    <row r="345" spans="11:13" x14ac:dyDescent="0.25">
      <c r="K345" s="98"/>
      <c r="L345" s="98"/>
      <c r="M345" s="98"/>
    </row>
    <row r="346" spans="11:13" x14ac:dyDescent="0.25">
      <c r="K346" s="98"/>
      <c r="L346" s="98"/>
      <c r="M346" s="98"/>
    </row>
    <row r="347" spans="11:13" x14ac:dyDescent="0.25">
      <c r="K347" s="98"/>
      <c r="L347" s="98"/>
      <c r="M347" s="98"/>
    </row>
    <row r="348" spans="11:13" x14ac:dyDescent="0.25">
      <c r="K348" s="98"/>
      <c r="L348" s="98"/>
      <c r="M348" s="98"/>
    </row>
    <row r="349" spans="11:13" x14ac:dyDescent="0.25">
      <c r="K349" s="98"/>
      <c r="L349" s="98"/>
      <c r="M349" s="98"/>
    </row>
    <row r="350" spans="11:13" x14ac:dyDescent="0.25">
      <c r="K350" s="98"/>
      <c r="L350" s="98"/>
      <c r="M350" s="98"/>
    </row>
    <row r="351" spans="11:13" x14ac:dyDescent="0.25">
      <c r="K351" s="98"/>
      <c r="L351" s="98"/>
      <c r="M351" s="98"/>
    </row>
    <row r="352" spans="11:13" x14ac:dyDescent="0.25">
      <c r="K352" s="98"/>
      <c r="L352" s="98"/>
      <c r="M352" s="98"/>
    </row>
    <row r="353" spans="11:13" x14ac:dyDescent="0.25">
      <c r="K353" s="98"/>
      <c r="L353" s="98"/>
      <c r="M353" s="98"/>
    </row>
    <row r="354" spans="11:13" x14ac:dyDescent="0.25">
      <c r="K354" s="98"/>
      <c r="L354" s="98"/>
      <c r="M354" s="98"/>
    </row>
    <row r="355" spans="11:13" x14ac:dyDescent="0.25">
      <c r="K355" s="98"/>
      <c r="L355" s="98"/>
      <c r="M355" s="98"/>
    </row>
    <row r="356" spans="11:13" x14ac:dyDescent="0.25">
      <c r="K356" s="98"/>
      <c r="L356" s="98"/>
    </row>
    <row r="357" spans="11:13" x14ac:dyDescent="0.25">
      <c r="K357" s="98"/>
      <c r="L357" s="98"/>
    </row>
    <row r="358" spans="11:13" x14ac:dyDescent="0.25">
      <c r="K358" s="98"/>
      <c r="L358" s="98"/>
    </row>
    <row r="359" spans="11:13" x14ac:dyDescent="0.25">
      <c r="K359" s="98"/>
      <c r="L359" s="98"/>
    </row>
    <row r="360" spans="11:13" x14ac:dyDescent="0.25">
      <c r="K360" s="98"/>
      <c r="L360" s="98"/>
    </row>
    <row r="361" spans="11:13" x14ac:dyDescent="0.25">
      <c r="K361" s="98"/>
      <c r="L361" s="98"/>
    </row>
    <row r="362" spans="11:13" x14ac:dyDescent="0.25">
      <c r="K362" s="98"/>
      <c r="L362" s="98"/>
    </row>
    <row r="363" spans="11:13" x14ac:dyDescent="0.25">
      <c r="K363" s="98"/>
      <c r="L363" s="98"/>
    </row>
    <row r="364" spans="11:13" x14ac:dyDescent="0.25">
      <c r="K364" s="98"/>
      <c r="L364" s="98"/>
    </row>
    <row r="365" spans="11:13" x14ac:dyDescent="0.25">
      <c r="K365" s="98"/>
      <c r="L365" s="98"/>
    </row>
    <row r="366" spans="11:13" x14ac:dyDescent="0.25">
      <c r="K366" s="98"/>
      <c r="L366" s="98"/>
    </row>
    <row r="367" spans="11:13" x14ac:dyDescent="0.25">
      <c r="K367" s="98"/>
      <c r="L367" s="98"/>
    </row>
    <row r="368" spans="11:13" x14ac:dyDescent="0.25">
      <c r="K368" s="98"/>
      <c r="L368" s="98"/>
    </row>
  </sheetData>
  <sortState ref="D3:E20">
    <sortCondition ref="D3:D20" customList="LT,ADC,ADJ,SCH,SGT,CCH,CPL,SAP"/>
    <sortCondition ref="E3:E20"/>
  </sortState>
  <mergeCells count="2">
    <mergeCell ref="G1:I1"/>
    <mergeCell ref="D1:E1"/>
  </mergeCells>
  <conditionalFormatting sqref="A3">
    <cfRule type="cellIs" dxfId="60" priority="2" operator="equal">
      <formula>$A$5</formula>
    </cfRule>
    <cfRule type="cellIs" dxfId="59" priority="3" operator="equal">
      <formula>$A$4</formula>
    </cfRule>
  </conditionalFormatting>
  <conditionalFormatting sqref="A2">
    <cfRule type="cellIs" dxfId="58" priority="1" operator="equal">
      <formula>$A$6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outon 1">
              <controlPr defaultSize="0" print="0" autoFill="0" autoPict="0" macro="[0]!Triagents">
                <anchor moveWithCells="1" sizeWithCells="1">
                  <from>
                    <xdr:col>3</xdr:col>
                    <xdr:colOff>9525</xdr:colOff>
                    <xdr:row>21</xdr:row>
                    <xdr:rowOff>9525</xdr:rowOff>
                  </from>
                  <to>
                    <xdr:col>5</xdr:col>
                    <xdr:colOff>0</xdr:colOff>
                    <xdr:row>23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  <pageSetUpPr fitToPage="1"/>
  </sheetPr>
  <dimension ref="A1:CG24"/>
  <sheetViews>
    <sheetView showZeros="0" zoomScale="90" zoomScaleNormal="90" workbookViewId="0">
      <selection activeCell="B5" sqref="B5"/>
    </sheetView>
  </sheetViews>
  <sheetFormatPr baseColWidth="10" defaultColWidth="10.85546875" defaultRowHeight="15" x14ac:dyDescent="0.25"/>
  <cols>
    <col min="1" max="1" width="7.5703125" style="24" customWidth="1"/>
    <col min="2" max="2" width="23" style="24" bestFit="1" customWidth="1"/>
    <col min="3" max="3" width="2.7109375" style="34" customWidth="1"/>
    <col min="4" max="4" width="10.85546875" style="25"/>
    <col min="5" max="6" width="2.7109375" style="25" customWidth="1"/>
    <col min="7" max="7" width="10.85546875" style="25"/>
    <col min="8" max="9" width="2.7109375" style="25" customWidth="1"/>
    <col min="10" max="10" width="10.85546875" style="25"/>
    <col min="11" max="12" width="2.7109375" style="25" customWidth="1"/>
    <col min="13" max="13" width="10.85546875" style="25"/>
    <col min="14" max="15" width="2.7109375" style="25" customWidth="1"/>
    <col min="16" max="16" width="10.85546875" style="25"/>
    <col min="17" max="18" width="2.7109375" style="25" customWidth="1"/>
    <col min="19" max="19" width="10.85546875" style="25"/>
    <col min="20" max="21" width="2.7109375" style="25" customWidth="1"/>
    <col min="22" max="22" width="10.85546875" style="25"/>
    <col min="23" max="24" width="2.7109375" style="25" customWidth="1"/>
    <col min="25" max="25" width="10.85546875" style="25"/>
    <col min="26" max="27" width="2.7109375" style="25" customWidth="1"/>
    <col min="28" max="28" width="10.85546875" style="25"/>
    <col min="29" max="30" width="2.7109375" style="25" customWidth="1"/>
    <col min="31" max="31" width="10.85546875" style="25"/>
    <col min="32" max="32" width="2.7109375" style="25" customWidth="1"/>
    <col min="33" max="33" width="3.140625" style="25" customWidth="1"/>
    <col min="34" max="34" width="13.85546875" style="35" bestFit="1" customWidth="1"/>
    <col min="35" max="35" width="13.85546875" style="22" customWidth="1"/>
    <col min="36" max="36" width="13.85546875" style="74" bestFit="1" customWidth="1"/>
    <col min="37" max="37" width="23" style="48" customWidth="1"/>
    <col min="38" max="38" width="10.85546875" style="49"/>
    <col min="39" max="40" width="3.42578125" style="50" hidden="1" customWidth="1"/>
    <col min="41" max="41" width="10.85546875" style="49"/>
    <col min="42" max="43" width="3.42578125" style="50" hidden="1" customWidth="1"/>
    <col min="44" max="44" width="10.85546875" style="49"/>
    <col min="45" max="46" width="3.42578125" style="50" hidden="1" customWidth="1"/>
    <col min="47" max="47" width="10.85546875" style="49"/>
    <col min="48" max="49" width="3.42578125" style="50" hidden="1" customWidth="1"/>
    <col min="50" max="50" width="10.85546875" style="49"/>
    <col min="51" max="52" width="3.42578125" style="50" hidden="1" customWidth="1"/>
    <col min="53" max="53" width="10.85546875" style="49"/>
    <col min="54" max="55" width="3.42578125" style="50" hidden="1" customWidth="1"/>
    <col min="56" max="56" width="10.85546875" style="49"/>
    <col min="57" max="58" width="3.42578125" style="50" hidden="1" customWidth="1"/>
    <col min="59" max="59" width="10.85546875" style="49"/>
    <col min="60" max="61" width="3.42578125" style="50" hidden="1" customWidth="1"/>
    <col min="62" max="62" width="10.85546875" style="49"/>
    <col min="63" max="64" width="3.42578125" style="50" hidden="1" customWidth="1"/>
    <col min="65" max="65" width="10.85546875" style="49"/>
    <col min="66" max="67" width="3.42578125" style="50" hidden="1" customWidth="1"/>
    <col min="68" max="68" width="10.85546875" style="49"/>
    <col min="69" max="70" width="3.42578125" style="50" hidden="1" customWidth="1"/>
    <col min="71" max="71" width="10.85546875" style="49"/>
    <col min="72" max="73" width="3.42578125" style="50" hidden="1" customWidth="1"/>
    <col min="74" max="74" width="10.85546875" style="49"/>
    <col min="75" max="76" width="3.42578125" style="50" hidden="1" customWidth="1"/>
    <col min="77" max="77" width="10.85546875" style="49"/>
    <col min="78" max="79" width="3.42578125" style="50" hidden="1" customWidth="1"/>
    <col min="80" max="80" width="10.85546875" style="49"/>
    <col min="81" max="82" width="3.5703125" style="50" hidden="1" customWidth="1"/>
    <col min="83" max="83" width="10.85546875" style="49"/>
    <col min="84" max="85" width="3.42578125" style="34" hidden="1" customWidth="1"/>
    <col min="86" max="16384" width="10.85546875" style="25"/>
  </cols>
  <sheetData>
    <row r="1" spans="1:85" ht="36.950000000000003" customHeight="1" thickBot="1" x14ac:dyDescent="0.3">
      <c r="A1" s="154" t="str">
        <f>CONCATENATE(Données!M2," ",Données!I3)</f>
        <v>Février 2018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6"/>
      <c r="AI1" s="133"/>
      <c r="AJ1" s="154" t="str">
        <f>A1</f>
        <v>Février 2018</v>
      </c>
      <c r="AK1" s="155"/>
      <c r="AL1" s="155"/>
      <c r="AM1" s="155"/>
      <c r="AN1" s="155"/>
      <c r="AO1" s="155"/>
      <c r="AP1" s="155"/>
      <c r="AQ1" s="155"/>
      <c r="AR1" s="155"/>
      <c r="AS1" s="155"/>
      <c r="AT1" s="155"/>
      <c r="AU1" s="155"/>
      <c r="AV1" s="155"/>
      <c r="AW1" s="155"/>
      <c r="AX1" s="155"/>
      <c r="AY1" s="155"/>
      <c r="AZ1" s="155"/>
      <c r="BA1" s="155"/>
      <c r="BB1" s="155"/>
      <c r="BC1" s="155"/>
      <c r="BD1" s="155"/>
      <c r="BE1" s="155"/>
      <c r="BF1" s="155"/>
      <c r="BG1" s="155"/>
      <c r="BH1" s="155"/>
      <c r="BI1" s="155"/>
      <c r="BJ1" s="155"/>
      <c r="BK1" s="155"/>
      <c r="BL1" s="155"/>
      <c r="BM1" s="155"/>
      <c r="BN1" s="155"/>
      <c r="BO1" s="155"/>
      <c r="BP1" s="155"/>
      <c r="BQ1" s="155"/>
      <c r="BR1" s="155"/>
      <c r="BS1" s="155"/>
      <c r="BT1" s="155"/>
      <c r="BU1" s="155"/>
      <c r="BV1" s="155"/>
      <c r="BW1" s="155"/>
      <c r="BX1" s="155"/>
      <c r="BY1" s="155"/>
      <c r="BZ1" s="155"/>
      <c r="CA1" s="155"/>
      <c r="CB1" s="155"/>
      <c r="CC1" s="155"/>
      <c r="CD1" s="155"/>
      <c r="CE1" s="156"/>
      <c r="CF1" s="36"/>
      <c r="CG1" s="37"/>
    </row>
    <row r="2" spans="1:85" ht="14.1" customHeight="1" thickBot="1" x14ac:dyDescent="0.3">
      <c r="B2" s="26"/>
      <c r="C2" s="27"/>
      <c r="D2" s="101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8"/>
      <c r="AH2" s="29"/>
      <c r="AJ2" s="47"/>
    </row>
    <row r="3" spans="1:85" s="90" customFormat="1" ht="42" customHeight="1" thickBot="1" x14ac:dyDescent="0.3">
      <c r="A3" s="144" t="s">
        <v>79</v>
      </c>
      <c r="B3" s="143" t="s">
        <v>80</v>
      </c>
      <c r="C3" s="84"/>
      <c r="D3" s="41" t="str">
        <f>IF(MONTH(Données!N2)=2,CONCATENATE(Données!N1," ",DAY(Données!N2)),"")</f>
        <v>SAM 3</v>
      </c>
      <c r="E3" s="85"/>
      <c r="F3" s="85"/>
      <c r="G3" s="41" t="str">
        <f>IF(MONTH(Données!Q2)=2,CONCATENATE(Données!Q1," ",DAY(Données!Q2)),"")</f>
        <v>MAR 6</v>
      </c>
      <c r="H3" s="85"/>
      <c r="I3" s="85"/>
      <c r="J3" s="41" t="str">
        <f>IF(MONTH(Données!T2)=2,CONCATENATE(Données!T1," ",DAY(Données!T2)),"")</f>
        <v>VEN 9</v>
      </c>
      <c r="K3" s="85"/>
      <c r="L3" s="85"/>
      <c r="M3" s="41" t="str">
        <f>IF(MONTH(Données!W2)=2,CONCATENATE(Données!W1," ",DAY(Données!W2)),"")</f>
        <v>LUN 12</v>
      </c>
      <c r="N3" s="85"/>
      <c r="O3" s="85"/>
      <c r="P3" s="41" t="str">
        <f>IF(MONTH(Données!Z2)=2,CONCATENATE(Données!Z1," ",DAY(Données!Z2)),"")</f>
        <v>JEU 15</v>
      </c>
      <c r="Q3" s="85"/>
      <c r="R3" s="85"/>
      <c r="S3" s="41" t="str">
        <f>IF(MONTH(Données!AC2)=2,CONCATENATE(Données!AC1," ",DAY(Données!AC2)),"")</f>
        <v>DIM 18</v>
      </c>
      <c r="T3" s="85"/>
      <c r="U3" s="85"/>
      <c r="V3" s="41" t="str">
        <f>IF(MONTH(Données!AF2)=2,CONCATENATE(Données!AF1," ",DAY(Données!AF2)),"")</f>
        <v>MER 21</v>
      </c>
      <c r="W3" s="85"/>
      <c r="X3" s="85"/>
      <c r="Y3" s="41" t="str">
        <f>IF(MONTH(Données!AI2)=2,CONCATENATE(Données!AI1," ",DAY(Données!AI2)),"")</f>
        <v>SAM 24</v>
      </c>
      <c r="Z3" s="85"/>
      <c r="AA3" s="85"/>
      <c r="AB3" s="41" t="str">
        <f>IF(MONTH(Données!AL2)=2,CONCATENATE(Données!AL1," ",DAY(Données!AL2)),"")</f>
        <v>MAR 27</v>
      </c>
      <c r="AC3" s="85"/>
      <c r="AD3" s="85"/>
      <c r="AE3" s="41" t="str">
        <f>IF(MONTH(Données!AO2)=2,CONCATENATE(Données!AO1," ",DAY(Données!AO2)),"")</f>
        <v/>
      </c>
      <c r="AF3" s="41"/>
      <c r="AG3" s="86"/>
      <c r="AH3" s="87" t="s">
        <v>13</v>
      </c>
      <c r="AI3" s="88"/>
      <c r="AJ3" s="89" t="s">
        <v>13</v>
      </c>
      <c r="AK3" s="51" t="s">
        <v>11</v>
      </c>
      <c r="AL3" s="52" t="str">
        <f>IF(Données!$A3="","",Données!A3)</f>
        <v>Garde 24h</v>
      </c>
      <c r="AM3" s="53" t="s">
        <v>14</v>
      </c>
      <c r="AN3" s="54" t="s">
        <v>15</v>
      </c>
      <c r="AO3" s="52" t="str">
        <f>IF(Données!$A4="","",Données!A4)</f>
        <v>Garde 12h</v>
      </c>
      <c r="AP3" s="53" t="s">
        <v>14</v>
      </c>
      <c r="AQ3" s="54" t="s">
        <v>15</v>
      </c>
      <c r="AR3" s="52" t="str">
        <f>IF(Données!$A5="","",Données!A5)</f>
        <v>FMA 4h</v>
      </c>
      <c r="AS3" s="53" t="s">
        <v>14</v>
      </c>
      <c r="AT3" s="54" t="s">
        <v>15</v>
      </c>
      <c r="AU3" s="52" t="str">
        <f>IF(Données!$A6="","",Données!A6)</f>
        <v>FMA 8h</v>
      </c>
      <c r="AV3" s="53" t="s">
        <v>14</v>
      </c>
      <c r="AW3" s="54" t="s">
        <v>15</v>
      </c>
      <c r="AX3" s="52" t="str">
        <f>IF(Données!$A7="","",Données!A7)</f>
        <v>Stage</v>
      </c>
      <c r="AY3" s="53" t="s">
        <v>14</v>
      </c>
      <c r="AZ3" s="54" t="s">
        <v>15</v>
      </c>
      <c r="BA3" s="52" t="str">
        <f>IF(Données!$A8="","",Données!A8)</f>
        <v>Repos</v>
      </c>
      <c r="BB3" s="53" t="s">
        <v>14</v>
      </c>
      <c r="BC3" s="54" t="s">
        <v>15</v>
      </c>
      <c r="BD3" s="52" t="str">
        <f>IF(Données!$A9="","",Données!A9)</f>
        <v>Congé</v>
      </c>
      <c r="BE3" s="53" t="s">
        <v>14</v>
      </c>
      <c r="BF3" s="54" t="s">
        <v>15</v>
      </c>
      <c r="BG3" s="52" t="str">
        <f>IF(Données!$A10="","",Données!A10)</f>
        <v>Congé ex.</v>
      </c>
      <c r="BH3" s="53" t="s">
        <v>14</v>
      </c>
      <c r="BI3" s="54" t="s">
        <v>15</v>
      </c>
      <c r="BJ3" s="52" t="str">
        <f>IF(Données!$A11="","",Données!A11)</f>
        <v>AT</v>
      </c>
      <c r="BK3" s="53" t="s">
        <v>14</v>
      </c>
      <c r="BL3" s="54" t="s">
        <v>15</v>
      </c>
      <c r="BM3" s="52" t="str">
        <f>IF(Données!$A12="","",Données!A12)</f>
        <v>Maladie</v>
      </c>
      <c r="BN3" s="53" t="s">
        <v>14</v>
      </c>
      <c r="BO3" s="54" t="s">
        <v>15</v>
      </c>
      <c r="BP3" s="52" t="str">
        <f>IF(Données!$A13="","",Données!A13)</f>
        <v>Heure sup 1h</v>
      </c>
      <c r="BQ3" s="53" t="s">
        <v>14</v>
      </c>
      <c r="BR3" s="54" t="s">
        <v>15</v>
      </c>
      <c r="BS3" s="52" t="str">
        <f>IF(Données!$A14="","",Données!A14)</f>
        <v>Heure sup 1h30</v>
      </c>
      <c r="BT3" s="53" t="s">
        <v>14</v>
      </c>
      <c r="BU3" s="54" t="s">
        <v>15</v>
      </c>
      <c r="BV3" s="52" t="str">
        <f>IF(Données!$A15="","",Données!A15)</f>
        <v>Heure sup 2h</v>
      </c>
      <c r="BW3" s="53" t="s">
        <v>14</v>
      </c>
      <c r="BX3" s="54" t="s">
        <v>15</v>
      </c>
      <c r="BY3" s="52" t="str">
        <f>IF(Données!$A16="","",Données!A16)</f>
        <v>Heure sup 2h30</v>
      </c>
      <c r="BZ3" s="53" t="s">
        <v>14</v>
      </c>
      <c r="CA3" s="54" t="s">
        <v>15</v>
      </c>
      <c r="CB3" s="52" t="str">
        <f>IF(Données!$A17="","",Données!A17)</f>
        <v>Heure sup 3h</v>
      </c>
      <c r="CC3" s="53" t="s">
        <v>14</v>
      </c>
      <c r="CD3" s="54" t="s">
        <v>15</v>
      </c>
      <c r="CE3" s="55" t="str">
        <f>IF(Données!$A18="","",Données!A18)</f>
        <v>Heure sup 3h30</v>
      </c>
      <c r="CF3" s="43" t="s">
        <v>14</v>
      </c>
      <c r="CG3" s="42" t="s">
        <v>15</v>
      </c>
    </row>
    <row r="4" spans="1:85" s="90" customFormat="1" ht="12" customHeight="1" thickBot="1" x14ac:dyDescent="0.3">
      <c r="A4" s="41" t="s">
        <v>78</v>
      </c>
      <c r="B4" s="134" t="s">
        <v>48</v>
      </c>
      <c r="C4" s="84" t="s">
        <v>49</v>
      </c>
      <c r="D4" s="41" t="s">
        <v>50</v>
      </c>
      <c r="E4" s="85" t="s">
        <v>51</v>
      </c>
      <c r="F4" s="85" t="s">
        <v>52</v>
      </c>
      <c r="G4" s="41" t="s">
        <v>53</v>
      </c>
      <c r="H4" s="85" t="s">
        <v>54</v>
      </c>
      <c r="I4" s="85" t="s">
        <v>55</v>
      </c>
      <c r="J4" s="41" t="s">
        <v>56</v>
      </c>
      <c r="K4" s="85" t="s">
        <v>57</v>
      </c>
      <c r="L4" s="85" t="s">
        <v>58</v>
      </c>
      <c r="M4" s="41" t="s">
        <v>60</v>
      </c>
      <c r="N4" s="85" t="s">
        <v>59</v>
      </c>
      <c r="O4" s="85" t="s">
        <v>61</v>
      </c>
      <c r="P4" s="41" t="s">
        <v>62</v>
      </c>
      <c r="Q4" s="85" t="s">
        <v>63</v>
      </c>
      <c r="R4" s="85" t="s">
        <v>58</v>
      </c>
      <c r="S4" s="41" t="s">
        <v>64</v>
      </c>
      <c r="T4" s="85" t="s">
        <v>65</v>
      </c>
      <c r="U4" s="85" t="s">
        <v>66</v>
      </c>
      <c r="V4" s="41" t="s">
        <v>67</v>
      </c>
      <c r="W4" s="85" t="s">
        <v>68</v>
      </c>
      <c r="X4" s="85" t="s">
        <v>69</v>
      </c>
      <c r="Y4" s="41" t="s">
        <v>70</v>
      </c>
      <c r="Z4" s="85" t="s">
        <v>71</v>
      </c>
      <c r="AA4" s="85" t="s">
        <v>72</v>
      </c>
      <c r="AB4" s="41" t="s">
        <v>73</v>
      </c>
      <c r="AC4" s="85" t="s">
        <v>74</v>
      </c>
      <c r="AD4" s="85" t="s">
        <v>75</v>
      </c>
      <c r="AE4" s="41" t="s">
        <v>76</v>
      </c>
      <c r="AF4" s="41" t="s">
        <v>77</v>
      </c>
      <c r="AG4" s="86"/>
      <c r="AH4" s="124"/>
      <c r="AI4" s="88"/>
      <c r="AJ4" s="125"/>
      <c r="AK4" s="126"/>
      <c r="AL4" s="127"/>
      <c r="AM4" s="128"/>
      <c r="AN4" s="129"/>
      <c r="AO4" s="127"/>
      <c r="AP4" s="128"/>
      <c r="AQ4" s="129"/>
      <c r="AR4" s="127"/>
      <c r="AS4" s="128"/>
      <c r="AT4" s="129"/>
      <c r="AU4" s="127"/>
      <c r="AV4" s="128"/>
      <c r="AW4" s="129"/>
      <c r="AX4" s="127"/>
      <c r="AY4" s="128"/>
      <c r="AZ4" s="129"/>
      <c r="BA4" s="127"/>
      <c r="BB4" s="128"/>
      <c r="BC4" s="129"/>
      <c r="BD4" s="127"/>
      <c r="BE4" s="128"/>
      <c r="BF4" s="129"/>
      <c r="BG4" s="127"/>
      <c r="BH4" s="128"/>
      <c r="BI4" s="129"/>
      <c r="BJ4" s="127"/>
      <c r="BK4" s="128"/>
      <c r="BL4" s="129"/>
      <c r="BM4" s="127"/>
      <c r="BN4" s="128"/>
      <c r="BO4" s="129"/>
      <c r="BP4" s="127"/>
      <c r="BQ4" s="128"/>
      <c r="BR4" s="129"/>
      <c r="BS4" s="127"/>
      <c r="BT4" s="128"/>
      <c r="BU4" s="129"/>
      <c r="BV4" s="127"/>
      <c r="BW4" s="128"/>
      <c r="BX4" s="129"/>
      <c r="BY4" s="127"/>
      <c r="BZ4" s="128"/>
      <c r="CA4" s="129"/>
      <c r="CB4" s="127"/>
      <c r="CC4" s="128"/>
      <c r="CD4" s="129"/>
      <c r="CE4" s="130"/>
      <c r="CF4" s="131"/>
      <c r="CG4" s="132"/>
    </row>
    <row r="5" spans="1:85" ht="42" customHeight="1" x14ac:dyDescent="0.25">
      <c r="A5" s="30" t="str">
        <f>Données!D3</f>
        <v>ADC</v>
      </c>
      <c r="B5" s="135" t="str">
        <f>(Données!E3)</f>
        <v>A</v>
      </c>
      <c r="C5" s="76"/>
      <c r="D5" s="77"/>
      <c r="E5" s="75"/>
      <c r="F5" s="76"/>
      <c r="G5" s="77"/>
      <c r="H5" s="75"/>
      <c r="I5" s="76"/>
      <c r="J5" s="77"/>
      <c r="K5" s="75"/>
      <c r="L5" s="76"/>
      <c r="M5" s="77"/>
      <c r="N5" s="75"/>
      <c r="O5" s="76"/>
      <c r="P5" s="77"/>
      <c r="Q5" s="75"/>
      <c r="R5" s="76"/>
      <c r="S5" s="77"/>
      <c r="T5" s="75"/>
      <c r="U5" s="76"/>
      <c r="V5" s="77"/>
      <c r="W5" s="75"/>
      <c r="X5" s="76"/>
      <c r="Y5" s="77"/>
      <c r="Z5" s="75"/>
      <c r="AA5" s="76"/>
      <c r="AB5" s="77"/>
      <c r="AC5" s="75"/>
      <c r="AD5" s="76"/>
      <c r="AE5" s="77"/>
      <c r="AF5" s="102"/>
      <c r="AG5" s="28"/>
      <c r="AH5" s="19">
        <f>AJ5</f>
        <v>0</v>
      </c>
      <c r="AJ5" s="56">
        <f>SUM(AN5,AQ5,AT5,AW5,AZ5,BC5,BF5,BI5,BL5,BO5,BR5,BU5,BX5,CA5,CD5,CG5)</f>
        <v>0</v>
      </c>
      <c r="AK5" s="57" t="str">
        <f t="shared" ref="AK5:AK22" si="0">B5</f>
        <v>A</v>
      </c>
      <c r="AL5" s="58">
        <f t="shared" ref="AL5:AL22" si="1">IF(AL$3="","",COUNTIF($C5:$AF5,AL$3))</f>
        <v>0</v>
      </c>
      <c r="AM5" s="59">
        <f>IF(AL$3="","",VLOOKUP(AL$3,Données!$A$3:$B$18,2,FALSE))</f>
        <v>17</v>
      </c>
      <c r="AN5" s="60">
        <f>PRODUCT(AL5,AM5)</f>
        <v>0</v>
      </c>
      <c r="AO5" s="58">
        <f t="shared" ref="AO5:AO22" si="2">IF(AO$3="","",COUNTIF($C5:$AF5,AO$3))</f>
        <v>0</v>
      </c>
      <c r="AP5" s="59">
        <f>IF(AO$3="","",VLOOKUP(AO$3,Données!$A$3:$B$18,2,FALSE))</f>
        <v>12</v>
      </c>
      <c r="AQ5" s="60">
        <f>PRODUCT(AO5,AP5)</f>
        <v>0</v>
      </c>
      <c r="AR5" s="58">
        <f t="shared" ref="AR5:AR22" si="3">IF(AR$3="","",COUNTIF($C5:$AF5,AR$3))</f>
        <v>0</v>
      </c>
      <c r="AS5" s="59">
        <f>IF(AR$3="","",VLOOKUP(AR$3,Données!$A$3:$B$18,2,FALSE))</f>
        <v>4</v>
      </c>
      <c r="AT5" s="60">
        <f>PRODUCT(AR5,AS5)</f>
        <v>0</v>
      </c>
      <c r="AU5" s="58">
        <f t="shared" ref="AU5:AU22" si="4">IF(AU$3="","",COUNTIF($C5:$AF5,AU$3))</f>
        <v>0</v>
      </c>
      <c r="AV5" s="59">
        <f>IF(AU$3="","",VLOOKUP(AU$3,Données!$A$3:$B$18,2,FALSE))</f>
        <v>8</v>
      </c>
      <c r="AW5" s="60">
        <f>PRODUCT(AU5,AV5)</f>
        <v>0</v>
      </c>
      <c r="AX5" s="58">
        <f t="shared" ref="AX5:AX22" si="5">IF(AX$3="","",COUNTIF($C5:$AF5,AX$3))</f>
        <v>0</v>
      </c>
      <c r="AY5" s="59">
        <f>IF(AX$3="","",VLOOKUP(AX$3,Données!$A$3:$B$18,2,FALSE))</f>
        <v>8</v>
      </c>
      <c r="AZ5" s="60">
        <f>PRODUCT(AX5,AY5)</f>
        <v>0</v>
      </c>
      <c r="BA5" s="58">
        <f t="shared" ref="BA5:BA22" si="6">IF(BA$3="","",COUNTIF($C5:$AF5,BA$3))</f>
        <v>0</v>
      </c>
      <c r="BB5" s="59">
        <f>IF(BA$3="","",VLOOKUP(BA$3,Données!$A$3:$B$18,2,FALSE))</f>
        <v>0</v>
      </c>
      <c r="BC5" s="60">
        <f>PRODUCT(BA5,BB5)</f>
        <v>0</v>
      </c>
      <c r="BD5" s="58">
        <f t="shared" ref="BD5:BD22" si="7">IF(BD$3="","",COUNTIF($C5:$AF5,BD$3))</f>
        <v>0</v>
      </c>
      <c r="BE5" s="59">
        <f>IF(BD$3="","",VLOOKUP(BD$3,Données!$A$3:$B$18,2,FALSE))</f>
        <v>0</v>
      </c>
      <c r="BF5" s="60">
        <f>PRODUCT(BD5,BE5)</f>
        <v>0</v>
      </c>
      <c r="BG5" s="58">
        <f t="shared" ref="BG5:BG22" si="8">IF(BG$3="","",COUNTIF($C5:$AF5,BG$3))</f>
        <v>0</v>
      </c>
      <c r="BH5" s="59">
        <f>IF(BG$3="","",VLOOKUP(BG$3,Données!$A$3:$B$18,2,FALSE))</f>
        <v>0</v>
      </c>
      <c r="BI5" s="60">
        <f>PRODUCT(BG5,BH5)</f>
        <v>0</v>
      </c>
      <c r="BJ5" s="58">
        <f t="shared" ref="BJ5:BJ22" si="9">IF(BJ$3="","",COUNTIF($C5:$AF5,BJ$3))</f>
        <v>0</v>
      </c>
      <c r="BK5" s="59">
        <f>IF(BJ$3="","",VLOOKUP(BJ$3,Données!$A$3:$B$18,2,FALSE))</f>
        <v>0</v>
      </c>
      <c r="BL5" s="60">
        <f>PRODUCT(BJ5,BK5)</f>
        <v>0</v>
      </c>
      <c r="BM5" s="58">
        <f t="shared" ref="BM5:BM22" si="10">IF(BM$3="","",COUNTIF($C5:$AF5,BM$3))</f>
        <v>0</v>
      </c>
      <c r="BN5" s="59">
        <f>IF(BM$3="","",VLOOKUP(BM$3,Données!$A$3:$B$18,2,FALSE))</f>
        <v>0</v>
      </c>
      <c r="BO5" s="60">
        <f>PRODUCT(BM5,BN5)</f>
        <v>0</v>
      </c>
      <c r="BP5" s="58">
        <f t="shared" ref="BP5:BP22" si="11">IF(BP$3="","",COUNTIF($C5:$AF5,BP$3))</f>
        <v>0</v>
      </c>
      <c r="BQ5" s="59">
        <f>IF(BP$3="","",VLOOKUP(BP$3,Données!$A$3:$B$18,2,FALSE))</f>
        <v>1</v>
      </c>
      <c r="BR5" s="60">
        <f>PRODUCT(BP5,BQ5)</f>
        <v>0</v>
      </c>
      <c r="BS5" s="58">
        <f t="shared" ref="BS5:BS22" si="12">IF(BS$3="","",COUNTIF($C5:$AF5,BS$3))</f>
        <v>0</v>
      </c>
      <c r="BT5" s="59">
        <f>IF(BS$3="","",VLOOKUP(BS$3,Données!$A$3:$B$18,2,FALSE))</f>
        <v>1.5</v>
      </c>
      <c r="BU5" s="60">
        <f>PRODUCT(BS5,BT5)</f>
        <v>0</v>
      </c>
      <c r="BV5" s="58">
        <f t="shared" ref="BV5:BV22" si="13">IF(BV$3="","",COUNTIF($C5:$AF5,BV$3))</f>
        <v>0</v>
      </c>
      <c r="BW5" s="59">
        <f>IF(BV$3="","",VLOOKUP(BV$3,Données!$A$3:$B$18,2,FALSE))</f>
        <v>2</v>
      </c>
      <c r="BX5" s="60">
        <f>PRODUCT(BV5,BW5)</f>
        <v>0</v>
      </c>
      <c r="BY5" s="58">
        <f t="shared" ref="BY5:BY22" si="14">IF(BY$3="","",COUNTIF($C5:$AF5,BY$3))</f>
        <v>0</v>
      </c>
      <c r="BZ5" s="59">
        <f>IF(BY$3="","",VLOOKUP(BY$3,Données!$A$3:$B$18,2,FALSE))</f>
        <v>2.5</v>
      </c>
      <c r="CA5" s="60">
        <f>PRODUCT(BY5,BZ5)</f>
        <v>0</v>
      </c>
      <c r="CB5" s="58">
        <f t="shared" ref="CB5:CB22" si="15">IF(CB$3="","",COUNTIF($C5:$AF5,CB$3))</f>
        <v>0</v>
      </c>
      <c r="CC5" s="59">
        <f>IF(CB$3="","",VLOOKUP(CB$3,Données!$A$3:$B$18,2,FALSE))</f>
        <v>3</v>
      </c>
      <c r="CD5" s="60">
        <f>PRODUCT(CB5,CC5)</f>
        <v>0</v>
      </c>
      <c r="CE5" s="61">
        <f t="shared" ref="CE5:CE22" si="16">IF(CE$3="","",COUNTIF($C5:$AF5,CE$3))</f>
        <v>0</v>
      </c>
      <c r="CF5" s="44">
        <f>IF(CE$3="","",VLOOKUP(CE$3,Données!$A$3:$B$18,2,FALSE))</f>
        <v>3.5</v>
      </c>
      <c r="CG5" s="38">
        <f>PRODUCT(CE5,CF5)</f>
        <v>0</v>
      </c>
    </row>
    <row r="6" spans="1:85" ht="42" customHeight="1" x14ac:dyDescent="0.25">
      <c r="A6" s="31" t="str">
        <f>Données!D4</f>
        <v>ADJ</v>
      </c>
      <c r="B6" s="136" t="str">
        <f>(Données!E4)</f>
        <v>B</v>
      </c>
      <c r="C6" s="79"/>
      <c r="D6" s="80"/>
      <c r="E6" s="78"/>
      <c r="F6" s="79"/>
      <c r="G6" s="80"/>
      <c r="H6" s="78"/>
      <c r="I6" s="79"/>
      <c r="J6" s="80"/>
      <c r="K6" s="78"/>
      <c r="L6" s="79"/>
      <c r="M6" s="80"/>
      <c r="N6" s="78"/>
      <c r="O6" s="79"/>
      <c r="P6" s="80"/>
      <c r="Q6" s="78"/>
      <c r="R6" s="79"/>
      <c r="S6" s="80"/>
      <c r="T6" s="78"/>
      <c r="U6" s="79"/>
      <c r="V6" s="80"/>
      <c r="W6" s="78"/>
      <c r="X6" s="79"/>
      <c r="Y6" s="80"/>
      <c r="Z6" s="78"/>
      <c r="AA6" s="79"/>
      <c r="AB6" s="80"/>
      <c r="AC6" s="78"/>
      <c r="AD6" s="79"/>
      <c r="AE6" s="80"/>
      <c r="AF6" s="103"/>
      <c r="AG6" s="28"/>
      <c r="AH6" s="20">
        <f t="shared" ref="AH6:AH22" si="17">AJ6</f>
        <v>0</v>
      </c>
      <c r="AJ6" s="62">
        <f t="shared" ref="AJ6:AJ22" si="18">SUM(AN6,AQ6,AT6,AW6,AZ6,BC6,BF6,BI6,BL6,BO6,BR6,BU6,BX6,CA6,CD6,CG6)</f>
        <v>0</v>
      </c>
      <c r="AK6" s="63" t="str">
        <f t="shared" si="0"/>
        <v>B</v>
      </c>
      <c r="AL6" s="64">
        <f t="shared" si="1"/>
        <v>0</v>
      </c>
      <c r="AM6" s="59">
        <f>IF(AL$3="","",VLOOKUP(AL$3,Données!$A$3:$B$18,2,FALSE))</f>
        <v>17</v>
      </c>
      <c r="AN6" s="65">
        <f t="shared" ref="AN6:AN22" si="19">PRODUCT(AL6,AM6)</f>
        <v>0</v>
      </c>
      <c r="AO6" s="64">
        <f t="shared" si="2"/>
        <v>0</v>
      </c>
      <c r="AP6" s="66">
        <f>IF(AO$3="","",VLOOKUP(AO$3,Données!$A$3:$B$18,2,FALSE))</f>
        <v>12</v>
      </c>
      <c r="AQ6" s="65">
        <f t="shared" ref="AQ6:AQ22" si="20">PRODUCT(AO6,AP6)</f>
        <v>0</v>
      </c>
      <c r="AR6" s="64">
        <f t="shared" si="3"/>
        <v>0</v>
      </c>
      <c r="AS6" s="66">
        <f>IF(AR$3="","",VLOOKUP(AR$3,Données!$A$3:$B$18,2,FALSE))</f>
        <v>4</v>
      </c>
      <c r="AT6" s="65">
        <f t="shared" ref="AT6:AT22" si="21">PRODUCT(AR6,AS6)</f>
        <v>0</v>
      </c>
      <c r="AU6" s="64">
        <f t="shared" si="4"/>
        <v>0</v>
      </c>
      <c r="AV6" s="66">
        <f>IF(AU$3="","",VLOOKUP(AU$3,Données!$A$3:$B$18,2,FALSE))</f>
        <v>8</v>
      </c>
      <c r="AW6" s="65">
        <f t="shared" ref="AW6:AW22" si="22">PRODUCT(AU6,AV6)</f>
        <v>0</v>
      </c>
      <c r="AX6" s="64">
        <f t="shared" si="5"/>
        <v>0</v>
      </c>
      <c r="AY6" s="66">
        <f>IF(AX$3="","",VLOOKUP(AX$3,Données!$A$3:$B$18,2,FALSE))</f>
        <v>8</v>
      </c>
      <c r="AZ6" s="65">
        <f t="shared" ref="AZ6:AZ22" si="23">PRODUCT(AX6,AY6)</f>
        <v>0</v>
      </c>
      <c r="BA6" s="64">
        <f t="shared" si="6"/>
        <v>0</v>
      </c>
      <c r="BB6" s="66">
        <f>IF(BA$3="","",VLOOKUP(BA$3,Données!$A$3:$B$18,2,FALSE))</f>
        <v>0</v>
      </c>
      <c r="BC6" s="65">
        <f t="shared" ref="BC6:BC22" si="24">PRODUCT(BA6,BB6)</f>
        <v>0</v>
      </c>
      <c r="BD6" s="64">
        <f t="shared" si="7"/>
        <v>0</v>
      </c>
      <c r="BE6" s="66">
        <f>IF(BD$3="","",VLOOKUP(BD$3,Données!$A$3:$B$18,2,FALSE))</f>
        <v>0</v>
      </c>
      <c r="BF6" s="65">
        <f t="shared" ref="BF6:BF22" si="25">PRODUCT(BD6,BE6)</f>
        <v>0</v>
      </c>
      <c r="BG6" s="64">
        <f t="shared" si="8"/>
        <v>0</v>
      </c>
      <c r="BH6" s="66">
        <f>IF(BG$3="","",VLOOKUP(BG$3,Données!$A$3:$B$18,2,FALSE))</f>
        <v>0</v>
      </c>
      <c r="BI6" s="65">
        <f t="shared" ref="BI6:BI22" si="26">PRODUCT(BG6,BH6)</f>
        <v>0</v>
      </c>
      <c r="BJ6" s="64">
        <f t="shared" si="9"/>
        <v>0</v>
      </c>
      <c r="BK6" s="66">
        <f>IF(BJ$3="","",VLOOKUP(BJ$3,Données!$A$3:$B$18,2,FALSE))</f>
        <v>0</v>
      </c>
      <c r="BL6" s="65">
        <f t="shared" ref="BL6:BL22" si="27">PRODUCT(BJ6,BK6)</f>
        <v>0</v>
      </c>
      <c r="BM6" s="64">
        <f t="shared" si="10"/>
        <v>0</v>
      </c>
      <c r="BN6" s="66">
        <f>IF(BM$3="","",VLOOKUP(BM$3,Données!$A$3:$B$18,2,FALSE))</f>
        <v>0</v>
      </c>
      <c r="BO6" s="65">
        <f t="shared" ref="BO6:BO22" si="28">PRODUCT(BM6,BN6)</f>
        <v>0</v>
      </c>
      <c r="BP6" s="64">
        <f t="shared" si="11"/>
        <v>0</v>
      </c>
      <c r="BQ6" s="66">
        <f>IF(BP$3="","",VLOOKUP(BP$3,Données!$A$3:$B$18,2,FALSE))</f>
        <v>1</v>
      </c>
      <c r="BR6" s="65">
        <f t="shared" ref="BR6:BR22" si="29">PRODUCT(BP6,BQ6)</f>
        <v>0</v>
      </c>
      <c r="BS6" s="64">
        <f t="shared" si="12"/>
        <v>0</v>
      </c>
      <c r="BT6" s="66">
        <f>IF(BS$3="","",VLOOKUP(BS$3,Données!$A$3:$B$18,2,FALSE))</f>
        <v>1.5</v>
      </c>
      <c r="BU6" s="65">
        <f t="shared" ref="BU6:BU22" si="30">PRODUCT(BS6,BT6)</f>
        <v>0</v>
      </c>
      <c r="BV6" s="64">
        <f t="shared" si="13"/>
        <v>0</v>
      </c>
      <c r="BW6" s="66">
        <f>IF(BV$3="","",VLOOKUP(BV$3,Données!$A$3:$B$18,2,FALSE))</f>
        <v>2</v>
      </c>
      <c r="BX6" s="65">
        <f t="shared" ref="BX6:BX22" si="31">PRODUCT(BV6,BW6)</f>
        <v>0</v>
      </c>
      <c r="BY6" s="64">
        <f t="shared" si="14"/>
        <v>0</v>
      </c>
      <c r="BZ6" s="66">
        <f>IF(BY$3="","",VLOOKUP(BY$3,Données!$A$3:$B$18,2,FALSE))</f>
        <v>2.5</v>
      </c>
      <c r="CA6" s="65">
        <f t="shared" ref="CA6:CA22" si="32">PRODUCT(BY6,BZ6)</f>
        <v>0</v>
      </c>
      <c r="CB6" s="64">
        <f t="shared" si="15"/>
        <v>0</v>
      </c>
      <c r="CC6" s="66">
        <f>IF(CB$3="","",VLOOKUP(CB$3,Données!$A$3:$B$18,2,FALSE))</f>
        <v>3</v>
      </c>
      <c r="CD6" s="65">
        <f t="shared" ref="CD6:CD22" si="33">PRODUCT(CB6,CC6)</f>
        <v>0</v>
      </c>
      <c r="CE6" s="67">
        <f t="shared" si="16"/>
        <v>0</v>
      </c>
      <c r="CF6" s="45">
        <f>IF(CE$3="","",VLOOKUP(CE$3,Données!$A$3:$B$18,2,FALSE))</f>
        <v>3.5</v>
      </c>
      <c r="CG6" s="39">
        <f t="shared" ref="CG6:CG22" si="34">PRODUCT(CE6,CF6)</f>
        <v>0</v>
      </c>
    </row>
    <row r="7" spans="1:85" ht="42" customHeight="1" x14ac:dyDescent="0.25">
      <c r="A7" s="31" t="str">
        <f>Données!D5</f>
        <v>SCH</v>
      </c>
      <c r="B7" s="136" t="str">
        <f>(Données!E5)</f>
        <v>C</v>
      </c>
      <c r="C7" s="79"/>
      <c r="D7" s="80"/>
      <c r="E7" s="78"/>
      <c r="F7" s="79"/>
      <c r="G7" s="80"/>
      <c r="H7" s="78"/>
      <c r="I7" s="79"/>
      <c r="J7" s="80"/>
      <c r="K7" s="78"/>
      <c r="L7" s="79"/>
      <c r="M7" s="80"/>
      <c r="N7" s="78"/>
      <c r="O7" s="79"/>
      <c r="P7" s="80"/>
      <c r="Q7" s="78"/>
      <c r="R7" s="79"/>
      <c r="S7" s="80"/>
      <c r="T7" s="78"/>
      <c r="U7" s="79"/>
      <c r="V7" s="80"/>
      <c r="W7" s="78"/>
      <c r="X7" s="79"/>
      <c r="Y7" s="80"/>
      <c r="Z7" s="78"/>
      <c r="AA7" s="79"/>
      <c r="AB7" s="80"/>
      <c r="AC7" s="78"/>
      <c r="AD7" s="79"/>
      <c r="AE7" s="80"/>
      <c r="AF7" s="103"/>
      <c r="AG7" s="28"/>
      <c r="AH7" s="20">
        <f t="shared" si="17"/>
        <v>0</v>
      </c>
      <c r="AJ7" s="62">
        <f t="shared" si="18"/>
        <v>0</v>
      </c>
      <c r="AK7" s="63" t="str">
        <f t="shared" si="0"/>
        <v>C</v>
      </c>
      <c r="AL7" s="64">
        <f t="shared" si="1"/>
        <v>0</v>
      </c>
      <c r="AM7" s="66">
        <f>IF(AL$3="","",VLOOKUP(AL$3,Données!$A$3:$B$18,2,FALSE))</f>
        <v>17</v>
      </c>
      <c r="AN7" s="65">
        <f t="shared" si="19"/>
        <v>0</v>
      </c>
      <c r="AO7" s="64">
        <f t="shared" si="2"/>
        <v>0</v>
      </c>
      <c r="AP7" s="66">
        <f>IF(AO$3="","",VLOOKUP(AO$3,Données!$A$3:$B$18,2,FALSE))</f>
        <v>12</v>
      </c>
      <c r="AQ7" s="65">
        <f t="shared" si="20"/>
        <v>0</v>
      </c>
      <c r="AR7" s="64">
        <f t="shared" si="3"/>
        <v>0</v>
      </c>
      <c r="AS7" s="66">
        <f>IF(AR$3="","",VLOOKUP(AR$3,Données!$A$3:$B$18,2,FALSE))</f>
        <v>4</v>
      </c>
      <c r="AT7" s="65">
        <f t="shared" si="21"/>
        <v>0</v>
      </c>
      <c r="AU7" s="64">
        <f t="shared" si="4"/>
        <v>0</v>
      </c>
      <c r="AV7" s="66">
        <f>IF(AU$3="","",VLOOKUP(AU$3,Données!$A$3:$B$18,2,FALSE))</f>
        <v>8</v>
      </c>
      <c r="AW7" s="65">
        <f t="shared" si="22"/>
        <v>0</v>
      </c>
      <c r="AX7" s="64">
        <f t="shared" si="5"/>
        <v>0</v>
      </c>
      <c r="AY7" s="66">
        <f>IF(AX$3="","",VLOOKUP(AX$3,Données!$A$3:$B$18,2,FALSE))</f>
        <v>8</v>
      </c>
      <c r="AZ7" s="65">
        <f t="shared" si="23"/>
        <v>0</v>
      </c>
      <c r="BA7" s="64">
        <f t="shared" si="6"/>
        <v>0</v>
      </c>
      <c r="BB7" s="66">
        <f>IF(BA$3="","",VLOOKUP(BA$3,Données!$A$3:$B$18,2,FALSE))</f>
        <v>0</v>
      </c>
      <c r="BC7" s="65">
        <f t="shared" si="24"/>
        <v>0</v>
      </c>
      <c r="BD7" s="64">
        <f t="shared" si="7"/>
        <v>0</v>
      </c>
      <c r="BE7" s="66">
        <f>IF(BD$3="","",VLOOKUP(BD$3,Données!$A$3:$B$18,2,FALSE))</f>
        <v>0</v>
      </c>
      <c r="BF7" s="65">
        <f t="shared" si="25"/>
        <v>0</v>
      </c>
      <c r="BG7" s="64">
        <f t="shared" si="8"/>
        <v>0</v>
      </c>
      <c r="BH7" s="66">
        <f>IF(BG$3="","",VLOOKUP(BG$3,Données!$A$3:$B$18,2,FALSE))</f>
        <v>0</v>
      </c>
      <c r="BI7" s="65">
        <f t="shared" si="26"/>
        <v>0</v>
      </c>
      <c r="BJ7" s="64">
        <f t="shared" si="9"/>
        <v>0</v>
      </c>
      <c r="BK7" s="66">
        <f>IF(BJ$3="","",VLOOKUP(BJ$3,Données!$A$3:$B$18,2,FALSE))</f>
        <v>0</v>
      </c>
      <c r="BL7" s="65">
        <f t="shared" si="27"/>
        <v>0</v>
      </c>
      <c r="BM7" s="64">
        <f t="shared" si="10"/>
        <v>0</v>
      </c>
      <c r="BN7" s="66">
        <f>IF(BM$3="","",VLOOKUP(BM$3,Données!$A$3:$B$18,2,FALSE))</f>
        <v>0</v>
      </c>
      <c r="BO7" s="65">
        <f t="shared" si="28"/>
        <v>0</v>
      </c>
      <c r="BP7" s="64">
        <f t="shared" si="11"/>
        <v>0</v>
      </c>
      <c r="BQ7" s="66">
        <f>IF(BP$3="","",VLOOKUP(BP$3,Données!$A$3:$B$18,2,FALSE))</f>
        <v>1</v>
      </c>
      <c r="BR7" s="65">
        <f t="shared" si="29"/>
        <v>0</v>
      </c>
      <c r="BS7" s="64">
        <f t="shared" si="12"/>
        <v>0</v>
      </c>
      <c r="BT7" s="66">
        <f>IF(BS$3="","",VLOOKUP(BS$3,Données!$A$3:$B$18,2,FALSE))</f>
        <v>1.5</v>
      </c>
      <c r="BU7" s="65">
        <f t="shared" si="30"/>
        <v>0</v>
      </c>
      <c r="BV7" s="64">
        <f t="shared" si="13"/>
        <v>0</v>
      </c>
      <c r="BW7" s="66">
        <f>IF(BV$3="","",VLOOKUP(BV$3,Données!$A$3:$B$18,2,FALSE))</f>
        <v>2</v>
      </c>
      <c r="BX7" s="65">
        <f t="shared" si="31"/>
        <v>0</v>
      </c>
      <c r="BY7" s="64">
        <f t="shared" si="14"/>
        <v>0</v>
      </c>
      <c r="BZ7" s="66">
        <f>IF(BY$3="","",VLOOKUP(BY$3,Données!$A$3:$B$18,2,FALSE))</f>
        <v>2.5</v>
      </c>
      <c r="CA7" s="65">
        <f t="shared" si="32"/>
        <v>0</v>
      </c>
      <c r="CB7" s="64">
        <f t="shared" si="15"/>
        <v>0</v>
      </c>
      <c r="CC7" s="66">
        <f>IF(CB$3="","",VLOOKUP(CB$3,Données!$A$3:$B$18,2,FALSE))</f>
        <v>3</v>
      </c>
      <c r="CD7" s="65">
        <f t="shared" si="33"/>
        <v>0</v>
      </c>
      <c r="CE7" s="67">
        <f t="shared" si="16"/>
        <v>0</v>
      </c>
      <c r="CF7" s="45">
        <f>IF(CE$3="","",VLOOKUP(CE$3,Données!$A$3:$B$18,2,FALSE))</f>
        <v>3.5</v>
      </c>
      <c r="CG7" s="39">
        <f t="shared" si="34"/>
        <v>0</v>
      </c>
    </row>
    <row r="8" spans="1:85" ht="42" customHeight="1" x14ac:dyDescent="0.25">
      <c r="A8" s="31" t="str">
        <f>Données!D6</f>
        <v>SCH</v>
      </c>
      <c r="B8" s="136" t="str">
        <f>(Données!E6)</f>
        <v>D</v>
      </c>
      <c r="C8" s="79"/>
      <c r="D8" s="80"/>
      <c r="E8" s="78"/>
      <c r="F8" s="79"/>
      <c r="G8" s="80"/>
      <c r="H8" s="78"/>
      <c r="I8" s="79"/>
      <c r="J8" s="80"/>
      <c r="K8" s="78"/>
      <c r="L8" s="79"/>
      <c r="M8" s="80"/>
      <c r="N8" s="78"/>
      <c r="O8" s="79"/>
      <c r="P8" s="80"/>
      <c r="Q8" s="78"/>
      <c r="R8" s="79"/>
      <c r="S8" s="80"/>
      <c r="T8" s="78"/>
      <c r="U8" s="79"/>
      <c r="V8" s="80"/>
      <c r="W8" s="78"/>
      <c r="X8" s="79"/>
      <c r="Y8" s="80"/>
      <c r="Z8" s="78"/>
      <c r="AA8" s="79"/>
      <c r="AB8" s="80"/>
      <c r="AC8" s="78"/>
      <c r="AD8" s="79"/>
      <c r="AE8" s="80"/>
      <c r="AF8" s="103"/>
      <c r="AG8" s="28"/>
      <c r="AH8" s="20">
        <f t="shared" si="17"/>
        <v>0</v>
      </c>
      <c r="AJ8" s="62">
        <f t="shared" si="18"/>
        <v>0</v>
      </c>
      <c r="AK8" s="63" t="str">
        <f t="shared" si="0"/>
        <v>D</v>
      </c>
      <c r="AL8" s="64">
        <f t="shared" si="1"/>
        <v>0</v>
      </c>
      <c r="AM8" s="66">
        <f>IF(AL$3="","",VLOOKUP(AL$3,Données!$A$3:$B$18,2,FALSE))</f>
        <v>17</v>
      </c>
      <c r="AN8" s="65">
        <f t="shared" si="19"/>
        <v>0</v>
      </c>
      <c r="AO8" s="64">
        <f t="shared" si="2"/>
        <v>0</v>
      </c>
      <c r="AP8" s="66">
        <f>IF(AO$3="","",VLOOKUP(AO$3,Données!$A$3:$B$18,2,FALSE))</f>
        <v>12</v>
      </c>
      <c r="AQ8" s="65">
        <f t="shared" si="20"/>
        <v>0</v>
      </c>
      <c r="AR8" s="64">
        <f t="shared" si="3"/>
        <v>0</v>
      </c>
      <c r="AS8" s="66">
        <f>IF(AR$3="","",VLOOKUP(AR$3,Données!$A$3:$B$18,2,FALSE))</f>
        <v>4</v>
      </c>
      <c r="AT8" s="65">
        <f t="shared" si="21"/>
        <v>0</v>
      </c>
      <c r="AU8" s="64">
        <f t="shared" si="4"/>
        <v>0</v>
      </c>
      <c r="AV8" s="66">
        <f>IF(AU$3="","",VLOOKUP(AU$3,Données!$A$3:$B$18,2,FALSE))</f>
        <v>8</v>
      </c>
      <c r="AW8" s="65">
        <f t="shared" si="22"/>
        <v>0</v>
      </c>
      <c r="AX8" s="64">
        <f t="shared" si="5"/>
        <v>0</v>
      </c>
      <c r="AY8" s="66">
        <f>IF(AX$3="","",VLOOKUP(AX$3,Données!$A$3:$B$18,2,FALSE))</f>
        <v>8</v>
      </c>
      <c r="AZ8" s="65">
        <f t="shared" si="23"/>
        <v>0</v>
      </c>
      <c r="BA8" s="64">
        <f t="shared" si="6"/>
        <v>0</v>
      </c>
      <c r="BB8" s="66">
        <f>IF(BA$3="","",VLOOKUP(BA$3,Données!$A$3:$B$18,2,FALSE))</f>
        <v>0</v>
      </c>
      <c r="BC8" s="65">
        <f t="shared" si="24"/>
        <v>0</v>
      </c>
      <c r="BD8" s="64">
        <f t="shared" si="7"/>
        <v>0</v>
      </c>
      <c r="BE8" s="66">
        <f>IF(BD$3="","",VLOOKUP(BD$3,Données!$A$3:$B$18,2,FALSE))</f>
        <v>0</v>
      </c>
      <c r="BF8" s="65">
        <f t="shared" si="25"/>
        <v>0</v>
      </c>
      <c r="BG8" s="64">
        <f t="shared" si="8"/>
        <v>0</v>
      </c>
      <c r="BH8" s="66">
        <f>IF(BG$3="","",VLOOKUP(BG$3,Données!$A$3:$B$18,2,FALSE))</f>
        <v>0</v>
      </c>
      <c r="BI8" s="65">
        <f t="shared" si="26"/>
        <v>0</v>
      </c>
      <c r="BJ8" s="64">
        <f t="shared" si="9"/>
        <v>0</v>
      </c>
      <c r="BK8" s="66">
        <f>IF(BJ$3="","",VLOOKUP(BJ$3,Données!$A$3:$B$18,2,FALSE))</f>
        <v>0</v>
      </c>
      <c r="BL8" s="65">
        <f t="shared" si="27"/>
        <v>0</v>
      </c>
      <c r="BM8" s="64">
        <f t="shared" si="10"/>
        <v>0</v>
      </c>
      <c r="BN8" s="66">
        <f>IF(BM$3="","",VLOOKUP(BM$3,Données!$A$3:$B$18,2,FALSE))</f>
        <v>0</v>
      </c>
      <c r="BO8" s="65">
        <f t="shared" si="28"/>
        <v>0</v>
      </c>
      <c r="BP8" s="64">
        <f t="shared" si="11"/>
        <v>0</v>
      </c>
      <c r="BQ8" s="66">
        <f>IF(BP$3="","",VLOOKUP(BP$3,Données!$A$3:$B$18,2,FALSE))</f>
        <v>1</v>
      </c>
      <c r="BR8" s="65">
        <f t="shared" si="29"/>
        <v>0</v>
      </c>
      <c r="BS8" s="64">
        <f t="shared" si="12"/>
        <v>0</v>
      </c>
      <c r="BT8" s="66">
        <f>IF(BS$3="","",VLOOKUP(BS$3,Données!$A$3:$B$18,2,FALSE))</f>
        <v>1.5</v>
      </c>
      <c r="BU8" s="65">
        <f t="shared" si="30"/>
        <v>0</v>
      </c>
      <c r="BV8" s="64">
        <f t="shared" si="13"/>
        <v>0</v>
      </c>
      <c r="BW8" s="66">
        <f>IF(BV$3="","",VLOOKUP(BV$3,Données!$A$3:$B$18,2,FALSE))</f>
        <v>2</v>
      </c>
      <c r="BX8" s="65">
        <f t="shared" si="31"/>
        <v>0</v>
      </c>
      <c r="BY8" s="64">
        <f t="shared" si="14"/>
        <v>0</v>
      </c>
      <c r="BZ8" s="66">
        <f>IF(BY$3="","",VLOOKUP(BY$3,Données!$A$3:$B$18,2,FALSE))</f>
        <v>2.5</v>
      </c>
      <c r="CA8" s="65">
        <f t="shared" si="32"/>
        <v>0</v>
      </c>
      <c r="CB8" s="64">
        <f t="shared" si="15"/>
        <v>0</v>
      </c>
      <c r="CC8" s="66">
        <f>IF(CB$3="","",VLOOKUP(CB$3,Données!$A$3:$B$18,2,FALSE))</f>
        <v>3</v>
      </c>
      <c r="CD8" s="65">
        <f t="shared" si="33"/>
        <v>0</v>
      </c>
      <c r="CE8" s="67">
        <f t="shared" si="16"/>
        <v>0</v>
      </c>
      <c r="CF8" s="45">
        <f>IF(CE$3="","",VLOOKUP(CE$3,Données!$A$3:$B$18,2,FALSE))</f>
        <v>3.5</v>
      </c>
      <c r="CG8" s="39">
        <f t="shared" si="34"/>
        <v>0</v>
      </c>
    </row>
    <row r="9" spans="1:85" ht="42" customHeight="1" x14ac:dyDescent="0.25">
      <c r="A9" s="31" t="str">
        <f>Données!D7</f>
        <v>SCH</v>
      </c>
      <c r="B9" s="136" t="str">
        <f>(Données!E7)</f>
        <v>E</v>
      </c>
      <c r="C9" s="79"/>
      <c r="D9" s="80"/>
      <c r="E9" s="78"/>
      <c r="F9" s="79"/>
      <c r="G9" s="80"/>
      <c r="H9" s="78"/>
      <c r="I9" s="79"/>
      <c r="J9" s="80"/>
      <c r="K9" s="78"/>
      <c r="L9" s="79"/>
      <c r="M9" s="80"/>
      <c r="N9" s="78"/>
      <c r="O9" s="79"/>
      <c r="P9" s="80"/>
      <c r="Q9" s="78"/>
      <c r="R9" s="79"/>
      <c r="S9" s="80"/>
      <c r="T9" s="78"/>
      <c r="U9" s="79"/>
      <c r="V9" s="80"/>
      <c r="W9" s="78"/>
      <c r="X9" s="79"/>
      <c r="Y9" s="80"/>
      <c r="Z9" s="78"/>
      <c r="AA9" s="79"/>
      <c r="AB9" s="80"/>
      <c r="AC9" s="78"/>
      <c r="AD9" s="79"/>
      <c r="AE9" s="80"/>
      <c r="AF9" s="103"/>
      <c r="AG9" s="28"/>
      <c r="AH9" s="20">
        <f t="shared" si="17"/>
        <v>0</v>
      </c>
      <c r="AJ9" s="62">
        <f t="shared" si="18"/>
        <v>0</v>
      </c>
      <c r="AK9" s="63" t="str">
        <f t="shared" si="0"/>
        <v>E</v>
      </c>
      <c r="AL9" s="64">
        <f t="shared" si="1"/>
        <v>0</v>
      </c>
      <c r="AM9" s="66">
        <f>IF(AL$3="","",VLOOKUP(AL$3,Données!$A$3:$B$18,2,FALSE))</f>
        <v>17</v>
      </c>
      <c r="AN9" s="65">
        <f t="shared" si="19"/>
        <v>0</v>
      </c>
      <c r="AO9" s="64">
        <f t="shared" si="2"/>
        <v>0</v>
      </c>
      <c r="AP9" s="66">
        <f>IF(AO$3="","",VLOOKUP(AO$3,Données!$A$3:$B$18,2,FALSE))</f>
        <v>12</v>
      </c>
      <c r="AQ9" s="65">
        <f t="shared" si="20"/>
        <v>0</v>
      </c>
      <c r="AR9" s="64">
        <f t="shared" si="3"/>
        <v>0</v>
      </c>
      <c r="AS9" s="66">
        <f>IF(AR$3="","",VLOOKUP(AR$3,Données!$A$3:$B$18,2,FALSE))</f>
        <v>4</v>
      </c>
      <c r="AT9" s="65">
        <f t="shared" si="21"/>
        <v>0</v>
      </c>
      <c r="AU9" s="64">
        <f t="shared" si="4"/>
        <v>0</v>
      </c>
      <c r="AV9" s="66">
        <f>IF(AU$3="","",VLOOKUP(AU$3,Données!$A$3:$B$18,2,FALSE))</f>
        <v>8</v>
      </c>
      <c r="AW9" s="65">
        <f t="shared" si="22"/>
        <v>0</v>
      </c>
      <c r="AX9" s="64">
        <f t="shared" si="5"/>
        <v>0</v>
      </c>
      <c r="AY9" s="66">
        <f>IF(AX$3="","",VLOOKUP(AX$3,Données!$A$3:$B$18,2,FALSE))</f>
        <v>8</v>
      </c>
      <c r="AZ9" s="65">
        <f t="shared" si="23"/>
        <v>0</v>
      </c>
      <c r="BA9" s="64">
        <f t="shared" si="6"/>
        <v>0</v>
      </c>
      <c r="BB9" s="66">
        <f>IF(BA$3="","",VLOOKUP(BA$3,Données!$A$3:$B$18,2,FALSE))</f>
        <v>0</v>
      </c>
      <c r="BC9" s="65">
        <f t="shared" si="24"/>
        <v>0</v>
      </c>
      <c r="BD9" s="64">
        <f t="shared" si="7"/>
        <v>0</v>
      </c>
      <c r="BE9" s="66">
        <f>IF(BD$3="","",VLOOKUP(BD$3,Données!$A$3:$B$18,2,FALSE))</f>
        <v>0</v>
      </c>
      <c r="BF9" s="65">
        <f t="shared" si="25"/>
        <v>0</v>
      </c>
      <c r="BG9" s="64">
        <f t="shared" si="8"/>
        <v>0</v>
      </c>
      <c r="BH9" s="66">
        <f>IF(BG$3="","",VLOOKUP(BG$3,Données!$A$3:$B$18,2,FALSE))</f>
        <v>0</v>
      </c>
      <c r="BI9" s="65">
        <f t="shared" si="26"/>
        <v>0</v>
      </c>
      <c r="BJ9" s="64">
        <f t="shared" si="9"/>
        <v>0</v>
      </c>
      <c r="BK9" s="66">
        <f>IF(BJ$3="","",VLOOKUP(BJ$3,Données!$A$3:$B$18,2,FALSE))</f>
        <v>0</v>
      </c>
      <c r="BL9" s="65">
        <f t="shared" si="27"/>
        <v>0</v>
      </c>
      <c r="BM9" s="64">
        <f t="shared" si="10"/>
        <v>0</v>
      </c>
      <c r="BN9" s="66">
        <f>IF(BM$3="","",VLOOKUP(BM$3,Données!$A$3:$B$18,2,FALSE))</f>
        <v>0</v>
      </c>
      <c r="BO9" s="65">
        <f t="shared" si="28"/>
        <v>0</v>
      </c>
      <c r="BP9" s="64">
        <f t="shared" si="11"/>
        <v>0</v>
      </c>
      <c r="BQ9" s="66">
        <f>IF(BP$3="","",VLOOKUP(BP$3,Données!$A$3:$B$18,2,FALSE))</f>
        <v>1</v>
      </c>
      <c r="BR9" s="65">
        <f t="shared" si="29"/>
        <v>0</v>
      </c>
      <c r="BS9" s="64">
        <f t="shared" si="12"/>
        <v>0</v>
      </c>
      <c r="BT9" s="66">
        <f>IF(BS$3="","",VLOOKUP(BS$3,Données!$A$3:$B$18,2,FALSE))</f>
        <v>1.5</v>
      </c>
      <c r="BU9" s="65">
        <f t="shared" si="30"/>
        <v>0</v>
      </c>
      <c r="BV9" s="64">
        <f t="shared" si="13"/>
        <v>0</v>
      </c>
      <c r="BW9" s="66">
        <f>IF(BV$3="","",VLOOKUP(BV$3,Données!$A$3:$B$18,2,FALSE))</f>
        <v>2</v>
      </c>
      <c r="BX9" s="65">
        <f t="shared" si="31"/>
        <v>0</v>
      </c>
      <c r="BY9" s="64">
        <f t="shared" si="14"/>
        <v>0</v>
      </c>
      <c r="BZ9" s="66">
        <f>IF(BY$3="","",VLOOKUP(BY$3,Données!$A$3:$B$18,2,FALSE))</f>
        <v>2.5</v>
      </c>
      <c r="CA9" s="65">
        <f t="shared" si="32"/>
        <v>0</v>
      </c>
      <c r="CB9" s="64">
        <f t="shared" si="15"/>
        <v>0</v>
      </c>
      <c r="CC9" s="66">
        <f>IF(CB$3="","",VLOOKUP(CB$3,Données!$A$3:$B$18,2,FALSE))</f>
        <v>3</v>
      </c>
      <c r="CD9" s="65">
        <f t="shared" si="33"/>
        <v>0</v>
      </c>
      <c r="CE9" s="67">
        <f t="shared" si="16"/>
        <v>0</v>
      </c>
      <c r="CF9" s="45">
        <f>IF(CE$3="","",VLOOKUP(CE$3,Données!$A$3:$B$18,2,FALSE))</f>
        <v>3.5</v>
      </c>
      <c r="CG9" s="39">
        <f t="shared" si="34"/>
        <v>0</v>
      </c>
    </row>
    <row r="10" spans="1:85" ht="42" customHeight="1" x14ac:dyDescent="0.25">
      <c r="A10" s="31" t="str">
        <f>Données!D8</f>
        <v>SCH</v>
      </c>
      <c r="B10" s="136" t="str">
        <f>(Données!E8)</f>
        <v>F</v>
      </c>
      <c r="C10" s="79"/>
      <c r="D10" s="80"/>
      <c r="E10" s="78"/>
      <c r="F10" s="79"/>
      <c r="G10" s="80"/>
      <c r="H10" s="78"/>
      <c r="I10" s="79"/>
      <c r="J10" s="80"/>
      <c r="K10" s="78"/>
      <c r="L10" s="79"/>
      <c r="M10" s="80"/>
      <c r="N10" s="78"/>
      <c r="O10" s="79"/>
      <c r="P10" s="80"/>
      <c r="Q10" s="78"/>
      <c r="R10" s="79"/>
      <c r="S10" s="80"/>
      <c r="T10" s="78"/>
      <c r="U10" s="79"/>
      <c r="V10" s="80"/>
      <c r="W10" s="78"/>
      <c r="X10" s="79"/>
      <c r="Y10" s="80"/>
      <c r="Z10" s="78"/>
      <c r="AA10" s="79"/>
      <c r="AB10" s="80"/>
      <c r="AC10" s="78"/>
      <c r="AD10" s="79"/>
      <c r="AE10" s="80"/>
      <c r="AF10" s="103"/>
      <c r="AG10" s="28"/>
      <c r="AH10" s="20">
        <f t="shared" si="17"/>
        <v>0</v>
      </c>
      <c r="AJ10" s="62">
        <f t="shared" si="18"/>
        <v>0</v>
      </c>
      <c r="AK10" s="63" t="str">
        <f t="shared" si="0"/>
        <v>F</v>
      </c>
      <c r="AL10" s="64">
        <f t="shared" si="1"/>
        <v>0</v>
      </c>
      <c r="AM10" s="66">
        <f>IF(AL$3="","",VLOOKUP(AL$3,Données!$A$3:$B$18,2,FALSE))</f>
        <v>17</v>
      </c>
      <c r="AN10" s="65">
        <f t="shared" si="19"/>
        <v>0</v>
      </c>
      <c r="AO10" s="64">
        <f t="shared" si="2"/>
        <v>0</v>
      </c>
      <c r="AP10" s="66">
        <f>IF(AO$3="","",VLOOKUP(AO$3,Données!$A$3:$B$18,2,FALSE))</f>
        <v>12</v>
      </c>
      <c r="AQ10" s="65">
        <f t="shared" si="20"/>
        <v>0</v>
      </c>
      <c r="AR10" s="64">
        <f t="shared" si="3"/>
        <v>0</v>
      </c>
      <c r="AS10" s="66">
        <f>IF(AR$3="","",VLOOKUP(AR$3,Données!$A$3:$B$18,2,FALSE))</f>
        <v>4</v>
      </c>
      <c r="AT10" s="65">
        <f t="shared" si="21"/>
        <v>0</v>
      </c>
      <c r="AU10" s="64">
        <f t="shared" si="4"/>
        <v>0</v>
      </c>
      <c r="AV10" s="66">
        <f>IF(AU$3="","",VLOOKUP(AU$3,Données!$A$3:$B$18,2,FALSE))</f>
        <v>8</v>
      </c>
      <c r="AW10" s="65">
        <f t="shared" si="22"/>
        <v>0</v>
      </c>
      <c r="AX10" s="64">
        <f t="shared" si="5"/>
        <v>0</v>
      </c>
      <c r="AY10" s="66">
        <f>IF(AX$3="","",VLOOKUP(AX$3,Données!$A$3:$B$18,2,FALSE))</f>
        <v>8</v>
      </c>
      <c r="AZ10" s="65">
        <f t="shared" si="23"/>
        <v>0</v>
      </c>
      <c r="BA10" s="64">
        <f t="shared" si="6"/>
        <v>0</v>
      </c>
      <c r="BB10" s="66">
        <f>IF(BA$3="","",VLOOKUP(BA$3,Données!$A$3:$B$18,2,FALSE))</f>
        <v>0</v>
      </c>
      <c r="BC10" s="65">
        <f t="shared" si="24"/>
        <v>0</v>
      </c>
      <c r="BD10" s="64">
        <f t="shared" si="7"/>
        <v>0</v>
      </c>
      <c r="BE10" s="66">
        <f>IF(BD$3="","",VLOOKUP(BD$3,Données!$A$3:$B$18,2,FALSE))</f>
        <v>0</v>
      </c>
      <c r="BF10" s="65">
        <f t="shared" si="25"/>
        <v>0</v>
      </c>
      <c r="BG10" s="64">
        <f t="shared" si="8"/>
        <v>0</v>
      </c>
      <c r="BH10" s="66">
        <f>IF(BG$3="","",VLOOKUP(BG$3,Données!$A$3:$B$18,2,FALSE))</f>
        <v>0</v>
      </c>
      <c r="BI10" s="65">
        <f t="shared" si="26"/>
        <v>0</v>
      </c>
      <c r="BJ10" s="64">
        <f t="shared" si="9"/>
        <v>0</v>
      </c>
      <c r="BK10" s="66">
        <f>IF(BJ$3="","",VLOOKUP(BJ$3,Données!$A$3:$B$18,2,FALSE))</f>
        <v>0</v>
      </c>
      <c r="BL10" s="65">
        <f t="shared" si="27"/>
        <v>0</v>
      </c>
      <c r="BM10" s="64">
        <f t="shared" si="10"/>
        <v>0</v>
      </c>
      <c r="BN10" s="66">
        <f>IF(BM$3="","",VLOOKUP(BM$3,Données!$A$3:$B$18,2,FALSE))</f>
        <v>0</v>
      </c>
      <c r="BO10" s="65">
        <f t="shared" si="28"/>
        <v>0</v>
      </c>
      <c r="BP10" s="64">
        <f t="shared" si="11"/>
        <v>0</v>
      </c>
      <c r="BQ10" s="66">
        <f>IF(BP$3="","",VLOOKUP(BP$3,Données!$A$3:$B$18,2,FALSE))</f>
        <v>1</v>
      </c>
      <c r="BR10" s="65">
        <f t="shared" si="29"/>
        <v>0</v>
      </c>
      <c r="BS10" s="64">
        <f t="shared" si="12"/>
        <v>0</v>
      </c>
      <c r="BT10" s="66">
        <f>IF(BS$3="","",VLOOKUP(BS$3,Données!$A$3:$B$18,2,FALSE))</f>
        <v>1.5</v>
      </c>
      <c r="BU10" s="65">
        <f t="shared" si="30"/>
        <v>0</v>
      </c>
      <c r="BV10" s="64">
        <f t="shared" si="13"/>
        <v>0</v>
      </c>
      <c r="BW10" s="66">
        <f>IF(BV$3="","",VLOOKUP(BV$3,Données!$A$3:$B$18,2,FALSE))</f>
        <v>2</v>
      </c>
      <c r="BX10" s="65">
        <f t="shared" si="31"/>
        <v>0</v>
      </c>
      <c r="BY10" s="64">
        <f t="shared" si="14"/>
        <v>0</v>
      </c>
      <c r="BZ10" s="66">
        <f>IF(BY$3="","",VLOOKUP(BY$3,Données!$A$3:$B$18,2,FALSE))</f>
        <v>2.5</v>
      </c>
      <c r="CA10" s="65">
        <f t="shared" si="32"/>
        <v>0</v>
      </c>
      <c r="CB10" s="64">
        <f t="shared" si="15"/>
        <v>0</v>
      </c>
      <c r="CC10" s="66">
        <f>IF(CB$3="","",VLOOKUP(CB$3,Données!$A$3:$B$18,2,FALSE))</f>
        <v>3</v>
      </c>
      <c r="CD10" s="65">
        <f t="shared" si="33"/>
        <v>0</v>
      </c>
      <c r="CE10" s="67">
        <f t="shared" si="16"/>
        <v>0</v>
      </c>
      <c r="CF10" s="45">
        <f>IF(CE$3="","",VLOOKUP(CE$3,Données!$A$3:$B$18,2,FALSE))</f>
        <v>3.5</v>
      </c>
      <c r="CG10" s="39">
        <f t="shared" si="34"/>
        <v>0</v>
      </c>
    </row>
    <row r="11" spans="1:85" ht="42" customHeight="1" x14ac:dyDescent="0.25">
      <c r="A11" s="31" t="str">
        <f>Données!D9</f>
        <v>SCH</v>
      </c>
      <c r="B11" s="136" t="str">
        <f>(Données!E9)</f>
        <v>G</v>
      </c>
      <c r="C11" s="79"/>
      <c r="D11" s="80"/>
      <c r="E11" s="78"/>
      <c r="F11" s="79"/>
      <c r="G11" s="80"/>
      <c r="H11" s="78"/>
      <c r="I11" s="79"/>
      <c r="J11" s="80"/>
      <c r="K11" s="78"/>
      <c r="L11" s="79"/>
      <c r="M11" s="80"/>
      <c r="N11" s="78"/>
      <c r="O11" s="79"/>
      <c r="P11" s="80"/>
      <c r="Q11" s="78"/>
      <c r="R11" s="79"/>
      <c r="S11" s="80"/>
      <c r="T11" s="78"/>
      <c r="U11" s="79"/>
      <c r="V11" s="80"/>
      <c r="W11" s="78"/>
      <c r="X11" s="79"/>
      <c r="Y11" s="80"/>
      <c r="Z11" s="78"/>
      <c r="AA11" s="79"/>
      <c r="AB11" s="80"/>
      <c r="AC11" s="78"/>
      <c r="AD11" s="79"/>
      <c r="AE11" s="80"/>
      <c r="AF11" s="103"/>
      <c r="AG11" s="28"/>
      <c r="AH11" s="20">
        <f t="shared" si="17"/>
        <v>0</v>
      </c>
      <c r="AJ11" s="62">
        <f t="shared" si="18"/>
        <v>0</v>
      </c>
      <c r="AK11" s="63" t="str">
        <f t="shared" si="0"/>
        <v>G</v>
      </c>
      <c r="AL11" s="64">
        <f t="shared" si="1"/>
        <v>0</v>
      </c>
      <c r="AM11" s="66">
        <f>IF(AL$3="","",VLOOKUP(AL$3,Données!$A$3:$B$18,2,FALSE))</f>
        <v>17</v>
      </c>
      <c r="AN11" s="65">
        <f t="shared" si="19"/>
        <v>0</v>
      </c>
      <c r="AO11" s="64">
        <f t="shared" si="2"/>
        <v>0</v>
      </c>
      <c r="AP11" s="66">
        <f>IF(AO$3="","",VLOOKUP(AO$3,Données!$A$3:$B$18,2,FALSE))</f>
        <v>12</v>
      </c>
      <c r="AQ11" s="65">
        <f t="shared" si="20"/>
        <v>0</v>
      </c>
      <c r="AR11" s="64">
        <f t="shared" si="3"/>
        <v>0</v>
      </c>
      <c r="AS11" s="66">
        <f>IF(AR$3="","",VLOOKUP(AR$3,Données!$A$3:$B$18,2,FALSE))</f>
        <v>4</v>
      </c>
      <c r="AT11" s="65">
        <f t="shared" si="21"/>
        <v>0</v>
      </c>
      <c r="AU11" s="64">
        <f t="shared" si="4"/>
        <v>0</v>
      </c>
      <c r="AV11" s="66">
        <f>IF(AU$3="","",VLOOKUP(AU$3,Données!$A$3:$B$18,2,FALSE))</f>
        <v>8</v>
      </c>
      <c r="AW11" s="65">
        <f t="shared" si="22"/>
        <v>0</v>
      </c>
      <c r="AX11" s="64">
        <f t="shared" si="5"/>
        <v>0</v>
      </c>
      <c r="AY11" s="66">
        <f>IF(AX$3="","",VLOOKUP(AX$3,Données!$A$3:$B$18,2,FALSE))</f>
        <v>8</v>
      </c>
      <c r="AZ11" s="65">
        <f t="shared" si="23"/>
        <v>0</v>
      </c>
      <c r="BA11" s="64">
        <f t="shared" si="6"/>
        <v>0</v>
      </c>
      <c r="BB11" s="66">
        <f>IF(BA$3="","",VLOOKUP(BA$3,Données!$A$3:$B$18,2,FALSE))</f>
        <v>0</v>
      </c>
      <c r="BC11" s="65">
        <f t="shared" si="24"/>
        <v>0</v>
      </c>
      <c r="BD11" s="64">
        <f t="shared" si="7"/>
        <v>0</v>
      </c>
      <c r="BE11" s="66">
        <f>IF(BD$3="","",VLOOKUP(BD$3,Données!$A$3:$B$18,2,FALSE))</f>
        <v>0</v>
      </c>
      <c r="BF11" s="65">
        <f t="shared" si="25"/>
        <v>0</v>
      </c>
      <c r="BG11" s="64">
        <f t="shared" si="8"/>
        <v>0</v>
      </c>
      <c r="BH11" s="66">
        <f>IF(BG$3="","",VLOOKUP(BG$3,Données!$A$3:$B$18,2,FALSE))</f>
        <v>0</v>
      </c>
      <c r="BI11" s="65">
        <f t="shared" si="26"/>
        <v>0</v>
      </c>
      <c r="BJ11" s="64">
        <f t="shared" si="9"/>
        <v>0</v>
      </c>
      <c r="BK11" s="66">
        <f>IF(BJ$3="","",VLOOKUP(BJ$3,Données!$A$3:$B$18,2,FALSE))</f>
        <v>0</v>
      </c>
      <c r="BL11" s="65">
        <f t="shared" si="27"/>
        <v>0</v>
      </c>
      <c r="BM11" s="64">
        <f t="shared" si="10"/>
        <v>0</v>
      </c>
      <c r="BN11" s="66">
        <f>IF(BM$3="","",VLOOKUP(BM$3,Données!$A$3:$B$18,2,FALSE))</f>
        <v>0</v>
      </c>
      <c r="BO11" s="65">
        <f t="shared" si="28"/>
        <v>0</v>
      </c>
      <c r="BP11" s="64">
        <f t="shared" si="11"/>
        <v>0</v>
      </c>
      <c r="BQ11" s="66">
        <f>IF(BP$3="","",VLOOKUP(BP$3,Données!$A$3:$B$18,2,FALSE))</f>
        <v>1</v>
      </c>
      <c r="BR11" s="65">
        <f t="shared" si="29"/>
        <v>0</v>
      </c>
      <c r="BS11" s="64">
        <f t="shared" si="12"/>
        <v>0</v>
      </c>
      <c r="BT11" s="66">
        <f>IF(BS$3="","",VLOOKUP(BS$3,Données!$A$3:$B$18,2,FALSE))</f>
        <v>1.5</v>
      </c>
      <c r="BU11" s="65">
        <f t="shared" si="30"/>
        <v>0</v>
      </c>
      <c r="BV11" s="64">
        <f t="shared" si="13"/>
        <v>0</v>
      </c>
      <c r="BW11" s="66">
        <f>IF(BV$3="","",VLOOKUP(BV$3,Données!$A$3:$B$18,2,FALSE))</f>
        <v>2</v>
      </c>
      <c r="BX11" s="65">
        <f t="shared" si="31"/>
        <v>0</v>
      </c>
      <c r="BY11" s="64">
        <f t="shared" si="14"/>
        <v>0</v>
      </c>
      <c r="BZ11" s="66">
        <f>IF(BY$3="","",VLOOKUP(BY$3,Données!$A$3:$B$18,2,FALSE))</f>
        <v>2.5</v>
      </c>
      <c r="CA11" s="65">
        <f t="shared" si="32"/>
        <v>0</v>
      </c>
      <c r="CB11" s="64">
        <f t="shared" si="15"/>
        <v>0</v>
      </c>
      <c r="CC11" s="66">
        <f>IF(CB$3="","",VLOOKUP(CB$3,Données!$A$3:$B$18,2,FALSE))</f>
        <v>3</v>
      </c>
      <c r="CD11" s="65">
        <f t="shared" si="33"/>
        <v>0</v>
      </c>
      <c r="CE11" s="67">
        <f t="shared" si="16"/>
        <v>0</v>
      </c>
      <c r="CF11" s="45">
        <f>IF(CE$3="","",VLOOKUP(CE$3,Données!$A$3:$B$18,2,FALSE))</f>
        <v>3.5</v>
      </c>
      <c r="CG11" s="39">
        <f t="shared" si="34"/>
        <v>0</v>
      </c>
    </row>
    <row r="12" spans="1:85" ht="42" customHeight="1" x14ac:dyDescent="0.25">
      <c r="A12" s="31" t="str">
        <f>Données!D10</f>
        <v>CCH</v>
      </c>
      <c r="B12" s="136" t="str">
        <f>(Données!E10)</f>
        <v>H</v>
      </c>
      <c r="C12" s="79"/>
      <c r="D12" s="80"/>
      <c r="E12" s="78"/>
      <c r="F12" s="79"/>
      <c r="G12" s="80"/>
      <c r="H12" s="78"/>
      <c r="I12" s="79"/>
      <c r="J12" s="80"/>
      <c r="K12" s="78"/>
      <c r="L12" s="79"/>
      <c r="M12" s="80"/>
      <c r="N12" s="78"/>
      <c r="O12" s="79"/>
      <c r="P12" s="80"/>
      <c r="Q12" s="78"/>
      <c r="R12" s="79"/>
      <c r="S12" s="80"/>
      <c r="T12" s="78"/>
      <c r="U12" s="79"/>
      <c r="V12" s="80"/>
      <c r="W12" s="78"/>
      <c r="X12" s="79"/>
      <c r="Y12" s="80"/>
      <c r="Z12" s="78"/>
      <c r="AA12" s="79"/>
      <c r="AB12" s="80"/>
      <c r="AC12" s="78"/>
      <c r="AD12" s="79"/>
      <c r="AE12" s="80"/>
      <c r="AF12" s="103"/>
      <c r="AG12" s="28"/>
      <c r="AH12" s="20">
        <f t="shared" si="17"/>
        <v>0</v>
      </c>
      <c r="AJ12" s="62">
        <f t="shared" si="18"/>
        <v>0</v>
      </c>
      <c r="AK12" s="63" t="str">
        <f t="shared" si="0"/>
        <v>H</v>
      </c>
      <c r="AL12" s="64">
        <f t="shared" si="1"/>
        <v>0</v>
      </c>
      <c r="AM12" s="66">
        <f>IF(AL$3="","",VLOOKUP(AL$3,Données!$A$3:$B$18,2,FALSE))</f>
        <v>17</v>
      </c>
      <c r="AN12" s="65">
        <f t="shared" si="19"/>
        <v>0</v>
      </c>
      <c r="AO12" s="64">
        <f t="shared" si="2"/>
        <v>0</v>
      </c>
      <c r="AP12" s="66">
        <f>IF(AO$3="","",VLOOKUP(AO$3,Données!$A$3:$B$18,2,FALSE))</f>
        <v>12</v>
      </c>
      <c r="AQ12" s="65">
        <f t="shared" si="20"/>
        <v>0</v>
      </c>
      <c r="AR12" s="64">
        <f t="shared" si="3"/>
        <v>0</v>
      </c>
      <c r="AS12" s="66">
        <f>IF(AR$3="","",VLOOKUP(AR$3,Données!$A$3:$B$18,2,FALSE))</f>
        <v>4</v>
      </c>
      <c r="AT12" s="65">
        <f t="shared" si="21"/>
        <v>0</v>
      </c>
      <c r="AU12" s="64">
        <f t="shared" si="4"/>
        <v>0</v>
      </c>
      <c r="AV12" s="66">
        <f>IF(AU$3="","",VLOOKUP(AU$3,Données!$A$3:$B$18,2,FALSE))</f>
        <v>8</v>
      </c>
      <c r="AW12" s="65">
        <f t="shared" si="22"/>
        <v>0</v>
      </c>
      <c r="AX12" s="64">
        <f t="shared" si="5"/>
        <v>0</v>
      </c>
      <c r="AY12" s="66">
        <f>IF(AX$3="","",VLOOKUP(AX$3,Données!$A$3:$B$18,2,FALSE))</f>
        <v>8</v>
      </c>
      <c r="AZ12" s="65">
        <f t="shared" si="23"/>
        <v>0</v>
      </c>
      <c r="BA12" s="64">
        <f t="shared" si="6"/>
        <v>0</v>
      </c>
      <c r="BB12" s="66">
        <f>IF(BA$3="","",VLOOKUP(BA$3,Données!$A$3:$B$18,2,FALSE))</f>
        <v>0</v>
      </c>
      <c r="BC12" s="65">
        <f t="shared" si="24"/>
        <v>0</v>
      </c>
      <c r="BD12" s="64">
        <f t="shared" si="7"/>
        <v>0</v>
      </c>
      <c r="BE12" s="66">
        <f>IF(BD$3="","",VLOOKUP(BD$3,Données!$A$3:$B$18,2,FALSE))</f>
        <v>0</v>
      </c>
      <c r="BF12" s="65">
        <f t="shared" si="25"/>
        <v>0</v>
      </c>
      <c r="BG12" s="64">
        <f t="shared" si="8"/>
        <v>0</v>
      </c>
      <c r="BH12" s="66">
        <f>IF(BG$3="","",VLOOKUP(BG$3,Données!$A$3:$B$18,2,FALSE))</f>
        <v>0</v>
      </c>
      <c r="BI12" s="65">
        <f t="shared" si="26"/>
        <v>0</v>
      </c>
      <c r="BJ12" s="64">
        <f t="shared" si="9"/>
        <v>0</v>
      </c>
      <c r="BK12" s="66">
        <f>IF(BJ$3="","",VLOOKUP(BJ$3,Données!$A$3:$B$18,2,FALSE))</f>
        <v>0</v>
      </c>
      <c r="BL12" s="65">
        <f t="shared" si="27"/>
        <v>0</v>
      </c>
      <c r="BM12" s="64">
        <f t="shared" si="10"/>
        <v>0</v>
      </c>
      <c r="BN12" s="66">
        <f>IF(BM$3="","",VLOOKUP(BM$3,Données!$A$3:$B$18,2,FALSE))</f>
        <v>0</v>
      </c>
      <c r="BO12" s="65">
        <f t="shared" si="28"/>
        <v>0</v>
      </c>
      <c r="BP12" s="64">
        <f t="shared" si="11"/>
        <v>0</v>
      </c>
      <c r="BQ12" s="66">
        <f>IF(BP$3="","",VLOOKUP(BP$3,Données!$A$3:$B$18,2,FALSE))</f>
        <v>1</v>
      </c>
      <c r="BR12" s="65">
        <f t="shared" si="29"/>
        <v>0</v>
      </c>
      <c r="BS12" s="64">
        <f t="shared" si="12"/>
        <v>0</v>
      </c>
      <c r="BT12" s="66">
        <f>IF(BS$3="","",VLOOKUP(BS$3,Données!$A$3:$B$18,2,FALSE))</f>
        <v>1.5</v>
      </c>
      <c r="BU12" s="65">
        <f t="shared" si="30"/>
        <v>0</v>
      </c>
      <c r="BV12" s="64">
        <f t="shared" si="13"/>
        <v>0</v>
      </c>
      <c r="BW12" s="66">
        <f>IF(BV$3="","",VLOOKUP(BV$3,Données!$A$3:$B$18,2,FALSE))</f>
        <v>2</v>
      </c>
      <c r="BX12" s="65">
        <f t="shared" si="31"/>
        <v>0</v>
      </c>
      <c r="BY12" s="64">
        <f t="shared" si="14"/>
        <v>0</v>
      </c>
      <c r="BZ12" s="66">
        <f>IF(BY$3="","",VLOOKUP(BY$3,Données!$A$3:$B$18,2,FALSE))</f>
        <v>2.5</v>
      </c>
      <c r="CA12" s="65">
        <f t="shared" si="32"/>
        <v>0</v>
      </c>
      <c r="CB12" s="64">
        <f t="shared" si="15"/>
        <v>0</v>
      </c>
      <c r="CC12" s="66">
        <f>IF(CB$3="","",VLOOKUP(CB$3,Données!$A$3:$B$18,2,FALSE))</f>
        <v>3</v>
      </c>
      <c r="CD12" s="65">
        <f t="shared" si="33"/>
        <v>0</v>
      </c>
      <c r="CE12" s="67">
        <f t="shared" si="16"/>
        <v>0</v>
      </c>
      <c r="CF12" s="45">
        <f>IF(CE$3="","",VLOOKUP(CE$3,Données!$A$3:$B$18,2,FALSE))</f>
        <v>3.5</v>
      </c>
      <c r="CG12" s="39">
        <f t="shared" si="34"/>
        <v>0</v>
      </c>
    </row>
    <row r="13" spans="1:85" ht="42" customHeight="1" x14ac:dyDescent="0.25">
      <c r="A13" s="31" t="str">
        <f>Données!D11</f>
        <v>CPL</v>
      </c>
      <c r="B13" s="136" t="str">
        <f>(Données!E11)</f>
        <v>I</v>
      </c>
      <c r="C13" s="79"/>
      <c r="D13" s="80"/>
      <c r="E13" s="78"/>
      <c r="F13" s="79"/>
      <c r="G13" s="80"/>
      <c r="H13" s="78"/>
      <c r="I13" s="79"/>
      <c r="J13" s="80"/>
      <c r="K13" s="78"/>
      <c r="L13" s="79"/>
      <c r="M13" s="80"/>
      <c r="N13" s="78"/>
      <c r="O13" s="79"/>
      <c r="P13" s="80"/>
      <c r="Q13" s="78"/>
      <c r="R13" s="79"/>
      <c r="S13" s="80"/>
      <c r="T13" s="78"/>
      <c r="U13" s="79"/>
      <c r="V13" s="80"/>
      <c r="W13" s="78"/>
      <c r="X13" s="79"/>
      <c r="Y13" s="80"/>
      <c r="Z13" s="78"/>
      <c r="AA13" s="79"/>
      <c r="AB13" s="80"/>
      <c r="AC13" s="78"/>
      <c r="AD13" s="79"/>
      <c r="AE13" s="80"/>
      <c r="AF13" s="103"/>
      <c r="AG13" s="28"/>
      <c r="AH13" s="20">
        <f t="shared" si="17"/>
        <v>0</v>
      </c>
      <c r="AJ13" s="62">
        <f t="shared" si="18"/>
        <v>0</v>
      </c>
      <c r="AK13" s="63" t="str">
        <f t="shared" si="0"/>
        <v>I</v>
      </c>
      <c r="AL13" s="64">
        <f t="shared" si="1"/>
        <v>0</v>
      </c>
      <c r="AM13" s="66">
        <f>IF(AL$3="","",VLOOKUP(AL$3,Données!$A$3:$B$18,2,FALSE))</f>
        <v>17</v>
      </c>
      <c r="AN13" s="65">
        <f t="shared" si="19"/>
        <v>0</v>
      </c>
      <c r="AO13" s="64">
        <f t="shared" si="2"/>
        <v>0</v>
      </c>
      <c r="AP13" s="66">
        <f>IF(AO$3="","",VLOOKUP(AO$3,Données!$A$3:$B$18,2,FALSE))</f>
        <v>12</v>
      </c>
      <c r="AQ13" s="65">
        <f t="shared" si="20"/>
        <v>0</v>
      </c>
      <c r="AR13" s="64">
        <f t="shared" si="3"/>
        <v>0</v>
      </c>
      <c r="AS13" s="66">
        <f>IF(AR$3="","",VLOOKUP(AR$3,Données!$A$3:$B$18,2,FALSE))</f>
        <v>4</v>
      </c>
      <c r="AT13" s="65">
        <f t="shared" si="21"/>
        <v>0</v>
      </c>
      <c r="AU13" s="64">
        <f t="shared" si="4"/>
        <v>0</v>
      </c>
      <c r="AV13" s="66">
        <f>IF(AU$3="","",VLOOKUP(AU$3,Données!$A$3:$B$18,2,FALSE))</f>
        <v>8</v>
      </c>
      <c r="AW13" s="65">
        <f t="shared" si="22"/>
        <v>0</v>
      </c>
      <c r="AX13" s="64">
        <f t="shared" si="5"/>
        <v>0</v>
      </c>
      <c r="AY13" s="66">
        <f>IF(AX$3="","",VLOOKUP(AX$3,Données!$A$3:$B$18,2,FALSE))</f>
        <v>8</v>
      </c>
      <c r="AZ13" s="65">
        <f t="shared" si="23"/>
        <v>0</v>
      </c>
      <c r="BA13" s="64">
        <f t="shared" si="6"/>
        <v>0</v>
      </c>
      <c r="BB13" s="66">
        <f>IF(BA$3="","",VLOOKUP(BA$3,Données!$A$3:$B$18,2,FALSE))</f>
        <v>0</v>
      </c>
      <c r="BC13" s="65">
        <f t="shared" si="24"/>
        <v>0</v>
      </c>
      <c r="BD13" s="64">
        <f t="shared" si="7"/>
        <v>0</v>
      </c>
      <c r="BE13" s="66">
        <f>IF(BD$3="","",VLOOKUP(BD$3,Données!$A$3:$B$18,2,FALSE))</f>
        <v>0</v>
      </c>
      <c r="BF13" s="65">
        <f t="shared" si="25"/>
        <v>0</v>
      </c>
      <c r="BG13" s="64">
        <f t="shared" si="8"/>
        <v>0</v>
      </c>
      <c r="BH13" s="66">
        <f>IF(BG$3="","",VLOOKUP(BG$3,Données!$A$3:$B$18,2,FALSE))</f>
        <v>0</v>
      </c>
      <c r="BI13" s="65">
        <f t="shared" si="26"/>
        <v>0</v>
      </c>
      <c r="BJ13" s="64">
        <f t="shared" si="9"/>
        <v>0</v>
      </c>
      <c r="BK13" s="66">
        <f>IF(BJ$3="","",VLOOKUP(BJ$3,Données!$A$3:$B$18,2,FALSE))</f>
        <v>0</v>
      </c>
      <c r="BL13" s="65">
        <f t="shared" si="27"/>
        <v>0</v>
      </c>
      <c r="BM13" s="64">
        <f t="shared" si="10"/>
        <v>0</v>
      </c>
      <c r="BN13" s="66">
        <f>IF(BM$3="","",VLOOKUP(BM$3,Données!$A$3:$B$18,2,FALSE))</f>
        <v>0</v>
      </c>
      <c r="BO13" s="65">
        <f t="shared" si="28"/>
        <v>0</v>
      </c>
      <c r="BP13" s="64">
        <f t="shared" si="11"/>
        <v>0</v>
      </c>
      <c r="BQ13" s="66">
        <f>IF(BP$3="","",VLOOKUP(BP$3,Données!$A$3:$B$18,2,FALSE))</f>
        <v>1</v>
      </c>
      <c r="BR13" s="65">
        <f t="shared" si="29"/>
        <v>0</v>
      </c>
      <c r="BS13" s="64">
        <f t="shared" si="12"/>
        <v>0</v>
      </c>
      <c r="BT13" s="66">
        <f>IF(BS$3="","",VLOOKUP(BS$3,Données!$A$3:$B$18,2,FALSE))</f>
        <v>1.5</v>
      </c>
      <c r="BU13" s="65">
        <f t="shared" si="30"/>
        <v>0</v>
      </c>
      <c r="BV13" s="64">
        <f t="shared" si="13"/>
        <v>0</v>
      </c>
      <c r="BW13" s="66">
        <f>IF(BV$3="","",VLOOKUP(BV$3,Données!$A$3:$B$18,2,FALSE))</f>
        <v>2</v>
      </c>
      <c r="BX13" s="65">
        <f t="shared" si="31"/>
        <v>0</v>
      </c>
      <c r="BY13" s="64">
        <f t="shared" si="14"/>
        <v>0</v>
      </c>
      <c r="BZ13" s="66">
        <f>IF(BY$3="","",VLOOKUP(BY$3,Données!$A$3:$B$18,2,FALSE))</f>
        <v>2.5</v>
      </c>
      <c r="CA13" s="65">
        <f t="shared" si="32"/>
        <v>0</v>
      </c>
      <c r="CB13" s="64">
        <f t="shared" si="15"/>
        <v>0</v>
      </c>
      <c r="CC13" s="66">
        <f>IF(CB$3="","",VLOOKUP(CB$3,Données!$A$3:$B$18,2,FALSE))</f>
        <v>3</v>
      </c>
      <c r="CD13" s="65">
        <f t="shared" si="33"/>
        <v>0</v>
      </c>
      <c r="CE13" s="67">
        <f t="shared" si="16"/>
        <v>0</v>
      </c>
      <c r="CF13" s="45">
        <f>IF(CE$3="","",VLOOKUP(CE$3,Données!$A$3:$B$18,2,FALSE))</f>
        <v>3.5</v>
      </c>
      <c r="CG13" s="39">
        <f t="shared" si="34"/>
        <v>0</v>
      </c>
    </row>
    <row r="14" spans="1:85" ht="42" customHeight="1" x14ac:dyDescent="0.25">
      <c r="A14" s="31" t="str">
        <f>Données!D12</f>
        <v>CPL</v>
      </c>
      <c r="B14" s="136" t="str">
        <f>(Données!E12)</f>
        <v>J</v>
      </c>
      <c r="C14" s="79"/>
      <c r="D14" s="80"/>
      <c r="E14" s="78"/>
      <c r="F14" s="79"/>
      <c r="G14" s="80"/>
      <c r="H14" s="78"/>
      <c r="I14" s="79"/>
      <c r="J14" s="80"/>
      <c r="K14" s="78"/>
      <c r="L14" s="79"/>
      <c r="M14" s="80"/>
      <c r="N14" s="78"/>
      <c r="O14" s="79"/>
      <c r="P14" s="80"/>
      <c r="Q14" s="78"/>
      <c r="R14" s="79"/>
      <c r="S14" s="80"/>
      <c r="T14" s="78"/>
      <c r="U14" s="79"/>
      <c r="V14" s="80"/>
      <c r="W14" s="78"/>
      <c r="X14" s="79"/>
      <c r="Y14" s="80"/>
      <c r="Z14" s="78"/>
      <c r="AA14" s="79"/>
      <c r="AB14" s="80"/>
      <c r="AC14" s="78"/>
      <c r="AD14" s="79"/>
      <c r="AE14" s="80"/>
      <c r="AF14" s="103"/>
      <c r="AG14" s="28"/>
      <c r="AH14" s="20">
        <f t="shared" si="17"/>
        <v>0</v>
      </c>
      <c r="AJ14" s="62">
        <f t="shared" si="18"/>
        <v>0</v>
      </c>
      <c r="AK14" s="63" t="str">
        <f t="shared" si="0"/>
        <v>J</v>
      </c>
      <c r="AL14" s="64">
        <f t="shared" si="1"/>
        <v>0</v>
      </c>
      <c r="AM14" s="66">
        <f>IF(AL$3="","",VLOOKUP(AL$3,Données!$A$3:$B$18,2,FALSE))</f>
        <v>17</v>
      </c>
      <c r="AN14" s="65">
        <f t="shared" si="19"/>
        <v>0</v>
      </c>
      <c r="AO14" s="64">
        <f t="shared" si="2"/>
        <v>0</v>
      </c>
      <c r="AP14" s="66">
        <f>IF(AO$3="","",VLOOKUP(AO$3,Données!$A$3:$B$18,2,FALSE))</f>
        <v>12</v>
      </c>
      <c r="AQ14" s="65">
        <f t="shared" si="20"/>
        <v>0</v>
      </c>
      <c r="AR14" s="64">
        <f t="shared" si="3"/>
        <v>0</v>
      </c>
      <c r="AS14" s="66">
        <f>IF(AR$3="","",VLOOKUP(AR$3,Données!$A$3:$B$18,2,FALSE))</f>
        <v>4</v>
      </c>
      <c r="AT14" s="65">
        <f t="shared" si="21"/>
        <v>0</v>
      </c>
      <c r="AU14" s="64">
        <f t="shared" si="4"/>
        <v>0</v>
      </c>
      <c r="AV14" s="66">
        <f>IF(AU$3="","",VLOOKUP(AU$3,Données!$A$3:$B$18,2,FALSE))</f>
        <v>8</v>
      </c>
      <c r="AW14" s="65">
        <f t="shared" si="22"/>
        <v>0</v>
      </c>
      <c r="AX14" s="64">
        <f t="shared" si="5"/>
        <v>0</v>
      </c>
      <c r="AY14" s="66">
        <f>IF(AX$3="","",VLOOKUP(AX$3,Données!$A$3:$B$18,2,FALSE))</f>
        <v>8</v>
      </c>
      <c r="AZ14" s="65">
        <f t="shared" si="23"/>
        <v>0</v>
      </c>
      <c r="BA14" s="64">
        <f t="shared" si="6"/>
        <v>0</v>
      </c>
      <c r="BB14" s="66">
        <f>IF(BA$3="","",VLOOKUP(BA$3,Données!$A$3:$B$18,2,FALSE))</f>
        <v>0</v>
      </c>
      <c r="BC14" s="65">
        <f t="shared" si="24"/>
        <v>0</v>
      </c>
      <c r="BD14" s="64">
        <f t="shared" si="7"/>
        <v>0</v>
      </c>
      <c r="BE14" s="66">
        <f>IF(BD$3="","",VLOOKUP(BD$3,Données!$A$3:$B$18,2,FALSE))</f>
        <v>0</v>
      </c>
      <c r="BF14" s="65">
        <f t="shared" si="25"/>
        <v>0</v>
      </c>
      <c r="BG14" s="64">
        <f t="shared" si="8"/>
        <v>0</v>
      </c>
      <c r="BH14" s="66">
        <f>IF(BG$3="","",VLOOKUP(BG$3,Données!$A$3:$B$18,2,FALSE))</f>
        <v>0</v>
      </c>
      <c r="BI14" s="65">
        <f t="shared" si="26"/>
        <v>0</v>
      </c>
      <c r="BJ14" s="64">
        <f t="shared" si="9"/>
        <v>0</v>
      </c>
      <c r="BK14" s="66">
        <f>IF(BJ$3="","",VLOOKUP(BJ$3,Données!$A$3:$B$18,2,FALSE))</f>
        <v>0</v>
      </c>
      <c r="BL14" s="65">
        <f t="shared" si="27"/>
        <v>0</v>
      </c>
      <c r="BM14" s="64">
        <f t="shared" si="10"/>
        <v>0</v>
      </c>
      <c r="BN14" s="66">
        <f>IF(BM$3="","",VLOOKUP(BM$3,Données!$A$3:$B$18,2,FALSE))</f>
        <v>0</v>
      </c>
      <c r="BO14" s="65">
        <f t="shared" si="28"/>
        <v>0</v>
      </c>
      <c r="BP14" s="64">
        <f t="shared" si="11"/>
        <v>0</v>
      </c>
      <c r="BQ14" s="66">
        <f>IF(BP$3="","",VLOOKUP(BP$3,Données!$A$3:$B$18,2,FALSE))</f>
        <v>1</v>
      </c>
      <c r="BR14" s="65">
        <f t="shared" si="29"/>
        <v>0</v>
      </c>
      <c r="BS14" s="64">
        <f t="shared" si="12"/>
        <v>0</v>
      </c>
      <c r="BT14" s="66">
        <f>IF(BS$3="","",VLOOKUP(BS$3,Données!$A$3:$B$18,2,FALSE))</f>
        <v>1.5</v>
      </c>
      <c r="BU14" s="65">
        <f t="shared" si="30"/>
        <v>0</v>
      </c>
      <c r="BV14" s="64">
        <f t="shared" si="13"/>
        <v>0</v>
      </c>
      <c r="BW14" s="66">
        <f>IF(BV$3="","",VLOOKUP(BV$3,Données!$A$3:$B$18,2,FALSE))</f>
        <v>2</v>
      </c>
      <c r="BX14" s="65">
        <f t="shared" si="31"/>
        <v>0</v>
      </c>
      <c r="BY14" s="64">
        <f t="shared" si="14"/>
        <v>0</v>
      </c>
      <c r="BZ14" s="66">
        <f>IF(BY$3="","",VLOOKUP(BY$3,Données!$A$3:$B$18,2,FALSE))</f>
        <v>2.5</v>
      </c>
      <c r="CA14" s="65">
        <f t="shared" si="32"/>
        <v>0</v>
      </c>
      <c r="CB14" s="64">
        <f t="shared" si="15"/>
        <v>0</v>
      </c>
      <c r="CC14" s="66">
        <f>IF(CB$3="","",VLOOKUP(CB$3,Données!$A$3:$B$18,2,FALSE))</f>
        <v>3</v>
      </c>
      <c r="CD14" s="65">
        <f t="shared" si="33"/>
        <v>0</v>
      </c>
      <c r="CE14" s="67">
        <f t="shared" si="16"/>
        <v>0</v>
      </c>
      <c r="CF14" s="45">
        <f>IF(CE$3="","",VLOOKUP(CE$3,Données!$A$3:$B$18,2,FALSE))</f>
        <v>3.5</v>
      </c>
      <c r="CG14" s="39">
        <f t="shared" si="34"/>
        <v>0</v>
      </c>
    </row>
    <row r="15" spans="1:85" ht="42" customHeight="1" x14ac:dyDescent="0.25">
      <c r="A15" s="31" t="str">
        <f>Données!D13</f>
        <v>CPL</v>
      </c>
      <c r="B15" s="136" t="str">
        <f>(Données!E13)</f>
        <v>K</v>
      </c>
      <c r="C15" s="79"/>
      <c r="D15" s="80"/>
      <c r="E15" s="78"/>
      <c r="F15" s="79"/>
      <c r="G15" s="80"/>
      <c r="H15" s="78"/>
      <c r="I15" s="79"/>
      <c r="J15" s="80"/>
      <c r="K15" s="78"/>
      <c r="L15" s="79"/>
      <c r="M15" s="80"/>
      <c r="N15" s="78"/>
      <c r="O15" s="79"/>
      <c r="P15" s="80"/>
      <c r="Q15" s="78"/>
      <c r="R15" s="79"/>
      <c r="S15" s="80"/>
      <c r="T15" s="78"/>
      <c r="U15" s="79"/>
      <c r="V15" s="80"/>
      <c r="W15" s="78"/>
      <c r="X15" s="79"/>
      <c r="Y15" s="80"/>
      <c r="Z15" s="78"/>
      <c r="AA15" s="79"/>
      <c r="AB15" s="80"/>
      <c r="AC15" s="78"/>
      <c r="AD15" s="79"/>
      <c r="AE15" s="80"/>
      <c r="AF15" s="103"/>
      <c r="AG15" s="28"/>
      <c r="AH15" s="20">
        <f t="shared" si="17"/>
        <v>0</v>
      </c>
      <c r="AJ15" s="62">
        <f t="shared" si="18"/>
        <v>0</v>
      </c>
      <c r="AK15" s="63" t="str">
        <f t="shared" si="0"/>
        <v>K</v>
      </c>
      <c r="AL15" s="64">
        <f t="shared" si="1"/>
        <v>0</v>
      </c>
      <c r="AM15" s="66">
        <f>IF(AL$3="","",VLOOKUP(AL$3,Données!$A$3:$B$18,2,FALSE))</f>
        <v>17</v>
      </c>
      <c r="AN15" s="65">
        <f t="shared" si="19"/>
        <v>0</v>
      </c>
      <c r="AO15" s="64">
        <f t="shared" si="2"/>
        <v>0</v>
      </c>
      <c r="AP15" s="66">
        <f>IF(AO$3="","",VLOOKUP(AO$3,Données!$A$3:$B$18,2,FALSE))</f>
        <v>12</v>
      </c>
      <c r="AQ15" s="65">
        <f t="shared" si="20"/>
        <v>0</v>
      </c>
      <c r="AR15" s="64">
        <f t="shared" si="3"/>
        <v>0</v>
      </c>
      <c r="AS15" s="66">
        <f>IF(AR$3="","",VLOOKUP(AR$3,Données!$A$3:$B$18,2,FALSE))</f>
        <v>4</v>
      </c>
      <c r="AT15" s="65">
        <f t="shared" si="21"/>
        <v>0</v>
      </c>
      <c r="AU15" s="64">
        <f t="shared" si="4"/>
        <v>0</v>
      </c>
      <c r="AV15" s="66">
        <f>IF(AU$3="","",VLOOKUP(AU$3,Données!$A$3:$B$18,2,FALSE))</f>
        <v>8</v>
      </c>
      <c r="AW15" s="65">
        <f t="shared" si="22"/>
        <v>0</v>
      </c>
      <c r="AX15" s="64">
        <f t="shared" si="5"/>
        <v>0</v>
      </c>
      <c r="AY15" s="66">
        <f>IF(AX$3="","",VLOOKUP(AX$3,Données!$A$3:$B$18,2,FALSE))</f>
        <v>8</v>
      </c>
      <c r="AZ15" s="65">
        <f t="shared" si="23"/>
        <v>0</v>
      </c>
      <c r="BA15" s="64">
        <f t="shared" si="6"/>
        <v>0</v>
      </c>
      <c r="BB15" s="66">
        <f>IF(BA$3="","",VLOOKUP(BA$3,Données!$A$3:$B$18,2,FALSE))</f>
        <v>0</v>
      </c>
      <c r="BC15" s="65">
        <f t="shared" si="24"/>
        <v>0</v>
      </c>
      <c r="BD15" s="64">
        <f t="shared" si="7"/>
        <v>0</v>
      </c>
      <c r="BE15" s="66">
        <f>IF(BD$3="","",VLOOKUP(BD$3,Données!$A$3:$B$18,2,FALSE))</f>
        <v>0</v>
      </c>
      <c r="BF15" s="65">
        <f t="shared" si="25"/>
        <v>0</v>
      </c>
      <c r="BG15" s="64">
        <f t="shared" si="8"/>
        <v>0</v>
      </c>
      <c r="BH15" s="66">
        <f>IF(BG$3="","",VLOOKUP(BG$3,Données!$A$3:$B$18,2,FALSE))</f>
        <v>0</v>
      </c>
      <c r="BI15" s="65">
        <f t="shared" si="26"/>
        <v>0</v>
      </c>
      <c r="BJ15" s="64">
        <f t="shared" si="9"/>
        <v>0</v>
      </c>
      <c r="BK15" s="66">
        <f>IF(BJ$3="","",VLOOKUP(BJ$3,Données!$A$3:$B$18,2,FALSE))</f>
        <v>0</v>
      </c>
      <c r="BL15" s="65">
        <f t="shared" si="27"/>
        <v>0</v>
      </c>
      <c r="BM15" s="64">
        <f t="shared" si="10"/>
        <v>0</v>
      </c>
      <c r="BN15" s="66">
        <f>IF(BM$3="","",VLOOKUP(BM$3,Données!$A$3:$B$18,2,FALSE))</f>
        <v>0</v>
      </c>
      <c r="BO15" s="65">
        <f t="shared" si="28"/>
        <v>0</v>
      </c>
      <c r="BP15" s="64">
        <f t="shared" si="11"/>
        <v>0</v>
      </c>
      <c r="BQ15" s="66">
        <f>IF(BP$3="","",VLOOKUP(BP$3,Données!$A$3:$B$18,2,FALSE))</f>
        <v>1</v>
      </c>
      <c r="BR15" s="65">
        <f t="shared" si="29"/>
        <v>0</v>
      </c>
      <c r="BS15" s="64">
        <f t="shared" si="12"/>
        <v>0</v>
      </c>
      <c r="BT15" s="66">
        <f>IF(BS$3="","",VLOOKUP(BS$3,Données!$A$3:$B$18,2,FALSE))</f>
        <v>1.5</v>
      </c>
      <c r="BU15" s="65">
        <f t="shared" si="30"/>
        <v>0</v>
      </c>
      <c r="BV15" s="64">
        <f t="shared" si="13"/>
        <v>0</v>
      </c>
      <c r="BW15" s="66">
        <f>IF(BV$3="","",VLOOKUP(BV$3,Données!$A$3:$B$18,2,FALSE))</f>
        <v>2</v>
      </c>
      <c r="BX15" s="65">
        <f t="shared" si="31"/>
        <v>0</v>
      </c>
      <c r="BY15" s="64">
        <f t="shared" si="14"/>
        <v>0</v>
      </c>
      <c r="BZ15" s="66">
        <f>IF(BY$3="","",VLOOKUP(BY$3,Données!$A$3:$B$18,2,FALSE))</f>
        <v>2.5</v>
      </c>
      <c r="CA15" s="65">
        <f t="shared" si="32"/>
        <v>0</v>
      </c>
      <c r="CB15" s="64">
        <f t="shared" si="15"/>
        <v>0</v>
      </c>
      <c r="CC15" s="66">
        <f>IF(CB$3="","",VLOOKUP(CB$3,Données!$A$3:$B$18,2,FALSE))</f>
        <v>3</v>
      </c>
      <c r="CD15" s="65">
        <f t="shared" si="33"/>
        <v>0</v>
      </c>
      <c r="CE15" s="67">
        <f t="shared" si="16"/>
        <v>0</v>
      </c>
      <c r="CF15" s="45">
        <f>IF(CE$3="","",VLOOKUP(CE$3,Données!$A$3:$B$18,2,FALSE))</f>
        <v>3.5</v>
      </c>
      <c r="CG15" s="39">
        <f t="shared" si="34"/>
        <v>0</v>
      </c>
    </row>
    <row r="16" spans="1:85" ht="42" customHeight="1" x14ac:dyDescent="0.25">
      <c r="A16" s="31" t="str">
        <f>Données!D14</f>
        <v>CPL</v>
      </c>
      <c r="B16" s="136" t="str">
        <f>(Données!E14)</f>
        <v>L</v>
      </c>
      <c r="C16" s="79"/>
      <c r="D16" s="80"/>
      <c r="E16" s="78"/>
      <c r="F16" s="79"/>
      <c r="G16" s="80"/>
      <c r="H16" s="78"/>
      <c r="I16" s="79"/>
      <c r="J16" s="80"/>
      <c r="K16" s="78"/>
      <c r="L16" s="79"/>
      <c r="M16" s="80"/>
      <c r="N16" s="78"/>
      <c r="O16" s="79"/>
      <c r="P16" s="80"/>
      <c r="Q16" s="78"/>
      <c r="R16" s="79"/>
      <c r="S16" s="80"/>
      <c r="T16" s="78"/>
      <c r="U16" s="79"/>
      <c r="V16" s="80"/>
      <c r="W16" s="78"/>
      <c r="X16" s="79"/>
      <c r="Y16" s="80"/>
      <c r="Z16" s="78"/>
      <c r="AA16" s="79"/>
      <c r="AB16" s="80"/>
      <c r="AC16" s="78"/>
      <c r="AD16" s="79"/>
      <c r="AE16" s="80"/>
      <c r="AF16" s="103"/>
      <c r="AG16" s="28"/>
      <c r="AH16" s="20">
        <f t="shared" si="17"/>
        <v>0</v>
      </c>
      <c r="AJ16" s="62">
        <f t="shared" si="18"/>
        <v>0</v>
      </c>
      <c r="AK16" s="63" t="str">
        <f t="shared" si="0"/>
        <v>L</v>
      </c>
      <c r="AL16" s="64">
        <f t="shared" si="1"/>
        <v>0</v>
      </c>
      <c r="AM16" s="66">
        <f>IF(AL$3="","",VLOOKUP(AL$3,Données!$A$3:$B$18,2,FALSE))</f>
        <v>17</v>
      </c>
      <c r="AN16" s="65">
        <f t="shared" si="19"/>
        <v>0</v>
      </c>
      <c r="AO16" s="64">
        <f t="shared" si="2"/>
        <v>0</v>
      </c>
      <c r="AP16" s="66">
        <f>IF(AO$3="","",VLOOKUP(AO$3,Données!$A$3:$B$18,2,FALSE))</f>
        <v>12</v>
      </c>
      <c r="AQ16" s="65">
        <f t="shared" si="20"/>
        <v>0</v>
      </c>
      <c r="AR16" s="64">
        <f t="shared" si="3"/>
        <v>0</v>
      </c>
      <c r="AS16" s="66">
        <f>IF(AR$3="","",VLOOKUP(AR$3,Données!$A$3:$B$18,2,FALSE))</f>
        <v>4</v>
      </c>
      <c r="AT16" s="65">
        <f t="shared" si="21"/>
        <v>0</v>
      </c>
      <c r="AU16" s="64">
        <f t="shared" si="4"/>
        <v>0</v>
      </c>
      <c r="AV16" s="66">
        <f>IF(AU$3="","",VLOOKUP(AU$3,Données!$A$3:$B$18,2,FALSE))</f>
        <v>8</v>
      </c>
      <c r="AW16" s="65">
        <f t="shared" si="22"/>
        <v>0</v>
      </c>
      <c r="AX16" s="64">
        <f t="shared" si="5"/>
        <v>0</v>
      </c>
      <c r="AY16" s="66">
        <f>IF(AX$3="","",VLOOKUP(AX$3,Données!$A$3:$B$18,2,FALSE))</f>
        <v>8</v>
      </c>
      <c r="AZ16" s="65">
        <f t="shared" si="23"/>
        <v>0</v>
      </c>
      <c r="BA16" s="64">
        <f t="shared" si="6"/>
        <v>0</v>
      </c>
      <c r="BB16" s="66">
        <f>IF(BA$3="","",VLOOKUP(BA$3,Données!$A$3:$B$18,2,FALSE))</f>
        <v>0</v>
      </c>
      <c r="BC16" s="65">
        <f t="shared" si="24"/>
        <v>0</v>
      </c>
      <c r="BD16" s="64">
        <f t="shared" si="7"/>
        <v>0</v>
      </c>
      <c r="BE16" s="66">
        <f>IF(BD$3="","",VLOOKUP(BD$3,Données!$A$3:$B$18,2,FALSE))</f>
        <v>0</v>
      </c>
      <c r="BF16" s="65">
        <f t="shared" si="25"/>
        <v>0</v>
      </c>
      <c r="BG16" s="64">
        <f t="shared" si="8"/>
        <v>0</v>
      </c>
      <c r="BH16" s="66">
        <f>IF(BG$3="","",VLOOKUP(BG$3,Données!$A$3:$B$18,2,FALSE))</f>
        <v>0</v>
      </c>
      <c r="BI16" s="65">
        <f t="shared" si="26"/>
        <v>0</v>
      </c>
      <c r="BJ16" s="64">
        <f t="shared" si="9"/>
        <v>0</v>
      </c>
      <c r="BK16" s="66">
        <f>IF(BJ$3="","",VLOOKUP(BJ$3,Données!$A$3:$B$18,2,FALSE))</f>
        <v>0</v>
      </c>
      <c r="BL16" s="65">
        <f t="shared" si="27"/>
        <v>0</v>
      </c>
      <c r="BM16" s="64">
        <f t="shared" si="10"/>
        <v>0</v>
      </c>
      <c r="BN16" s="66">
        <f>IF(BM$3="","",VLOOKUP(BM$3,Données!$A$3:$B$18,2,FALSE))</f>
        <v>0</v>
      </c>
      <c r="BO16" s="65">
        <f t="shared" si="28"/>
        <v>0</v>
      </c>
      <c r="BP16" s="64">
        <f t="shared" si="11"/>
        <v>0</v>
      </c>
      <c r="BQ16" s="66">
        <f>IF(BP$3="","",VLOOKUP(BP$3,Données!$A$3:$B$18,2,FALSE))</f>
        <v>1</v>
      </c>
      <c r="BR16" s="65">
        <f t="shared" si="29"/>
        <v>0</v>
      </c>
      <c r="BS16" s="64">
        <f t="shared" si="12"/>
        <v>0</v>
      </c>
      <c r="BT16" s="66">
        <f>IF(BS$3="","",VLOOKUP(BS$3,Données!$A$3:$B$18,2,FALSE))</f>
        <v>1.5</v>
      </c>
      <c r="BU16" s="65">
        <f t="shared" si="30"/>
        <v>0</v>
      </c>
      <c r="BV16" s="64">
        <f t="shared" si="13"/>
        <v>0</v>
      </c>
      <c r="BW16" s="66">
        <f>IF(BV$3="","",VLOOKUP(BV$3,Données!$A$3:$B$18,2,FALSE))</f>
        <v>2</v>
      </c>
      <c r="BX16" s="65">
        <f t="shared" si="31"/>
        <v>0</v>
      </c>
      <c r="BY16" s="64">
        <f t="shared" si="14"/>
        <v>0</v>
      </c>
      <c r="BZ16" s="66">
        <f>IF(BY$3="","",VLOOKUP(BY$3,Données!$A$3:$B$18,2,FALSE))</f>
        <v>2.5</v>
      </c>
      <c r="CA16" s="65">
        <f t="shared" si="32"/>
        <v>0</v>
      </c>
      <c r="CB16" s="64">
        <f t="shared" si="15"/>
        <v>0</v>
      </c>
      <c r="CC16" s="66">
        <f>IF(CB$3="","",VLOOKUP(CB$3,Données!$A$3:$B$18,2,FALSE))</f>
        <v>3</v>
      </c>
      <c r="CD16" s="65">
        <f t="shared" si="33"/>
        <v>0</v>
      </c>
      <c r="CE16" s="67">
        <f t="shared" si="16"/>
        <v>0</v>
      </c>
      <c r="CF16" s="45">
        <f>IF(CE$3="","",VLOOKUP(CE$3,Données!$A$3:$B$18,2,FALSE))</f>
        <v>3.5</v>
      </c>
      <c r="CG16" s="39">
        <f t="shared" si="34"/>
        <v>0</v>
      </c>
    </row>
    <row r="17" spans="1:85" ht="42" customHeight="1" x14ac:dyDescent="0.25">
      <c r="A17" s="31" t="str">
        <f>Données!D15</f>
        <v>CPL</v>
      </c>
      <c r="B17" s="136" t="str">
        <f>(Données!E15)</f>
        <v>M</v>
      </c>
      <c r="C17" s="79"/>
      <c r="D17" s="80"/>
      <c r="E17" s="78"/>
      <c r="F17" s="79"/>
      <c r="G17" s="80"/>
      <c r="H17" s="78"/>
      <c r="I17" s="79"/>
      <c r="J17" s="80"/>
      <c r="K17" s="78"/>
      <c r="L17" s="79"/>
      <c r="M17" s="80"/>
      <c r="N17" s="78"/>
      <c r="O17" s="79"/>
      <c r="P17" s="80"/>
      <c r="Q17" s="78"/>
      <c r="R17" s="79"/>
      <c r="S17" s="80"/>
      <c r="T17" s="78"/>
      <c r="U17" s="79"/>
      <c r="V17" s="80"/>
      <c r="W17" s="78"/>
      <c r="X17" s="79"/>
      <c r="Y17" s="80"/>
      <c r="Z17" s="78"/>
      <c r="AA17" s="79"/>
      <c r="AB17" s="80"/>
      <c r="AC17" s="78"/>
      <c r="AD17" s="79"/>
      <c r="AE17" s="80"/>
      <c r="AF17" s="103"/>
      <c r="AG17" s="28"/>
      <c r="AH17" s="20">
        <f t="shared" si="17"/>
        <v>0</v>
      </c>
      <c r="AJ17" s="62">
        <f t="shared" si="18"/>
        <v>0</v>
      </c>
      <c r="AK17" s="63" t="str">
        <f t="shared" si="0"/>
        <v>M</v>
      </c>
      <c r="AL17" s="64">
        <f t="shared" si="1"/>
        <v>0</v>
      </c>
      <c r="AM17" s="66">
        <f>IF(AL$3="","",VLOOKUP(AL$3,Données!$A$3:$B$18,2,FALSE))</f>
        <v>17</v>
      </c>
      <c r="AN17" s="65">
        <f t="shared" si="19"/>
        <v>0</v>
      </c>
      <c r="AO17" s="64">
        <f t="shared" si="2"/>
        <v>0</v>
      </c>
      <c r="AP17" s="66">
        <f>IF(AO$3="","",VLOOKUP(AO$3,Données!$A$3:$B$18,2,FALSE))</f>
        <v>12</v>
      </c>
      <c r="AQ17" s="65">
        <f t="shared" si="20"/>
        <v>0</v>
      </c>
      <c r="AR17" s="64">
        <f t="shared" si="3"/>
        <v>0</v>
      </c>
      <c r="AS17" s="66">
        <f>IF(AR$3="","",VLOOKUP(AR$3,Données!$A$3:$B$18,2,FALSE))</f>
        <v>4</v>
      </c>
      <c r="AT17" s="65">
        <f t="shared" si="21"/>
        <v>0</v>
      </c>
      <c r="AU17" s="64">
        <f t="shared" si="4"/>
        <v>0</v>
      </c>
      <c r="AV17" s="66">
        <f>IF(AU$3="","",VLOOKUP(AU$3,Données!$A$3:$B$18,2,FALSE))</f>
        <v>8</v>
      </c>
      <c r="AW17" s="65">
        <f t="shared" si="22"/>
        <v>0</v>
      </c>
      <c r="AX17" s="64">
        <f t="shared" si="5"/>
        <v>0</v>
      </c>
      <c r="AY17" s="66">
        <f>IF(AX$3="","",VLOOKUP(AX$3,Données!$A$3:$B$18,2,FALSE))</f>
        <v>8</v>
      </c>
      <c r="AZ17" s="65">
        <f t="shared" si="23"/>
        <v>0</v>
      </c>
      <c r="BA17" s="64">
        <f t="shared" si="6"/>
        <v>0</v>
      </c>
      <c r="BB17" s="66">
        <f>IF(BA$3="","",VLOOKUP(BA$3,Données!$A$3:$B$18,2,FALSE))</f>
        <v>0</v>
      </c>
      <c r="BC17" s="65">
        <f t="shared" si="24"/>
        <v>0</v>
      </c>
      <c r="BD17" s="64">
        <f t="shared" si="7"/>
        <v>0</v>
      </c>
      <c r="BE17" s="66">
        <f>IF(BD$3="","",VLOOKUP(BD$3,Données!$A$3:$B$18,2,FALSE))</f>
        <v>0</v>
      </c>
      <c r="BF17" s="65">
        <f t="shared" si="25"/>
        <v>0</v>
      </c>
      <c r="BG17" s="64">
        <f t="shared" si="8"/>
        <v>0</v>
      </c>
      <c r="BH17" s="66">
        <f>IF(BG$3="","",VLOOKUP(BG$3,Données!$A$3:$B$18,2,FALSE))</f>
        <v>0</v>
      </c>
      <c r="BI17" s="65">
        <f t="shared" si="26"/>
        <v>0</v>
      </c>
      <c r="BJ17" s="64">
        <f t="shared" si="9"/>
        <v>0</v>
      </c>
      <c r="BK17" s="66">
        <f>IF(BJ$3="","",VLOOKUP(BJ$3,Données!$A$3:$B$18,2,FALSE))</f>
        <v>0</v>
      </c>
      <c r="BL17" s="65">
        <f t="shared" si="27"/>
        <v>0</v>
      </c>
      <c r="BM17" s="64">
        <f t="shared" si="10"/>
        <v>0</v>
      </c>
      <c r="BN17" s="66">
        <f>IF(BM$3="","",VLOOKUP(BM$3,Données!$A$3:$B$18,2,FALSE))</f>
        <v>0</v>
      </c>
      <c r="BO17" s="65">
        <f t="shared" si="28"/>
        <v>0</v>
      </c>
      <c r="BP17" s="64">
        <f t="shared" si="11"/>
        <v>0</v>
      </c>
      <c r="BQ17" s="66">
        <f>IF(BP$3="","",VLOOKUP(BP$3,Données!$A$3:$B$18,2,FALSE))</f>
        <v>1</v>
      </c>
      <c r="BR17" s="65">
        <f t="shared" si="29"/>
        <v>0</v>
      </c>
      <c r="BS17" s="64">
        <f t="shared" si="12"/>
        <v>0</v>
      </c>
      <c r="BT17" s="66">
        <f>IF(BS$3="","",VLOOKUP(BS$3,Données!$A$3:$B$18,2,FALSE))</f>
        <v>1.5</v>
      </c>
      <c r="BU17" s="65">
        <f t="shared" si="30"/>
        <v>0</v>
      </c>
      <c r="BV17" s="64">
        <f t="shared" si="13"/>
        <v>0</v>
      </c>
      <c r="BW17" s="66">
        <f>IF(BV$3="","",VLOOKUP(BV$3,Données!$A$3:$B$18,2,FALSE))</f>
        <v>2</v>
      </c>
      <c r="BX17" s="65">
        <f t="shared" si="31"/>
        <v>0</v>
      </c>
      <c r="BY17" s="64">
        <f t="shared" si="14"/>
        <v>0</v>
      </c>
      <c r="BZ17" s="66">
        <f>IF(BY$3="","",VLOOKUP(BY$3,Données!$A$3:$B$18,2,FALSE))</f>
        <v>2.5</v>
      </c>
      <c r="CA17" s="65">
        <f t="shared" si="32"/>
        <v>0</v>
      </c>
      <c r="CB17" s="64">
        <f t="shared" si="15"/>
        <v>0</v>
      </c>
      <c r="CC17" s="66">
        <f>IF(CB$3="","",VLOOKUP(CB$3,Données!$A$3:$B$18,2,FALSE))</f>
        <v>3</v>
      </c>
      <c r="CD17" s="65">
        <f t="shared" si="33"/>
        <v>0</v>
      </c>
      <c r="CE17" s="67">
        <f t="shared" si="16"/>
        <v>0</v>
      </c>
      <c r="CF17" s="45">
        <f>IF(CE$3="","",VLOOKUP(CE$3,Données!$A$3:$B$18,2,FALSE))</f>
        <v>3.5</v>
      </c>
      <c r="CG17" s="39">
        <f t="shared" si="34"/>
        <v>0</v>
      </c>
    </row>
    <row r="18" spans="1:85" ht="42" customHeight="1" x14ac:dyDescent="0.25">
      <c r="A18" s="31" t="str">
        <f>Données!D16</f>
        <v>CPL</v>
      </c>
      <c r="B18" s="136" t="str">
        <f>(Données!E16)</f>
        <v>N</v>
      </c>
      <c r="C18" s="79"/>
      <c r="D18" s="80"/>
      <c r="E18" s="78"/>
      <c r="F18" s="79"/>
      <c r="G18" s="80"/>
      <c r="H18" s="78"/>
      <c r="I18" s="79"/>
      <c r="J18" s="80"/>
      <c r="K18" s="78"/>
      <c r="L18" s="79"/>
      <c r="M18" s="80"/>
      <c r="N18" s="78"/>
      <c r="O18" s="79"/>
      <c r="P18" s="80"/>
      <c r="Q18" s="78"/>
      <c r="R18" s="79"/>
      <c r="S18" s="80"/>
      <c r="T18" s="78"/>
      <c r="U18" s="79"/>
      <c r="V18" s="80"/>
      <c r="W18" s="78"/>
      <c r="X18" s="79"/>
      <c r="Y18" s="80"/>
      <c r="Z18" s="78"/>
      <c r="AA18" s="79"/>
      <c r="AB18" s="80"/>
      <c r="AC18" s="78"/>
      <c r="AD18" s="79"/>
      <c r="AE18" s="80"/>
      <c r="AF18" s="103"/>
      <c r="AG18" s="28"/>
      <c r="AH18" s="20">
        <f t="shared" si="17"/>
        <v>0</v>
      </c>
      <c r="AJ18" s="62">
        <f t="shared" si="18"/>
        <v>0</v>
      </c>
      <c r="AK18" s="63" t="str">
        <f t="shared" si="0"/>
        <v>N</v>
      </c>
      <c r="AL18" s="64">
        <f t="shared" si="1"/>
        <v>0</v>
      </c>
      <c r="AM18" s="66">
        <f>IF(AL$3="","",VLOOKUP(AL$3,Données!$A$3:$B$18,2,FALSE))</f>
        <v>17</v>
      </c>
      <c r="AN18" s="65">
        <f t="shared" si="19"/>
        <v>0</v>
      </c>
      <c r="AO18" s="64">
        <f t="shared" si="2"/>
        <v>0</v>
      </c>
      <c r="AP18" s="66">
        <f>IF(AO$3="","",VLOOKUP(AO$3,Données!$A$3:$B$18,2,FALSE))</f>
        <v>12</v>
      </c>
      <c r="AQ18" s="65">
        <f t="shared" si="20"/>
        <v>0</v>
      </c>
      <c r="AR18" s="64">
        <f t="shared" si="3"/>
        <v>0</v>
      </c>
      <c r="AS18" s="66">
        <f>IF(AR$3="","",VLOOKUP(AR$3,Données!$A$3:$B$18,2,FALSE))</f>
        <v>4</v>
      </c>
      <c r="AT18" s="65">
        <f t="shared" si="21"/>
        <v>0</v>
      </c>
      <c r="AU18" s="64">
        <f t="shared" si="4"/>
        <v>0</v>
      </c>
      <c r="AV18" s="66">
        <f>IF(AU$3="","",VLOOKUP(AU$3,Données!$A$3:$B$18,2,FALSE))</f>
        <v>8</v>
      </c>
      <c r="AW18" s="65">
        <f t="shared" si="22"/>
        <v>0</v>
      </c>
      <c r="AX18" s="64">
        <f t="shared" si="5"/>
        <v>0</v>
      </c>
      <c r="AY18" s="66">
        <f>IF(AX$3="","",VLOOKUP(AX$3,Données!$A$3:$B$18,2,FALSE))</f>
        <v>8</v>
      </c>
      <c r="AZ18" s="65">
        <f t="shared" si="23"/>
        <v>0</v>
      </c>
      <c r="BA18" s="64">
        <f t="shared" si="6"/>
        <v>0</v>
      </c>
      <c r="BB18" s="66">
        <f>IF(BA$3="","",VLOOKUP(BA$3,Données!$A$3:$B$18,2,FALSE))</f>
        <v>0</v>
      </c>
      <c r="BC18" s="65">
        <f t="shared" si="24"/>
        <v>0</v>
      </c>
      <c r="BD18" s="64">
        <f t="shared" si="7"/>
        <v>0</v>
      </c>
      <c r="BE18" s="66">
        <f>IF(BD$3="","",VLOOKUP(BD$3,Données!$A$3:$B$18,2,FALSE))</f>
        <v>0</v>
      </c>
      <c r="BF18" s="65">
        <f t="shared" si="25"/>
        <v>0</v>
      </c>
      <c r="BG18" s="64">
        <f t="shared" si="8"/>
        <v>0</v>
      </c>
      <c r="BH18" s="66">
        <f>IF(BG$3="","",VLOOKUP(BG$3,Données!$A$3:$B$18,2,FALSE))</f>
        <v>0</v>
      </c>
      <c r="BI18" s="65">
        <f t="shared" si="26"/>
        <v>0</v>
      </c>
      <c r="BJ18" s="64">
        <f t="shared" si="9"/>
        <v>0</v>
      </c>
      <c r="BK18" s="66">
        <f>IF(BJ$3="","",VLOOKUP(BJ$3,Données!$A$3:$B$18,2,FALSE))</f>
        <v>0</v>
      </c>
      <c r="BL18" s="65">
        <f t="shared" si="27"/>
        <v>0</v>
      </c>
      <c r="BM18" s="64">
        <f t="shared" si="10"/>
        <v>0</v>
      </c>
      <c r="BN18" s="66">
        <f>IF(BM$3="","",VLOOKUP(BM$3,Données!$A$3:$B$18,2,FALSE))</f>
        <v>0</v>
      </c>
      <c r="BO18" s="65">
        <f t="shared" si="28"/>
        <v>0</v>
      </c>
      <c r="BP18" s="64">
        <f t="shared" si="11"/>
        <v>0</v>
      </c>
      <c r="BQ18" s="66">
        <f>IF(BP$3="","",VLOOKUP(BP$3,Données!$A$3:$B$18,2,FALSE))</f>
        <v>1</v>
      </c>
      <c r="BR18" s="65">
        <f t="shared" si="29"/>
        <v>0</v>
      </c>
      <c r="BS18" s="64">
        <f t="shared" si="12"/>
        <v>0</v>
      </c>
      <c r="BT18" s="66">
        <f>IF(BS$3="","",VLOOKUP(BS$3,Données!$A$3:$B$18,2,FALSE))</f>
        <v>1.5</v>
      </c>
      <c r="BU18" s="65">
        <f t="shared" si="30"/>
        <v>0</v>
      </c>
      <c r="BV18" s="64">
        <f t="shared" si="13"/>
        <v>0</v>
      </c>
      <c r="BW18" s="66">
        <f>IF(BV$3="","",VLOOKUP(BV$3,Données!$A$3:$B$18,2,FALSE))</f>
        <v>2</v>
      </c>
      <c r="BX18" s="65">
        <f t="shared" si="31"/>
        <v>0</v>
      </c>
      <c r="BY18" s="64">
        <f t="shared" si="14"/>
        <v>0</v>
      </c>
      <c r="BZ18" s="66">
        <f>IF(BY$3="","",VLOOKUP(BY$3,Données!$A$3:$B$18,2,FALSE))</f>
        <v>2.5</v>
      </c>
      <c r="CA18" s="65">
        <f t="shared" si="32"/>
        <v>0</v>
      </c>
      <c r="CB18" s="64">
        <f t="shared" si="15"/>
        <v>0</v>
      </c>
      <c r="CC18" s="66">
        <f>IF(CB$3="","",VLOOKUP(CB$3,Données!$A$3:$B$18,2,FALSE))</f>
        <v>3</v>
      </c>
      <c r="CD18" s="65">
        <f t="shared" si="33"/>
        <v>0</v>
      </c>
      <c r="CE18" s="67">
        <f t="shared" si="16"/>
        <v>0</v>
      </c>
      <c r="CF18" s="45">
        <f>IF(CE$3="","",VLOOKUP(CE$3,Données!$A$3:$B$18,2,FALSE))</f>
        <v>3.5</v>
      </c>
      <c r="CG18" s="39">
        <f t="shared" si="34"/>
        <v>0</v>
      </c>
    </row>
    <row r="19" spans="1:85" ht="42" customHeight="1" x14ac:dyDescent="0.25">
      <c r="A19" s="31" t="str">
        <f>Données!D17</f>
        <v>CPL</v>
      </c>
      <c r="B19" s="136" t="str">
        <f>(Données!E17)</f>
        <v>O</v>
      </c>
      <c r="C19" s="79"/>
      <c r="D19" s="80"/>
      <c r="E19" s="78"/>
      <c r="F19" s="79"/>
      <c r="G19" s="80"/>
      <c r="H19" s="78"/>
      <c r="I19" s="79"/>
      <c r="J19" s="80"/>
      <c r="K19" s="78"/>
      <c r="L19" s="79"/>
      <c r="M19" s="80"/>
      <c r="N19" s="78"/>
      <c r="O19" s="79"/>
      <c r="P19" s="80"/>
      <c r="Q19" s="78"/>
      <c r="R19" s="79"/>
      <c r="S19" s="80"/>
      <c r="T19" s="78"/>
      <c r="U19" s="79"/>
      <c r="V19" s="80"/>
      <c r="W19" s="78"/>
      <c r="X19" s="79"/>
      <c r="Y19" s="80"/>
      <c r="Z19" s="78"/>
      <c r="AA19" s="79"/>
      <c r="AB19" s="80"/>
      <c r="AC19" s="78"/>
      <c r="AD19" s="79"/>
      <c r="AE19" s="80"/>
      <c r="AF19" s="103"/>
      <c r="AG19" s="28"/>
      <c r="AH19" s="20">
        <f t="shared" si="17"/>
        <v>0</v>
      </c>
      <c r="AJ19" s="62">
        <f t="shared" si="18"/>
        <v>0</v>
      </c>
      <c r="AK19" s="63" t="str">
        <f t="shared" si="0"/>
        <v>O</v>
      </c>
      <c r="AL19" s="64">
        <f t="shared" si="1"/>
        <v>0</v>
      </c>
      <c r="AM19" s="66">
        <f>IF(AL$3="","",VLOOKUP(AL$3,Données!$A$3:$B$18,2,FALSE))</f>
        <v>17</v>
      </c>
      <c r="AN19" s="65">
        <f t="shared" si="19"/>
        <v>0</v>
      </c>
      <c r="AO19" s="64">
        <f t="shared" si="2"/>
        <v>0</v>
      </c>
      <c r="AP19" s="66">
        <f>IF(AO$3="","",VLOOKUP(AO$3,Données!$A$3:$B$18,2,FALSE))</f>
        <v>12</v>
      </c>
      <c r="AQ19" s="65">
        <f t="shared" si="20"/>
        <v>0</v>
      </c>
      <c r="AR19" s="64">
        <f t="shared" si="3"/>
        <v>0</v>
      </c>
      <c r="AS19" s="66">
        <f>IF(AR$3="","",VLOOKUP(AR$3,Données!$A$3:$B$18,2,FALSE))</f>
        <v>4</v>
      </c>
      <c r="AT19" s="65">
        <f t="shared" si="21"/>
        <v>0</v>
      </c>
      <c r="AU19" s="64">
        <f t="shared" si="4"/>
        <v>0</v>
      </c>
      <c r="AV19" s="66">
        <f>IF(AU$3="","",VLOOKUP(AU$3,Données!$A$3:$B$18,2,FALSE))</f>
        <v>8</v>
      </c>
      <c r="AW19" s="65">
        <f t="shared" si="22"/>
        <v>0</v>
      </c>
      <c r="AX19" s="64">
        <f t="shared" si="5"/>
        <v>0</v>
      </c>
      <c r="AY19" s="66">
        <f>IF(AX$3="","",VLOOKUP(AX$3,Données!$A$3:$B$18,2,FALSE))</f>
        <v>8</v>
      </c>
      <c r="AZ19" s="65">
        <f t="shared" si="23"/>
        <v>0</v>
      </c>
      <c r="BA19" s="64">
        <f t="shared" si="6"/>
        <v>0</v>
      </c>
      <c r="BB19" s="66">
        <f>IF(BA$3="","",VLOOKUP(BA$3,Données!$A$3:$B$18,2,FALSE))</f>
        <v>0</v>
      </c>
      <c r="BC19" s="65">
        <f t="shared" si="24"/>
        <v>0</v>
      </c>
      <c r="BD19" s="64">
        <f t="shared" si="7"/>
        <v>0</v>
      </c>
      <c r="BE19" s="66">
        <f>IF(BD$3="","",VLOOKUP(BD$3,Données!$A$3:$B$18,2,FALSE))</f>
        <v>0</v>
      </c>
      <c r="BF19" s="65">
        <f t="shared" si="25"/>
        <v>0</v>
      </c>
      <c r="BG19" s="64">
        <f t="shared" si="8"/>
        <v>0</v>
      </c>
      <c r="BH19" s="66">
        <f>IF(BG$3="","",VLOOKUP(BG$3,Données!$A$3:$B$18,2,FALSE))</f>
        <v>0</v>
      </c>
      <c r="BI19" s="65">
        <f t="shared" si="26"/>
        <v>0</v>
      </c>
      <c r="BJ19" s="64">
        <f t="shared" si="9"/>
        <v>0</v>
      </c>
      <c r="BK19" s="66">
        <f>IF(BJ$3="","",VLOOKUP(BJ$3,Données!$A$3:$B$18,2,FALSE))</f>
        <v>0</v>
      </c>
      <c r="BL19" s="65">
        <f t="shared" si="27"/>
        <v>0</v>
      </c>
      <c r="BM19" s="64">
        <f t="shared" si="10"/>
        <v>0</v>
      </c>
      <c r="BN19" s="66">
        <f>IF(BM$3="","",VLOOKUP(BM$3,Données!$A$3:$B$18,2,FALSE))</f>
        <v>0</v>
      </c>
      <c r="BO19" s="65">
        <f t="shared" si="28"/>
        <v>0</v>
      </c>
      <c r="BP19" s="64">
        <f t="shared" si="11"/>
        <v>0</v>
      </c>
      <c r="BQ19" s="66">
        <f>IF(BP$3="","",VLOOKUP(BP$3,Données!$A$3:$B$18,2,FALSE))</f>
        <v>1</v>
      </c>
      <c r="BR19" s="65">
        <f t="shared" si="29"/>
        <v>0</v>
      </c>
      <c r="BS19" s="64">
        <f t="shared" si="12"/>
        <v>0</v>
      </c>
      <c r="BT19" s="66">
        <f>IF(BS$3="","",VLOOKUP(BS$3,Données!$A$3:$B$18,2,FALSE))</f>
        <v>1.5</v>
      </c>
      <c r="BU19" s="65">
        <f t="shared" si="30"/>
        <v>0</v>
      </c>
      <c r="BV19" s="64">
        <f t="shared" si="13"/>
        <v>0</v>
      </c>
      <c r="BW19" s="66">
        <f>IF(BV$3="","",VLOOKUP(BV$3,Données!$A$3:$B$18,2,FALSE))</f>
        <v>2</v>
      </c>
      <c r="BX19" s="65">
        <f t="shared" si="31"/>
        <v>0</v>
      </c>
      <c r="BY19" s="64">
        <f t="shared" si="14"/>
        <v>0</v>
      </c>
      <c r="BZ19" s="66">
        <f>IF(BY$3="","",VLOOKUP(BY$3,Données!$A$3:$B$18,2,FALSE))</f>
        <v>2.5</v>
      </c>
      <c r="CA19" s="65">
        <f t="shared" si="32"/>
        <v>0</v>
      </c>
      <c r="CB19" s="64">
        <f t="shared" si="15"/>
        <v>0</v>
      </c>
      <c r="CC19" s="66">
        <f>IF(CB$3="","",VLOOKUP(CB$3,Données!$A$3:$B$18,2,FALSE))</f>
        <v>3</v>
      </c>
      <c r="CD19" s="65">
        <f t="shared" si="33"/>
        <v>0</v>
      </c>
      <c r="CE19" s="67">
        <f t="shared" si="16"/>
        <v>0</v>
      </c>
      <c r="CF19" s="45">
        <f>IF(CE$3="","",VLOOKUP(CE$3,Données!$A$3:$B$18,2,FALSE))</f>
        <v>3.5</v>
      </c>
      <c r="CG19" s="39">
        <f t="shared" si="34"/>
        <v>0</v>
      </c>
    </row>
    <row r="20" spans="1:85" ht="42" customHeight="1" x14ac:dyDescent="0.25">
      <c r="A20" s="31">
        <f>Données!D18</f>
        <v>0</v>
      </c>
      <c r="B20" s="136">
        <f>(Données!E18)</f>
        <v>0</v>
      </c>
      <c r="C20" s="79"/>
      <c r="D20" s="80"/>
      <c r="E20" s="78"/>
      <c r="F20" s="79"/>
      <c r="G20" s="80"/>
      <c r="H20" s="78"/>
      <c r="I20" s="79"/>
      <c r="J20" s="80"/>
      <c r="K20" s="78"/>
      <c r="L20" s="79"/>
      <c r="M20" s="80"/>
      <c r="N20" s="78"/>
      <c r="O20" s="79"/>
      <c r="P20" s="80"/>
      <c r="Q20" s="78"/>
      <c r="R20" s="79"/>
      <c r="S20" s="80"/>
      <c r="T20" s="78"/>
      <c r="U20" s="79"/>
      <c r="V20" s="80"/>
      <c r="W20" s="78"/>
      <c r="X20" s="79"/>
      <c r="Y20" s="80"/>
      <c r="Z20" s="78"/>
      <c r="AA20" s="79"/>
      <c r="AB20" s="80"/>
      <c r="AC20" s="78"/>
      <c r="AD20" s="79"/>
      <c r="AE20" s="80"/>
      <c r="AF20" s="103"/>
      <c r="AG20" s="28"/>
      <c r="AH20" s="20">
        <f t="shared" si="17"/>
        <v>0</v>
      </c>
      <c r="AJ20" s="62">
        <f t="shared" si="18"/>
        <v>0</v>
      </c>
      <c r="AK20" s="63">
        <f t="shared" si="0"/>
        <v>0</v>
      </c>
      <c r="AL20" s="64">
        <f t="shared" si="1"/>
        <v>0</v>
      </c>
      <c r="AM20" s="66">
        <f>IF(AL$3="","",VLOOKUP(AL$3,Données!$A$3:$B$18,2,FALSE))</f>
        <v>17</v>
      </c>
      <c r="AN20" s="65">
        <f t="shared" si="19"/>
        <v>0</v>
      </c>
      <c r="AO20" s="64">
        <f t="shared" si="2"/>
        <v>0</v>
      </c>
      <c r="AP20" s="66">
        <f>IF(AO$3="","",VLOOKUP(AO$3,Données!$A$3:$B$18,2,FALSE))</f>
        <v>12</v>
      </c>
      <c r="AQ20" s="65">
        <f t="shared" si="20"/>
        <v>0</v>
      </c>
      <c r="AR20" s="64">
        <f t="shared" si="3"/>
        <v>0</v>
      </c>
      <c r="AS20" s="66">
        <f>IF(AR$3="","",VLOOKUP(AR$3,Données!$A$3:$B$18,2,FALSE))</f>
        <v>4</v>
      </c>
      <c r="AT20" s="65">
        <f t="shared" si="21"/>
        <v>0</v>
      </c>
      <c r="AU20" s="64">
        <f t="shared" si="4"/>
        <v>0</v>
      </c>
      <c r="AV20" s="66">
        <f>IF(AU$3="","",VLOOKUP(AU$3,Données!$A$3:$B$18,2,FALSE))</f>
        <v>8</v>
      </c>
      <c r="AW20" s="65">
        <f t="shared" si="22"/>
        <v>0</v>
      </c>
      <c r="AX20" s="64">
        <f t="shared" si="5"/>
        <v>0</v>
      </c>
      <c r="AY20" s="66">
        <f>IF(AX$3="","",VLOOKUP(AX$3,Données!$A$3:$B$18,2,FALSE))</f>
        <v>8</v>
      </c>
      <c r="AZ20" s="65">
        <f t="shared" si="23"/>
        <v>0</v>
      </c>
      <c r="BA20" s="64">
        <f t="shared" si="6"/>
        <v>0</v>
      </c>
      <c r="BB20" s="66">
        <f>IF(BA$3="","",VLOOKUP(BA$3,Données!$A$3:$B$18,2,FALSE))</f>
        <v>0</v>
      </c>
      <c r="BC20" s="65">
        <f t="shared" si="24"/>
        <v>0</v>
      </c>
      <c r="BD20" s="64">
        <f t="shared" si="7"/>
        <v>0</v>
      </c>
      <c r="BE20" s="66">
        <f>IF(BD$3="","",VLOOKUP(BD$3,Données!$A$3:$B$18,2,FALSE))</f>
        <v>0</v>
      </c>
      <c r="BF20" s="65">
        <f t="shared" si="25"/>
        <v>0</v>
      </c>
      <c r="BG20" s="64">
        <f t="shared" si="8"/>
        <v>0</v>
      </c>
      <c r="BH20" s="66">
        <f>IF(BG$3="","",VLOOKUP(BG$3,Données!$A$3:$B$18,2,FALSE))</f>
        <v>0</v>
      </c>
      <c r="BI20" s="65">
        <f t="shared" si="26"/>
        <v>0</v>
      </c>
      <c r="BJ20" s="64">
        <f t="shared" si="9"/>
        <v>0</v>
      </c>
      <c r="BK20" s="66">
        <f>IF(BJ$3="","",VLOOKUP(BJ$3,Données!$A$3:$B$18,2,FALSE))</f>
        <v>0</v>
      </c>
      <c r="BL20" s="65">
        <f t="shared" si="27"/>
        <v>0</v>
      </c>
      <c r="BM20" s="64">
        <f t="shared" si="10"/>
        <v>0</v>
      </c>
      <c r="BN20" s="66">
        <f>IF(BM$3="","",VLOOKUP(BM$3,Données!$A$3:$B$18,2,FALSE))</f>
        <v>0</v>
      </c>
      <c r="BO20" s="65">
        <f t="shared" si="28"/>
        <v>0</v>
      </c>
      <c r="BP20" s="64">
        <f t="shared" si="11"/>
        <v>0</v>
      </c>
      <c r="BQ20" s="66">
        <f>IF(BP$3="","",VLOOKUP(BP$3,Données!$A$3:$B$18,2,FALSE))</f>
        <v>1</v>
      </c>
      <c r="BR20" s="65">
        <f t="shared" si="29"/>
        <v>0</v>
      </c>
      <c r="BS20" s="64">
        <f t="shared" si="12"/>
        <v>0</v>
      </c>
      <c r="BT20" s="66">
        <f>IF(BS$3="","",VLOOKUP(BS$3,Données!$A$3:$B$18,2,FALSE))</f>
        <v>1.5</v>
      </c>
      <c r="BU20" s="65">
        <f t="shared" si="30"/>
        <v>0</v>
      </c>
      <c r="BV20" s="64">
        <f t="shared" si="13"/>
        <v>0</v>
      </c>
      <c r="BW20" s="66">
        <f>IF(BV$3="","",VLOOKUP(BV$3,Données!$A$3:$B$18,2,FALSE))</f>
        <v>2</v>
      </c>
      <c r="BX20" s="65">
        <f t="shared" si="31"/>
        <v>0</v>
      </c>
      <c r="BY20" s="64">
        <f t="shared" si="14"/>
        <v>0</v>
      </c>
      <c r="BZ20" s="66">
        <f>IF(BY$3="","",VLOOKUP(BY$3,Données!$A$3:$B$18,2,FALSE))</f>
        <v>2.5</v>
      </c>
      <c r="CA20" s="65">
        <f t="shared" si="32"/>
        <v>0</v>
      </c>
      <c r="CB20" s="64">
        <f t="shared" si="15"/>
        <v>0</v>
      </c>
      <c r="CC20" s="66">
        <f>IF(CB$3="","",VLOOKUP(CB$3,Données!$A$3:$B$18,2,FALSE))</f>
        <v>3</v>
      </c>
      <c r="CD20" s="65">
        <f t="shared" si="33"/>
        <v>0</v>
      </c>
      <c r="CE20" s="67">
        <f t="shared" si="16"/>
        <v>0</v>
      </c>
      <c r="CF20" s="45">
        <f>IF(CE$3="","",VLOOKUP(CE$3,Données!$A$3:$B$18,2,FALSE))</f>
        <v>3.5</v>
      </c>
      <c r="CG20" s="39">
        <f t="shared" si="34"/>
        <v>0</v>
      </c>
    </row>
    <row r="21" spans="1:85" ht="42" customHeight="1" x14ac:dyDescent="0.25">
      <c r="A21" s="31">
        <f>Données!D19</f>
        <v>0</v>
      </c>
      <c r="B21" s="136">
        <f>(Données!E19)</f>
        <v>0</v>
      </c>
      <c r="C21" s="79"/>
      <c r="D21" s="80"/>
      <c r="E21" s="78"/>
      <c r="F21" s="79"/>
      <c r="G21" s="80"/>
      <c r="H21" s="78"/>
      <c r="I21" s="79"/>
      <c r="J21" s="80"/>
      <c r="K21" s="78"/>
      <c r="L21" s="79"/>
      <c r="M21" s="80"/>
      <c r="N21" s="78"/>
      <c r="O21" s="79"/>
      <c r="P21" s="80"/>
      <c r="Q21" s="78"/>
      <c r="R21" s="79"/>
      <c r="S21" s="80"/>
      <c r="T21" s="78"/>
      <c r="U21" s="79"/>
      <c r="V21" s="80"/>
      <c r="W21" s="78"/>
      <c r="X21" s="79"/>
      <c r="Y21" s="80"/>
      <c r="Z21" s="78"/>
      <c r="AA21" s="79"/>
      <c r="AB21" s="80"/>
      <c r="AC21" s="78"/>
      <c r="AD21" s="79"/>
      <c r="AE21" s="80"/>
      <c r="AF21" s="103"/>
      <c r="AG21" s="28"/>
      <c r="AH21" s="20">
        <f t="shared" si="17"/>
        <v>0</v>
      </c>
      <c r="AJ21" s="62">
        <f t="shared" si="18"/>
        <v>0</v>
      </c>
      <c r="AK21" s="63">
        <f t="shared" si="0"/>
        <v>0</v>
      </c>
      <c r="AL21" s="64">
        <f t="shared" si="1"/>
        <v>0</v>
      </c>
      <c r="AM21" s="66">
        <f>IF(AL$3="","",VLOOKUP(AL$3,Données!$A$3:$B$18,2,FALSE))</f>
        <v>17</v>
      </c>
      <c r="AN21" s="65">
        <f t="shared" si="19"/>
        <v>0</v>
      </c>
      <c r="AO21" s="64">
        <f t="shared" si="2"/>
        <v>0</v>
      </c>
      <c r="AP21" s="66">
        <f>IF(AO$3="","",VLOOKUP(AO$3,Données!$A$3:$B$18,2,FALSE))</f>
        <v>12</v>
      </c>
      <c r="AQ21" s="65">
        <f t="shared" si="20"/>
        <v>0</v>
      </c>
      <c r="AR21" s="64">
        <f t="shared" si="3"/>
        <v>0</v>
      </c>
      <c r="AS21" s="66">
        <f>IF(AR$3="","",VLOOKUP(AR$3,Données!$A$3:$B$18,2,FALSE))</f>
        <v>4</v>
      </c>
      <c r="AT21" s="65">
        <f t="shared" si="21"/>
        <v>0</v>
      </c>
      <c r="AU21" s="64">
        <f t="shared" si="4"/>
        <v>0</v>
      </c>
      <c r="AV21" s="66">
        <f>IF(AU$3="","",VLOOKUP(AU$3,Données!$A$3:$B$18,2,FALSE))</f>
        <v>8</v>
      </c>
      <c r="AW21" s="65">
        <f t="shared" si="22"/>
        <v>0</v>
      </c>
      <c r="AX21" s="64">
        <f t="shared" si="5"/>
        <v>0</v>
      </c>
      <c r="AY21" s="66">
        <f>IF(AX$3="","",VLOOKUP(AX$3,Données!$A$3:$B$18,2,FALSE))</f>
        <v>8</v>
      </c>
      <c r="AZ21" s="65">
        <f t="shared" si="23"/>
        <v>0</v>
      </c>
      <c r="BA21" s="64">
        <f t="shared" si="6"/>
        <v>0</v>
      </c>
      <c r="BB21" s="66">
        <f>IF(BA$3="","",VLOOKUP(BA$3,Données!$A$3:$B$18,2,FALSE))</f>
        <v>0</v>
      </c>
      <c r="BC21" s="65">
        <f t="shared" si="24"/>
        <v>0</v>
      </c>
      <c r="BD21" s="64">
        <f t="shared" si="7"/>
        <v>0</v>
      </c>
      <c r="BE21" s="66">
        <f>IF(BD$3="","",VLOOKUP(BD$3,Données!$A$3:$B$18,2,FALSE))</f>
        <v>0</v>
      </c>
      <c r="BF21" s="65">
        <f t="shared" si="25"/>
        <v>0</v>
      </c>
      <c r="BG21" s="64">
        <f t="shared" si="8"/>
        <v>0</v>
      </c>
      <c r="BH21" s="66">
        <f>IF(BG$3="","",VLOOKUP(BG$3,Données!$A$3:$B$18,2,FALSE))</f>
        <v>0</v>
      </c>
      <c r="BI21" s="65">
        <f t="shared" si="26"/>
        <v>0</v>
      </c>
      <c r="BJ21" s="64">
        <f t="shared" si="9"/>
        <v>0</v>
      </c>
      <c r="BK21" s="66">
        <f>IF(BJ$3="","",VLOOKUP(BJ$3,Données!$A$3:$B$18,2,FALSE))</f>
        <v>0</v>
      </c>
      <c r="BL21" s="65">
        <f t="shared" si="27"/>
        <v>0</v>
      </c>
      <c r="BM21" s="64">
        <f t="shared" si="10"/>
        <v>0</v>
      </c>
      <c r="BN21" s="66">
        <f>IF(BM$3="","",VLOOKUP(BM$3,Données!$A$3:$B$18,2,FALSE))</f>
        <v>0</v>
      </c>
      <c r="BO21" s="65">
        <f t="shared" si="28"/>
        <v>0</v>
      </c>
      <c r="BP21" s="64">
        <f t="shared" si="11"/>
        <v>0</v>
      </c>
      <c r="BQ21" s="66">
        <f>IF(BP$3="","",VLOOKUP(BP$3,Données!$A$3:$B$18,2,FALSE))</f>
        <v>1</v>
      </c>
      <c r="BR21" s="65">
        <f t="shared" si="29"/>
        <v>0</v>
      </c>
      <c r="BS21" s="64">
        <f t="shared" si="12"/>
        <v>0</v>
      </c>
      <c r="BT21" s="66">
        <f>IF(BS$3="","",VLOOKUP(BS$3,Données!$A$3:$B$18,2,FALSE))</f>
        <v>1.5</v>
      </c>
      <c r="BU21" s="65">
        <f t="shared" si="30"/>
        <v>0</v>
      </c>
      <c r="BV21" s="64">
        <f t="shared" si="13"/>
        <v>0</v>
      </c>
      <c r="BW21" s="66">
        <f>IF(BV$3="","",VLOOKUP(BV$3,Données!$A$3:$B$18,2,FALSE))</f>
        <v>2</v>
      </c>
      <c r="BX21" s="65">
        <f t="shared" si="31"/>
        <v>0</v>
      </c>
      <c r="BY21" s="64">
        <f t="shared" si="14"/>
        <v>0</v>
      </c>
      <c r="BZ21" s="66">
        <f>IF(BY$3="","",VLOOKUP(BY$3,Données!$A$3:$B$18,2,FALSE))</f>
        <v>2.5</v>
      </c>
      <c r="CA21" s="65">
        <f t="shared" si="32"/>
        <v>0</v>
      </c>
      <c r="CB21" s="64">
        <f t="shared" si="15"/>
        <v>0</v>
      </c>
      <c r="CC21" s="66">
        <f>IF(CB$3="","",VLOOKUP(CB$3,Données!$A$3:$B$18,2,FALSE))</f>
        <v>3</v>
      </c>
      <c r="CD21" s="65">
        <f t="shared" si="33"/>
        <v>0</v>
      </c>
      <c r="CE21" s="67">
        <f t="shared" si="16"/>
        <v>0</v>
      </c>
      <c r="CF21" s="45">
        <f>IF(CE$3="","",VLOOKUP(CE$3,Données!$A$3:$B$18,2,FALSE))</f>
        <v>3.5</v>
      </c>
      <c r="CG21" s="39">
        <f t="shared" si="34"/>
        <v>0</v>
      </c>
    </row>
    <row r="22" spans="1:85" ht="42" customHeight="1" thickBot="1" x14ac:dyDescent="0.3">
      <c r="A22" s="32">
        <f>Données!D20</f>
        <v>0</v>
      </c>
      <c r="B22" s="137">
        <f>(Données!E20)</f>
        <v>0</v>
      </c>
      <c r="C22" s="82"/>
      <c r="D22" s="83"/>
      <c r="E22" s="81"/>
      <c r="F22" s="82"/>
      <c r="G22" s="83"/>
      <c r="H22" s="81"/>
      <c r="I22" s="82"/>
      <c r="J22" s="83"/>
      <c r="K22" s="81"/>
      <c r="L22" s="82"/>
      <c r="M22" s="83"/>
      <c r="N22" s="81"/>
      <c r="O22" s="82"/>
      <c r="P22" s="83"/>
      <c r="Q22" s="81"/>
      <c r="R22" s="82"/>
      <c r="S22" s="83"/>
      <c r="T22" s="81"/>
      <c r="U22" s="82"/>
      <c r="V22" s="83"/>
      <c r="W22" s="81"/>
      <c r="X22" s="82"/>
      <c r="Y22" s="83"/>
      <c r="Z22" s="81"/>
      <c r="AA22" s="82"/>
      <c r="AB22" s="83"/>
      <c r="AC22" s="81"/>
      <c r="AD22" s="82"/>
      <c r="AE22" s="83"/>
      <c r="AF22" s="104"/>
      <c r="AG22" s="33"/>
      <c r="AH22" s="21">
        <f t="shared" si="17"/>
        <v>0</v>
      </c>
      <c r="AJ22" s="68">
        <f t="shared" si="18"/>
        <v>0</v>
      </c>
      <c r="AK22" s="69">
        <f t="shared" si="0"/>
        <v>0</v>
      </c>
      <c r="AL22" s="70">
        <f t="shared" si="1"/>
        <v>0</v>
      </c>
      <c r="AM22" s="71">
        <f>IF(AL$3="","",VLOOKUP(AL$3,Données!$A$3:$B$18,2,FALSE))</f>
        <v>17</v>
      </c>
      <c r="AN22" s="72">
        <f t="shared" si="19"/>
        <v>0</v>
      </c>
      <c r="AO22" s="70">
        <f t="shared" si="2"/>
        <v>0</v>
      </c>
      <c r="AP22" s="71">
        <f>IF(AO$3="","",VLOOKUP(AO$3,Données!$A$3:$B$18,2,FALSE))</f>
        <v>12</v>
      </c>
      <c r="AQ22" s="72">
        <f t="shared" si="20"/>
        <v>0</v>
      </c>
      <c r="AR22" s="70">
        <f t="shared" si="3"/>
        <v>0</v>
      </c>
      <c r="AS22" s="71">
        <f>IF(AR$3="","",VLOOKUP(AR$3,Données!$A$3:$B$18,2,FALSE))</f>
        <v>4</v>
      </c>
      <c r="AT22" s="72">
        <f t="shared" si="21"/>
        <v>0</v>
      </c>
      <c r="AU22" s="70">
        <f t="shared" si="4"/>
        <v>0</v>
      </c>
      <c r="AV22" s="71">
        <f>IF(AU$3="","",VLOOKUP(AU$3,Données!$A$3:$B$18,2,FALSE))</f>
        <v>8</v>
      </c>
      <c r="AW22" s="72">
        <f t="shared" si="22"/>
        <v>0</v>
      </c>
      <c r="AX22" s="70">
        <f t="shared" si="5"/>
        <v>0</v>
      </c>
      <c r="AY22" s="71">
        <f>IF(AX$3="","",VLOOKUP(AX$3,Données!$A$3:$B$18,2,FALSE))</f>
        <v>8</v>
      </c>
      <c r="AZ22" s="72">
        <f t="shared" si="23"/>
        <v>0</v>
      </c>
      <c r="BA22" s="70">
        <f t="shared" si="6"/>
        <v>0</v>
      </c>
      <c r="BB22" s="71">
        <f>IF(BA$3="","",VLOOKUP(BA$3,Données!$A$3:$B$18,2,FALSE))</f>
        <v>0</v>
      </c>
      <c r="BC22" s="72">
        <f t="shared" si="24"/>
        <v>0</v>
      </c>
      <c r="BD22" s="70">
        <f t="shared" si="7"/>
        <v>0</v>
      </c>
      <c r="BE22" s="71">
        <f>IF(BD$3="","",VLOOKUP(BD$3,Données!$A$3:$B$18,2,FALSE))</f>
        <v>0</v>
      </c>
      <c r="BF22" s="72">
        <f t="shared" si="25"/>
        <v>0</v>
      </c>
      <c r="BG22" s="70">
        <f t="shared" si="8"/>
        <v>0</v>
      </c>
      <c r="BH22" s="71">
        <f>IF(BG$3="","",VLOOKUP(BG$3,Données!$A$3:$B$18,2,FALSE))</f>
        <v>0</v>
      </c>
      <c r="BI22" s="72">
        <f t="shared" si="26"/>
        <v>0</v>
      </c>
      <c r="BJ22" s="70">
        <f t="shared" si="9"/>
        <v>0</v>
      </c>
      <c r="BK22" s="71">
        <f>IF(BJ$3="","",VLOOKUP(BJ$3,Données!$A$3:$B$18,2,FALSE))</f>
        <v>0</v>
      </c>
      <c r="BL22" s="72">
        <f t="shared" si="27"/>
        <v>0</v>
      </c>
      <c r="BM22" s="70">
        <f t="shared" si="10"/>
        <v>0</v>
      </c>
      <c r="BN22" s="71">
        <f>IF(BM$3="","",VLOOKUP(BM$3,Données!$A$3:$B$18,2,FALSE))</f>
        <v>0</v>
      </c>
      <c r="BO22" s="72">
        <f t="shared" si="28"/>
        <v>0</v>
      </c>
      <c r="BP22" s="70">
        <f t="shared" si="11"/>
        <v>0</v>
      </c>
      <c r="BQ22" s="71">
        <f>IF(BP$3="","",VLOOKUP(BP$3,Données!$A$3:$B$18,2,FALSE))</f>
        <v>1</v>
      </c>
      <c r="BR22" s="72">
        <f t="shared" si="29"/>
        <v>0</v>
      </c>
      <c r="BS22" s="70">
        <f t="shared" si="12"/>
        <v>0</v>
      </c>
      <c r="BT22" s="71">
        <f>IF(BS$3="","",VLOOKUP(BS$3,Données!$A$3:$B$18,2,FALSE))</f>
        <v>1.5</v>
      </c>
      <c r="BU22" s="72">
        <f t="shared" si="30"/>
        <v>0</v>
      </c>
      <c r="BV22" s="70">
        <f t="shared" si="13"/>
        <v>0</v>
      </c>
      <c r="BW22" s="71">
        <f>IF(BV$3="","",VLOOKUP(BV$3,Données!$A$3:$B$18,2,FALSE))</f>
        <v>2</v>
      </c>
      <c r="BX22" s="72">
        <f t="shared" si="31"/>
        <v>0</v>
      </c>
      <c r="BY22" s="70">
        <f t="shared" si="14"/>
        <v>0</v>
      </c>
      <c r="BZ22" s="71">
        <f>IF(BY$3="","",VLOOKUP(BY$3,Données!$A$3:$B$18,2,FALSE))</f>
        <v>2.5</v>
      </c>
      <c r="CA22" s="72">
        <f t="shared" si="32"/>
        <v>0</v>
      </c>
      <c r="CB22" s="70">
        <f t="shared" si="15"/>
        <v>0</v>
      </c>
      <c r="CC22" s="71">
        <f>IF(CB$3="","",VLOOKUP(CB$3,Données!$A$3:$B$18,2,FALSE))</f>
        <v>3</v>
      </c>
      <c r="CD22" s="72">
        <f t="shared" si="33"/>
        <v>0</v>
      </c>
      <c r="CE22" s="73">
        <f t="shared" si="16"/>
        <v>0</v>
      </c>
      <c r="CF22" s="46">
        <f>IF(CE$3="","",VLOOKUP(CE$3,Données!$A$3:$B$18,2,FALSE))</f>
        <v>3.5</v>
      </c>
      <c r="CG22" s="40">
        <f t="shared" si="34"/>
        <v>0</v>
      </c>
    </row>
    <row r="23" spans="1:85" ht="18.600000000000001" customHeight="1" thickBot="1" x14ac:dyDescent="0.3">
      <c r="A23" s="150" t="s">
        <v>46</v>
      </c>
      <c r="B23" s="151"/>
      <c r="C23" s="116"/>
      <c r="D23" s="117">
        <f>(COUNTIF(D5:D22,"Garde 24h"))+COUNTIF(D5:D22,"Garde 12h")</f>
        <v>0</v>
      </c>
      <c r="E23" s="117"/>
      <c r="F23" s="119"/>
      <c r="G23" s="117">
        <f>(COUNTIF(G5:G22,"Garde 24h"))+COUNTIF(G5:G22,"Garde 12h")</f>
        <v>0</v>
      </c>
      <c r="H23" s="118"/>
      <c r="I23" s="119"/>
      <c r="J23" s="117">
        <f t="shared" ref="J23" si="35">(COUNTIF(J5:J22,"Garde 24h"))+COUNTIF(J5:J22,"Garde 12h")</f>
        <v>0</v>
      </c>
      <c r="K23" s="118"/>
      <c r="L23" s="117"/>
      <c r="M23" s="117">
        <f t="shared" ref="M23" si="36">(COUNTIF(M5:M22,"Garde 24h"))+COUNTIF(M5:M22,"Garde 12h")</f>
        <v>0</v>
      </c>
      <c r="N23" s="117"/>
      <c r="O23" s="119"/>
      <c r="P23" s="117">
        <f t="shared" ref="P23" si="37">(COUNTIF(P5:P22,"Garde 24h"))+COUNTIF(P5:P22,"Garde 12h")</f>
        <v>0</v>
      </c>
      <c r="Q23" s="118"/>
      <c r="R23" s="117"/>
      <c r="S23" s="117">
        <f t="shared" ref="S23" si="38">(COUNTIF(S5:S22,"Garde 24h"))+COUNTIF(S5:S22,"Garde 12h")</f>
        <v>0</v>
      </c>
      <c r="T23" s="117"/>
      <c r="U23" s="119"/>
      <c r="V23" s="117">
        <f t="shared" ref="V23" si="39">(COUNTIF(V5:V22,"Garde 24h"))+COUNTIF(V5:V22,"Garde 12h")</f>
        <v>0</v>
      </c>
      <c r="W23" s="118"/>
      <c r="X23" s="117"/>
      <c r="Y23" s="117">
        <f t="shared" ref="Y23" si="40">(COUNTIF(Y5:Y22,"Garde 24h"))+COUNTIF(Y5:Y22,"Garde 12h")</f>
        <v>0</v>
      </c>
      <c r="Z23" s="117"/>
      <c r="AA23" s="119"/>
      <c r="AB23" s="117">
        <f t="shared" ref="AB23" si="41">(COUNTIF(AB5:AB22,"Garde 24h"))+COUNTIF(AB5:AB22,"Garde 12h")</f>
        <v>0</v>
      </c>
      <c r="AC23" s="118"/>
      <c r="AD23" s="117"/>
      <c r="AE23" s="117">
        <f t="shared" ref="AE23" si="42">(COUNTIF(AE5:AE22,"Garde 24h"))+COUNTIF(AE5:AE22,"Garde 12h")</f>
        <v>0</v>
      </c>
      <c r="AF23" s="118"/>
    </row>
    <row r="24" spans="1:85" ht="18.600000000000001" customHeight="1" thickBot="1" x14ac:dyDescent="0.3">
      <c r="A24" s="152" t="s">
        <v>47</v>
      </c>
      <c r="B24" s="153"/>
      <c r="C24" s="120"/>
      <c r="D24" s="121">
        <f>(COUNTIF(D5:D22,"Garde 24h"))</f>
        <v>0</v>
      </c>
      <c r="E24" s="121"/>
      <c r="F24" s="122"/>
      <c r="G24" s="121">
        <f>(COUNTIF(G5:G22,"Garde 24h"))</f>
        <v>0</v>
      </c>
      <c r="H24" s="123"/>
      <c r="I24" s="122"/>
      <c r="J24" s="121">
        <f t="shared" ref="J24" si="43">(COUNTIF(J5:J22,"Garde 24h"))</f>
        <v>0</v>
      </c>
      <c r="K24" s="123"/>
      <c r="L24" s="121"/>
      <c r="M24" s="121">
        <f t="shared" ref="M24" si="44">(COUNTIF(M5:M22,"Garde 24h"))</f>
        <v>0</v>
      </c>
      <c r="N24" s="121"/>
      <c r="O24" s="122"/>
      <c r="P24" s="121">
        <f t="shared" ref="P24" si="45">(COUNTIF(P5:P22,"Garde 24h"))</f>
        <v>0</v>
      </c>
      <c r="Q24" s="123"/>
      <c r="R24" s="121"/>
      <c r="S24" s="121">
        <f t="shared" ref="S24" si="46">(COUNTIF(S5:S22,"Garde 24h"))</f>
        <v>0</v>
      </c>
      <c r="T24" s="121"/>
      <c r="U24" s="122"/>
      <c r="V24" s="121">
        <f t="shared" ref="V24" si="47">(COUNTIF(V5:V22,"Garde 24h"))</f>
        <v>0</v>
      </c>
      <c r="W24" s="123"/>
      <c r="X24" s="121"/>
      <c r="Y24" s="121">
        <f t="shared" ref="Y24" si="48">(COUNTIF(Y5:Y22,"Garde 24h"))</f>
        <v>0</v>
      </c>
      <c r="Z24" s="121"/>
      <c r="AA24" s="122"/>
      <c r="AB24" s="121">
        <f t="shared" ref="AB24" si="49">(COUNTIF(AB5:AB22,"Garde 24h"))</f>
        <v>0</v>
      </c>
      <c r="AC24" s="123"/>
      <c r="AD24" s="121"/>
      <c r="AE24" s="121">
        <f t="shared" ref="AE24" si="50">(COUNTIF(AE5:AE22,"Garde 24h"))</f>
        <v>0</v>
      </c>
      <c r="AF24" s="123"/>
    </row>
  </sheetData>
  <sheetProtection autoFilter="0"/>
  <sortState ref="A5:AF22">
    <sortCondition ref="A5:A22" customList="LT,ADC,ADJ,SCH,SGT,CCH,CPL,SAP"/>
    <sortCondition ref="B5:B22"/>
  </sortState>
  <mergeCells count="4">
    <mergeCell ref="A23:B23"/>
    <mergeCell ref="A24:B24"/>
    <mergeCell ref="AJ1:CE1"/>
    <mergeCell ref="A1:AH1"/>
  </mergeCells>
  <conditionalFormatting sqref="E5:F22 H5:I22 K5:L22 N5:O22 Q5:R22 T5:U22 W5:X22 Z5:AA22 AC5:AD22 AF5:AF22 C5:C22">
    <cfRule type="cellIs" dxfId="57" priority="1" operator="equal">
      <formula>""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3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1" operator="equal" id="{08AEBE81-2CF3-4DFC-8247-0CF5F2DBC1B7}">
            <xm:f>Données!$A$3</xm:f>
            <x14:dxf/>
          </x14:cfRule>
          <xm:sqref>AL3:AL4 AO3:AO4 AR3:AR4 AU3:AU4 AX3:AX4 BA3:BA4 BD3:BD4 BG3:BG4 BJ3:BJ4 BM3:BM4 BP3:BP4 BS3:BS4 BV3:BV4 BY3:BY4 CB3:CB4 CE3:CE4 C5:AF22</xm:sqref>
        </x14:conditionalFormatting>
        <x14:conditionalFormatting xmlns:xm="http://schemas.microsoft.com/office/excel/2006/main">
          <x14:cfRule type="cellIs" priority="2" operator="equal" id="{CAB9E4BA-2493-4564-98FC-2E6761890470}">
            <xm:f>Données!$A$12</xm:f>
            <x14:dxf>
              <fill>
                <patternFill>
                  <bgColor rgb="FFFF0000"/>
                </patternFill>
              </fill>
            </x14:dxf>
          </x14:cfRule>
          <x14:cfRule type="cellIs" priority="3" operator="equal" id="{2E5B5659-B3ED-48CC-BBF9-A503014E60A8}">
            <xm:f>Données!$A$11</xm:f>
            <x14:dxf>
              <fill>
                <patternFill>
                  <bgColor rgb="FFFF0000"/>
                </patternFill>
              </fill>
            </x14:dxf>
          </x14:cfRule>
          <x14:cfRule type="cellIs" priority="4" operator="equal" id="{5CFC0E7F-D692-4A2F-BB5D-DB37069E9C53}">
            <xm:f>Données!$A$10</xm:f>
            <x14:dxf>
              <fill>
                <patternFill>
                  <bgColor rgb="FF00B0F0"/>
                </patternFill>
              </fill>
            </x14:dxf>
          </x14:cfRule>
          <x14:cfRule type="cellIs" priority="5" operator="equal" id="{EDD78395-38F4-48DC-8056-05FA1FDDD528}">
            <xm:f>Données!$A$9</xm:f>
            <x14:dxf>
              <fill>
                <patternFill>
                  <bgColor rgb="FFFFFF00"/>
                </patternFill>
              </fill>
            </x14:dxf>
          </x14:cfRule>
          <x14:cfRule type="cellIs" priority="6" operator="equal" id="{B44E9A5B-294F-43ED-B287-75E540F4C87A}">
            <xm:f>Données!$A$8</xm:f>
            <x14:dxf>
              <fill>
                <patternFill>
                  <bgColor rgb="FF00FF00"/>
                </patternFill>
              </fill>
            </x14:dxf>
          </x14:cfRule>
          <x14:cfRule type="cellIs" priority="7" operator="equal" id="{E6DD8305-D966-473D-8E61-55F9D393220C}">
            <xm:f>Données!$A$7</xm:f>
            <x14:dxf>
              <fill>
                <patternFill>
                  <bgColor rgb="FFFFC000"/>
                </patternFill>
              </fill>
            </x14:dxf>
          </x14:cfRule>
          <x14:cfRule type="cellIs" priority="8" operator="equal" id="{84B17ADD-8D33-44A2-A998-BF15A370CFCF}">
            <xm:f>Données!$A$6</xm:f>
            <x14:dxf>
              <fill>
                <patternFill>
                  <bgColor rgb="FFFFC000"/>
                </patternFill>
              </fill>
            </x14:dxf>
          </x14:cfRule>
          <x14:cfRule type="cellIs" priority="9" operator="equal" id="{D3D429D7-EF8E-4DF9-A61B-507752C258A0}">
            <xm:f>Données!$A$5</xm:f>
            <x14:dxf>
              <fill>
                <patternFill>
                  <bgColor rgb="FFFFC000"/>
                </patternFill>
              </fill>
            </x14:dxf>
          </x14:cfRule>
          <x14:cfRule type="cellIs" priority="10" operator="equal" id="{20C64189-44E3-4797-8047-242D0130DD7A}">
            <xm:f>Données!$A$4</xm:f>
            <x14:dxf>
              <fill>
                <patternFill>
                  <bgColor rgb="FFFF3399"/>
                </patternFill>
              </fill>
            </x14:dxf>
          </x14:cfRule>
          <xm:sqref>AL3:AL4 AO3:AO4 AR3:AR4 AU3:AU4 AX3:AX4 BA3:BA4 BD3:BD4 BG3:BG4 BJ3:BJ4 BM3:BM4 BP3:BP4 BS3:BS4 BV3:BV4 BY3:BY4 BD9 C5:AF22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Données!$A$2:$A$18</xm:f>
          </x14:formula1>
          <xm:sqref>C5:AF22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  <pageSetUpPr fitToPage="1"/>
  </sheetPr>
  <dimension ref="A1:CJ24"/>
  <sheetViews>
    <sheetView showZeros="0" topLeftCell="A2" zoomScale="89" zoomScaleNormal="89" zoomScaleSheetLayoutView="84" workbookViewId="0">
      <selection activeCell="B15" sqref="B15"/>
    </sheetView>
  </sheetViews>
  <sheetFormatPr baseColWidth="10" defaultColWidth="10.85546875" defaultRowHeight="15" x14ac:dyDescent="0.25"/>
  <cols>
    <col min="1" max="1" width="7.5703125" style="138" customWidth="1"/>
    <col min="2" max="2" width="23.28515625" style="24" bestFit="1" customWidth="1"/>
    <col min="3" max="3" width="2.7109375" style="34" customWidth="1"/>
    <col min="4" max="4" width="10.85546875" style="25"/>
    <col min="5" max="6" width="2.7109375" style="25" customWidth="1"/>
    <col min="7" max="7" width="10.85546875" style="25"/>
    <col min="8" max="9" width="2.7109375" style="25" customWidth="1"/>
    <col min="10" max="10" width="10.85546875" style="25"/>
    <col min="11" max="12" width="2.7109375" style="25" customWidth="1"/>
    <col min="13" max="13" width="10.85546875" style="25"/>
    <col min="14" max="15" width="2.7109375" style="25" customWidth="1"/>
    <col min="16" max="16" width="10.85546875" style="25"/>
    <col min="17" max="18" width="2.7109375" style="25" customWidth="1"/>
    <col min="19" max="19" width="10.85546875" style="25"/>
    <col min="20" max="21" width="2.7109375" style="25" customWidth="1"/>
    <col min="22" max="22" width="10.85546875" style="25"/>
    <col min="23" max="24" width="2.7109375" style="25" customWidth="1"/>
    <col min="25" max="25" width="10.85546875" style="25"/>
    <col min="26" max="27" width="2.7109375" style="25" customWidth="1"/>
    <col min="28" max="28" width="10.85546875" style="25"/>
    <col min="29" max="30" width="2.7109375" style="25" customWidth="1"/>
    <col min="31" max="31" width="10.85546875" style="25"/>
    <col min="32" max="33" width="2.7109375" style="25" customWidth="1"/>
    <col min="34" max="34" width="10.85546875" style="25"/>
    <col min="35" max="35" width="2.7109375" style="25" customWidth="1"/>
    <col min="36" max="36" width="3.140625" style="25" customWidth="1"/>
    <col min="37" max="37" width="13.85546875" style="35" bestFit="1" customWidth="1"/>
    <col min="38" max="38" width="13.85546875" style="22" customWidth="1"/>
    <col min="39" max="39" width="13.85546875" style="74" bestFit="1" customWidth="1"/>
    <col min="40" max="40" width="23" style="48" customWidth="1"/>
    <col min="41" max="41" width="10.85546875" style="49"/>
    <col min="42" max="43" width="3.42578125" style="50" hidden="1" customWidth="1"/>
    <col min="44" max="44" width="10.85546875" style="49"/>
    <col min="45" max="46" width="3.42578125" style="50" hidden="1" customWidth="1"/>
    <col min="47" max="47" width="10.85546875" style="49"/>
    <col min="48" max="49" width="3.42578125" style="50" hidden="1" customWidth="1"/>
    <col min="50" max="50" width="10.85546875" style="49"/>
    <col min="51" max="52" width="3.42578125" style="50" hidden="1" customWidth="1"/>
    <col min="53" max="53" width="10.85546875" style="49"/>
    <col min="54" max="55" width="3.42578125" style="50" hidden="1" customWidth="1"/>
    <col min="56" max="56" width="10.85546875" style="49"/>
    <col min="57" max="58" width="3.42578125" style="50" hidden="1" customWidth="1"/>
    <col min="59" max="59" width="10.85546875" style="49"/>
    <col min="60" max="61" width="3.42578125" style="50" hidden="1" customWidth="1"/>
    <col min="62" max="62" width="10.85546875" style="49"/>
    <col min="63" max="64" width="3.42578125" style="50" hidden="1" customWidth="1"/>
    <col min="65" max="65" width="10.85546875" style="49"/>
    <col min="66" max="67" width="3.42578125" style="50" hidden="1" customWidth="1"/>
    <col min="68" max="68" width="10.85546875" style="49"/>
    <col min="69" max="70" width="3.42578125" style="50" hidden="1" customWidth="1"/>
    <col min="71" max="71" width="10.85546875" style="49"/>
    <col min="72" max="73" width="3.42578125" style="50" hidden="1" customWidth="1"/>
    <col min="74" max="74" width="10.85546875" style="49"/>
    <col min="75" max="76" width="3.42578125" style="50" hidden="1" customWidth="1"/>
    <col min="77" max="77" width="10.85546875" style="49"/>
    <col min="78" max="79" width="3.42578125" style="50" hidden="1" customWidth="1"/>
    <col min="80" max="80" width="10.85546875" style="49"/>
    <col min="81" max="82" width="3.42578125" style="50" hidden="1" customWidth="1"/>
    <col min="83" max="83" width="10.85546875" style="49"/>
    <col min="84" max="85" width="3.5703125" style="50" hidden="1" customWidth="1"/>
    <col min="86" max="86" width="10.85546875" style="49"/>
    <col min="87" max="88" width="3.42578125" style="34" hidden="1" customWidth="1"/>
    <col min="89" max="16384" width="10.85546875" style="25"/>
  </cols>
  <sheetData>
    <row r="1" spans="1:88" ht="36.950000000000003" customHeight="1" thickBot="1" x14ac:dyDescent="0.3">
      <c r="A1" s="154" t="str">
        <f>CONCATENATE(Données!M4," ",Données!I3)</f>
        <v>Mars 2018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6"/>
      <c r="AL1" s="133"/>
      <c r="AM1" s="157" t="str">
        <f>A1</f>
        <v>Mars 2018</v>
      </c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  <c r="AY1" s="158"/>
      <c r="AZ1" s="158"/>
      <c r="BA1" s="158"/>
      <c r="BB1" s="158"/>
      <c r="BC1" s="158"/>
      <c r="BD1" s="158"/>
      <c r="BE1" s="158"/>
      <c r="BF1" s="158"/>
      <c r="BG1" s="158"/>
      <c r="BH1" s="158"/>
      <c r="BI1" s="158"/>
      <c r="BJ1" s="158"/>
      <c r="BK1" s="158"/>
      <c r="BL1" s="158"/>
      <c r="BM1" s="158"/>
      <c r="BN1" s="158"/>
      <c r="BO1" s="158"/>
      <c r="BP1" s="158"/>
      <c r="BQ1" s="158"/>
      <c r="BR1" s="158"/>
      <c r="BS1" s="158"/>
      <c r="BT1" s="158"/>
      <c r="BU1" s="158"/>
      <c r="BV1" s="158"/>
      <c r="BW1" s="158"/>
      <c r="BX1" s="158"/>
      <c r="BY1" s="158"/>
      <c r="BZ1" s="158"/>
      <c r="CA1" s="158"/>
      <c r="CB1" s="158"/>
      <c r="CC1" s="158"/>
      <c r="CD1" s="158"/>
      <c r="CE1" s="158"/>
      <c r="CF1" s="158"/>
      <c r="CG1" s="158"/>
      <c r="CH1" s="159"/>
      <c r="CI1" s="36"/>
      <c r="CJ1" s="37"/>
    </row>
    <row r="2" spans="1:88" ht="14.1" customHeight="1" thickBot="1" x14ac:dyDescent="0.3">
      <c r="B2" s="26"/>
      <c r="C2" s="27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8"/>
      <c r="AK2" s="29"/>
      <c r="AM2" s="47"/>
    </row>
    <row r="3" spans="1:88" s="90" customFormat="1" ht="42" customHeight="1" thickBot="1" x14ac:dyDescent="0.3">
      <c r="A3" s="144" t="s">
        <v>79</v>
      </c>
      <c r="B3" s="143" t="s">
        <v>80</v>
      </c>
      <c r="C3" s="84"/>
      <c r="D3" s="41" t="str">
        <f>IF(MONTH(Données!N4)=3,CONCATENATE(Données!N3," ",DAY(Données!N4)),"")</f>
        <v>VEN 2</v>
      </c>
      <c r="E3" s="85"/>
      <c r="F3" s="85"/>
      <c r="G3" s="41" t="str">
        <f>IF(MONTH(Données!Q4)=3,CONCATENATE(Données!Q3," ",DAY(Données!Q4)),"")</f>
        <v>LUN 5</v>
      </c>
      <c r="H3" s="85"/>
      <c r="I3" s="85"/>
      <c r="J3" s="41" t="str">
        <f>IF(MONTH(Données!T4)=3,CONCATENATE(Données!T3," ",DAY(Données!T4)),"")</f>
        <v>JEU 8</v>
      </c>
      <c r="K3" s="85"/>
      <c r="L3" s="85"/>
      <c r="M3" s="41" t="str">
        <f>IF(MONTH(Données!W4)=3,CONCATENATE(Données!W3," ",DAY(Données!W4)),"")</f>
        <v>DIM 11</v>
      </c>
      <c r="N3" s="85"/>
      <c r="O3" s="85"/>
      <c r="P3" s="41" t="str">
        <f>IF(MONTH(Données!Z4)=3,CONCATENATE(Données!Z3," ",DAY(Données!Z4)),"")</f>
        <v>MER 14</v>
      </c>
      <c r="Q3" s="85"/>
      <c r="R3" s="85"/>
      <c r="S3" s="41" t="str">
        <f>IF(MONTH(Données!AC4)=3,CONCATENATE(Données!AC3," ",DAY(Données!AC4)),"")</f>
        <v>SAM 17</v>
      </c>
      <c r="T3" s="85"/>
      <c r="U3" s="85"/>
      <c r="V3" s="41" t="str">
        <f>IF(MONTH(Données!AF4)=3,CONCATENATE(Données!AF3," ",DAY(Données!AF4)),"")</f>
        <v>MAR 20</v>
      </c>
      <c r="W3" s="85"/>
      <c r="X3" s="85"/>
      <c r="Y3" s="41" t="str">
        <f>IF(MONTH(Données!AI4)=3,CONCATENATE(Données!AI3," ",DAY(Données!AI4)),"")</f>
        <v>VEN 23</v>
      </c>
      <c r="Z3" s="85"/>
      <c r="AA3" s="85"/>
      <c r="AB3" s="41" t="str">
        <f>IF(MONTH(Données!AL4)=3,CONCATENATE(Données!AL3," ",DAY(Données!AL4)),"")</f>
        <v>LUN 26</v>
      </c>
      <c r="AC3" s="85"/>
      <c r="AD3" s="85"/>
      <c r="AE3" s="41" t="str">
        <f>IF(MONTH(Données!AO4)=3,CONCATENATE(Données!AO3," ",DAY(Données!AO4)),"")</f>
        <v>JEU 29</v>
      </c>
      <c r="AF3" s="85"/>
      <c r="AG3" s="85"/>
      <c r="AH3" s="41" t="str">
        <f>IF(MONTH(Données!AR4)=3,CONCATENATE(Données!AR3," ",DAY(Données!AR4)),"")</f>
        <v/>
      </c>
      <c r="AI3" s="41"/>
      <c r="AJ3" s="86"/>
      <c r="AK3" s="87" t="s">
        <v>13</v>
      </c>
      <c r="AL3" s="88"/>
      <c r="AM3" s="89" t="s">
        <v>13</v>
      </c>
      <c r="AN3" s="51" t="s">
        <v>11</v>
      </c>
      <c r="AO3" s="52" t="str">
        <f>IF(Données!$A3="","",Données!A3)</f>
        <v>Garde 24h</v>
      </c>
      <c r="AP3" s="53" t="s">
        <v>14</v>
      </c>
      <c r="AQ3" s="54" t="s">
        <v>15</v>
      </c>
      <c r="AR3" s="52" t="str">
        <f>IF(Données!$A4="","",Données!A4)</f>
        <v>Garde 12h</v>
      </c>
      <c r="AS3" s="53" t="s">
        <v>14</v>
      </c>
      <c r="AT3" s="54" t="s">
        <v>15</v>
      </c>
      <c r="AU3" s="52" t="str">
        <f>IF(Données!$A5="","",Données!A5)</f>
        <v>FMA 4h</v>
      </c>
      <c r="AV3" s="53" t="s">
        <v>14</v>
      </c>
      <c r="AW3" s="54" t="s">
        <v>15</v>
      </c>
      <c r="AX3" s="52" t="str">
        <f>IF(Données!$A6="","",Données!A6)</f>
        <v>FMA 8h</v>
      </c>
      <c r="AY3" s="53" t="s">
        <v>14</v>
      </c>
      <c r="AZ3" s="54" t="s">
        <v>15</v>
      </c>
      <c r="BA3" s="52" t="str">
        <f>IF(Données!$A7="","",Données!A7)</f>
        <v>Stage</v>
      </c>
      <c r="BB3" s="53" t="s">
        <v>14</v>
      </c>
      <c r="BC3" s="54" t="s">
        <v>15</v>
      </c>
      <c r="BD3" s="52" t="str">
        <f>IF(Données!$A8="","",Données!A8)</f>
        <v>Repos</v>
      </c>
      <c r="BE3" s="53" t="s">
        <v>14</v>
      </c>
      <c r="BF3" s="54" t="s">
        <v>15</v>
      </c>
      <c r="BG3" s="52" t="str">
        <f>IF(Données!$A9="","",Données!A9)</f>
        <v>Congé</v>
      </c>
      <c r="BH3" s="53" t="s">
        <v>14</v>
      </c>
      <c r="BI3" s="54" t="s">
        <v>15</v>
      </c>
      <c r="BJ3" s="52" t="str">
        <f>IF(Données!$A10="","",Données!A10)</f>
        <v>Congé ex.</v>
      </c>
      <c r="BK3" s="53" t="s">
        <v>14</v>
      </c>
      <c r="BL3" s="54" t="s">
        <v>15</v>
      </c>
      <c r="BM3" s="52" t="str">
        <f>IF(Données!$A11="","",Données!A11)</f>
        <v>AT</v>
      </c>
      <c r="BN3" s="53" t="s">
        <v>14</v>
      </c>
      <c r="BO3" s="54" t="s">
        <v>15</v>
      </c>
      <c r="BP3" s="52" t="str">
        <f>IF(Données!$A12="","",Données!A12)</f>
        <v>Maladie</v>
      </c>
      <c r="BQ3" s="53" t="s">
        <v>14</v>
      </c>
      <c r="BR3" s="54" t="s">
        <v>15</v>
      </c>
      <c r="BS3" s="52" t="str">
        <f>IF(Données!$A13="","",Données!A13)</f>
        <v>Heure sup 1h</v>
      </c>
      <c r="BT3" s="53" t="s">
        <v>14</v>
      </c>
      <c r="BU3" s="54" t="s">
        <v>15</v>
      </c>
      <c r="BV3" s="52" t="str">
        <f>IF(Données!$A14="","",Données!A14)</f>
        <v>Heure sup 1h30</v>
      </c>
      <c r="BW3" s="53" t="s">
        <v>14</v>
      </c>
      <c r="BX3" s="54" t="s">
        <v>15</v>
      </c>
      <c r="BY3" s="52" t="str">
        <f>IF(Données!$A15="","",Données!A15)</f>
        <v>Heure sup 2h</v>
      </c>
      <c r="BZ3" s="53" t="s">
        <v>14</v>
      </c>
      <c r="CA3" s="54" t="s">
        <v>15</v>
      </c>
      <c r="CB3" s="52" t="str">
        <f>IF(Données!$A16="","",Données!A16)</f>
        <v>Heure sup 2h30</v>
      </c>
      <c r="CC3" s="53" t="s">
        <v>14</v>
      </c>
      <c r="CD3" s="54" t="s">
        <v>15</v>
      </c>
      <c r="CE3" s="52" t="str">
        <f>IF(Données!$A17="","",Données!A17)</f>
        <v>Heure sup 3h</v>
      </c>
      <c r="CF3" s="53" t="s">
        <v>14</v>
      </c>
      <c r="CG3" s="54" t="s">
        <v>15</v>
      </c>
      <c r="CH3" s="55" t="str">
        <f>IF(Données!$A18="","",Données!A18)</f>
        <v>Heure sup 3h30</v>
      </c>
      <c r="CI3" s="43" t="s">
        <v>14</v>
      </c>
      <c r="CJ3" s="42" t="s">
        <v>15</v>
      </c>
    </row>
    <row r="4" spans="1:88" s="90" customFormat="1" ht="12" customHeight="1" thickBot="1" x14ac:dyDescent="0.3">
      <c r="A4" s="139" t="s">
        <v>78</v>
      </c>
      <c r="B4" s="134" t="s">
        <v>48</v>
      </c>
      <c r="C4" s="84" t="s">
        <v>49</v>
      </c>
      <c r="D4" s="41" t="s">
        <v>50</v>
      </c>
      <c r="E4" s="85" t="s">
        <v>51</v>
      </c>
      <c r="F4" s="85" t="s">
        <v>52</v>
      </c>
      <c r="G4" s="41" t="s">
        <v>53</v>
      </c>
      <c r="H4" s="85" t="s">
        <v>54</v>
      </c>
      <c r="I4" s="85" t="s">
        <v>55</v>
      </c>
      <c r="J4" s="41" t="s">
        <v>56</v>
      </c>
      <c r="K4" s="85" t="s">
        <v>57</v>
      </c>
      <c r="L4" s="85" t="s">
        <v>58</v>
      </c>
      <c r="M4" s="41" t="s">
        <v>60</v>
      </c>
      <c r="N4" s="85" t="s">
        <v>59</v>
      </c>
      <c r="O4" s="85" t="s">
        <v>61</v>
      </c>
      <c r="P4" s="41" t="s">
        <v>62</v>
      </c>
      <c r="Q4" s="85" t="s">
        <v>63</v>
      </c>
      <c r="R4" s="85" t="s">
        <v>58</v>
      </c>
      <c r="S4" s="41" t="s">
        <v>64</v>
      </c>
      <c r="T4" s="85" t="s">
        <v>65</v>
      </c>
      <c r="U4" s="85" t="s">
        <v>66</v>
      </c>
      <c r="V4" s="41" t="s">
        <v>67</v>
      </c>
      <c r="W4" s="85" t="s">
        <v>68</v>
      </c>
      <c r="X4" s="85" t="s">
        <v>69</v>
      </c>
      <c r="Y4" s="41" t="s">
        <v>70</v>
      </c>
      <c r="Z4" s="85" t="s">
        <v>71</v>
      </c>
      <c r="AA4" s="85" t="s">
        <v>72</v>
      </c>
      <c r="AB4" s="41" t="s">
        <v>73</v>
      </c>
      <c r="AC4" s="85" t="s">
        <v>74</v>
      </c>
      <c r="AD4" s="85" t="s">
        <v>75</v>
      </c>
      <c r="AE4" s="41" t="s">
        <v>76</v>
      </c>
      <c r="AF4" s="85" t="s">
        <v>77</v>
      </c>
      <c r="AG4" s="85" t="s">
        <v>81</v>
      </c>
      <c r="AH4" s="41" t="s">
        <v>82</v>
      </c>
      <c r="AI4" s="41" t="s">
        <v>83</v>
      </c>
      <c r="AJ4" s="86"/>
      <c r="AK4" s="124"/>
      <c r="AL4" s="88"/>
      <c r="AM4" s="125"/>
      <c r="AN4" s="126"/>
      <c r="AO4" s="127"/>
      <c r="AP4" s="128"/>
      <c r="AQ4" s="129"/>
      <c r="AR4" s="127"/>
      <c r="AS4" s="128"/>
      <c r="AT4" s="129"/>
      <c r="AU4" s="127"/>
      <c r="AV4" s="128"/>
      <c r="AW4" s="129"/>
      <c r="AX4" s="127"/>
      <c r="AY4" s="128"/>
      <c r="AZ4" s="129"/>
      <c r="BA4" s="127"/>
      <c r="BB4" s="128"/>
      <c r="BC4" s="129"/>
      <c r="BD4" s="127"/>
      <c r="BE4" s="128"/>
      <c r="BF4" s="129"/>
      <c r="BG4" s="127"/>
      <c r="BH4" s="128"/>
      <c r="BI4" s="129"/>
      <c r="BJ4" s="127"/>
      <c r="BK4" s="128"/>
      <c r="BL4" s="129"/>
      <c r="BM4" s="127"/>
      <c r="BN4" s="128"/>
      <c r="BO4" s="129"/>
      <c r="BP4" s="127"/>
      <c r="BQ4" s="128"/>
      <c r="BR4" s="129"/>
      <c r="BS4" s="127"/>
      <c r="BT4" s="128"/>
      <c r="BU4" s="129"/>
      <c r="BV4" s="127"/>
      <c r="BW4" s="128"/>
      <c r="BX4" s="129"/>
      <c r="BY4" s="127"/>
      <c r="BZ4" s="128"/>
      <c r="CA4" s="129"/>
      <c r="CB4" s="127"/>
      <c r="CC4" s="128"/>
      <c r="CD4" s="129"/>
      <c r="CE4" s="127"/>
      <c r="CF4" s="128"/>
      <c r="CG4" s="129"/>
      <c r="CH4" s="130"/>
      <c r="CI4" s="131"/>
      <c r="CJ4" s="132"/>
    </row>
    <row r="5" spans="1:88" ht="42" customHeight="1" x14ac:dyDescent="0.25">
      <c r="A5" s="140" t="str">
        <f>Données!D3</f>
        <v>ADC</v>
      </c>
      <c r="B5" s="135" t="str">
        <f>(Données!E3)</f>
        <v>A</v>
      </c>
      <c r="C5" s="76"/>
      <c r="D5" s="77"/>
      <c r="E5" s="75"/>
      <c r="F5" s="76"/>
      <c r="G5" s="77"/>
      <c r="H5" s="75"/>
      <c r="I5" s="76"/>
      <c r="J5" s="77"/>
      <c r="K5" s="75"/>
      <c r="L5" s="76"/>
      <c r="M5" s="77"/>
      <c r="N5" s="75"/>
      <c r="O5" s="76"/>
      <c r="P5" s="77"/>
      <c r="Q5" s="75"/>
      <c r="R5" s="76"/>
      <c r="S5" s="77"/>
      <c r="T5" s="75"/>
      <c r="U5" s="76"/>
      <c r="V5" s="77"/>
      <c r="W5" s="75"/>
      <c r="X5" s="76"/>
      <c r="Y5" s="77"/>
      <c r="Z5" s="75"/>
      <c r="AA5" s="76"/>
      <c r="AB5" s="77"/>
      <c r="AC5" s="75"/>
      <c r="AD5" s="76"/>
      <c r="AE5" s="77"/>
      <c r="AF5" s="75"/>
      <c r="AG5" s="76"/>
      <c r="AH5" s="77"/>
      <c r="AI5" s="102"/>
      <c r="AJ5" s="28"/>
      <c r="AK5" s="19">
        <f>AM5</f>
        <v>0</v>
      </c>
      <c r="AM5" s="56">
        <f>SUM(AQ5,AT5,AW5,AZ5,BC5,BF5,BI5,BL5,BO5,BR5,BU5,BX5,CA5,CD5,CG5,CJ5)</f>
        <v>0</v>
      </c>
      <c r="AN5" s="57" t="str">
        <f t="shared" ref="AN5:AN22" si="0">B5</f>
        <v>A</v>
      </c>
      <c r="AO5" s="58">
        <f t="shared" ref="AO5:AO22" si="1">IF(AO$3="","",COUNTIF($C5:$AI5,AO$3))</f>
        <v>0</v>
      </c>
      <c r="AP5" s="59">
        <f>IF(AO$3="","",VLOOKUP(AO$3,Données!$A$3:$B$18,2,FALSE))</f>
        <v>17</v>
      </c>
      <c r="AQ5" s="60">
        <f>PRODUCT(AO5,AP5)</f>
        <v>0</v>
      </c>
      <c r="AR5" s="58">
        <f t="shared" ref="AR5:AR22" si="2">IF(AR$3="","",COUNTIF($C5:$AI5,AR$3))</f>
        <v>0</v>
      </c>
      <c r="AS5" s="59">
        <f>IF(AR$3="","",VLOOKUP(AR$3,Données!$A$3:$B$18,2,FALSE))</f>
        <v>12</v>
      </c>
      <c r="AT5" s="60">
        <f>PRODUCT(AR5,AS5)</f>
        <v>0</v>
      </c>
      <c r="AU5" s="58">
        <f t="shared" ref="AU5:AU22" si="3">IF(AU$3="","",COUNTIF($C5:$AI5,AU$3))</f>
        <v>0</v>
      </c>
      <c r="AV5" s="59">
        <f>IF(AU$3="","",VLOOKUP(AU$3,Données!$A$3:$B$18,2,FALSE))</f>
        <v>4</v>
      </c>
      <c r="AW5" s="60">
        <f>PRODUCT(AU5,AV5)</f>
        <v>0</v>
      </c>
      <c r="AX5" s="58">
        <f t="shared" ref="AX5:AX22" si="4">IF(AX$3="","",COUNTIF($C5:$AI5,AX$3))</f>
        <v>0</v>
      </c>
      <c r="AY5" s="59">
        <f>IF(AX$3="","",VLOOKUP(AX$3,Données!$A$3:$B$18,2,FALSE))</f>
        <v>8</v>
      </c>
      <c r="AZ5" s="60">
        <f>PRODUCT(AX5,AY5)</f>
        <v>0</v>
      </c>
      <c r="BA5" s="58">
        <f t="shared" ref="BA5:BA22" si="5">IF(BA$3="","",COUNTIF($C5:$AI5,BA$3))</f>
        <v>0</v>
      </c>
      <c r="BB5" s="59">
        <f>IF(BA$3="","",VLOOKUP(BA$3,Données!$A$3:$B$18,2,FALSE))</f>
        <v>8</v>
      </c>
      <c r="BC5" s="60">
        <f>PRODUCT(BA5,BB5)</f>
        <v>0</v>
      </c>
      <c r="BD5" s="58">
        <f t="shared" ref="BD5:BD22" si="6">IF(BD$3="","",COUNTIF($C5:$AI5,BD$3))</f>
        <v>0</v>
      </c>
      <c r="BE5" s="59">
        <f>IF(BD$3="","",VLOOKUP(BD$3,Données!$A$3:$B$18,2,FALSE))</f>
        <v>0</v>
      </c>
      <c r="BF5" s="60">
        <f>PRODUCT(BD5,BE5)</f>
        <v>0</v>
      </c>
      <c r="BG5" s="58">
        <f t="shared" ref="BG5:BG22" si="7">IF(BG$3="","",COUNTIF($C5:$AI5,BG$3))</f>
        <v>0</v>
      </c>
      <c r="BH5" s="59">
        <f>IF(BG$3="","",VLOOKUP(BG$3,Données!$A$3:$B$18,2,FALSE))</f>
        <v>0</v>
      </c>
      <c r="BI5" s="60">
        <f>PRODUCT(BG5,BH5)</f>
        <v>0</v>
      </c>
      <c r="BJ5" s="58">
        <f t="shared" ref="BJ5:BJ22" si="8">IF(BJ$3="","",COUNTIF($C5:$AI5,BJ$3))</f>
        <v>0</v>
      </c>
      <c r="BK5" s="59">
        <f>IF(BJ$3="","",VLOOKUP(BJ$3,Données!$A$3:$B$18,2,FALSE))</f>
        <v>0</v>
      </c>
      <c r="BL5" s="60">
        <f>PRODUCT(BJ5,BK5)</f>
        <v>0</v>
      </c>
      <c r="BM5" s="58">
        <f t="shared" ref="BM5:BM22" si="9">IF(BM$3="","",COUNTIF($C5:$AI5,BM$3))</f>
        <v>0</v>
      </c>
      <c r="BN5" s="59">
        <f>IF(BM$3="","",VLOOKUP(BM$3,Données!$A$3:$B$18,2,FALSE))</f>
        <v>0</v>
      </c>
      <c r="BO5" s="60">
        <f>PRODUCT(BM5,BN5)</f>
        <v>0</v>
      </c>
      <c r="BP5" s="58">
        <f t="shared" ref="BP5:BP22" si="10">IF(BP$3="","",COUNTIF($C5:$AI5,BP$3))</f>
        <v>0</v>
      </c>
      <c r="BQ5" s="59">
        <f>IF(BP$3="","",VLOOKUP(BP$3,Données!$A$3:$B$18,2,FALSE))</f>
        <v>0</v>
      </c>
      <c r="BR5" s="60">
        <f>PRODUCT(BP5,BQ5)</f>
        <v>0</v>
      </c>
      <c r="BS5" s="58">
        <f t="shared" ref="BS5:BS22" si="11">IF(BS$3="","",COUNTIF($C5:$AI5,BS$3))</f>
        <v>0</v>
      </c>
      <c r="BT5" s="59">
        <f>IF(BS$3="","",VLOOKUP(BS$3,Données!$A$3:$B$18,2,FALSE))</f>
        <v>1</v>
      </c>
      <c r="BU5" s="60">
        <f>PRODUCT(BS5,BT5)</f>
        <v>0</v>
      </c>
      <c r="BV5" s="58">
        <f t="shared" ref="BV5:BV22" si="12">IF(BV$3="","",COUNTIF($C5:$AI5,BV$3))</f>
        <v>0</v>
      </c>
      <c r="BW5" s="59">
        <f>IF(BV$3="","",VLOOKUP(BV$3,Données!$A$3:$B$18,2,FALSE))</f>
        <v>1.5</v>
      </c>
      <c r="BX5" s="60">
        <f>PRODUCT(BV5,BW5)</f>
        <v>0</v>
      </c>
      <c r="BY5" s="58">
        <f t="shared" ref="BY5:BY22" si="13">IF(BY$3="","",COUNTIF($C5:$AI5,BY$3))</f>
        <v>0</v>
      </c>
      <c r="BZ5" s="59">
        <f>IF(BY$3="","",VLOOKUP(BY$3,Données!$A$3:$B$18,2,FALSE))</f>
        <v>2</v>
      </c>
      <c r="CA5" s="60">
        <f>PRODUCT(BY5,BZ5)</f>
        <v>0</v>
      </c>
      <c r="CB5" s="58">
        <f t="shared" ref="CB5:CB22" si="14">IF(CB$3="","",COUNTIF($C5:$AI5,CB$3))</f>
        <v>0</v>
      </c>
      <c r="CC5" s="59">
        <f>IF(CB$3="","",VLOOKUP(CB$3,Données!$A$3:$B$18,2,FALSE))</f>
        <v>2.5</v>
      </c>
      <c r="CD5" s="60">
        <f>PRODUCT(CB5,CC5)</f>
        <v>0</v>
      </c>
      <c r="CE5" s="58">
        <f t="shared" ref="CE5:CE22" si="15">IF(CE$3="","",COUNTIF($C5:$AI5,CE$3))</f>
        <v>0</v>
      </c>
      <c r="CF5" s="59">
        <f>IF(CE$3="","",VLOOKUP(CE$3,Données!$A$3:$B$18,2,FALSE))</f>
        <v>3</v>
      </c>
      <c r="CG5" s="60">
        <f>PRODUCT(CE5,CF5)</f>
        <v>0</v>
      </c>
      <c r="CH5" s="61">
        <f t="shared" ref="CH5:CH22" si="16">IF(CH$3="","",COUNTIF($C5:$AI5,CH$3))</f>
        <v>0</v>
      </c>
      <c r="CI5" s="44">
        <f>IF(CH$3="","",VLOOKUP(CH$3,Données!$A$3:$B$18,2,FALSE))</f>
        <v>3.5</v>
      </c>
      <c r="CJ5" s="38">
        <f>PRODUCT(CH5,CI5)</f>
        <v>0</v>
      </c>
    </row>
    <row r="6" spans="1:88" ht="42" customHeight="1" x14ac:dyDescent="0.25">
      <c r="A6" s="141" t="str">
        <f>Données!D4</f>
        <v>ADJ</v>
      </c>
      <c r="B6" s="136" t="str">
        <f>(Données!E4)</f>
        <v>B</v>
      </c>
      <c r="C6" s="79"/>
      <c r="D6" s="80"/>
      <c r="E6" s="78"/>
      <c r="F6" s="79"/>
      <c r="G6" s="80"/>
      <c r="H6" s="78"/>
      <c r="I6" s="79"/>
      <c r="J6" s="80"/>
      <c r="K6" s="78"/>
      <c r="L6" s="79"/>
      <c r="M6" s="80"/>
      <c r="N6" s="78"/>
      <c r="O6" s="79"/>
      <c r="P6" s="80"/>
      <c r="Q6" s="78"/>
      <c r="R6" s="79"/>
      <c r="S6" s="80"/>
      <c r="T6" s="78"/>
      <c r="U6" s="79"/>
      <c r="V6" s="80"/>
      <c r="W6" s="78"/>
      <c r="X6" s="79"/>
      <c r="Y6" s="80"/>
      <c r="Z6" s="78"/>
      <c r="AA6" s="79"/>
      <c r="AB6" s="80"/>
      <c r="AC6" s="78"/>
      <c r="AD6" s="79"/>
      <c r="AE6" s="80"/>
      <c r="AF6" s="78"/>
      <c r="AG6" s="79"/>
      <c r="AH6" s="80"/>
      <c r="AI6" s="103"/>
      <c r="AJ6" s="28"/>
      <c r="AK6" s="20">
        <f t="shared" ref="AK6:AK22" si="17">AM6</f>
        <v>0</v>
      </c>
      <c r="AM6" s="62">
        <f t="shared" ref="AM6:AM22" si="18">SUM(AQ6,AT6,AW6,AZ6,BC6,BF6,BI6,BL6,BO6,BR6,BU6,BX6,CA6,CD6,CG6,CJ6)</f>
        <v>0</v>
      </c>
      <c r="AN6" s="63" t="str">
        <f t="shared" si="0"/>
        <v>B</v>
      </c>
      <c r="AO6" s="64">
        <f t="shared" si="1"/>
        <v>0</v>
      </c>
      <c r="AP6" s="59">
        <f>IF(AO$3="","",VLOOKUP(AO$3,Données!$A$3:$B$18,2,FALSE))</f>
        <v>17</v>
      </c>
      <c r="AQ6" s="65">
        <f t="shared" ref="AQ6:AQ22" si="19">PRODUCT(AO6,AP6)</f>
        <v>0</v>
      </c>
      <c r="AR6" s="64">
        <f t="shared" si="2"/>
        <v>0</v>
      </c>
      <c r="AS6" s="66">
        <f>IF(AR$3="","",VLOOKUP(AR$3,Données!$A$3:$B$18,2,FALSE))</f>
        <v>12</v>
      </c>
      <c r="AT6" s="65">
        <f t="shared" ref="AT6:AT22" si="20">PRODUCT(AR6,AS6)</f>
        <v>0</v>
      </c>
      <c r="AU6" s="64">
        <f t="shared" si="3"/>
        <v>0</v>
      </c>
      <c r="AV6" s="66">
        <f>IF(AU$3="","",VLOOKUP(AU$3,Données!$A$3:$B$18,2,FALSE))</f>
        <v>4</v>
      </c>
      <c r="AW6" s="65">
        <f t="shared" ref="AW6:AW22" si="21">PRODUCT(AU6,AV6)</f>
        <v>0</v>
      </c>
      <c r="AX6" s="64">
        <f t="shared" si="4"/>
        <v>0</v>
      </c>
      <c r="AY6" s="66">
        <f>IF(AX$3="","",VLOOKUP(AX$3,Données!$A$3:$B$18,2,FALSE))</f>
        <v>8</v>
      </c>
      <c r="AZ6" s="65">
        <f t="shared" ref="AZ6:AZ22" si="22">PRODUCT(AX6,AY6)</f>
        <v>0</v>
      </c>
      <c r="BA6" s="64">
        <f t="shared" si="5"/>
        <v>0</v>
      </c>
      <c r="BB6" s="66">
        <f>IF(BA$3="","",VLOOKUP(BA$3,Données!$A$3:$B$18,2,FALSE))</f>
        <v>8</v>
      </c>
      <c r="BC6" s="65">
        <f t="shared" ref="BC6:BC22" si="23">PRODUCT(BA6,BB6)</f>
        <v>0</v>
      </c>
      <c r="BD6" s="64">
        <f t="shared" si="6"/>
        <v>0</v>
      </c>
      <c r="BE6" s="66">
        <f>IF(BD$3="","",VLOOKUP(BD$3,Données!$A$3:$B$18,2,FALSE))</f>
        <v>0</v>
      </c>
      <c r="BF6" s="65">
        <f t="shared" ref="BF6:BF22" si="24">PRODUCT(BD6,BE6)</f>
        <v>0</v>
      </c>
      <c r="BG6" s="64">
        <f t="shared" si="7"/>
        <v>0</v>
      </c>
      <c r="BH6" s="66">
        <f>IF(BG$3="","",VLOOKUP(BG$3,Données!$A$3:$B$18,2,FALSE))</f>
        <v>0</v>
      </c>
      <c r="BI6" s="65">
        <f t="shared" ref="BI6:BI22" si="25">PRODUCT(BG6,BH6)</f>
        <v>0</v>
      </c>
      <c r="BJ6" s="64">
        <f t="shared" si="8"/>
        <v>0</v>
      </c>
      <c r="BK6" s="66">
        <f>IF(BJ$3="","",VLOOKUP(BJ$3,Données!$A$3:$B$18,2,FALSE))</f>
        <v>0</v>
      </c>
      <c r="BL6" s="65">
        <f t="shared" ref="BL6:BL22" si="26">PRODUCT(BJ6,BK6)</f>
        <v>0</v>
      </c>
      <c r="BM6" s="64">
        <f t="shared" si="9"/>
        <v>0</v>
      </c>
      <c r="BN6" s="66">
        <f>IF(BM$3="","",VLOOKUP(BM$3,Données!$A$3:$B$18,2,FALSE))</f>
        <v>0</v>
      </c>
      <c r="BO6" s="65">
        <f t="shared" ref="BO6:BO22" si="27">PRODUCT(BM6,BN6)</f>
        <v>0</v>
      </c>
      <c r="BP6" s="64">
        <f t="shared" si="10"/>
        <v>0</v>
      </c>
      <c r="BQ6" s="66">
        <f>IF(BP$3="","",VLOOKUP(BP$3,Données!$A$3:$B$18,2,FALSE))</f>
        <v>0</v>
      </c>
      <c r="BR6" s="65">
        <f t="shared" ref="BR6:BR22" si="28">PRODUCT(BP6,BQ6)</f>
        <v>0</v>
      </c>
      <c r="BS6" s="64">
        <f t="shared" si="11"/>
        <v>0</v>
      </c>
      <c r="BT6" s="66">
        <f>IF(BS$3="","",VLOOKUP(BS$3,Données!$A$3:$B$18,2,FALSE))</f>
        <v>1</v>
      </c>
      <c r="BU6" s="65">
        <f t="shared" ref="BU6:BU22" si="29">PRODUCT(BS6,BT6)</f>
        <v>0</v>
      </c>
      <c r="BV6" s="64">
        <f t="shared" si="12"/>
        <v>0</v>
      </c>
      <c r="BW6" s="66">
        <f>IF(BV$3="","",VLOOKUP(BV$3,Données!$A$3:$B$18,2,FALSE))</f>
        <v>1.5</v>
      </c>
      <c r="BX6" s="65">
        <f t="shared" ref="BX6:BX22" si="30">PRODUCT(BV6,BW6)</f>
        <v>0</v>
      </c>
      <c r="BY6" s="64">
        <f t="shared" si="13"/>
        <v>0</v>
      </c>
      <c r="BZ6" s="66">
        <f>IF(BY$3="","",VLOOKUP(BY$3,Données!$A$3:$B$18,2,FALSE))</f>
        <v>2</v>
      </c>
      <c r="CA6" s="65">
        <f t="shared" ref="CA6:CA22" si="31">PRODUCT(BY6,BZ6)</f>
        <v>0</v>
      </c>
      <c r="CB6" s="64">
        <f t="shared" si="14"/>
        <v>0</v>
      </c>
      <c r="CC6" s="66">
        <f>IF(CB$3="","",VLOOKUP(CB$3,Données!$A$3:$B$18,2,FALSE))</f>
        <v>2.5</v>
      </c>
      <c r="CD6" s="65">
        <f t="shared" ref="CD6:CD22" si="32">PRODUCT(CB6,CC6)</f>
        <v>0</v>
      </c>
      <c r="CE6" s="64">
        <f t="shared" si="15"/>
        <v>0</v>
      </c>
      <c r="CF6" s="66">
        <f>IF(CE$3="","",VLOOKUP(CE$3,Données!$A$3:$B$18,2,FALSE))</f>
        <v>3</v>
      </c>
      <c r="CG6" s="65">
        <f t="shared" ref="CG6:CG22" si="33">PRODUCT(CE6,CF6)</f>
        <v>0</v>
      </c>
      <c r="CH6" s="67">
        <f t="shared" si="16"/>
        <v>0</v>
      </c>
      <c r="CI6" s="45">
        <f>IF(CH$3="","",VLOOKUP(CH$3,Données!$A$3:$B$18,2,FALSE))</f>
        <v>3.5</v>
      </c>
      <c r="CJ6" s="39">
        <f t="shared" ref="CJ6:CJ22" si="34">PRODUCT(CH6,CI6)</f>
        <v>0</v>
      </c>
    </row>
    <row r="7" spans="1:88" ht="42" customHeight="1" x14ac:dyDescent="0.25">
      <c r="A7" s="141" t="str">
        <f>Données!D5</f>
        <v>SCH</v>
      </c>
      <c r="B7" s="136" t="str">
        <f>(Données!E5)</f>
        <v>C</v>
      </c>
      <c r="C7" s="79"/>
      <c r="D7" s="80"/>
      <c r="E7" s="78"/>
      <c r="F7" s="79"/>
      <c r="G7" s="80"/>
      <c r="H7" s="78"/>
      <c r="I7" s="79"/>
      <c r="J7" s="80"/>
      <c r="K7" s="78"/>
      <c r="L7" s="79"/>
      <c r="M7" s="80"/>
      <c r="N7" s="78"/>
      <c r="O7" s="79"/>
      <c r="P7" s="80"/>
      <c r="Q7" s="78"/>
      <c r="R7" s="79"/>
      <c r="S7" s="80"/>
      <c r="T7" s="78"/>
      <c r="U7" s="79"/>
      <c r="V7" s="80"/>
      <c r="W7" s="78"/>
      <c r="X7" s="79"/>
      <c r="Y7" s="80"/>
      <c r="Z7" s="78"/>
      <c r="AA7" s="79"/>
      <c r="AB7" s="80"/>
      <c r="AC7" s="78"/>
      <c r="AD7" s="79"/>
      <c r="AE7" s="80"/>
      <c r="AF7" s="78"/>
      <c r="AG7" s="79"/>
      <c r="AH7" s="80"/>
      <c r="AI7" s="103"/>
      <c r="AJ7" s="28"/>
      <c r="AK7" s="20">
        <f t="shared" si="17"/>
        <v>0</v>
      </c>
      <c r="AM7" s="62">
        <f t="shared" si="18"/>
        <v>0</v>
      </c>
      <c r="AN7" s="63" t="str">
        <f t="shared" si="0"/>
        <v>C</v>
      </c>
      <c r="AO7" s="64">
        <f t="shared" si="1"/>
        <v>0</v>
      </c>
      <c r="AP7" s="66">
        <f>IF(AO$3="","",VLOOKUP(AO$3,Données!$A$3:$B$18,2,FALSE))</f>
        <v>17</v>
      </c>
      <c r="AQ7" s="65">
        <f t="shared" si="19"/>
        <v>0</v>
      </c>
      <c r="AR7" s="64">
        <f t="shared" si="2"/>
        <v>0</v>
      </c>
      <c r="AS7" s="66">
        <f>IF(AR$3="","",VLOOKUP(AR$3,Données!$A$3:$B$18,2,FALSE))</f>
        <v>12</v>
      </c>
      <c r="AT7" s="65">
        <f t="shared" si="20"/>
        <v>0</v>
      </c>
      <c r="AU7" s="64">
        <f t="shared" si="3"/>
        <v>0</v>
      </c>
      <c r="AV7" s="66">
        <f>IF(AU$3="","",VLOOKUP(AU$3,Données!$A$3:$B$18,2,FALSE))</f>
        <v>4</v>
      </c>
      <c r="AW7" s="65">
        <f t="shared" si="21"/>
        <v>0</v>
      </c>
      <c r="AX7" s="64">
        <f t="shared" si="4"/>
        <v>0</v>
      </c>
      <c r="AY7" s="66">
        <f>IF(AX$3="","",VLOOKUP(AX$3,Données!$A$3:$B$18,2,FALSE))</f>
        <v>8</v>
      </c>
      <c r="AZ7" s="65">
        <f t="shared" si="22"/>
        <v>0</v>
      </c>
      <c r="BA7" s="64">
        <f t="shared" si="5"/>
        <v>0</v>
      </c>
      <c r="BB7" s="66">
        <f>IF(BA$3="","",VLOOKUP(BA$3,Données!$A$3:$B$18,2,FALSE))</f>
        <v>8</v>
      </c>
      <c r="BC7" s="65">
        <f t="shared" si="23"/>
        <v>0</v>
      </c>
      <c r="BD7" s="64">
        <f t="shared" si="6"/>
        <v>0</v>
      </c>
      <c r="BE7" s="66">
        <f>IF(BD$3="","",VLOOKUP(BD$3,Données!$A$3:$B$18,2,FALSE))</f>
        <v>0</v>
      </c>
      <c r="BF7" s="65">
        <f t="shared" si="24"/>
        <v>0</v>
      </c>
      <c r="BG7" s="64">
        <f t="shared" si="7"/>
        <v>0</v>
      </c>
      <c r="BH7" s="66">
        <f>IF(BG$3="","",VLOOKUP(BG$3,Données!$A$3:$B$18,2,FALSE))</f>
        <v>0</v>
      </c>
      <c r="BI7" s="65">
        <f t="shared" si="25"/>
        <v>0</v>
      </c>
      <c r="BJ7" s="64">
        <f t="shared" si="8"/>
        <v>0</v>
      </c>
      <c r="BK7" s="66">
        <f>IF(BJ$3="","",VLOOKUP(BJ$3,Données!$A$3:$B$18,2,FALSE))</f>
        <v>0</v>
      </c>
      <c r="BL7" s="65">
        <f t="shared" si="26"/>
        <v>0</v>
      </c>
      <c r="BM7" s="64">
        <f t="shared" si="9"/>
        <v>0</v>
      </c>
      <c r="BN7" s="66">
        <f>IF(BM$3="","",VLOOKUP(BM$3,Données!$A$3:$B$18,2,FALSE))</f>
        <v>0</v>
      </c>
      <c r="BO7" s="65">
        <f t="shared" si="27"/>
        <v>0</v>
      </c>
      <c r="BP7" s="64">
        <f t="shared" si="10"/>
        <v>0</v>
      </c>
      <c r="BQ7" s="66">
        <f>IF(BP$3="","",VLOOKUP(BP$3,Données!$A$3:$B$18,2,FALSE))</f>
        <v>0</v>
      </c>
      <c r="BR7" s="65">
        <f t="shared" si="28"/>
        <v>0</v>
      </c>
      <c r="BS7" s="64">
        <f t="shared" si="11"/>
        <v>0</v>
      </c>
      <c r="BT7" s="66">
        <f>IF(BS$3="","",VLOOKUP(BS$3,Données!$A$3:$B$18,2,FALSE))</f>
        <v>1</v>
      </c>
      <c r="BU7" s="65">
        <f t="shared" si="29"/>
        <v>0</v>
      </c>
      <c r="BV7" s="64">
        <f t="shared" si="12"/>
        <v>0</v>
      </c>
      <c r="BW7" s="66">
        <f>IF(BV$3="","",VLOOKUP(BV$3,Données!$A$3:$B$18,2,FALSE))</f>
        <v>1.5</v>
      </c>
      <c r="BX7" s="65">
        <f t="shared" si="30"/>
        <v>0</v>
      </c>
      <c r="BY7" s="64">
        <f t="shared" si="13"/>
        <v>0</v>
      </c>
      <c r="BZ7" s="66">
        <f>IF(BY$3="","",VLOOKUP(BY$3,Données!$A$3:$B$18,2,FALSE))</f>
        <v>2</v>
      </c>
      <c r="CA7" s="65">
        <f t="shared" si="31"/>
        <v>0</v>
      </c>
      <c r="CB7" s="64">
        <f t="shared" si="14"/>
        <v>0</v>
      </c>
      <c r="CC7" s="66">
        <f>IF(CB$3="","",VLOOKUP(CB$3,Données!$A$3:$B$18,2,FALSE))</f>
        <v>2.5</v>
      </c>
      <c r="CD7" s="65">
        <f t="shared" si="32"/>
        <v>0</v>
      </c>
      <c r="CE7" s="64">
        <f t="shared" si="15"/>
        <v>0</v>
      </c>
      <c r="CF7" s="66">
        <f>IF(CE$3="","",VLOOKUP(CE$3,Données!$A$3:$B$18,2,FALSE))</f>
        <v>3</v>
      </c>
      <c r="CG7" s="65">
        <f t="shared" si="33"/>
        <v>0</v>
      </c>
      <c r="CH7" s="67">
        <f t="shared" si="16"/>
        <v>0</v>
      </c>
      <c r="CI7" s="45">
        <f>IF(CH$3="","",VLOOKUP(CH$3,Données!$A$3:$B$18,2,FALSE))</f>
        <v>3.5</v>
      </c>
      <c r="CJ7" s="39">
        <f t="shared" si="34"/>
        <v>0</v>
      </c>
    </row>
    <row r="8" spans="1:88" ht="42" customHeight="1" x14ac:dyDescent="0.25">
      <c r="A8" s="141" t="str">
        <f>Données!D6</f>
        <v>SCH</v>
      </c>
      <c r="B8" s="136" t="str">
        <f>(Données!E6)</f>
        <v>D</v>
      </c>
      <c r="C8" s="79"/>
      <c r="D8" s="80"/>
      <c r="E8" s="78"/>
      <c r="F8" s="79"/>
      <c r="G8" s="80"/>
      <c r="H8" s="78"/>
      <c r="I8" s="79"/>
      <c r="J8" s="80"/>
      <c r="K8" s="78"/>
      <c r="L8" s="79"/>
      <c r="M8" s="80"/>
      <c r="N8" s="78"/>
      <c r="O8" s="79"/>
      <c r="P8" s="80"/>
      <c r="Q8" s="78"/>
      <c r="R8" s="79"/>
      <c r="S8" s="80"/>
      <c r="T8" s="78"/>
      <c r="U8" s="79"/>
      <c r="V8" s="80"/>
      <c r="W8" s="78"/>
      <c r="X8" s="79"/>
      <c r="Y8" s="80"/>
      <c r="Z8" s="78"/>
      <c r="AA8" s="79"/>
      <c r="AB8" s="80"/>
      <c r="AC8" s="78"/>
      <c r="AD8" s="79"/>
      <c r="AE8" s="80"/>
      <c r="AF8" s="78"/>
      <c r="AG8" s="79"/>
      <c r="AH8" s="80"/>
      <c r="AI8" s="103"/>
      <c r="AJ8" s="28"/>
      <c r="AK8" s="20">
        <f t="shared" si="17"/>
        <v>0</v>
      </c>
      <c r="AM8" s="62">
        <f t="shared" si="18"/>
        <v>0</v>
      </c>
      <c r="AN8" s="63" t="str">
        <f t="shared" si="0"/>
        <v>D</v>
      </c>
      <c r="AO8" s="64">
        <f t="shared" si="1"/>
        <v>0</v>
      </c>
      <c r="AP8" s="66">
        <f>IF(AO$3="","",VLOOKUP(AO$3,Données!$A$3:$B$18,2,FALSE))</f>
        <v>17</v>
      </c>
      <c r="AQ8" s="65">
        <f t="shared" si="19"/>
        <v>0</v>
      </c>
      <c r="AR8" s="64">
        <f t="shared" si="2"/>
        <v>0</v>
      </c>
      <c r="AS8" s="66">
        <f>IF(AR$3="","",VLOOKUP(AR$3,Données!$A$3:$B$18,2,FALSE))</f>
        <v>12</v>
      </c>
      <c r="AT8" s="65">
        <f t="shared" si="20"/>
        <v>0</v>
      </c>
      <c r="AU8" s="64">
        <f t="shared" si="3"/>
        <v>0</v>
      </c>
      <c r="AV8" s="66">
        <f>IF(AU$3="","",VLOOKUP(AU$3,Données!$A$3:$B$18,2,FALSE))</f>
        <v>4</v>
      </c>
      <c r="AW8" s="65">
        <f t="shared" si="21"/>
        <v>0</v>
      </c>
      <c r="AX8" s="64">
        <f t="shared" si="4"/>
        <v>0</v>
      </c>
      <c r="AY8" s="66">
        <f>IF(AX$3="","",VLOOKUP(AX$3,Données!$A$3:$B$18,2,FALSE))</f>
        <v>8</v>
      </c>
      <c r="AZ8" s="65">
        <f t="shared" si="22"/>
        <v>0</v>
      </c>
      <c r="BA8" s="64">
        <f t="shared" si="5"/>
        <v>0</v>
      </c>
      <c r="BB8" s="66">
        <f>IF(BA$3="","",VLOOKUP(BA$3,Données!$A$3:$B$18,2,FALSE))</f>
        <v>8</v>
      </c>
      <c r="BC8" s="65">
        <f t="shared" si="23"/>
        <v>0</v>
      </c>
      <c r="BD8" s="64">
        <f t="shared" si="6"/>
        <v>0</v>
      </c>
      <c r="BE8" s="66">
        <f>IF(BD$3="","",VLOOKUP(BD$3,Données!$A$3:$B$18,2,FALSE))</f>
        <v>0</v>
      </c>
      <c r="BF8" s="65">
        <f t="shared" si="24"/>
        <v>0</v>
      </c>
      <c r="BG8" s="64">
        <f t="shared" si="7"/>
        <v>0</v>
      </c>
      <c r="BH8" s="66">
        <f>IF(BG$3="","",VLOOKUP(BG$3,Données!$A$3:$B$18,2,FALSE))</f>
        <v>0</v>
      </c>
      <c r="BI8" s="65">
        <f t="shared" si="25"/>
        <v>0</v>
      </c>
      <c r="BJ8" s="64">
        <f t="shared" si="8"/>
        <v>0</v>
      </c>
      <c r="BK8" s="66">
        <f>IF(BJ$3="","",VLOOKUP(BJ$3,Données!$A$3:$B$18,2,FALSE))</f>
        <v>0</v>
      </c>
      <c r="BL8" s="65">
        <f t="shared" si="26"/>
        <v>0</v>
      </c>
      <c r="BM8" s="64">
        <f t="shared" si="9"/>
        <v>0</v>
      </c>
      <c r="BN8" s="66">
        <f>IF(BM$3="","",VLOOKUP(BM$3,Données!$A$3:$B$18,2,FALSE))</f>
        <v>0</v>
      </c>
      <c r="BO8" s="65">
        <f t="shared" si="27"/>
        <v>0</v>
      </c>
      <c r="BP8" s="64">
        <f t="shared" si="10"/>
        <v>0</v>
      </c>
      <c r="BQ8" s="66">
        <f>IF(BP$3="","",VLOOKUP(BP$3,Données!$A$3:$B$18,2,FALSE))</f>
        <v>0</v>
      </c>
      <c r="BR8" s="65">
        <f t="shared" si="28"/>
        <v>0</v>
      </c>
      <c r="BS8" s="64">
        <f t="shared" si="11"/>
        <v>0</v>
      </c>
      <c r="BT8" s="66">
        <f>IF(BS$3="","",VLOOKUP(BS$3,Données!$A$3:$B$18,2,FALSE))</f>
        <v>1</v>
      </c>
      <c r="BU8" s="65">
        <f t="shared" si="29"/>
        <v>0</v>
      </c>
      <c r="BV8" s="64">
        <f t="shared" si="12"/>
        <v>0</v>
      </c>
      <c r="BW8" s="66">
        <f>IF(BV$3="","",VLOOKUP(BV$3,Données!$A$3:$B$18,2,FALSE))</f>
        <v>1.5</v>
      </c>
      <c r="BX8" s="65">
        <f t="shared" si="30"/>
        <v>0</v>
      </c>
      <c r="BY8" s="64">
        <f t="shared" si="13"/>
        <v>0</v>
      </c>
      <c r="BZ8" s="66">
        <f>IF(BY$3="","",VLOOKUP(BY$3,Données!$A$3:$B$18,2,FALSE))</f>
        <v>2</v>
      </c>
      <c r="CA8" s="65">
        <f t="shared" si="31"/>
        <v>0</v>
      </c>
      <c r="CB8" s="64">
        <f t="shared" si="14"/>
        <v>0</v>
      </c>
      <c r="CC8" s="66">
        <f>IF(CB$3="","",VLOOKUP(CB$3,Données!$A$3:$B$18,2,FALSE))</f>
        <v>2.5</v>
      </c>
      <c r="CD8" s="65">
        <f t="shared" si="32"/>
        <v>0</v>
      </c>
      <c r="CE8" s="64">
        <f t="shared" si="15"/>
        <v>0</v>
      </c>
      <c r="CF8" s="66">
        <f>IF(CE$3="","",VLOOKUP(CE$3,Données!$A$3:$B$18,2,FALSE))</f>
        <v>3</v>
      </c>
      <c r="CG8" s="65">
        <f t="shared" si="33"/>
        <v>0</v>
      </c>
      <c r="CH8" s="67">
        <f t="shared" si="16"/>
        <v>0</v>
      </c>
      <c r="CI8" s="45">
        <f>IF(CH$3="","",VLOOKUP(CH$3,Données!$A$3:$B$18,2,FALSE))</f>
        <v>3.5</v>
      </c>
      <c r="CJ8" s="39">
        <f t="shared" si="34"/>
        <v>0</v>
      </c>
    </row>
    <row r="9" spans="1:88" ht="42" customHeight="1" x14ac:dyDescent="0.25">
      <c r="A9" s="141" t="str">
        <f>Données!D7</f>
        <v>SCH</v>
      </c>
      <c r="B9" s="136" t="str">
        <f>(Données!E7)</f>
        <v>E</v>
      </c>
      <c r="C9" s="79"/>
      <c r="D9" s="80"/>
      <c r="E9" s="78"/>
      <c r="F9" s="79"/>
      <c r="G9" s="80"/>
      <c r="H9" s="78"/>
      <c r="I9" s="79"/>
      <c r="J9" s="80"/>
      <c r="K9" s="78"/>
      <c r="L9" s="79"/>
      <c r="M9" s="80"/>
      <c r="N9" s="78"/>
      <c r="O9" s="79"/>
      <c r="P9" s="80"/>
      <c r="Q9" s="78"/>
      <c r="R9" s="79"/>
      <c r="S9" s="80"/>
      <c r="T9" s="78"/>
      <c r="U9" s="79"/>
      <c r="V9" s="80"/>
      <c r="W9" s="78"/>
      <c r="X9" s="79"/>
      <c r="Y9" s="80"/>
      <c r="Z9" s="78"/>
      <c r="AA9" s="79"/>
      <c r="AB9" s="80"/>
      <c r="AC9" s="78"/>
      <c r="AD9" s="79"/>
      <c r="AE9" s="80"/>
      <c r="AF9" s="78"/>
      <c r="AG9" s="79"/>
      <c r="AH9" s="80"/>
      <c r="AI9" s="103"/>
      <c r="AJ9" s="28"/>
      <c r="AK9" s="20">
        <f t="shared" si="17"/>
        <v>0</v>
      </c>
      <c r="AM9" s="62">
        <f t="shared" si="18"/>
        <v>0</v>
      </c>
      <c r="AN9" s="63" t="str">
        <f t="shared" si="0"/>
        <v>E</v>
      </c>
      <c r="AO9" s="64">
        <f t="shared" si="1"/>
        <v>0</v>
      </c>
      <c r="AP9" s="66">
        <f>IF(AO$3="","",VLOOKUP(AO$3,Données!$A$3:$B$18,2,FALSE))</f>
        <v>17</v>
      </c>
      <c r="AQ9" s="65">
        <f t="shared" si="19"/>
        <v>0</v>
      </c>
      <c r="AR9" s="64">
        <f t="shared" si="2"/>
        <v>0</v>
      </c>
      <c r="AS9" s="66">
        <f>IF(AR$3="","",VLOOKUP(AR$3,Données!$A$3:$B$18,2,FALSE))</f>
        <v>12</v>
      </c>
      <c r="AT9" s="65">
        <f t="shared" si="20"/>
        <v>0</v>
      </c>
      <c r="AU9" s="64">
        <f t="shared" si="3"/>
        <v>0</v>
      </c>
      <c r="AV9" s="66">
        <f>IF(AU$3="","",VLOOKUP(AU$3,Données!$A$3:$B$18,2,FALSE))</f>
        <v>4</v>
      </c>
      <c r="AW9" s="65">
        <f t="shared" si="21"/>
        <v>0</v>
      </c>
      <c r="AX9" s="64">
        <f t="shared" si="4"/>
        <v>0</v>
      </c>
      <c r="AY9" s="66">
        <f>IF(AX$3="","",VLOOKUP(AX$3,Données!$A$3:$B$18,2,FALSE))</f>
        <v>8</v>
      </c>
      <c r="AZ9" s="65">
        <f t="shared" si="22"/>
        <v>0</v>
      </c>
      <c r="BA9" s="64">
        <f t="shared" si="5"/>
        <v>0</v>
      </c>
      <c r="BB9" s="66">
        <f>IF(BA$3="","",VLOOKUP(BA$3,Données!$A$3:$B$18,2,FALSE))</f>
        <v>8</v>
      </c>
      <c r="BC9" s="65">
        <f t="shared" si="23"/>
        <v>0</v>
      </c>
      <c r="BD9" s="64">
        <f t="shared" si="6"/>
        <v>0</v>
      </c>
      <c r="BE9" s="66">
        <f>IF(BD$3="","",VLOOKUP(BD$3,Données!$A$3:$B$18,2,FALSE))</f>
        <v>0</v>
      </c>
      <c r="BF9" s="65">
        <f t="shared" si="24"/>
        <v>0</v>
      </c>
      <c r="BG9" s="64">
        <f t="shared" si="7"/>
        <v>0</v>
      </c>
      <c r="BH9" s="66">
        <f>IF(BG$3="","",VLOOKUP(BG$3,Données!$A$3:$B$18,2,FALSE))</f>
        <v>0</v>
      </c>
      <c r="BI9" s="65">
        <f t="shared" si="25"/>
        <v>0</v>
      </c>
      <c r="BJ9" s="64">
        <f t="shared" si="8"/>
        <v>0</v>
      </c>
      <c r="BK9" s="66">
        <f>IF(BJ$3="","",VLOOKUP(BJ$3,Données!$A$3:$B$18,2,FALSE))</f>
        <v>0</v>
      </c>
      <c r="BL9" s="65">
        <f t="shared" si="26"/>
        <v>0</v>
      </c>
      <c r="BM9" s="64">
        <f t="shared" si="9"/>
        <v>0</v>
      </c>
      <c r="BN9" s="66">
        <f>IF(BM$3="","",VLOOKUP(BM$3,Données!$A$3:$B$18,2,FALSE))</f>
        <v>0</v>
      </c>
      <c r="BO9" s="65">
        <f t="shared" si="27"/>
        <v>0</v>
      </c>
      <c r="BP9" s="64">
        <f t="shared" si="10"/>
        <v>0</v>
      </c>
      <c r="BQ9" s="66">
        <f>IF(BP$3="","",VLOOKUP(BP$3,Données!$A$3:$B$18,2,FALSE))</f>
        <v>0</v>
      </c>
      <c r="BR9" s="65">
        <f t="shared" si="28"/>
        <v>0</v>
      </c>
      <c r="BS9" s="64">
        <f t="shared" si="11"/>
        <v>0</v>
      </c>
      <c r="BT9" s="66">
        <f>IF(BS$3="","",VLOOKUP(BS$3,Données!$A$3:$B$18,2,FALSE))</f>
        <v>1</v>
      </c>
      <c r="BU9" s="65">
        <f t="shared" si="29"/>
        <v>0</v>
      </c>
      <c r="BV9" s="64">
        <f t="shared" si="12"/>
        <v>0</v>
      </c>
      <c r="BW9" s="66">
        <f>IF(BV$3="","",VLOOKUP(BV$3,Données!$A$3:$B$18,2,FALSE))</f>
        <v>1.5</v>
      </c>
      <c r="BX9" s="65">
        <f t="shared" si="30"/>
        <v>0</v>
      </c>
      <c r="BY9" s="64">
        <f t="shared" si="13"/>
        <v>0</v>
      </c>
      <c r="BZ9" s="66">
        <f>IF(BY$3="","",VLOOKUP(BY$3,Données!$A$3:$B$18,2,FALSE))</f>
        <v>2</v>
      </c>
      <c r="CA9" s="65">
        <f t="shared" si="31"/>
        <v>0</v>
      </c>
      <c r="CB9" s="64">
        <f t="shared" si="14"/>
        <v>0</v>
      </c>
      <c r="CC9" s="66">
        <f>IF(CB$3="","",VLOOKUP(CB$3,Données!$A$3:$B$18,2,FALSE))</f>
        <v>2.5</v>
      </c>
      <c r="CD9" s="65">
        <f t="shared" si="32"/>
        <v>0</v>
      </c>
      <c r="CE9" s="64">
        <f t="shared" si="15"/>
        <v>0</v>
      </c>
      <c r="CF9" s="66">
        <f>IF(CE$3="","",VLOOKUP(CE$3,Données!$A$3:$B$18,2,FALSE))</f>
        <v>3</v>
      </c>
      <c r="CG9" s="65">
        <f t="shared" si="33"/>
        <v>0</v>
      </c>
      <c r="CH9" s="67">
        <f t="shared" si="16"/>
        <v>0</v>
      </c>
      <c r="CI9" s="45">
        <f>IF(CH$3="","",VLOOKUP(CH$3,Données!$A$3:$B$18,2,FALSE))</f>
        <v>3.5</v>
      </c>
      <c r="CJ9" s="39">
        <f t="shared" si="34"/>
        <v>0</v>
      </c>
    </row>
    <row r="10" spans="1:88" ht="42" customHeight="1" x14ac:dyDescent="0.25">
      <c r="A10" s="141" t="str">
        <f>Données!D8</f>
        <v>SCH</v>
      </c>
      <c r="B10" s="136" t="str">
        <f>(Données!E8)</f>
        <v>F</v>
      </c>
      <c r="C10" s="79"/>
      <c r="D10" s="80"/>
      <c r="E10" s="78"/>
      <c r="F10" s="79"/>
      <c r="G10" s="80"/>
      <c r="H10" s="78"/>
      <c r="I10" s="79"/>
      <c r="J10" s="80"/>
      <c r="K10" s="78"/>
      <c r="L10" s="79"/>
      <c r="M10" s="80"/>
      <c r="N10" s="78"/>
      <c r="O10" s="79"/>
      <c r="P10" s="80"/>
      <c r="Q10" s="78"/>
      <c r="R10" s="79"/>
      <c r="S10" s="80"/>
      <c r="T10" s="78"/>
      <c r="U10" s="79"/>
      <c r="V10" s="80"/>
      <c r="W10" s="78"/>
      <c r="X10" s="79"/>
      <c r="Y10" s="80"/>
      <c r="Z10" s="78"/>
      <c r="AA10" s="79"/>
      <c r="AB10" s="80"/>
      <c r="AC10" s="78"/>
      <c r="AD10" s="79"/>
      <c r="AE10" s="80"/>
      <c r="AF10" s="78"/>
      <c r="AG10" s="79"/>
      <c r="AH10" s="80"/>
      <c r="AI10" s="103"/>
      <c r="AJ10" s="28"/>
      <c r="AK10" s="20">
        <f t="shared" si="17"/>
        <v>0</v>
      </c>
      <c r="AM10" s="62">
        <f t="shared" si="18"/>
        <v>0</v>
      </c>
      <c r="AN10" s="63" t="str">
        <f t="shared" si="0"/>
        <v>F</v>
      </c>
      <c r="AO10" s="64">
        <f t="shared" si="1"/>
        <v>0</v>
      </c>
      <c r="AP10" s="66">
        <f>IF(AO$3="","",VLOOKUP(AO$3,Données!$A$3:$B$18,2,FALSE))</f>
        <v>17</v>
      </c>
      <c r="AQ10" s="65">
        <f t="shared" si="19"/>
        <v>0</v>
      </c>
      <c r="AR10" s="64">
        <f t="shared" si="2"/>
        <v>0</v>
      </c>
      <c r="AS10" s="66">
        <f>IF(AR$3="","",VLOOKUP(AR$3,Données!$A$3:$B$18,2,FALSE))</f>
        <v>12</v>
      </c>
      <c r="AT10" s="65">
        <f t="shared" si="20"/>
        <v>0</v>
      </c>
      <c r="AU10" s="64">
        <f t="shared" si="3"/>
        <v>0</v>
      </c>
      <c r="AV10" s="66">
        <f>IF(AU$3="","",VLOOKUP(AU$3,Données!$A$3:$B$18,2,FALSE))</f>
        <v>4</v>
      </c>
      <c r="AW10" s="65">
        <f t="shared" si="21"/>
        <v>0</v>
      </c>
      <c r="AX10" s="64">
        <f t="shared" si="4"/>
        <v>0</v>
      </c>
      <c r="AY10" s="66">
        <f>IF(AX$3="","",VLOOKUP(AX$3,Données!$A$3:$B$18,2,FALSE))</f>
        <v>8</v>
      </c>
      <c r="AZ10" s="65">
        <f t="shared" si="22"/>
        <v>0</v>
      </c>
      <c r="BA10" s="64">
        <f t="shared" si="5"/>
        <v>0</v>
      </c>
      <c r="BB10" s="66">
        <f>IF(BA$3="","",VLOOKUP(BA$3,Données!$A$3:$B$18,2,FALSE))</f>
        <v>8</v>
      </c>
      <c r="BC10" s="65">
        <f t="shared" si="23"/>
        <v>0</v>
      </c>
      <c r="BD10" s="64">
        <f t="shared" si="6"/>
        <v>0</v>
      </c>
      <c r="BE10" s="66">
        <f>IF(BD$3="","",VLOOKUP(BD$3,Données!$A$3:$B$18,2,FALSE))</f>
        <v>0</v>
      </c>
      <c r="BF10" s="65">
        <f t="shared" si="24"/>
        <v>0</v>
      </c>
      <c r="BG10" s="64">
        <f t="shared" si="7"/>
        <v>0</v>
      </c>
      <c r="BH10" s="66">
        <f>IF(BG$3="","",VLOOKUP(BG$3,Données!$A$3:$B$18,2,FALSE))</f>
        <v>0</v>
      </c>
      <c r="BI10" s="65">
        <f t="shared" si="25"/>
        <v>0</v>
      </c>
      <c r="BJ10" s="64">
        <f t="shared" si="8"/>
        <v>0</v>
      </c>
      <c r="BK10" s="66">
        <f>IF(BJ$3="","",VLOOKUP(BJ$3,Données!$A$3:$B$18,2,FALSE))</f>
        <v>0</v>
      </c>
      <c r="BL10" s="65">
        <f t="shared" si="26"/>
        <v>0</v>
      </c>
      <c r="BM10" s="64">
        <f t="shared" si="9"/>
        <v>0</v>
      </c>
      <c r="BN10" s="66">
        <f>IF(BM$3="","",VLOOKUP(BM$3,Données!$A$3:$B$18,2,FALSE))</f>
        <v>0</v>
      </c>
      <c r="BO10" s="65">
        <f t="shared" si="27"/>
        <v>0</v>
      </c>
      <c r="BP10" s="64">
        <f t="shared" si="10"/>
        <v>0</v>
      </c>
      <c r="BQ10" s="66">
        <f>IF(BP$3="","",VLOOKUP(BP$3,Données!$A$3:$B$18,2,FALSE))</f>
        <v>0</v>
      </c>
      <c r="BR10" s="65">
        <f t="shared" si="28"/>
        <v>0</v>
      </c>
      <c r="BS10" s="64">
        <f t="shared" si="11"/>
        <v>0</v>
      </c>
      <c r="BT10" s="66">
        <f>IF(BS$3="","",VLOOKUP(BS$3,Données!$A$3:$B$18,2,FALSE))</f>
        <v>1</v>
      </c>
      <c r="BU10" s="65">
        <f t="shared" si="29"/>
        <v>0</v>
      </c>
      <c r="BV10" s="64">
        <f t="shared" si="12"/>
        <v>0</v>
      </c>
      <c r="BW10" s="66">
        <f>IF(BV$3="","",VLOOKUP(BV$3,Données!$A$3:$B$18,2,FALSE))</f>
        <v>1.5</v>
      </c>
      <c r="BX10" s="65">
        <f t="shared" si="30"/>
        <v>0</v>
      </c>
      <c r="BY10" s="64">
        <f t="shared" si="13"/>
        <v>0</v>
      </c>
      <c r="BZ10" s="66">
        <f>IF(BY$3="","",VLOOKUP(BY$3,Données!$A$3:$B$18,2,FALSE))</f>
        <v>2</v>
      </c>
      <c r="CA10" s="65">
        <f t="shared" si="31"/>
        <v>0</v>
      </c>
      <c r="CB10" s="64">
        <f t="shared" si="14"/>
        <v>0</v>
      </c>
      <c r="CC10" s="66">
        <f>IF(CB$3="","",VLOOKUP(CB$3,Données!$A$3:$B$18,2,FALSE))</f>
        <v>2.5</v>
      </c>
      <c r="CD10" s="65">
        <f t="shared" si="32"/>
        <v>0</v>
      </c>
      <c r="CE10" s="64">
        <f t="shared" si="15"/>
        <v>0</v>
      </c>
      <c r="CF10" s="66">
        <f>IF(CE$3="","",VLOOKUP(CE$3,Données!$A$3:$B$18,2,FALSE))</f>
        <v>3</v>
      </c>
      <c r="CG10" s="65">
        <f t="shared" si="33"/>
        <v>0</v>
      </c>
      <c r="CH10" s="67">
        <f t="shared" si="16"/>
        <v>0</v>
      </c>
      <c r="CI10" s="45">
        <f>IF(CH$3="","",VLOOKUP(CH$3,Données!$A$3:$B$18,2,FALSE))</f>
        <v>3.5</v>
      </c>
      <c r="CJ10" s="39">
        <f t="shared" si="34"/>
        <v>0</v>
      </c>
    </row>
    <row r="11" spans="1:88" ht="42" customHeight="1" x14ac:dyDescent="0.25">
      <c r="A11" s="141" t="str">
        <f>Données!D9</f>
        <v>SCH</v>
      </c>
      <c r="B11" s="136" t="str">
        <f>(Données!E9)</f>
        <v>G</v>
      </c>
      <c r="C11" s="79"/>
      <c r="D11" s="80"/>
      <c r="E11" s="78"/>
      <c r="F11" s="79"/>
      <c r="G11" s="80"/>
      <c r="H11" s="78"/>
      <c r="I11" s="79"/>
      <c r="J11" s="80"/>
      <c r="K11" s="78"/>
      <c r="L11" s="79"/>
      <c r="M11" s="80"/>
      <c r="N11" s="78"/>
      <c r="O11" s="79"/>
      <c r="P11" s="80"/>
      <c r="Q11" s="78"/>
      <c r="R11" s="79"/>
      <c r="S11" s="80"/>
      <c r="T11" s="78"/>
      <c r="U11" s="79"/>
      <c r="V11" s="80"/>
      <c r="W11" s="78"/>
      <c r="X11" s="79"/>
      <c r="Y11" s="80"/>
      <c r="Z11" s="78"/>
      <c r="AA11" s="79"/>
      <c r="AB11" s="80"/>
      <c r="AC11" s="78"/>
      <c r="AD11" s="79"/>
      <c r="AE11" s="80"/>
      <c r="AF11" s="78"/>
      <c r="AG11" s="79"/>
      <c r="AH11" s="80"/>
      <c r="AI11" s="103"/>
      <c r="AJ11" s="28"/>
      <c r="AK11" s="20">
        <f t="shared" si="17"/>
        <v>0</v>
      </c>
      <c r="AM11" s="62">
        <f t="shared" si="18"/>
        <v>0</v>
      </c>
      <c r="AN11" s="63" t="str">
        <f t="shared" si="0"/>
        <v>G</v>
      </c>
      <c r="AO11" s="64">
        <f t="shared" si="1"/>
        <v>0</v>
      </c>
      <c r="AP11" s="66">
        <f>IF(AO$3="","",VLOOKUP(AO$3,Données!$A$3:$B$18,2,FALSE))</f>
        <v>17</v>
      </c>
      <c r="AQ11" s="65">
        <f t="shared" si="19"/>
        <v>0</v>
      </c>
      <c r="AR11" s="64">
        <f t="shared" si="2"/>
        <v>0</v>
      </c>
      <c r="AS11" s="66">
        <f>IF(AR$3="","",VLOOKUP(AR$3,Données!$A$3:$B$18,2,FALSE))</f>
        <v>12</v>
      </c>
      <c r="AT11" s="65">
        <f t="shared" si="20"/>
        <v>0</v>
      </c>
      <c r="AU11" s="64">
        <f t="shared" si="3"/>
        <v>0</v>
      </c>
      <c r="AV11" s="66">
        <f>IF(AU$3="","",VLOOKUP(AU$3,Données!$A$3:$B$18,2,FALSE))</f>
        <v>4</v>
      </c>
      <c r="AW11" s="65">
        <f t="shared" si="21"/>
        <v>0</v>
      </c>
      <c r="AX11" s="64">
        <f t="shared" si="4"/>
        <v>0</v>
      </c>
      <c r="AY11" s="66">
        <f>IF(AX$3="","",VLOOKUP(AX$3,Données!$A$3:$B$18,2,FALSE))</f>
        <v>8</v>
      </c>
      <c r="AZ11" s="65">
        <f t="shared" si="22"/>
        <v>0</v>
      </c>
      <c r="BA11" s="64">
        <f t="shared" si="5"/>
        <v>0</v>
      </c>
      <c r="BB11" s="66">
        <f>IF(BA$3="","",VLOOKUP(BA$3,Données!$A$3:$B$18,2,FALSE))</f>
        <v>8</v>
      </c>
      <c r="BC11" s="65">
        <f t="shared" si="23"/>
        <v>0</v>
      </c>
      <c r="BD11" s="64">
        <f t="shared" si="6"/>
        <v>0</v>
      </c>
      <c r="BE11" s="66">
        <f>IF(BD$3="","",VLOOKUP(BD$3,Données!$A$3:$B$18,2,FALSE))</f>
        <v>0</v>
      </c>
      <c r="BF11" s="65">
        <f t="shared" si="24"/>
        <v>0</v>
      </c>
      <c r="BG11" s="64">
        <f t="shared" si="7"/>
        <v>0</v>
      </c>
      <c r="BH11" s="66">
        <f>IF(BG$3="","",VLOOKUP(BG$3,Données!$A$3:$B$18,2,FALSE))</f>
        <v>0</v>
      </c>
      <c r="BI11" s="65">
        <f t="shared" si="25"/>
        <v>0</v>
      </c>
      <c r="BJ11" s="64">
        <f t="shared" si="8"/>
        <v>0</v>
      </c>
      <c r="BK11" s="66">
        <f>IF(BJ$3="","",VLOOKUP(BJ$3,Données!$A$3:$B$18,2,FALSE))</f>
        <v>0</v>
      </c>
      <c r="BL11" s="65">
        <f t="shared" si="26"/>
        <v>0</v>
      </c>
      <c r="BM11" s="64">
        <f t="shared" si="9"/>
        <v>0</v>
      </c>
      <c r="BN11" s="66">
        <f>IF(BM$3="","",VLOOKUP(BM$3,Données!$A$3:$B$18,2,FALSE))</f>
        <v>0</v>
      </c>
      <c r="BO11" s="65">
        <f t="shared" si="27"/>
        <v>0</v>
      </c>
      <c r="BP11" s="64">
        <f t="shared" si="10"/>
        <v>0</v>
      </c>
      <c r="BQ11" s="66">
        <f>IF(BP$3="","",VLOOKUP(BP$3,Données!$A$3:$B$18,2,FALSE))</f>
        <v>0</v>
      </c>
      <c r="BR11" s="65">
        <f t="shared" si="28"/>
        <v>0</v>
      </c>
      <c r="BS11" s="64">
        <f t="shared" si="11"/>
        <v>0</v>
      </c>
      <c r="BT11" s="66">
        <f>IF(BS$3="","",VLOOKUP(BS$3,Données!$A$3:$B$18,2,FALSE))</f>
        <v>1</v>
      </c>
      <c r="BU11" s="65">
        <f t="shared" si="29"/>
        <v>0</v>
      </c>
      <c r="BV11" s="64">
        <f t="shared" si="12"/>
        <v>0</v>
      </c>
      <c r="BW11" s="66">
        <f>IF(BV$3="","",VLOOKUP(BV$3,Données!$A$3:$B$18,2,FALSE))</f>
        <v>1.5</v>
      </c>
      <c r="BX11" s="65">
        <f t="shared" si="30"/>
        <v>0</v>
      </c>
      <c r="BY11" s="64">
        <f t="shared" si="13"/>
        <v>0</v>
      </c>
      <c r="BZ11" s="66">
        <f>IF(BY$3="","",VLOOKUP(BY$3,Données!$A$3:$B$18,2,FALSE))</f>
        <v>2</v>
      </c>
      <c r="CA11" s="65">
        <f t="shared" si="31"/>
        <v>0</v>
      </c>
      <c r="CB11" s="64">
        <f t="shared" si="14"/>
        <v>0</v>
      </c>
      <c r="CC11" s="66">
        <f>IF(CB$3="","",VLOOKUP(CB$3,Données!$A$3:$B$18,2,FALSE))</f>
        <v>2.5</v>
      </c>
      <c r="CD11" s="65">
        <f t="shared" si="32"/>
        <v>0</v>
      </c>
      <c r="CE11" s="64">
        <f t="shared" si="15"/>
        <v>0</v>
      </c>
      <c r="CF11" s="66">
        <f>IF(CE$3="","",VLOOKUP(CE$3,Données!$A$3:$B$18,2,FALSE))</f>
        <v>3</v>
      </c>
      <c r="CG11" s="65">
        <f t="shared" si="33"/>
        <v>0</v>
      </c>
      <c r="CH11" s="67">
        <f t="shared" si="16"/>
        <v>0</v>
      </c>
      <c r="CI11" s="45">
        <f>IF(CH$3="","",VLOOKUP(CH$3,Données!$A$3:$B$18,2,FALSE))</f>
        <v>3.5</v>
      </c>
      <c r="CJ11" s="39">
        <f t="shared" si="34"/>
        <v>0</v>
      </c>
    </row>
    <row r="12" spans="1:88" ht="42" customHeight="1" x14ac:dyDescent="0.25">
      <c r="A12" s="141" t="str">
        <f>Données!D10</f>
        <v>CCH</v>
      </c>
      <c r="B12" s="136" t="str">
        <f>(Données!E10)</f>
        <v>H</v>
      </c>
      <c r="C12" s="79"/>
      <c r="D12" s="80"/>
      <c r="E12" s="78"/>
      <c r="F12" s="79"/>
      <c r="G12" s="80"/>
      <c r="H12" s="78"/>
      <c r="I12" s="79"/>
      <c r="J12" s="80"/>
      <c r="K12" s="78"/>
      <c r="L12" s="79"/>
      <c r="M12" s="80"/>
      <c r="N12" s="78"/>
      <c r="O12" s="79"/>
      <c r="P12" s="80"/>
      <c r="Q12" s="78"/>
      <c r="R12" s="79"/>
      <c r="S12" s="80"/>
      <c r="T12" s="78"/>
      <c r="U12" s="79"/>
      <c r="V12" s="80"/>
      <c r="W12" s="78"/>
      <c r="X12" s="79"/>
      <c r="Y12" s="80"/>
      <c r="Z12" s="78"/>
      <c r="AA12" s="79"/>
      <c r="AB12" s="80"/>
      <c r="AC12" s="78"/>
      <c r="AD12" s="79"/>
      <c r="AE12" s="80"/>
      <c r="AF12" s="78"/>
      <c r="AG12" s="79"/>
      <c r="AH12" s="80"/>
      <c r="AI12" s="103"/>
      <c r="AJ12" s="28"/>
      <c r="AK12" s="20">
        <f t="shared" si="17"/>
        <v>0</v>
      </c>
      <c r="AM12" s="62">
        <f t="shared" si="18"/>
        <v>0</v>
      </c>
      <c r="AN12" s="63" t="str">
        <f t="shared" si="0"/>
        <v>H</v>
      </c>
      <c r="AO12" s="64">
        <f t="shared" si="1"/>
        <v>0</v>
      </c>
      <c r="AP12" s="66">
        <f>IF(AO$3="","",VLOOKUP(AO$3,Données!$A$3:$B$18,2,FALSE))</f>
        <v>17</v>
      </c>
      <c r="AQ12" s="65">
        <f t="shared" si="19"/>
        <v>0</v>
      </c>
      <c r="AR12" s="64">
        <f t="shared" si="2"/>
        <v>0</v>
      </c>
      <c r="AS12" s="66">
        <f>IF(AR$3="","",VLOOKUP(AR$3,Données!$A$3:$B$18,2,FALSE))</f>
        <v>12</v>
      </c>
      <c r="AT12" s="65">
        <f t="shared" si="20"/>
        <v>0</v>
      </c>
      <c r="AU12" s="64">
        <f t="shared" si="3"/>
        <v>0</v>
      </c>
      <c r="AV12" s="66">
        <f>IF(AU$3="","",VLOOKUP(AU$3,Données!$A$3:$B$18,2,FALSE))</f>
        <v>4</v>
      </c>
      <c r="AW12" s="65">
        <f t="shared" si="21"/>
        <v>0</v>
      </c>
      <c r="AX12" s="64">
        <f t="shared" si="4"/>
        <v>0</v>
      </c>
      <c r="AY12" s="66">
        <f>IF(AX$3="","",VLOOKUP(AX$3,Données!$A$3:$B$18,2,FALSE))</f>
        <v>8</v>
      </c>
      <c r="AZ12" s="65">
        <f t="shared" si="22"/>
        <v>0</v>
      </c>
      <c r="BA12" s="64">
        <f t="shared" si="5"/>
        <v>0</v>
      </c>
      <c r="BB12" s="66">
        <f>IF(BA$3="","",VLOOKUP(BA$3,Données!$A$3:$B$18,2,FALSE))</f>
        <v>8</v>
      </c>
      <c r="BC12" s="65">
        <f t="shared" si="23"/>
        <v>0</v>
      </c>
      <c r="BD12" s="64">
        <f t="shared" si="6"/>
        <v>0</v>
      </c>
      <c r="BE12" s="66">
        <f>IF(BD$3="","",VLOOKUP(BD$3,Données!$A$3:$B$18,2,FALSE))</f>
        <v>0</v>
      </c>
      <c r="BF12" s="65">
        <f t="shared" si="24"/>
        <v>0</v>
      </c>
      <c r="BG12" s="64">
        <f t="shared" si="7"/>
        <v>0</v>
      </c>
      <c r="BH12" s="66">
        <f>IF(BG$3="","",VLOOKUP(BG$3,Données!$A$3:$B$18,2,FALSE))</f>
        <v>0</v>
      </c>
      <c r="BI12" s="65">
        <f t="shared" si="25"/>
        <v>0</v>
      </c>
      <c r="BJ12" s="64">
        <f t="shared" si="8"/>
        <v>0</v>
      </c>
      <c r="BK12" s="66">
        <f>IF(BJ$3="","",VLOOKUP(BJ$3,Données!$A$3:$B$18,2,FALSE))</f>
        <v>0</v>
      </c>
      <c r="BL12" s="65">
        <f t="shared" si="26"/>
        <v>0</v>
      </c>
      <c r="BM12" s="64">
        <f t="shared" si="9"/>
        <v>0</v>
      </c>
      <c r="BN12" s="66">
        <f>IF(BM$3="","",VLOOKUP(BM$3,Données!$A$3:$B$18,2,FALSE))</f>
        <v>0</v>
      </c>
      <c r="BO12" s="65">
        <f t="shared" si="27"/>
        <v>0</v>
      </c>
      <c r="BP12" s="64">
        <f t="shared" si="10"/>
        <v>0</v>
      </c>
      <c r="BQ12" s="66">
        <f>IF(BP$3="","",VLOOKUP(BP$3,Données!$A$3:$B$18,2,FALSE))</f>
        <v>0</v>
      </c>
      <c r="BR12" s="65">
        <f t="shared" si="28"/>
        <v>0</v>
      </c>
      <c r="BS12" s="64">
        <f t="shared" si="11"/>
        <v>0</v>
      </c>
      <c r="BT12" s="66">
        <f>IF(BS$3="","",VLOOKUP(BS$3,Données!$A$3:$B$18,2,FALSE))</f>
        <v>1</v>
      </c>
      <c r="BU12" s="65">
        <f t="shared" si="29"/>
        <v>0</v>
      </c>
      <c r="BV12" s="64">
        <f t="shared" si="12"/>
        <v>0</v>
      </c>
      <c r="BW12" s="66">
        <f>IF(BV$3="","",VLOOKUP(BV$3,Données!$A$3:$B$18,2,FALSE))</f>
        <v>1.5</v>
      </c>
      <c r="BX12" s="65">
        <f t="shared" si="30"/>
        <v>0</v>
      </c>
      <c r="BY12" s="64">
        <f t="shared" si="13"/>
        <v>0</v>
      </c>
      <c r="BZ12" s="66">
        <f>IF(BY$3="","",VLOOKUP(BY$3,Données!$A$3:$B$18,2,FALSE))</f>
        <v>2</v>
      </c>
      <c r="CA12" s="65">
        <f t="shared" si="31"/>
        <v>0</v>
      </c>
      <c r="CB12" s="64">
        <f t="shared" si="14"/>
        <v>0</v>
      </c>
      <c r="CC12" s="66">
        <f>IF(CB$3="","",VLOOKUP(CB$3,Données!$A$3:$B$18,2,FALSE))</f>
        <v>2.5</v>
      </c>
      <c r="CD12" s="65">
        <f t="shared" si="32"/>
        <v>0</v>
      </c>
      <c r="CE12" s="64">
        <f t="shared" si="15"/>
        <v>0</v>
      </c>
      <c r="CF12" s="66">
        <f>IF(CE$3="","",VLOOKUP(CE$3,Données!$A$3:$B$18,2,FALSE))</f>
        <v>3</v>
      </c>
      <c r="CG12" s="65">
        <f t="shared" si="33"/>
        <v>0</v>
      </c>
      <c r="CH12" s="67">
        <f t="shared" si="16"/>
        <v>0</v>
      </c>
      <c r="CI12" s="45">
        <f>IF(CH$3="","",VLOOKUP(CH$3,Données!$A$3:$B$18,2,FALSE))</f>
        <v>3.5</v>
      </c>
      <c r="CJ12" s="39">
        <f t="shared" si="34"/>
        <v>0</v>
      </c>
    </row>
    <row r="13" spans="1:88" ht="42" customHeight="1" x14ac:dyDescent="0.25">
      <c r="A13" s="141" t="str">
        <f>Données!D11</f>
        <v>CPL</v>
      </c>
      <c r="B13" s="136" t="str">
        <f>(Données!E11)</f>
        <v>I</v>
      </c>
      <c r="C13" s="79"/>
      <c r="D13" s="80"/>
      <c r="E13" s="78"/>
      <c r="F13" s="79"/>
      <c r="G13" s="80"/>
      <c r="H13" s="78"/>
      <c r="I13" s="79"/>
      <c r="J13" s="80"/>
      <c r="K13" s="78"/>
      <c r="L13" s="79"/>
      <c r="M13" s="80"/>
      <c r="N13" s="78"/>
      <c r="O13" s="79"/>
      <c r="P13" s="80"/>
      <c r="Q13" s="78"/>
      <c r="R13" s="79"/>
      <c r="S13" s="80"/>
      <c r="T13" s="78"/>
      <c r="U13" s="79"/>
      <c r="V13" s="80"/>
      <c r="W13" s="78"/>
      <c r="X13" s="79"/>
      <c r="Y13" s="80"/>
      <c r="Z13" s="78"/>
      <c r="AA13" s="79"/>
      <c r="AB13" s="80"/>
      <c r="AC13" s="78"/>
      <c r="AD13" s="79"/>
      <c r="AE13" s="80"/>
      <c r="AF13" s="78"/>
      <c r="AG13" s="79"/>
      <c r="AH13" s="80"/>
      <c r="AI13" s="103"/>
      <c r="AJ13" s="28"/>
      <c r="AK13" s="20">
        <f t="shared" si="17"/>
        <v>0</v>
      </c>
      <c r="AM13" s="62">
        <f t="shared" si="18"/>
        <v>0</v>
      </c>
      <c r="AN13" s="63" t="str">
        <f t="shared" si="0"/>
        <v>I</v>
      </c>
      <c r="AO13" s="64">
        <f t="shared" si="1"/>
        <v>0</v>
      </c>
      <c r="AP13" s="66">
        <f>IF(AO$3="","",VLOOKUP(AO$3,Données!$A$3:$B$18,2,FALSE))</f>
        <v>17</v>
      </c>
      <c r="AQ13" s="65">
        <f t="shared" si="19"/>
        <v>0</v>
      </c>
      <c r="AR13" s="64">
        <f t="shared" si="2"/>
        <v>0</v>
      </c>
      <c r="AS13" s="66">
        <f>IF(AR$3="","",VLOOKUP(AR$3,Données!$A$3:$B$18,2,FALSE))</f>
        <v>12</v>
      </c>
      <c r="AT13" s="65">
        <f t="shared" si="20"/>
        <v>0</v>
      </c>
      <c r="AU13" s="64">
        <f t="shared" si="3"/>
        <v>0</v>
      </c>
      <c r="AV13" s="66">
        <f>IF(AU$3="","",VLOOKUP(AU$3,Données!$A$3:$B$18,2,FALSE))</f>
        <v>4</v>
      </c>
      <c r="AW13" s="65">
        <f t="shared" si="21"/>
        <v>0</v>
      </c>
      <c r="AX13" s="64">
        <f t="shared" si="4"/>
        <v>0</v>
      </c>
      <c r="AY13" s="66">
        <f>IF(AX$3="","",VLOOKUP(AX$3,Données!$A$3:$B$18,2,FALSE))</f>
        <v>8</v>
      </c>
      <c r="AZ13" s="65">
        <f t="shared" si="22"/>
        <v>0</v>
      </c>
      <c r="BA13" s="64">
        <f t="shared" si="5"/>
        <v>0</v>
      </c>
      <c r="BB13" s="66">
        <f>IF(BA$3="","",VLOOKUP(BA$3,Données!$A$3:$B$18,2,FALSE))</f>
        <v>8</v>
      </c>
      <c r="BC13" s="65">
        <f t="shared" si="23"/>
        <v>0</v>
      </c>
      <c r="BD13" s="64">
        <f t="shared" si="6"/>
        <v>0</v>
      </c>
      <c r="BE13" s="66">
        <f>IF(BD$3="","",VLOOKUP(BD$3,Données!$A$3:$B$18,2,FALSE))</f>
        <v>0</v>
      </c>
      <c r="BF13" s="65">
        <f t="shared" si="24"/>
        <v>0</v>
      </c>
      <c r="BG13" s="64">
        <f t="shared" si="7"/>
        <v>0</v>
      </c>
      <c r="BH13" s="66">
        <f>IF(BG$3="","",VLOOKUP(BG$3,Données!$A$3:$B$18,2,FALSE))</f>
        <v>0</v>
      </c>
      <c r="BI13" s="65">
        <f t="shared" si="25"/>
        <v>0</v>
      </c>
      <c r="BJ13" s="64">
        <f t="shared" si="8"/>
        <v>0</v>
      </c>
      <c r="BK13" s="66">
        <f>IF(BJ$3="","",VLOOKUP(BJ$3,Données!$A$3:$B$18,2,FALSE))</f>
        <v>0</v>
      </c>
      <c r="BL13" s="65">
        <f t="shared" si="26"/>
        <v>0</v>
      </c>
      <c r="BM13" s="64">
        <f t="shared" si="9"/>
        <v>0</v>
      </c>
      <c r="BN13" s="66">
        <f>IF(BM$3="","",VLOOKUP(BM$3,Données!$A$3:$B$18,2,FALSE))</f>
        <v>0</v>
      </c>
      <c r="BO13" s="65">
        <f t="shared" si="27"/>
        <v>0</v>
      </c>
      <c r="BP13" s="64">
        <f t="shared" si="10"/>
        <v>0</v>
      </c>
      <c r="BQ13" s="66">
        <f>IF(BP$3="","",VLOOKUP(BP$3,Données!$A$3:$B$18,2,FALSE))</f>
        <v>0</v>
      </c>
      <c r="BR13" s="65">
        <f t="shared" si="28"/>
        <v>0</v>
      </c>
      <c r="BS13" s="64">
        <f t="shared" si="11"/>
        <v>0</v>
      </c>
      <c r="BT13" s="66">
        <f>IF(BS$3="","",VLOOKUP(BS$3,Données!$A$3:$B$18,2,FALSE))</f>
        <v>1</v>
      </c>
      <c r="BU13" s="65">
        <f t="shared" si="29"/>
        <v>0</v>
      </c>
      <c r="BV13" s="64">
        <f t="shared" si="12"/>
        <v>0</v>
      </c>
      <c r="BW13" s="66">
        <f>IF(BV$3="","",VLOOKUP(BV$3,Données!$A$3:$B$18,2,FALSE))</f>
        <v>1.5</v>
      </c>
      <c r="BX13" s="65">
        <f t="shared" si="30"/>
        <v>0</v>
      </c>
      <c r="BY13" s="64">
        <f t="shared" si="13"/>
        <v>0</v>
      </c>
      <c r="BZ13" s="66">
        <f>IF(BY$3="","",VLOOKUP(BY$3,Données!$A$3:$B$18,2,FALSE))</f>
        <v>2</v>
      </c>
      <c r="CA13" s="65">
        <f t="shared" si="31"/>
        <v>0</v>
      </c>
      <c r="CB13" s="64">
        <f t="shared" si="14"/>
        <v>0</v>
      </c>
      <c r="CC13" s="66">
        <f>IF(CB$3="","",VLOOKUP(CB$3,Données!$A$3:$B$18,2,FALSE))</f>
        <v>2.5</v>
      </c>
      <c r="CD13" s="65">
        <f t="shared" si="32"/>
        <v>0</v>
      </c>
      <c r="CE13" s="64">
        <f t="shared" si="15"/>
        <v>0</v>
      </c>
      <c r="CF13" s="66">
        <f>IF(CE$3="","",VLOOKUP(CE$3,Données!$A$3:$B$18,2,FALSE))</f>
        <v>3</v>
      </c>
      <c r="CG13" s="65">
        <f t="shared" si="33"/>
        <v>0</v>
      </c>
      <c r="CH13" s="67">
        <f t="shared" si="16"/>
        <v>0</v>
      </c>
      <c r="CI13" s="45">
        <f>IF(CH$3="","",VLOOKUP(CH$3,Données!$A$3:$B$18,2,FALSE))</f>
        <v>3.5</v>
      </c>
      <c r="CJ13" s="39">
        <f t="shared" si="34"/>
        <v>0</v>
      </c>
    </row>
    <row r="14" spans="1:88" ht="42" customHeight="1" x14ac:dyDescent="0.25">
      <c r="A14" s="141" t="str">
        <f>Données!D12</f>
        <v>CPL</v>
      </c>
      <c r="B14" s="136" t="str">
        <f>(Données!E12)</f>
        <v>J</v>
      </c>
      <c r="C14" s="79"/>
      <c r="D14" s="80"/>
      <c r="E14" s="78"/>
      <c r="F14" s="79"/>
      <c r="G14" s="80"/>
      <c r="H14" s="78"/>
      <c r="I14" s="79"/>
      <c r="J14" s="80"/>
      <c r="K14" s="78"/>
      <c r="L14" s="79"/>
      <c r="M14" s="80"/>
      <c r="N14" s="78"/>
      <c r="O14" s="79"/>
      <c r="P14" s="80"/>
      <c r="Q14" s="78"/>
      <c r="R14" s="79"/>
      <c r="S14" s="80"/>
      <c r="T14" s="78"/>
      <c r="U14" s="79"/>
      <c r="V14" s="80"/>
      <c r="W14" s="78"/>
      <c r="X14" s="79"/>
      <c r="Y14" s="80"/>
      <c r="Z14" s="78"/>
      <c r="AA14" s="79"/>
      <c r="AB14" s="80"/>
      <c r="AC14" s="78"/>
      <c r="AD14" s="79"/>
      <c r="AE14" s="80"/>
      <c r="AF14" s="78"/>
      <c r="AG14" s="79"/>
      <c r="AH14" s="80"/>
      <c r="AI14" s="103"/>
      <c r="AJ14" s="28"/>
      <c r="AK14" s="20">
        <f t="shared" si="17"/>
        <v>0</v>
      </c>
      <c r="AM14" s="62">
        <f t="shared" si="18"/>
        <v>0</v>
      </c>
      <c r="AN14" s="63" t="str">
        <f t="shared" si="0"/>
        <v>J</v>
      </c>
      <c r="AO14" s="64">
        <f t="shared" si="1"/>
        <v>0</v>
      </c>
      <c r="AP14" s="66">
        <f>IF(AO$3="","",VLOOKUP(AO$3,Données!$A$3:$B$18,2,FALSE))</f>
        <v>17</v>
      </c>
      <c r="AQ14" s="65">
        <f t="shared" si="19"/>
        <v>0</v>
      </c>
      <c r="AR14" s="64">
        <f t="shared" si="2"/>
        <v>0</v>
      </c>
      <c r="AS14" s="66">
        <f>IF(AR$3="","",VLOOKUP(AR$3,Données!$A$3:$B$18,2,FALSE))</f>
        <v>12</v>
      </c>
      <c r="AT14" s="65">
        <f t="shared" si="20"/>
        <v>0</v>
      </c>
      <c r="AU14" s="64">
        <f t="shared" si="3"/>
        <v>0</v>
      </c>
      <c r="AV14" s="66">
        <f>IF(AU$3="","",VLOOKUP(AU$3,Données!$A$3:$B$18,2,FALSE))</f>
        <v>4</v>
      </c>
      <c r="AW14" s="65">
        <f t="shared" si="21"/>
        <v>0</v>
      </c>
      <c r="AX14" s="64">
        <f t="shared" si="4"/>
        <v>0</v>
      </c>
      <c r="AY14" s="66">
        <f>IF(AX$3="","",VLOOKUP(AX$3,Données!$A$3:$B$18,2,FALSE))</f>
        <v>8</v>
      </c>
      <c r="AZ14" s="65">
        <f t="shared" si="22"/>
        <v>0</v>
      </c>
      <c r="BA14" s="64">
        <f t="shared" si="5"/>
        <v>0</v>
      </c>
      <c r="BB14" s="66">
        <f>IF(BA$3="","",VLOOKUP(BA$3,Données!$A$3:$B$18,2,FALSE))</f>
        <v>8</v>
      </c>
      <c r="BC14" s="65">
        <f t="shared" si="23"/>
        <v>0</v>
      </c>
      <c r="BD14" s="64">
        <f t="shared" si="6"/>
        <v>0</v>
      </c>
      <c r="BE14" s="66">
        <f>IF(BD$3="","",VLOOKUP(BD$3,Données!$A$3:$B$18,2,FALSE))</f>
        <v>0</v>
      </c>
      <c r="BF14" s="65">
        <f t="shared" si="24"/>
        <v>0</v>
      </c>
      <c r="BG14" s="64">
        <f t="shared" si="7"/>
        <v>0</v>
      </c>
      <c r="BH14" s="66">
        <f>IF(BG$3="","",VLOOKUP(BG$3,Données!$A$3:$B$18,2,FALSE))</f>
        <v>0</v>
      </c>
      <c r="BI14" s="65">
        <f t="shared" si="25"/>
        <v>0</v>
      </c>
      <c r="BJ14" s="64">
        <f t="shared" si="8"/>
        <v>0</v>
      </c>
      <c r="BK14" s="66">
        <f>IF(BJ$3="","",VLOOKUP(BJ$3,Données!$A$3:$B$18,2,FALSE))</f>
        <v>0</v>
      </c>
      <c r="BL14" s="65">
        <f t="shared" si="26"/>
        <v>0</v>
      </c>
      <c r="BM14" s="64">
        <f t="shared" si="9"/>
        <v>0</v>
      </c>
      <c r="BN14" s="66">
        <f>IF(BM$3="","",VLOOKUP(BM$3,Données!$A$3:$B$18,2,FALSE))</f>
        <v>0</v>
      </c>
      <c r="BO14" s="65">
        <f t="shared" si="27"/>
        <v>0</v>
      </c>
      <c r="BP14" s="64">
        <f t="shared" si="10"/>
        <v>0</v>
      </c>
      <c r="BQ14" s="66">
        <f>IF(BP$3="","",VLOOKUP(BP$3,Données!$A$3:$B$18,2,FALSE))</f>
        <v>0</v>
      </c>
      <c r="BR14" s="65">
        <f t="shared" si="28"/>
        <v>0</v>
      </c>
      <c r="BS14" s="64">
        <f t="shared" si="11"/>
        <v>0</v>
      </c>
      <c r="BT14" s="66">
        <f>IF(BS$3="","",VLOOKUP(BS$3,Données!$A$3:$B$18,2,FALSE))</f>
        <v>1</v>
      </c>
      <c r="BU14" s="65">
        <f t="shared" si="29"/>
        <v>0</v>
      </c>
      <c r="BV14" s="64">
        <f t="shared" si="12"/>
        <v>0</v>
      </c>
      <c r="BW14" s="66">
        <f>IF(BV$3="","",VLOOKUP(BV$3,Données!$A$3:$B$18,2,FALSE))</f>
        <v>1.5</v>
      </c>
      <c r="BX14" s="65">
        <f t="shared" si="30"/>
        <v>0</v>
      </c>
      <c r="BY14" s="64">
        <f t="shared" si="13"/>
        <v>0</v>
      </c>
      <c r="BZ14" s="66">
        <f>IF(BY$3="","",VLOOKUP(BY$3,Données!$A$3:$B$18,2,FALSE))</f>
        <v>2</v>
      </c>
      <c r="CA14" s="65">
        <f t="shared" si="31"/>
        <v>0</v>
      </c>
      <c r="CB14" s="64">
        <f t="shared" si="14"/>
        <v>0</v>
      </c>
      <c r="CC14" s="66">
        <f>IF(CB$3="","",VLOOKUP(CB$3,Données!$A$3:$B$18,2,FALSE))</f>
        <v>2.5</v>
      </c>
      <c r="CD14" s="65">
        <f t="shared" si="32"/>
        <v>0</v>
      </c>
      <c r="CE14" s="64">
        <f t="shared" si="15"/>
        <v>0</v>
      </c>
      <c r="CF14" s="66">
        <f>IF(CE$3="","",VLOOKUP(CE$3,Données!$A$3:$B$18,2,FALSE))</f>
        <v>3</v>
      </c>
      <c r="CG14" s="65">
        <f t="shared" si="33"/>
        <v>0</v>
      </c>
      <c r="CH14" s="67">
        <f t="shared" si="16"/>
        <v>0</v>
      </c>
      <c r="CI14" s="45">
        <f>IF(CH$3="","",VLOOKUP(CH$3,Données!$A$3:$B$18,2,FALSE))</f>
        <v>3.5</v>
      </c>
      <c r="CJ14" s="39">
        <f t="shared" si="34"/>
        <v>0</v>
      </c>
    </row>
    <row r="15" spans="1:88" ht="42" customHeight="1" x14ac:dyDescent="0.25">
      <c r="A15" s="141" t="str">
        <f>Données!D13</f>
        <v>CPL</v>
      </c>
      <c r="B15" s="136" t="str">
        <f>(Données!E13)</f>
        <v>K</v>
      </c>
      <c r="C15" s="79"/>
      <c r="D15" s="80"/>
      <c r="E15" s="78"/>
      <c r="F15" s="79"/>
      <c r="G15" s="80"/>
      <c r="H15" s="78"/>
      <c r="I15" s="79"/>
      <c r="J15" s="80"/>
      <c r="K15" s="78"/>
      <c r="L15" s="79"/>
      <c r="M15" s="80"/>
      <c r="N15" s="78"/>
      <c r="O15" s="79"/>
      <c r="P15" s="80"/>
      <c r="Q15" s="78"/>
      <c r="R15" s="79"/>
      <c r="S15" s="80"/>
      <c r="T15" s="78"/>
      <c r="U15" s="79"/>
      <c r="V15" s="80"/>
      <c r="W15" s="78"/>
      <c r="X15" s="79"/>
      <c r="Y15" s="80"/>
      <c r="Z15" s="78"/>
      <c r="AA15" s="79"/>
      <c r="AB15" s="80"/>
      <c r="AC15" s="78"/>
      <c r="AD15" s="79"/>
      <c r="AE15" s="80"/>
      <c r="AF15" s="78"/>
      <c r="AG15" s="79"/>
      <c r="AH15" s="80"/>
      <c r="AI15" s="103"/>
      <c r="AJ15" s="28"/>
      <c r="AK15" s="20">
        <f t="shared" si="17"/>
        <v>0</v>
      </c>
      <c r="AM15" s="62">
        <f t="shared" si="18"/>
        <v>0</v>
      </c>
      <c r="AN15" s="63" t="str">
        <f t="shared" si="0"/>
        <v>K</v>
      </c>
      <c r="AO15" s="64">
        <f t="shared" si="1"/>
        <v>0</v>
      </c>
      <c r="AP15" s="66">
        <f>IF(AO$3="","",VLOOKUP(AO$3,Données!$A$3:$B$18,2,FALSE))</f>
        <v>17</v>
      </c>
      <c r="AQ15" s="65">
        <f t="shared" si="19"/>
        <v>0</v>
      </c>
      <c r="AR15" s="64">
        <f t="shared" si="2"/>
        <v>0</v>
      </c>
      <c r="AS15" s="66">
        <f>IF(AR$3="","",VLOOKUP(AR$3,Données!$A$3:$B$18,2,FALSE))</f>
        <v>12</v>
      </c>
      <c r="AT15" s="65">
        <f t="shared" si="20"/>
        <v>0</v>
      </c>
      <c r="AU15" s="64">
        <f t="shared" si="3"/>
        <v>0</v>
      </c>
      <c r="AV15" s="66">
        <f>IF(AU$3="","",VLOOKUP(AU$3,Données!$A$3:$B$18,2,FALSE))</f>
        <v>4</v>
      </c>
      <c r="AW15" s="65">
        <f t="shared" si="21"/>
        <v>0</v>
      </c>
      <c r="AX15" s="64">
        <f t="shared" si="4"/>
        <v>0</v>
      </c>
      <c r="AY15" s="66">
        <f>IF(AX$3="","",VLOOKUP(AX$3,Données!$A$3:$B$18,2,FALSE))</f>
        <v>8</v>
      </c>
      <c r="AZ15" s="65">
        <f t="shared" si="22"/>
        <v>0</v>
      </c>
      <c r="BA15" s="64">
        <f t="shared" si="5"/>
        <v>0</v>
      </c>
      <c r="BB15" s="66">
        <f>IF(BA$3="","",VLOOKUP(BA$3,Données!$A$3:$B$18,2,FALSE))</f>
        <v>8</v>
      </c>
      <c r="BC15" s="65">
        <f t="shared" si="23"/>
        <v>0</v>
      </c>
      <c r="BD15" s="64">
        <f t="shared" si="6"/>
        <v>0</v>
      </c>
      <c r="BE15" s="66">
        <f>IF(BD$3="","",VLOOKUP(BD$3,Données!$A$3:$B$18,2,FALSE))</f>
        <v>0</v>
      </c>
      <c r="BF15" s="65">
        <f t="shared" si="24"/>
        <v>0</v>
      </c>
      <c r="BG15" s="64">
        <f t="shared" si="7"/>
        <v>0</v>
      </c>
      <c r="BH15" s="66">
        <f>IF(BG$3="","",VLOOKUP(BG$3,Données!$A$3:$B$18,2,FALSE))</f>
        <v>0</v>
      </c>
      <c r="BI15" s="65">
        <f t="shared" si="25"/>
        <v>0</v>
      </c>
      <c r="BJ15" s="64">
        <f t="shared" si="8"/>
        <v>0</v>
      </c>
      <c r="BK15" s="66">
        <f>IF(BJ$3="","",VLOOKUP(BJ$3,Données!$A$3:$B$18,2,FALSE))</f>
        <v>0</v>
      </c>
      <c r="BL15" s="65">
        <f t="shared" si="26"/>
        <v>0</v>
      </c>
      <c r="BM15" s="64">
        <f t="shared" si="9"/>
        <v>0</v>
      </c>
      <c r="BN15" s="66">
        <f>IF(BM$3="","",VLOOKUP(BM$3,Données!$A$3:$B$18,2,FALSE))</f>
        <v>0</v>
      </c>
      <c r="BO15" s="65">
        <f t="shared" si="27"/>
        <v>0</v>
      </c>
      <c r="BP15" s="64">
        <f t="shared" si="10"/>
        <v>0</v>
      </c>
      <c r="BQ15" s="66">
        <f>IF(BP$3="","",VLOOKUP(BP$3,Données!$A$3:$B$18,2,FALSE))</f>
        <v>0</v>
      </c>
      <c r="BR15" s="65">
        <f t="shared" si="28"/>
        <v>0</v>
      </c>
      <c r="BS15" s="64">
        <f t="shared" si="11"/>
        <v>0</v>
      </c>
      <c r="BT15" s="66">
        <f>IF(BS$3="","",VLOOKUP(BS$3,Données!$A$3:$B$18,2,FALSE))</f>
        <v>1</v>
      </c>
      <c r="BU15" s="65">
        <f t="shared" si="29"/>
        <v>0</v>
      </c>
      <c r="BV15" s="64">
        <f t="shared" si="12"/>
        <v>0</v>
      </c>
      <c r="BW15" s="66">
        <f>IF(BV$3="","",VLOOKUP(BV$3,Données!$A$3:$B$18,2,FALSE))</f>
        <v>1.5</v>
      </c>
      <c r="BX15" s="65">
        <f t="shared" si="30"/>
        <v>0</v>
      </c>
      <c r="BY15" s="64">
        <f t="shared" si="13"/>
        <v>0</v>
      </c>
      <c r="BZ15" s="66">
        <f>IF(BY$3="","",VLOOKUP(BY$3,Données!$A$3:$B$18,2,FALSE))</f>
        <v>2</v>
      </c>
      <c r="CA15" s="65">
        <f t="shared" si="31"/>
        <v>0</v>
      </c>
      <c r="CB15" s="64">
        <f t="shared" si="14"/>
        <v>0</v>
      </c>
      <c r="CC15" s="66">
        <f>IF(CB$3="","",VLOOKUP(CB$3,Données!$A$3:$B$18,2,FALSE))</f>
        <v>2.5</v>
      </c>
      <c r="CD15" s="65">
        <f t="shared" si="32"/>
        <v>0</v>
      </c>
      <c r="CE15" s="64">
        <f t="shared" si="15"/>
        <v>0</v>
      </c>
      <c r="CF15" s="66">
        <f>IF(CE$3="","",VLOOKUP(CE$3,Données!$A$3:$B$18,2,FALSE))</f>
        <v>3</v>
      </c>
      <c r="CG15" s="65">
        <f t="shared" si="33"/>
        <v>0</v>
      </c>
      <c r="CH15" s="67">
        <f t="shared" si="16"/>
        <v>0</v>
      </c>
      <c r="CI15" s="45">
        <f>IF(CH$3="","",VLOOKUP(CH$3,Données!$A$3:$B$18,2,FALSE))</f>
        <v>3.5</v>
      </c>
      <c r="CJ15" s="39">
        <f t="shared" si="34"/>
        <v>0</v>
      </c>
    </row>
    <row r="16" spans="1:88" ht="42" customHeight="1" x14ac:dyDescent="0.25">
      <c r="A16" s="141" t="str">
        <f>Données!D14</f>
        <v>CPL</v>
      </c>
      <c r="B16" s="136" t="str">
        <f>(Données!E14)</f>
        <v>L</v>
      </c>
      <c r="C16" s="79"/>
      <c r="D16" s="80"/>
      <c r="E16" s="78"/>
      <c r="F16" s="79"/>
      <c r="G16" s="80"/>
      <c r="H16" s="78"/>
      <c r="I16" s="79"/>
      <c r="J16" s="80"/>
      <c r="K16" s="78"/>
      <c r="L16" s="79"/>
      <c r="M16" s="80"/>
      <c r="N16" s="78"/>
      <c r="O16" s="79"/>
      <c r="P16" s="80"/>
      <c r="Q16" s="78"/>
      <c r="R16" s="79"/>
      <c r="S16" s="80"/>
      <c r="T16" s="78"/>
      <c r="U16" s="79"/>
      <c r="V16" s="80"/>
      <c r="W16" s="78"/>
      <c r="X16" s="79"/>
      <c r="Y16" s="80"/>
      <c r="Z16" s="78"/>
      <c r="AA16" s="79"/>
      <c r="AB16" s="80"/>
      <c r="AC16" s="78"/>
      <c r="AD16" s="79"/>
      <c r="AE16" s="80"/>
      <c r="AF16" s="78"/>
      <c r="AG16" s="79"/>
      <c r="AH16" s="80"/>
      <c r="AI16" s="103"/>
      <c r="AJ16" s="28"/>
      <c r="AK16" s="20">
        <f t="shared" si="17"/>
        <v>0</v>
      </c>
      <c r="AM16" s="62">
        <f t="shared" si="18"/>
        <v>0</v>
      </c>
      <c r="AN16" s="63" t="str">
        <f t="shared" si="0"/>
        <v>L</v>
      </c>
      <c r="AO16" s="64">
        <f t="shared" si="1"/>
        <v>0</v>
      </c>
      <c r="AP16" s="66">
        <f>IF(AO$3="","",VLOOKUP(AO$3,Données!$A$3:$B$18,2,FALSE))</f>
        <v>17</v>
      </c>
      <c r="AQ16" s="65">
        <f t="shared" si="19"/>
        <v>0</v>
      </c>
      <c r="AR16" s="64">
        <f t="shared" si="2"/>
        <v>0</v>
      </c>
      <c r="AS16" s="66">
        <f>IF(AR$3="","",VLOOKUP(AR$3,Données!$A$3:$B$18,2,FALSE))</f>
        <v>12</v>
      </c>
      <c r="AT16" s="65">
        <f t="shared" si="20"/>
        <v>0</v>
      </c>
      <c r="AU16" s="64">
        <f t="shared" si="3"/>
        <v>0</v>
      </c>
      <c r="AV16" s="66">
        <f>IF(AU$3="","",VLOOKUP(AU$3,Données!$A$3:$B$18,2,FALSE))</f>
        <v>4</v>
      </c>
      <c r="AW16" s="65">
        <f t="shared" si="21"/>
        <v>0</v>
      </c>
      <c r="AX16" s="64">
        <f t="shared" si="4"/>
        <v>0</v>
      </c>
      <c r="AY16" s="66">
        <f>IF(AX$3="","",VLOOKUP(AX$3,Données!$A$3:$B$18,2,FALSE))</f>
        <v>8</v>
      </c>
      <c r="AZ16" s="65">
        <f t="shared" si="22"/>
        <v>0</v>
      </c>
      <c r="BA16" s="64">
        <f t="shared" si="5"/>
        <v>0</v>
      </c>
      <c r="BB16" s="66">
        <f>IF(BA$3="","",VLOOKUP(BA$3,Données!$A$3:$B$18,2,FALSE))</f>
        <v>8</v>
      </c>
      <c r="BC16" s="65">
        <f t="shared" si="23"/>
        <v>0</v>
      </c>
      <c r="BD16" s="64">
        <f t="shared" si="6"/>
        <v>0</v>
      </c>
      <c r="BE16" s="66">
        <f>IF(BD$3="","",VLOOKUP(BD$3,Données!$A$3:$B$18,2,FALSE))</f>
        <v>0</v>
      </c>
      <c r="BF16" s="65">
        <f t="shared" si="24"/>
        <v>0</v>
      </c>
      <c r="BG16" s="64">
        <f t="shared" si="7"/>
        <v>0</v>
      </c>
      <c r="BH16" s="66">
        <f>IF(BG$3="","",VLOOKUP(BG$3,Données!$A$3:$B$18,2,FALSE))</f>
        <v>0</v>
      </c>
      <c r="BI16" s="65">
        <f t="shared" si="25"/>
        <v>0</v>
      </c>
      <c r="BJ16" s="64">
        <f t="shared" si="8"/>
        <v>0</v>
      </c>
      <c r="BK16" s="66">
        <f>IF(BJ$3="","",VLOOKUP(BJ$3,Données!$A$3:$B$18,2,FALSE))</f>
        <v>0</v>
      </c>
      <c r="BL16" s="65">
        <f t="shared" si="26"/>
        <v>0</v>
      </c>
      <c r="BM16" s="64">
        <f t="shared" si="9"/>
        <v>0</v>
      </c>
      <c r="BN16" s="66">
        <f>IF(BM$3="","",VLOOKUP(BM$3,Données!$A$3:$B$18,2,FALSE))</f>
        <v>0</v>
      </c>
      <c r="BO16" s="65">
        <f t="shared" si="27"/>
        <v>0</v>
      </c>
      <c r="BP16" s="64">
        <f t="shared" si="10"/>
        <v>0</v>
      </c>
      <c r="BQ16" s="66">
        <f>IF(BP$3="","",VLOOKUP(BP$3,Données!$A$3:$B$18,2,FALSE))</f>
        <v>0</v>
      </c>
      <c r="BR16" s="65">
        <f t="shared" si="28"/>
        <v>0</v>
      </c>
      <c r="BS16" s="64">
        <f t="shared" si="11"/>
        <v>0</v>
      </c>
      <c r="BT16" s="66">
        <f>IF(BS$3="","",VLOOKUP(BS$3,Données!$A$3:$B$18,2,FALSE))</f>
        <v>1</v>
      </c>
      <c r="BU16" s="65">
        <f t="shared" si="29"/>
        <v>0</v>
      </c>
      <c r="BV16" s="64">
        <f t="shared" si="12"/>
        <v>0</v>
      </c>
      <c r="BW16" s="66">
        <f>IF(BV$3="","",VLOOKUP(BV$3,Données!$A$3:$B$18,2,FALSE))</f>
        <v>1.5</v>
      </c>
      <c r="BX16" s="65">
        <f t="shared" si="30"/>
        <v>0</v>
      </c>
      <c r="BY16" s="64">
        <f t="shared" si="13"/>
        <v>0</v>
      </c>
      <c r="BZ16" s="66">
        <f>IF(BY$3="","",VLOOKUP(BY$3,Données!$A$3:$B$18,2,FALSE))</f>
        <v>2</v>
      </c>
      <c r="CA16" s="65">
        <f t="shared" si="31"/>
        <v>0</v>
      </c>
      <c r="CB16" s="64">
        <f t="shared" si="14"/>
        <v>0</v>
      </c>
      <c r="CC16" s="66">
        <f>IF(CB$3="","",VLOOKUP(CB$3,Données!$A$3:$B$18,2,FALSE))</f>
        <v>2.5</v>
      </c>
      <c r="CD16" s="65">
        <f t="shared" si="32"/>
        <v>0</v>
      </c>
      <c r="CE16" s="64">
        <f t="shared" si="15"/>
        <v>0</v>
      </c>
      <c r="CF16" s="66">
        <f>IF(CE$3="","",VLOOKUP(CE$3,Données!$A$3:$B$18,2,FALSE))</f>
        <v>3</v>
      </c>
      <c r="CG16" s="65">
        <f t="shared" si="33"/>
        <v>0</v>
      </c>
      <c r="CH16" s="67">
        <f t="shared" si="16"/>
        <v>0</v>
      </c>
      <c r="CI16" s="45">
        <f>IF(CH$3="","",VLOOKUP(CH$3,Données!$A$3:$B$18,2,FALSE))</f>
        <v>3.5</v>
      </c>
      <c r="CJ16" s="39">
        <f t="shared" si="34"/>
        <v>0</v>
      </c>
    </row>
    <row r="17" spans="1:88" ht="42" customHeight="1" x14ac:dyDescent="0.25">
      <c r="A17" s="141" t="str">
        <f>Données!D15</f>
        <v>CPL</v>
      </c>
      <c r="B17" s="136" t="str">
        <f>(Données!E15)</f>
        <v>M</v>
      </c>
      <c r="C17" s="79"/>
      <c r="D17" s="80"/>
      <c r="E17" s="78"/>
      <c r="F17" s="79"/>
      <c r="G17" s="80"/>
      <c r="H17" s="78"/>
      <c r="I17" s="79"/>
      <c r="J17" s="80"/>
      <c r="K17" s="78"/>
      <c r="L17" s="79"/>
      <c r="M17" s="80"/>
      <c r="N17" s="78"/>
      <c r="O17" s="79"/>
      <c r="P17" s="80"/>
      <c r="Q17" s="78"/>
      <c r="R17" s="79"/>
      <c r="S17" s="80"/>
      <c r="T17" s="78"/>
      <c r="U17" s="79"/>
      <c r="V17" s="80"/>
      <c r="W17" s="78"/>
      <c r="X17" s="79"/>
      <c r="Y17" s="80"/>
      <c r="Z17" s="78"/>
      <c r="AA17" s="79"/>
      <c r="AB17" s="80"/>
      <c r="AC17" s="78"/>
      <c r="AD17" s="79"/>
      <c r="AE17" s="80"/>
      <c r="AF17" s="78"/>
      <c r="AG17" s="79"/>
      <c r="AH17" s="80"/>
      <c r="AI17" s="103"/>
      <c r="AJ17" s="28"/>
      <c r="AK17" s="20">
        <f t="shared" si="17"/>
        <v>0</v>
      </c>
      <c r="AM17" s="62">
        <f t="shared" si="18"/>
        <v>0</v>
      </c>
      <c r="AN17" s="63" t="str">
        <f t="shared" si="0"/>
        <v>M</v>
      </c>
      <c r="AO17" s="64">
        <f t="shared" si="1"/>
        <v>0</v>
      </c>
      <c r="AP17" s="66">
        <f>IF(AO$3="","",VLOOKUP(AO$3,Données!$A$3:$B$18,2,FALSE))</f>
        <v>17</v>
      </c>
      <c r="AQ17" s="65">
        <f t="shared" si="19"/>
        <v>0</v>
      </c>
      <c r="AR17" s="64">
        <f t="shared" si="2"/>
        <v>0</v>
      </c>
      <c r="AS17" s="66">
        <f>IF(AR$3="","",VLOOKUP(AR$3,Données!$A$3:$B$18,2,FALSE))</f>
        <v>12</v>
      </c>
      <c r="AT17" s="65">
        <f t="shared" si="20"/>
        <v>0</v>
      </c>
      <c r="AU17" s="64">
        <f t="shared" si="3"/>
        <v>0</v>
      </c>
      <c r="AV17" s="66">
        <f>IF(AU$3="","",VLOOKUP(AU$3,Données!$A$3:$B$18,2,FALSE))</f>
        <v>4</v>
      </c>
      <c r="AW17" s="65">
        <f t="shared" si="21"/>
        <v>0</v>
      </c>
      <c r="AX17" s="64">
        <f t="shared" si="4"/>
        <v>0</v>
      </c>
      <c r="AY17" s="66">
        <f>IF(AX$3="","",VLOOKUP(AX$3,Données!$A$3:$B$18,2,FALSE))</f>
        <v>8</v>
      </c>
      <c r="AZ17" s="65">
        <f t="shared" si="22"/>
        <v>0</v>
      </c>
      <c r="BA17" s="64">
        <f t="shared" si="5"/>
        <v>0</v>
      </c>
      <c r="BB17" s="66">
        <f>IF(BA$3="","",VLOOKUP(BA$3,Données!$A$3:$B$18,2,FALSE))</f>
        <v>8</v>
      </c>
      <c r="BC17" s="65">
        <f t="shared" si="23"/>
        <v>0</v>
      </c>
      <c r="BD17" s="64">
        <f t="shared" si="6"/>
        <v>0</v>
      </c>
      <c r="BE17" s="66">
        <f>IF(BD$3="","",VLOOKUP(BD$3,Données!$A$3:$B$18,2,FALSE))</f>
        <v>0</v>
      </c>
      <c r="BF17" s="65">
        <f t="shared" si="24"/>
        <v>0</v>
      </c>
      <c r="BG17" s="64">
        <f t="shared" si="7"/>
        <v>0</v>
      </c>
      <c r="BH17" s="66">
        <f>IF(BG$3="","",VLOOKUP(BG$3,Données!$A$3:$B$18,2,FALSE))</f>
        <v>0</v>
      </c>
      <c r="BI17" s="65">
        <f t="shared" si="25"/>
        <v>0</v>
      </c>
      <c r="BJ17" s="64">
        <f t="shared" si="8"/>
        <v>0</v>
      </c>
      <c r="BK17" s="66">
        <f>IF(BJ$3="","",VLOOKUP(BJ$3,Données!$A$3:$B$18,2,FALSE))</f>
        <v>0</v>
      </c>
      <c r="BL17" s="65">
        <f t="shared" si="26"/>
        <v>0</v>
      </c>
      <c r="BM17" s="64">
        <f t="shared" si="9"/>
        <v>0</v>
      </c>
      <c r="BN17" s="66">
        <f>IF(BM$3="","",VLOOKUP(BM$3,Données!$A$3:$B$18,2,FALSE))</f>
        <v>0</v>
      </c>
      <c r="BO17" s="65">
        <f t="shared" si="27"/>
        <v>0</v>
      </c>
      <c r="BP17" s="64">
        <f t="shared" si="10"/>
        <v>0</v>
      </c>
      <c r="BQ17" s="66">
        <f>IF(BP$3="","",VLOOKUP(BP$3,Données!$A$3:$B$18,2,FALSE))</f>
        <v>0</v>
      </c>
      <c r="BR17" s="65">
        <f t="shared" si="28"/>
        <v>0</v>
      </c>
      <c r="BS17" s="64">
        <f t="shared" si="11"/>
        <v>0</v>
      </c>
      <c r="BT17" s="66">
        <f>IF(BS$3="","",VLOOKUP(BS$3,Données!$A$3:$B$18,2,FALSE))</f>
        <v>1</v>
      </c>
      <c r="BU17" s="65">
        <f t="shared" si="29"/>
        <v>0</v>
      </c>
      <c r="BV17" s="64">
        <f t="shared" si="12"/>
        <v>0</v>
      </c>
      <c r="BW17" s="66">
        <f>IF(BV$3="","",VLOOKUP(BV$3,Données!$A$3:$B$18,2,FALSE))</f>
        <v>1.5</v>
      </c>
      <c r="BX17" s="65">
        <f t="shared" si="30"/>
        <v>0</v>
      </c>
      <c r="BY17" s="64">
        <f t="shared" si="13"/>
        <v>0</v>
      </c>
      <c r="BZ17" s="66">
        <f>IF(BY$3="","",VLOOKUP(BY$3,Données!$A$3:$B$18,2,FALSE))</f>
        <v>2</v>
      </c>
      <c r="CA17" s="65">
        <f t="shared" si="31"/>
        <v>0</v>
      </c>
      <c r="CB17" s="64">
        <f t="shared" si="14"/>
        <v>0</v>
      </c>
      <c r="CC17" s="66">
        <f>IF(CB$3="","",VLOOKUP(CB$3,Données!$A$3:$B$18,2,FALSE))</f>
        <v>2.5</v>
      </c>
      <c r="CD17" s="65">
        <f t="shared" si="32"/>
        <v>0</v>
      </c>
      <c r="CE17" s="64">
        <f t="shared" si="15"/>
        <v>0</v>
      </c>
      <c r="CF17" s="66">
        <f>IF(CE$3="","",VLOOKUP(CE$3,Données!$A$3:$B$18,2,FALSE))</f>
        <v>3</v>
      </c>
      <c r="CG17" s="65">
        <f t="shared" si="33"/>
        <v>0</v>
      </c>
      <c r="CH17" s="67">
        <f t="shared" si="16"/>
        <v>0</v>
      </c>
      <c r="CI17" s="45">
        <f>IF(CH$3="","",VLOOKUP(CH$3,Données!$A$3:$B$18,2,FALSE))</f>
        <v>3.5</v>
      </c>
      <c r="CJ17" s="39">
        <f t="shared" si="34"/>
        <v>0</v>
      </c>
    </row>
    <row r="18" spans="1:88" ht="42" customHeight="1" x14ac:dyDescent="0.25">
      <c r="A18" s="141" t="str">
        <f>Données!D16</f>
        <v>CPL</v>
      </c>
      <c r="B18" s="136" t="str">
        <f>(Données!E16)</f>
        <v>N</v>
      </c>
      <c r="C18" s="79"/>
      <c r="D18" s="80"/>
      <c r="E18" s="78"/>
      <c r="F18" s="79"/>
      <c r="G18" s="80"/>
      <c r="H18" s="78"/>
      <c r="I18" s="79"/>
      <c r="J18" s="80"/>
      <c r="K18" s="78"/>
      <c r="L18" s="79"/>
      <c r="M18" s="80"/>
      <c r="N18" s="78"/>
      <c r="O18" s="79"/>
      <c r="P18" s="80"/>
      <c r="Q18" s="78"/>
      <c r="R18" s="79"/>
      <c r="S18" s="80"/>
      <c r="T18" s="78"/>
      <c r="U18" s="79"/>
      <c r="V18" s="80"/>
      <c r="W18" s="78"/>
      <c r="X18" s="79"/>
      <c r="Y18" s="80"/>
      <c r="Z18" s="78"/>
      <c r="AA18" s="79"/>
      <c r="AB18" s="80"/>
      <c r="AC18" s="78"/>
      <c r="AD18" s="79"/>
      <c r="AE18" s="80"/>
      <c r="AF18" s="78"/>
      <c r="AG18" s="79"/>
      <c r="AH18" s="80"/>
      <c r="AI18" s="103"/>
      <c r="AJ18" s="28"/>
      <c r="AK18" s="20">
        <f t="shared" si="17"/>
        <v>0</v>
      </c>
      <c r="AM18" s="62">
        <f t="shared" si="18"/>
        <v>0</v>
      </c>
      <c r="AN18" s="63" t="str">
        <f t="shared" si="0"/>
        <v>N</v>
      </c>
      <c r="AO18" s="64">
        <f t="shared" si="1"/>
        <v>0</v>
      </c>
      <c r="AP18" s="66">
        <f>IF(AO$3="","",VLOOKUP(AO$3,Données!$A$3:$B$18,2,FALSE))</f>
        <v>17</v>
      </c>
      <c r="AQ18" s="65">
        <f t="shared" si="19"/>
        <v>0</v>
      </c>
      <c r="AR18" s="64">
        <f t="shared" si="2"/>
        <v>0</v>
      </c>
      <c r="AS18" s="66">
        <f>IF(AR$3="","",VLOOKUP(AR$3,Données!$A$3:$B$18,2,FALSE))</f>
        <v>12</v>
      </c>
      <c r="AT18" s="65">
        <f t="shared" si="20"/>
        <v>0</v>
      </c>
      <c r="AU18" s="64">
        <f t="shared" si="3"/>
        <v>0</v>
      </c>
      <c r="AV18" s="66">
        <f>IF(AU$3="","",VLOOKUP(AU$3,Données!$A$3:$B$18,2,FALSE))</f>
        <v>4</v>
      </c>
      <c r="AW18" s="65">
        <f t="shared" si="21"/>
        <v>0</v>
      </c>
      <c r="AX18" s="64">
        <f t="shared" si="4"/>
        <v>0</v>
      </c>
      <c r="AY18" s="66">
        <f>IF(AX$3="","",VLOOKUP(AX$3,Données!$A$3:$B$18,2,FALSE))</f>
        <v>8</v>
      </c>
      <c r="AZ18" s="65">
        <f t="shared" si="22"/>
        <v>0</v>
      </c>
      <c r="BA18" s="64">
        <f t="shared" si="5"/>
        <v>0</v>
      </c>
      <c r="BB18" s="66">
        <f>IF(BA$3="","",VLOOKUP(BA$3,Données!$A$3:$B$18,2,FALSE))</f>
        <v>8</v>
      </c>
      <c r="BC18" s="65">
        <f t="shared" si="23"/>
        <v>0</v>
      </c>
      <c r="BD18" s="64">
        <f t="shared" si="6"/>
        <v>0</v>
      </c>
      <c r="BE18" s="66">
        <f>IF(BD$3="","",VLOOKUP(BD$3,Données!$A$3:$B$18,2,FALSE))</f>
        <v>0</v>
      </c>
      <c r="BF18" s="65">
        <f t="shared" si="24"/>
        <v>0</v>
      </c>
      <c r="BG18" s="64">
        <f t="shared" si="7"/>
        <v>0</v>
      </c>
      <c r="BH18" s="66">
        <f>IF(BG$3="","",VLOOKUP(BG$3,Données!$A$3:$B$18,2,FALSE))</f>
        <v>0</v>
      </c>
      <c r="BI18" s="65">
        <f t="shared" si="25"/>
        <v>0</v>
      </c>
      <c r="BJ18" s="64">
        <f t="shared" si="8"/>
        <v>0</v>
      </c>
      <c r="BK18" s="66">
        <f>IF(BJ$3="","",VLOOKUP(BJ$3,Données!$A$3:$B$18,2,FALSE))</f>
        <v>0</v>
      </c>
      <c r="BL18" s="65">
        <f t="shared" si="26"/>
        <v>0</v>
      </c>
      <c r="BM18" s="64">
        <f t="shared" si="9"/>
        <v>0</v>
      </c>
      <c r="BN18" s="66">
        <f>IF(BM$3="","",VLOOKUP(BM$3,Données!$A$3:$B$18,2,FALSE))</f>
        <v>0</v>
      </c>
      <c r="BO18" s="65">
        <f t="shared" si="27"/>
        <v>0</v>
      </c>
      <c r="BP18" s="64">
        <f t="shared" si="10"/>
        <v>0</v>
      </c>
      <c r="BQ18" s="66">
        <f>IF(BP$3="","",VLOOKUP(BP$3,Données!$A$3:$B$18,2,FALSE))</f>
        <v>0</v>
      </c>
      <c r="BR18" s="65">
        <f t="shared" si="28"/>
        <v>0</v>
      </c>
      <c r="BS18" s="64">
        <f t="shared" si="11"/>
        <v>0</v>
      </c>
      <c r="BT18" s="66">
        <f>IF(BS$3="","",VLOOKUP(BS$3,Données!$A$3:$B$18,2,FALSE))</f>
        <v>1</v>
      </c>
      <c r="BU18" s="65">
        <f t="shared" si="29"/>
        <v>0</v>
      </c>
      <c r="BV18" s="64">
        <f t="shared" si="12"/>
        <v>0</v>
      </c>
      <c r="BW18" s="66">
        <f>IF(BV$3="","",VLOOKUP(BV$3,Données!$A$3:$B$18,2,FALSE))</f>
        <v>1.5</v>
      </c>
      <c r="BX18" s="65">
        <f t="shared" si="30"/>
        <v>0</v>
      </c>
      <c r="BY18" s="64">
        <f t="shared" si="13"/>
        <v>0</v>
      </c>
      <c r="BZ18" s="66">
        <f>IF(BY$3="","",VLOOKUP(BY$3,Données!$A$3:$B$18,2,FALSE))</f>
        <v>2</v>
      </c>
      <c r="CA18" s="65">
        <f t="shared" si="31"/>
        <v>0</v>
      </c>
      <c r="CB18" s="64">
        <f t="shared" si="14"/>
        <v>0</v>
      </c>
      <c r="CC18" s="66">
        <f>IF(CB$3="","",VLOOKUP(CB$3,Données!$A$3:$B$18,2,FALSE))</f>
        <v>2.5</v>
      </c>
      <c r="CD18" s="65">
        <f t="shared" si="32"/>
        <v>0</v>
      </c>
      <c r="CE18" s="64">
        <f t="shared" si="15"/>
        <v>0</v>
      </c>
      <c r="CF18" s="66">
        <f>IF(CE$3="","",VLOOKUP(CE$3,Données!$A$3:$B$18,2,FALSE))</f>
        <v>3</v>
      </c>
      <c r="CG18" s="65">
        <f t="shared" si="33"/>
        <v>0</v>
      </c>
      <c r="CH18" s="67">
        <f t="shared" si="16"/>
        <v>0</v>
      </c>
      <c r="CI18" s="45">
        <f>IF(CH$3="","",VLOOKUP(CH$3,Données!$A$3:$B$18,2,FALSE))</f>
        <v>3.5</v>
      </c>
      <c r="CJ18" s="39">
        <f t="shared" si="34"/>
        <v>0</v>
      </c>
    </row>
    <row r="19" spans="1:88" ht="42" customHeight="1" x14ac:dyDescent="0.25">
      <c r="A19" s="141" t="str">
        <f>Données!D17</f>
        <v>CPL</v>
      </c>
      <c r="B19" s="136" t="str">
        <f>(Données!E17)</f>
        <v>O</v>
      </c>
      <c r="C19" s="79"/>
      <c r="D19" s="80"/>
      <c r="E19" s="78"/>
      <c r="F19" s="79"/>
      <c r="G19" s="80"/>
      <c r="H19" s="78"/>
      <c r="I19" s="79"/>
      <c r="J19" s="80"/>
      <c r="K19" s="78"/>
      <c r="L19" s="79"/>
      <c r="M19" s="80"/>
      <c r="N19" s="78"/>
      <c r="O19" s="79"/>
      <c r="P19" s="80"/>
      <c r="Q19" s="78"/>
      <c r="R19" s="79"/>
      <c r="S19" s="80"/>
      <c r="T19" s="78"/>
      <c r="U19" s="79"/>
      <c r="V19" s="80"/>
      <c r="W19" s="78"/>
      <c r="X19" s="79"/>
      <c r="Y19" s="80"/>
      <c r="Z19" s="78"/>
      <c r="AA19" s="79"/>
      <c r="AB19" s="80"/>
      <c r="AC19" s="78"/>
      <c r="AD19" s="79"/>
      <c r="AE19" s="80"/>
      <c r="AF19" s="78"/>
      <c r="AG19" s="79"/>
      <c r="AH19" s="80"/>
      <c r="AI19" s="103"/>
      <c r="AJ19" s="28"/>
      <c r="AK19" s="20">
        <f t="shared" si="17"/>
        <v>0</v>
      </c>
      <c r="AM19" s="62">
        <f t="shared" si="18"/>
        <v>0</v>
      </c>
      <c r="AN19" s="63" t="str">
        <f t="shared" si="0"/>
        <v>O</v>
      </c>
      <c r="AO19" s="64">
        <f t="shared" si="1"/>
        <v>0</v>
      </c>
      <c r="AP19" s="66">
        <f>IF(AO$3="","",VLOOKUP(AO$3,Données!$A$3:$B$18,2,FALSE))</f>
        <v>17</v>
      </c>
      <c r="AQ19" s="65">
        <f t="shared" si="19"/>
        <v>0</v>
      </c>
      <c r="AR19" s="64">
        <f t="shared" si="2"/>
        <v>0</v>
      </c>
      <c r="AS19" s="66">
        <f>IF(AR$3="","",VLOOKUP(AR$3,Données!$A$3:$B$18,2,FALSE))</f>
        <v>12</v>
      </c>
      <c r="AT19" s="65">
        <f t="shared" si="20"/>
        <v>0</v>
      </c>
      <c r="AU19" s="64">
        <f t="shared" si="3"/>
        <v>0</v>
      </c>
      <c r="AV19" s="66">
        <f>IF(AU$3="","",VLOOKUP(AU$3,Données!$A$3:$B$18,2,FALSE))</f>
        <v>4</v>
      </c>
      <c r="AW19" s="65">
        <f t="shared" si="21"/>
        <v>0</v>
      </c>
      <c r="AX19" s="64">
        <f t="shared" si="4"/>
        <v>0</v>
      </c>
      <c r="AY19" s="66">
        <f>IF(AX$3="","",VLOOKUP(AX$3,Données!$A$3:$B$18,2,FALSE))</f>
        <v>8</v>
      </c>
      <c r="AZ19" s="65">
        <f t="shared" si="22"/>
        <v>0</v>
      </c>
      <c r="BA19" s="64">
        <f t="shared" si="5"/>
        <v>0</v>
      </c>
      <c r="BB19" s="66">
        <f>IF(BA$3="","",VLOOKUP(BA$3,Données!$A$3:$B$18,2,FALSE))</f>
        <v>8</v>
      </c>
      <c r="BC19" s="65">
        <f t="shared" si="23"/>
        <v>0</v>
      </c>
      <c r="BD19" s="64">
        <f t="shared" si="6"/>
        <v>0</v>
      </c>
      <c r="BE19" s="66">
        <f>IF(BD$3="","",VLOOKUP(BD$3,Données!$A$3:$B$18,2,FALSE))</f>
        <v>0</v>
      </c>
      <c r="BF19" s="65">
        <f t="shared" si="24"/>
        <v>0</v>
      </c>
      <c r="BG19" s="64">
        <f t="shared" si="7"/>
        <v>0</v>
      </c>
      <c r="BH19" s="66">
        <f>IF(BG$3="","",VLOOKUP(BG$3,Données!$A$3:$B$18,2,FALSE))</f>
        <v>0</v>
      </c>
      <c r="BI19" s="65">
        <f t="shared" si="25"/>
        <v>0</v>
      </c>
      <c r="BJ19" s="64">
        <f t="shared" si="8"/>
        <v>0</v>
      </c>
      <c r="BK19" s="66">
        <f>IF(BJ$3="","",VLOOKUP(BJ$3,Données!$A$3:$B$18,2,FALSE))</f>
        <v>0</v>
      </c>
      <c r="BL19" s="65">
        <f t="shared" si="26"/>
        <v>0</v>
      </c>
      <c r="BM19" s="64">
        <f t="shared" si="9"/>
        <v>0</v>
      </c>
      <c r="BN19" s="66">
        <f>IF(BM$3="","",VLOOKUP(BM$3,Données!$A$3:$B$18,2,FALSE))</f>
        <v>0</v>
      </c>
      <c r="BO19" s="65">
        <f t="shared" si="27"/>
        <v>0</v>
      </c>
      <c r="BP19" s="64">
        <f t="shared" si="10"/>
        <v>0</v>
      </c>
      <c r="BQ19" s="66">
        <f>IF(BP$3="","",VLOOKUP(BP$3,Données!$A$3:$B$18,2,FALSE))</f>
        <v>0</v>
      </c>
      <c r="BR19" s="65">
        <f t="shared" si="28"/>
        <v>0</v>
      </c>
      <c r="BS19" s="64">
        <f t="shared" si="11"/>
        <v>0</v>
      </c>
      <c r="BT19" s="66">
        <f>IF(BS$3="","",VLOOKUP(BS$3,Données!$A$3:$B$18,2,FALSE))</f>
        <v>1</v>
      </c>
      <c r="BU19" s="65">
        <f t="shared" si="29"/>
        <v>0</v>
      </c>
      <c r="BV19" s="64">
        <f t="shared" si="12"/>
        <v>0</v>
      </c>
      <c r="BW19" s="66">
        <f>IF(BV$3="","",VLOOKUP(BV$3,Données!$A$3:$B$18,2,FALSE))</f>
        <v>1.5</v>
      </c>
      <c r="BX19" s="65">
        <f t="shared" si="30"/>
        <v>0</v>
      </c>
      <c r="BY19" s="64">
        <f t="shared" si="13"/>
        <v>0</v>
      </c>
      <c r="BZ19" s="66">
        <f>IF(BY$3="","",VLOOKUP(BY$3,Données!$A$3:$B$18,2,FALSE))</f>
        <v>2</v>
      </c>
      <c r="CA19" s="65">
        <f t="shared" si="31"/>
        <v>0</v>
      </c>
      <c r="CB19" s="64">
        <f t="shared" si="14"/>
        <v>0</v>
      </c>
      <c r="CC19" s="66">
        <f>IF(CB$3="","",VLOOKUP(CB$3,Données!$A$3:$B$18,2,FALSE))</f>
        <v>2.5</v>
      </c>
      <c r="CD19" s="65">
        <f t="shared" si="32"/>
        <v>0</v>
      </c>
      <c r="CE19" s="64">
        <f t="shared" si="15"/>
        <v>0</v>
      </c>
      <c r="CF19" s="66">
        <f>IF(CE$3="","",VLOOKUP(CE$3,Données!$A$3:$B$18,2,FALSE))</f>
        <v>3</v>
      </c>
      <c r="CG19" s="65">
        <f t="shared" si="33"/>
        <v>0</v>
      </c>
      <c r="CH19" s="67">
        <f t="shared" si="16"/>
        <v>0</v>
      </c>
      <c r="CI19" s="45">
        <f>IF(CH$3="","",VLOOKUP(CH$3,Données!$A$3:$B$18,2,FALSE))</f>
        <v>3.5</v>
      </c>
      <c r="CJ19" s="39">
        <f t="shared" si="34"/>
        <v>0</v>
      </c>
    </row>
    <row r="20" spans="1:88" ht="42" customHeight="1" x14ac:dyDescent="0.25">
      <c r="A20" s="141">
        <f>Données!D18</f>
        <v>0</v>
      </c>
      <c r="B20" s="136">
        <f>(Données!E18)</f>
        <v>0</v>
      </c>
      <c r="C20" s="79"/>
      <c r="D20" s="80"/>
      <c r="E20" s="78"/>
      <c r="F20" s="79"/>
      <c r="G20" s="80"/>
      <c r="H20" s="78"/>
      <c r="I20" s="79"/>
      <c r="J20" s="80"/>
      <c r="K20" s="78"/>
      <c r="L20" s="79"/>
      <c r="M20" s="80"/>
      <c r="N20" s="78"/>
      <c r="O20" s="79"/>
      <c r="P20" s="80"/>
      <c r="Q20" s="78"/>
      <c r="R20" s="79"/>
      <c r="S20" s="80"/>
      <c r="T20" s="78"/>
      <c r="U20" s="79"/>
      <c r="V20" s="80"/>
      <c r="W20" s="78"/>
      <c r="X20" s="79"/>
      <c r="Y20" s="80"/>
      <c r="Z20" s="78"/>
      <c r="AA20" s="79"/>
      <c r="AB20" s="80"/>
      <c r="AC20" s="78"/>
      <c r="AD20" s="79"/>
      <c r="AE20" s="80"/>
      <c r="AF20" s="78"/>
      <c r="AG20" s="79"/>
      <c r="AH20" s="80"/>
      <c r="AI20" s="103"/>
      <c r="AJ20" s="28"/>
      <c r="AK20" s="20">
        <f t="shared" si="17"/>
        <v>0</v>
      </c>
      <c r="AM20" s="62">
        <f t="shared" si="18"/>
        <v>0</v>
      </c>
      <c r="AN20" s="63">
        <f t="shared" si="0"/>
        <v>0</v>
      </c>
      <c r="AO20" s="64">
        <f t="shared" si="1"/>
        <v>0</v>
      </c>
      <c r="AP20" s="66">
        <f>IF(AO$3="","",VLOOKUP(AO$3,Données!$A$3:$B$18,2,FALSE))</f>
        <v>17</v>
      </c>
      <c r="AQ20" s="65">
        <f t="shared" si="19"/>
        <v>0</v>
      </c>
      <c r="AR20" s="64">
        <f t="shared" si="2"/>
        <v>0</v>
      </c>
      <c r="AS20" s="66">
        <f>IF(AR$3="","",VLOOKUP(AR$3,Données!$A$3:$B$18,2,FALSE))</f>
        <v>12</v>
      </c>
      <c r="AT20" s="65">
        <f t="shared" si="20"/>
        <v>0</v>
      </c>
      <c r="AU20" s="64">
        <f t="shared" si="3"/>
        <v>0</v>
      </c>
      <c r="AV20" s="66">
        <f>IF(AU$3="","",VLOOKUP(AU$3,Données!$A$3:$B$18,2,FALSE))</f>
        <v>4</v>
      </c>
      <c r="AW20" s="65">
        <f t="shared" si="21"/>
        <v>0</v>
      </c>
      <c r="AX20" s="64">
        <f t="shared" si="4"/>
        <v>0</v>
      </c>
      <c r="AY20" s="66">
        <f>IF(AX$3="","",VLOOKUP(AX$3,Données!$A$3:$B$18,2,FALSE))</f>
        <v>8</v>
      </c>
      <c r="AZ20" s="65">
        <f t="shared" si="22"/>
        <v>0</v>
      </c>
      <c r="BA20" s="64">
        <f t="shared" si="5"/>
        <v>0</v>
      </c>
      <c r="BB20" s="66">
        <f>IF(BA$3="","",VLOOKUP(BA$3,Données!$A$3:$B$18,2,FALSE))</f>
        <v>8</v>
      </c>
      <c r="BC20" s="65">
        <f t="shared" si="23"/>
        <v>0</v>
      </c>
      <c r="BD20" s="64">
        <f t="shared" si="6"/>
        <v>0</v>
      </c>
      <c r="BE20" s="66">
        <f>IF(BD$3="","",VLOOKUP(BD$3,Données!$A$3:$B$18,2,FALSE))</f>
        <v>0</v>
      </c>
      <c r="BF20" s="65">
        <f t="shared" si="24"/>
        <v>0</v>
      </c>
      <c r="BG20" s="64">
        <f t="shared" si="7"/>
        <v>0</v>
      </c>
      <c r="BH20" s="66">
        <f>IF(BG$3="","",VLOOKUP(BG$3,Données!$A$3:$B$18,2,FALSE))</f>
        <v>0</v>
      </c>
      <c r="BI20" s="65">
        <f t="shared" si="25"/>
        <v>0</v>
      </c>
      <c r="BJ20" s="64">
        <f t="shared" si="8"/>
        <v>0</v>
      </c>
      <c r="BK20" s="66">
        <f>IF(BJ$3="","",VLOOKUP(BJ$3,Données!$A$3:$B$18,2,FALSE))</f>
        <v>0</v>
      </c>
      <c r="BL20" s="65">
        <f t="shared" si="26"/>
        <v>0</v>
      </c>
      <c r="BM20" s="64">
        <f t="shared" si="9"/>
        <v>0</v>
      </c>
      <c r="BN20" s="66">
        <f>IF(BM$3="","",VLOOKUP(BM$3,Données!$A$3:$B$18,2,FALSE))</f>
        <v>0</v>
      </c>
      <c r="BO20" s="65">
        <f t="shared" si="27"/>
        <v>0</v>
      </c>
      <c r="BP20" s="64">
        <f t="shared" si="10"/>
        <v>0</v>
      </c>
      <c r="BQ20" s="66">
        <f>IF(BP$3="","",VLOOKUP(BP$3,Données!$A$3:$B$18,2,FALSE))</f>
        <v>0</v>
      </c>
      <c r="BR20" s="65">
        <f t="shared" si="28"/>
        <v>0</v>
      </c>
      <c r="BS20" s="64">
        <f t="shared" si="11"/>
        <v>0</v>
      </c>
      <c r="BT20" s="66">
        <f>IF(BS$3="","",VLOOKUP(BS$3,Données!$A$3:$B$18,2,FALSE))</f>
        <v>1</v>
      </c>
      <c r="BU20" s="65">
        <f t="shared" si="29"/>
        <v>0</v>
      </c>
      <c r="BV20" s="64">
        <f t="shared" si="12"/>
        <v>0</v>
      </c>
      <c r="BW20" s="66">
        <f>IF(BV$3="","",VLOOKUP(BV$3,Données!$A$3:$B$18,2,FALSE))</f>
        <v>1.5</v>
      </c>
      <c r="BX20" s="65">
        <f t="shared" si="30"/>
        <v>0</v>
      </c>
      <c r="BY20" s="64">
        <f t="shared" si="13"/>
        <v>0</v>
      </c>
      <c r="BZ20" s="66">
        <f>IF(BY$3="","",VLOOKUP(BY$3,Données!$A$3:$B$18,2,FALSE))</f>
        <v>2</v>
      </c>
      <c r="CA20" s="65">
        <f t="shared" si="31"/>
        <v>0</v>
      </c>
      <c r="CB20" s="64">
        <f t="shared" si="14"/>
        <v>0</v>
      </c>
      <c r="CC20" s="66">
        <f>IF(CB$3="","",VLOOKUP(CB$3,Données!$A$3:$B$18,2,FALSE))</f>
        <v>2.5</v>
      </c>
      <c r="CD20" s="65">
        <f t="shared" si="32"/>
        <v>0</v>
      </c>
      <c r="CE20" s="64">
        <f t="shared" si="15"/>
        <v>0</v>
      </c>
      <c r="CF20" s="66">
        <f>IF(CE$3="","",VLOOKUP(CE$3,Données!$A$3:$B$18,2,FALSE))</f>
        <v>3</v>
      </c>
      <c r="CG20" s="65">
        <f t="shared" si="33"/>
        <v>0</v>
      </c>
      <c r="CH20" s="67">
        <f t="shared" si="16"/>
        <v>0</v>
      </c>
      <c r="CI20" s="45">
        <f>IF(CH$3="","",VLOOKUP(CH$3,Données!$A$3:$B$18,2,FALSE))</f>
        <v>3.5</v>
      </c>
      <c r="CJ20" s="39">
        <f t="shared" si="34"/>
        <v>0</v>
      </c>
    </row>
    <row r="21" spans="1:88" ht="42" customHeight="1" x14ac:dyDescent="0.25">
      <c r="A21" s="141">
        <f>Données!D19</f>
        <v>0</v>
      </c>
      <c r="B21" s="136">
        <f>(Données!E19)</f>
        <v>0</v>
      </c>
      <c r="C21" s="79"/>
      <c r="D21" s="80"/>
      <c r="E21" s="78"/>
      <c r="F21" s="79"/>
      <c r="G21" s="80"/>
      <c r="H21" s="78"/>
      <c r="I21" s="79"/>
      <c r="J21" s="80"/>
      <c r="K21" s="78"/>
      <c r="L21" s="79"/>
      <c r="M21" s="80"/>
      <c r="N21" s="78"/>
      <c r="O21" s="79"/>
      <c r="P21" s="80"/>
      <c r="Q21" s="78"/>
      <c r="R21" s="79"/>
      <c r="S21" s="80"/>
      <c r="T21" s="78"/>
      <c r="U21" s="79"/>
      <c r="V21" s="80"/>
      <c r="W21" s="78"/>
      <c r="X21" s="79"/>
      <c r="Y21" s="80"/>
      <c r="Z21" s="78"/>
      <c r="AA21" s="79"/>
      <c r="AB21" s="80"/>
      <c r="AC21" s="78"/>
      <c r="AD21" s="79"/>
      <c r="AE21" s="80"/>
      <c r="AF21" s="78"/>
      <c r="AG21" s="79"/>
      <c r="AH21" s="80"/>
      <c r="AI21" s="103"/>
      <c r="AJ21" s="28"/>
      <c r="AK21" s="20">
        <f t="shared" si="17"/>
        <v>0</v>
      </c>
      <c r="AM21" s="62">
        <f t="shared" si="18"/>
        <v>0</v>
      </c>
      <c r="AN21" s="63">
        <f t="shared" si="0"/>
        <v>0</v>
      </c>
      <c r="AO21" s="64">
        <f t="shared" si="1"/>
        <v>0</v>
      </c>
      <c r="AP21" s="66">
        <f>IF(AO$3="","",VLOOKUP(AO$3,Données!$A$3:$B$18,2,FALSE))</f>
        <v>17</v>
      </c>
      <c r="AQ21" s="65">
        <f t="shared" si="19"/>
        <v>0</v>
      </c>
      <c r="AR21" s="64">
        <f t="shared" si="2"/>
        <v>0</v>
      </c>
      <c r="AS21" s="66">
        <f>IF(AR$3="","",VLOOKUP(AR$3,Données!$A$3:$B$18,2,FALSE))</f>
        <v>12</v>
      </c>
      <c r="AT21" s="65">
        <f t="shared" si="20"/>
        <v>0</v>
      </c>
      <c r="AU21" s="64">
        <f t="shared" si="3"/>
        <v>0</v>
      </c>
      <c r="AV21" s="66">
        <f>IF(AU$3="","",VLOOKUP(AU$3,Données!$A$3:$B$18,2,FALSE))</f>
        <v>4</v>
      </c>
      <c r="AW21" s="65">
        <f t="shared" si="21"/>
        <v>0</v>
      </c>
      <c r="AX21" s="64">
        <f t="shared" si="4"/>
        <v>0</v>
      </c>
      <c r="AY21" s="66">
        <f>IF(AX$3="","",VLOOKUP(AX$3,Données!$A$3:$B$18,2,FALSE))</f>
        <v>8</v>
      </c>
      <c r="AZ21" s="65">
        <f t="shared" si="22"/>
        <v>0</v>
      </c>
      <c r="BA21" s="64">
        <f t="shared" si="5"/>
        <v>0</v>
      </c>
      <c r="BB21" s="66">
        <f>IF(BA$3="","",VLOOKUP(BA$3,Données!$A$3:$B$18,2,FALSE))</f>
        <v>8</v>
      </c>
      <c r="BC21" s="65">
        <f t="shared" si="23"/>
        <v>0</v>
      </c>
      <c r="BD21" s="64">
        <f t="shared" si="6"/>
        <v>0</v>
      </c>
      <c r="BE21" s="66">
        <f>IF(BD$3="","",VLOOKUP(BD$3,Données!$A$3:$B$18,2,FALSE))</f>
        <v>0</v>
      </c>
      <c r="BF21" s="65">
        <f t="shared" si="24"/>
        <v>0</v>
      </c>
      <c r="BG21" s="64">
        <f t="shared" si="7"/>
        <v>0</v>
      </c>
      <c r="BH21" s="66">
        <f>IF(BG$3="","",VLOOKUP(BG$3,Données!$A$3:$B$18,2,FALSE))</f>
        <v>0</v>
      </c>
      <c r="BI21" s="65">
        <f t="shared" si="25"/>
        <v>0</v>
      </c>
      <c r="BJ21" s="64">
        <f t="shared" si="8"/>
        <v>0</v>
      </c>
      <c r="BK21" s="66">
        <f>IF(BJ$3="","",VLOOKUP(BJ$3,Données!$A$3:$B$18,2,FALSE))</f>
        <v>0</v>
      </c>
      <c r="BL21" s="65">
        <f t="shared" si="26"/>
        <v>0</v>
      </c>
      <c r="BM21" s="64">
        <f t="shared" si="9"/>
        <v>0</v>
      </c>
      <c r="BN21" s="66">
        <f>IF(BM$3="","",VLOOKUP(BM$3,Données!$A$3:$B$18,2,FALSE))</f>
        <v>0</v>
      </c>
      <c r="BO21" s="65">
        <f t="shared" si="27"/>
        <v>0</v>
      </c>
      <c r="BP21" s="64">
        <f t="shared" si="10"/>
        <v>0</v>
      </c>
      <c r="BQ21" s="66">
        <f>IF(BP$3="","",VLOOKUP(BP$3,Données!$A$3:$B$18,2,FALSE))</f>
        <v>0</v>
      </c>
      <c r="BR21" s="65">
        <f t="shared" si="28"/>
        <v>0</v>
      </c>
      <c r="BS21" s="64">
        <f t="shared" si="11"/>
        <v>0</v>
      </c>
      <c r="BT21" s="66">
        <f>IF(BS$3="","",VLOOKUP(BS$3,Données!$A$3:$B$18,2,FALSE))</f>
        <v>1</v>
      </c>
      <c r="BU21" s="65">
        <f t="shared" si="29"/>
        <v>0</v>
      </c>
      <c r="BV21" s="64">
        <f t="shared" si="12"/>
        <v>0</v>
      </c>
      <c r="BW21" s="66">
        <f>IF(BV$3="","",VLOOKUP(BV$3,Données!$A$3:$B$18,2,FALSE))</f>
        <v>1.5</v>
      </c>
      <c r="BX21" s="65">
        <f t="shared" si="30"/>
        <v>0</v>
      </c>
      <c r="BY21" s="64">
        <f t="shared" si="13"/>
        <v>0</v>
      </c>
      <c r="BZ21" s="66">
        <f>IF(BY$3="","",VLOOKUP(BY$3,Données!$A$3:$B$18,2,FALSE))</f>
        <v>2</v>
      </c>
      <c r="CA21" s="65">
        <f t="shared" si="31"/>
        <v>0</v>
      </c>
      <c r="CB21" s="64">
        <f t="shared" si="14"/>
        <v>0</v>
      </c>
      <c r="CC21" s="66">
        <f>IF(CB$3="","",VLOOKUP(CB$3,Données!$A$3:$B$18,2,FALSE))</f>
        <v>2.5</v>
      </c>
      <c r="CD21" s="65">
        <f t="shared" si="32"/>
        <v>0</v>
      </c>
      <c r="CE21" s="64">
        <f t="shared" si="15"/>
        <v>0</v>
      </c>
      <c r="CF21" s="66">
        <f>IF(CE$3="","",VLOOKUP(CE$3,Données!$A$3:$B$18,2,FALSE))</f>
        <v>3</v>
      </c>
      <c r="CG21" s="65">
        <f t="shared" si="33"/>
        <v>0</v>
      </c>
      <c r="CH21" s="67">
        <f t="shared" si="16"/>
        <v>0</v>
      </c>
      <c r="CI21" s="45">
        <f>IF(CH$3="","",VLOOKUP(CH$3,Données!$A$3:$B$18,2,FALSE))</f>
        <v>3.5</v>
      </c>
      <c r="CJ21" s="39">
        <f t="shared" si="34"/>
        <v>0</v>
      </c>
    </row>
    <row r="22" spans="1:88" ht="42" customHeight="1" thickBot="1" x14ac:dyDescent="0.3">
      <c r="A22" s="142">
        <f>Données!D20</f>
        <v>0</v>
      </c>
      <c r="B22" s="137">
        <f>(Données!E20)</f>
        <v>0</v>
      </c>
      <c r="C22" s="82"/>
      <c r="D22" s="83"/>
      <c r="E22" s="81"/>
      <c r="F22" s="82"/>
      <c r="G22" s="83"/>
      <c r="H22" s="81"/>
      <c r="I22" s="82"/>
      <c r="J22" s="83"/>
      <c r="K22" s="81"/>
      <c r="L22" s="82"/>
      <c r="M22" s="83"/>
      <c r="N22" s="81"/>
      <c r="O22" s="82"/>
      <c r="P22" s="83"/>
      <c r="Q22" s="81"/>
      <c r="R22" s="82"/>
      <c r="S22" s="83"/>
      <c r="T22" s="81"/>
      <c r="U22" s="82"/>
      <c r="V22" s="83"/>
      <c r="W22" s="81"/>
      <c r="X22" s="82"/>
      <c r="Y22" s="83"/>
      <c r="Z22" s="81"/>
      <c r="AA22" s="82"/>
      <c r="AB22" s="83"/>
      <c r="AC22" s="81"/>
      <c r="AD22" s="82"/>
      <c r="AE22" s="83"/>
      <c r="AF22" s="81"/>
      <c r="AG22" s="82"/>
      <c r="AH22" s="83"/>
      <c r="AI22" s="104"/>
      <c r="AJ22" s="33"/>
      <c r="AK22" s="21">
        <f t="shared" si="17"/>
        <v>0</v>
      </c>
      <c r="AM22" s="68">
        <f t="shared" si="18"/>
        <v>0</v>
      </c>
      <c r="AN22" s="69">
        <f t="shared" si="0"/>
        <v>0</v>
      </c>
      <c r="AO22" s="70">
        <f t="shared" si="1"/>
        <v>0</v>
      </c>
      <c r="AP22" s="71">
        <f>IF(AO$3="","",VLOOKUP(AO$3,Données!$A$3:$B$18,2,FALSE))</f>
        <v>17</v>
      </c>
      <c r="AQ22" s="72">
        <f t="shared" si="19"/>
        <v>0</v>
      </c>
      <c r="AR22" s="70">
        <f t="shared" si="2"/>
        <v>0</v>
      </c>
      <c r="AS22" s="71">
        <f>IF(AR$3="","",VLOOKUP(AR$3,Données!$A$3:$B$18,2,FALSE))</f>
        <v>12</v>
      </c>
      <c r="AT22" s="72">
        <f t="shared" si="20"/>
        <v>0</v>
      </c>
      <c r="AU22" s="70">
        <f t="shared" si="3"/>
        <v>0</v>
      </c>
      <c r="AV22" s="71">
        <f>IF(AU$3="","",VLOOKUP(AU$3,Données!$A$3:$B$18,2,FALSE))</f>
        <v>4</v>
      </c>
      <c r="AW22" s="72">
        <f t="shared" si="21"/>
        <v>0</v>
      </c>
      <c r="AX22" s="70">
        <f t="shared" si="4"/>
        <v>0</v>
      </c>
      <c r="AY22" s="71">
        <f>IF(AX$3="","",VLOOKUP(AX$3,Données!$A$3:$B$18,2,FALSE))</f>
        <v>8</v>
      </c>
      <c r="AZ22" s="72">
        <f t="shared" si="22"/>
        <v>0</v>
      </c>
      <c r="BA22" s="70">
        <f t="shared" si="5"/>
        <v>0</v>
      </c>
      <c r="BB22" s="71">
        <f>IF(BA$3="","",VLOOKUP(BA$3,Données!$A$3:$B$18,2,FALSE))</f>
        <v>8</v>
      </c>
      <c r="BC22" s="72">
        <f t="shared" si="23"/>
        <v>0</v>
      </c>
      <c r="BD22" s="70">
        <f t="shared" si="6"/>
        <v>0</v>
      </c>
      <c r="BE22" s="71">
        <f>IF(BD$3="","",VLOOKUP(BD$3,Données!$A$3:$B$18,2,FALSE))</f>
        <v>0</v>
      </c>
      <c r="BF22" s="72">
        <f t="shared" si="24"/>
        <v>0</v>
      </c>
      <c r="BG22" s="70">
        <f t="shared" si="7"/>
        <v>0</v>
      </c>
      <c r="BH22" s="71">
        <f>IF(BG$3="","",VLOOKUP(BG$3,Données!$A$3:$B$18,2,FALSE))</f>
        <v>0</v>
      </c>
      <c r="BI22" s="72">
        <f t="shared" si="25"/>
        <v>0</v>
      </c>
      <c r="BJ22" s="70">
        <f t="shared" si="8"/>
        <v>0</v>
      </c>
      <c r="BK22" s="71">
        <f>IF(BJ$3="","",VLOOKUP(BJ$3,Données!$A$3:$B$18,2,FALSE))</f>
        <v>0</v>
      </c>
      <c r="BL22" s="72">
        <f t="shared" si="26"/>
        <v>0</v>
      </c>
      <c r="BM22" s="70">
        <f t="shared" si="9"/>
        <v>0</v>
      </c>
      <c r="BN22" s="71">
        <f>IF(BM$3="","",VLOOKUP(BM$3,Données!$A$3:$B$18,2,FALSE))</f>
        <v>0</v>
      </c>
      <c r="BO22" s="72">
        <f t="shared" si="27"/>
        <v>0</v>
      </c>
      <c r="BP22" s="70">
        <f t="shared" si="10"/>
        <v>0</v>
      </c>
      <c r="BQ22" s="71">
        <f>IF(BP$3="","",VLOOKUP(BP$3,Données!$A$3:$B$18,2,FALSE))</f>
        <v>0</v>
      </c>
      <c r="BR22" s="72">
        <f t="shared" si="28"/>
        <v>0</v>
      </c>
      <c r="BS22" s="70">
        <f t="shared" si="11"/>
        <v>0</v>
      </c>
      <c r="BT22" s="71">
        <f>IF(BS$3="","",VLOOKUP(BS$3,Données!$A$3:$B$18,2,FALSE))</f>
        <v>1</v>
      </c>
      <c r="BU22" s="72">
        <f t="shared" si="29"/>
        <v>0</v>
      </c>
      <c r="BV22" s="70">
        <f t="shared" si="12"/>
        <v>0</v>
      </c>
      <c r="BW22" s="71">
        <f>IF(BV$3="","",VLOOKUP(BV$3,Données!$A$3:$B$18,2,FALSE))</f>
        <v>1.5</v>
      </c>
      <c r="BX22" s="72">
        <f t="shared" si="30"/>
        <v>0</v>
      </c>
      <c r="BY22" s="70">
        <f t="shared" si="13"/>
        <v>0</v>
      </c>
      <c r="BZ22" s="71">
        <f>IF(BY$3="","",VLOOKUP(BY$3,Données!$A$3:$B$18,2,FALSE))</f>
        <v>2</v>
      </c>
      <c r="CA22" s="72">
        <f t="shared" si="31"/>
        <v>0</v>
      </c>
      <c r="CB22" s="70">
        <f t="shared" si="14"/>
        <v>0</v>
      </c>
      <c r="CC22" s="71">
        <f>IF(CB$3="","",VLOOKUP(CB$3,Données!$A$3:$B$18,2,FALSE))</f>
        <v>2.5</v>
      </c>
      <c r="CD22" s="72">
        <f t="shared" si="32"/>
        <v>0</v>
      </c>
      <c r="CE22" s="70">
        <f t="shared" si="15"/>
        <v>0</v>
      </c>
      <c r="CF22" s="71">
        <f>IF(CE$3="","",VLOOKUP(CE$3,Données!$A$3:$B$18,2,FALSE))</f>
        <v>3</v>
      </c>
      <c r="CG22" s="72">
        <f t="shared" si="33"/>
        <v>0</v>
      </c>
      <c r="CH22" s="73">
        <f t="shared" si="16"/>
        <v>0</v>
      </c>
      <c r="CI22" s="46">
        <f>IF(CH$3="","",VLOOKUP(CH$3,Données!$A$3:$B$18,2,FALSE))</f>
        <v>3.5</v>
      </c>
      <c r="CJ22" s="40">
        <f t="shared" si="34"/>
        <v>0</v>
      </c>
    </row>
    <row r="23" spans="1:88" ht="18.600000000000001" customHeight="1" thickBot="1" x14ac:dyDescent="0.3">
      <c r="A23" s="150" t="s">
        <v>46</v>
      </c>
      <c r="B23" s="151"/>
      <c r="C23" s="116"/>
      <c r="D23" s="117">
        <f>(COUNTIF(D5:D22,"Garde 24h"))+COUNTIF(D5:D22,"Garde 12h")</f>
        <v>0</v>
      </c>
      <c r="E23" s="117"/>
      <c r="F23" s="119"/>
      <c r="G23" s="117">
        <f>(COUNTIF(G5:G22,"Garde 24h"))+COUNTIF(G5:G22,"Garde 12h")</f>
        <v>0</v>
      </c>
      <c r="H23" s="118"/>
      <c r="I23" s="119"/>
      <c r="J23" s="117">
        <f t="shared" ref="J23" si="35">(COUNTIF(J5:J22,"Garde 24h"))+COUNTIF(J5:J22,"Garde 12h")</f>
        <v>0</v>
      </c>
      <c r="K23" s="118"/>
      <c r="L23" s="117"/>
      <c r="M23" s="117">
        <f t="shared" ref="M23" si="36">(COUNTIF(M5:M22,"Garde 24h"))+COUNTIF(M5:M22,"Garde 12h")</f>
        <v>0</v>
      </c>
      <c r="N23" s="117"/>
      <c r="O23" s="119"/>
      <c r="P23" s="117">
        <f t="shared" ref="P23" si="37">(COUNTIF(P5:P22,"Garde 24h"))+COUNTIF(P5:P22,"Garde 12h")</f>
        <v>0</v>
      </c>
      <c r="Q23" s="118"/>
      <c r="R23" s="117"/>
      <c r="S23" s="117">
        <f t="shared" ref="S23" si="38">(COUNTIF(S5:S22,"Garde 24h"))+COUNTIF(S5:S22,"Garde 12h")</f>
        <v>0</v>
      </c>
      <c r="T23" s="117"/>
      <c r="U23" s="119"/>
      <c r="V23" s="117">
        <f t="shared" ref="V23" si="39">(COUNTIF(V5:V22,"Garde 24h"))+COUNTIF(V5:V22,"Garde 12h")</f>
        <v>0</v>
      </c>
      <c r="W23" s="118"/>
      <c r="X23" s="117"/>
      <c r="Y23" s="117">
        <f t="shared" ref="Y23" si="40">(COUNTIF(Y5:Y22,"Garde 24h"))+COUNTIF(Y5:Y22,"Garde 12h")</f>
        <v>0</v>
      </c>
      <c r="Z23" s="117"/>
      <c r="AA23" s="119"/>
      <c r="AB23" s="117">
        <f t="shared" ref="AB23" si="41">(COUNTIF(AB5:AB22,"Garde 24h"))+COUNTIF(AB5:AB22,"Garde 12h")</f>
        <v>0</v>
      </c>
      <c r="AC23" s="118"/>
      <c r="AD23" s="117"/>
      <c r="AE23" s="117">
        <f t="shared" ref="AE23" si="42">(COUNTIF(AE5:AE22,"Garde 24h"))+COUNTIF(AE5:AE22,"Garde 12h")</f>
        <v>0</v>
      </c>
      <c r="AF23" s="118"/>
      <c r="AG23" s="119"/>
      <c r="AH23" s="117">
        <f t="shared" ref="AH23" si="43">(COUNTIF(AH5:AH22,"Garde 24h"))+COUNTIF(AH5:AH22,"Garde 12h")</f>
        <v>0</v>
      </c>
      <c r="AI23" s="118"/>
    </row>
    <row r="24" spans="1:88" ht="18.600000000000001" customHeight="1" thickBot="1" x14ac:dyDescent="0.3">
      <c r="A24" s="152" t="s">
        <v>47</v>
      </c>
      <c r="B24" s="153"/>
      <c r="C24" s="120"/>
      <c r="D24" s="121">
        <f>(COUNTIF(D5:D22,"Garde 24h"))</f>
        <v>0</v>
      </c>
      <c r="E24" s="121"/>
      <c r="F24" s="122"/>
      <c r="G24" s="121">
        <f>(COUNTIF(G5:G22,"Garde 24h"))</f>
        <v>0</v>
      </c>
      <c r="H24" s="123"/>
      <c r="I24" s="122"/>
      <c r="J24" s="121">
        <f t="shared" ref="J24" si="44">(COUNTIF(J5:J22,"Garde 24h"))</f>
        <v>0</v>
      </c>
      <c r="K24" s="123"/>
      <c r="L24" s="121"/>
      <c r="M24" s="121">
        <f t="shared" ref="M24" si="45">(COUNTIF(M5:M22,"Garde 24h"))</f>
        <v>0</v>
      </c>
      <c r="N24" s="121"/>
      <c r="O24" s="122"/>
      <c r="P24" s="121">
        <f t="shared" ref="P24" si="46">(COUNTIF(P5:P22,"Garde 24h"))</f>
        <v>0</v>
      </c>
      <c r="Q24" s="123"/>
      <c r="R24" s="121"/>
      <c r="S24" s="121">
        <f t="shared" ref="S24" si="47">(COUNTIF(S5:S22,"Garde 24h"))</f>
        <v>0</v>
      </c>
      <c r="T24" s="121"/>
      <c r="U24" s="122"/>
      <c r="V24" s="121">
        <f t="shared" ref="V24" si="48">(COUNTIF(V5:V22,"Garde 24h"))</f>
        <v>0</v>
      </c>
      <c r="W24" s="123"/>
      <c r="X24" s="121"/>
      <c r="Y24" s="121">
        <f t="shared" ref="Y24" si="49">(COUNTIF(Y5:Y22,"Garde 24h"))</f>
        <v>0</v>
      </c>
      <c r="Z24" s="121"/>
      <c r="AA24" s="122"/>
      <c r="AB24" s="121">
        <f t="shared" ref="AB24" si="50">(COUNTIF(AB5:AB22,"Garde 24h"))</f>
        <v>0</v>
      </c>
      <c r="AC24" s="123"/>
      <c r="AD24" s="121"/>
      <c r="AE24" s="121">
        <f t="shared" ref="AE24" si="51">(COUNTIF(AE5:AE22,"Garde 24h"))</f>
        <v>0</v>
      </c>
      <c r="AF24" s="123"/>
      <c r="AG24" s="122"/>
      <c r="AH24" s="121">
        <f t="shared" ref="AH24" si="52">(COUNTIF(AH5:AH22,"Garde 24h"))</f>
        <v>0</v>
      </c>
      <c r="AI24" s="123"/>
    </row>
  </sheetData>
  <sheetProtection autoFilter="0"/>
  <sortState ref="A5:AI22">
    <sortCondition ref="A5:A22" customList="LT,ADC,ADJ,SCH,SGT,CCH,CPL,SAP"/>
    <sortCondition ref="B5:B22"/>
  </sortState>
  <mergeCells count="4">
    <mergeCell ref="A23:B23"/>
    <mergeCell ref="A24:B24"/>
    <mergeCell ref="AM1:CH1"/>
    <mergeCell ref="A1:AK1"/>
  </mergeCells>
  <conditionalFormatting sqref="E5:F22 H5:I22 K5:L22 N5:O22 Q5:R22 T5:U22 W5:X22 Z5:AA22 AC5:AD22 AF5:AG22 AI5:AI22 C5:C22">
    <cfRule type="cellIs" dxfId="47" priority="1" operator="equal">
      <formula>""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3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1" operator="equal" id="{B9C8D26A-61D9-4DE0-AB3C-CCBD5B6CEEA6}">
            <xm:f>Données!$A$3</xm:f>
            <x14:dxf/>
          </x14:cfRule>
          <xm:sqref>AO3:AO4 AR3:AR4 AU3:AU4 AX3:AX4 BA3:BA4 BD3:BD4 BG3:BG4 BJ3:BJ4 BM3:BM4 BP3:BP4 BS3:BS4 BV3:BV4 BY3:BY4 CB3:CB4 CE3:CE4 CH3:CH4 C5:AI22</xm:sqref>
        </x14:conditionalFormatting>
        <x14:conditionalFormatting xmlns:xm="http://schemas.microsoft.com/office/excel/2006/main">
          <x14:cfRule type="cellIs" priority="2" operator="equal" id="{78DE5197-FEE7-4138-B860-39D810502F10}">
            <xm:f>Données!$A$12</xm:f>
            <x14:dxf>
              <fill>
                <patternFill>
                  <bgColor rgb="FFFF0000"/>
                </patternFill>
              </fill>
            </x14:dxf>
          </x14:cfRule>
          <x14:cfRule type="cellIs" priority="3" operator="equal" id="{AE8CAE63-BD6E-452A-AC7A-3A2F91241633}">
            <xm:f>Données!$A$11</xm:f>
            <x14:dxf>
              <fill>
                <patternFill>
                  <bgColor rgb="FFFF0000"/>
                </patternFill>
              </fill>
            </x14:dxf>
          </x14:cfRule>
          <x14:cfRule type="cellIs" priority="4" operator="equal" id="{F44BC7B1-1528-418B-AFBD-AFE2908B33A4}">
            <xm:f>Données!$A$10</xm:f>
            <x14:dxf>
              <fill>
                <patternFill>
                  <bgColor rgb="FF00B0F0"/>
                </patternFill>
              </fill>
            </x14:dxf>
          </x14:cfRule>
          <x14:cfRule type="cellIs" priority="5" operator="equal" id="{C1B4767A-EB80-4236-BB06-4F5A416B5CB7}">
            <xm:f>Données!$A$9</xm:f>
            <x14:dxf>
              <fill>
                <patternFill>
                  <bgColor rgb="FFFFFF00"/>
                </patternFill>
              </fill>
            </x14:dxf>
          </x14:cfRule>
          <x14:cfRule type="cellIs" priority="6" operator="equal" id="{B444A7C8-8E0D-4331-954F-7ACF68820157}">
            <xm:f>Données!$A$8</xm:f>
            <x14:dxf>
              <fill>
                <patternFill>
                  <bgColor rgb="FF00FF00"/>
                </patternFill>
              </fill>
            </x14:dxf>
          </x14:cfRule>
          <x14:cfRule type="cellIs" priority="7" operator="equal" id="{931056FC-EE85-4651-BD05-F6850E0AD0EF}">
            <xm:f>Données!$A$7</xm:f>
            <x14:dxf>
              <fill>
                <patternFill>
                  <bgColor rgb="FFFFC000"/>
                </patternFill>
              </fill>
            </x14:dxf>
          </x14:cfRule>
          <x14:cfRule type="cellIs" priority="8" operator="equal" id="{1B11B238-472F-442E-88BC-7FF370341AD5}">
            <xm:f>Données!$A$6</xm:f>
            <x14:dxf>
              <fill>
                <patternFill>
                  <bgColor rgb="FFFFC000"/>
                </patternFill>
              </fill>
            </x14:dxf>
          </x14:cfRule>
          <x14:cfRule type="cellIs" priority="9" operator="equal" id="{0A65C896-0EF7-497B-9236-740DA05D23F9}">
            <xm:f>Données!$A$5</xm:f>
            <x14:dxf>
              <fill>
                <patternFill>
                  <bgColor rgb="FFFFC000"/>
                </patternFill>
              </fill>
            </x14:dxf>
          </x14:cfRule>
          <x14:cfRule type="cellIs" priority="10" operator="equal" id="{92EAF05C-7FDF-4DA0-9742-539BC379FB5F}">
            <xm:f>Données!$A$4</xm:f>
            <x14:dxf>
              <fill>
                <patternFill>
                  <bgColor rgb="FFFF3399"/>
                </patternFill>
              </fill>
            </x14:dxf>
          </x14:cfRule>
          <xm:sqref>AO3:AO4 AR3:AR4 AU3:AU4 AX3:AX4 BA3:BA4 BD3:BD4 BG3:BG4 BJ3:BJ4 BM3:BM4 BP3:BP4 BS3:BS4 BV3:BV4 BY3:BY4 CB3:CB4 BG9 C5:AI22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Données!$A$2:$A$18</xm:f>
          </x14:formula1>
          <xm:sqref>C5:AI22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  <pageSetUpPr fitToPage="1"/>
  </sheetPr>
  <dimension ref="A1:CJ24"/>
  <sheetViews>
    <sheetView showZeros="0" zoomScale="89" zoomScaleNormal="89" zoomScaleSheetLayoutView="84" workbookViewId="0">
      <selection activeCell="A4" sqref="A4:AI22"/>
    </sheetView>
  </sheetViews>
  <sheetFormatPr baseColWidth="10" defaultColWidth="10.85546875" defaultRowHeight="15" x14ac:dyDescent="0.25"/>
  <cols>
    <col min="1" max="1" width="7.5703125" style="138" customWidth="1"/>
    <col min="2" max="2" width="23.28515625" style="24" bestFit="1" customWidth="1"/>
    <col min="3" max="3" width="2.7109375" style="34" customWidth="1"/>
    <col min="4" max="4" width="10.85546875" style="25"/>
    <col min="5" max="6" width="2.7109375" style="25" customWidth="1"/>
    <col min="7" max="7" width="10.85546875" style="25"/>
    <col min="8" max="9" width="2.7109375" style="25" customWidth="1"/>
    <col min="10" max="10" width="10.85546875" style="25"/>
    <col min="11" max="12" width="2.7109375" style="25" customWidth="1"/>
    <col min="13" max="13" width="10.85546875" style="25"/>
    <col min="14" max="15" width="2.7109375" style="25" customWidth="1"/>
    <col min="16" max="16" width="10.85546875" style="25"/>
    <col min="17" max="18" width="2.7109375" style="25" customWidth="1"/>
    <col min="19" max="19" width="10.85546875" style="25"/>
    <col min="20" max="21" width="2.7109375" style="25" customWidth="1"/>
    <col min="22" max="22" width="10.85546875" style="25"/>
    <col min="23" max="24" width="2.7109375" style="25" customWidth="1"/>
    <col min="25" max="25" width="10.85546875" style="25"/>
    <col min="26" max="27" width="2.7109375" style="25" customWidth="1"/>
    <col min="28" max="28" width="10.85546875" style="25"/>
    <col min="29" max="30" width="2.7109375" style="25" customWidth="1"/>
    <col min="31" max="31" width="10.85546875" style="25"/>
    <col min="32" max="33" width="2.7109375" style="25" customWidth="1"/>
    <col min="34" max="34" width="10.85546875" style="25"/>
    <col min="35" max="35" width="2.7109375" style="25" customWidth="1"/>
    <col min="36" max="36" width="3.140625" style="25" customWidth="1"/>
    <col min="37" max="37" width="13.85546875" style="35" bestFit="1" customWidth="1"/>
    <col min="38" max="38" width="13.85546875" style="22" customWidth="1"/>
    <col min="39" max="39" width="13.85546875" style="74" bestFit="1" customWidth="1"/>
    <col min="40" max="40" width="23" style="48" customWidth="1"/>
    <col min="41" max="41" width="10.85546875" style="49"/>
    <col min="42" max="43" width="3.42578125" style="50" hidden="1" customWidth="1"/>
    <col min="44" max="44" width="10.85546875" style="49"/>
    <col min="45" max="46" width="3.42578125" style="50" hidden="1" customWidth="1"/>
    <col min="47" max="47" width="10.85546875" style="49"/>
    <col min="48" max="49" width="3.42578125" style="50" hidden="1" customWidth="1"/>
    <col min="50" max="50" width="10.85546875" style="49"/>
    <col min="51" max="52" width="3.42578125" style="50" hidden="1" customWidth="1"/>
    <col min="53" max="53" width="10.85546875" style="49"/>
    <col min="54" max="55" width="3.42578125" style="50" hidden="1" customWidth="1"/>
    <col min="56" max="56" width="10.85546875" style="49"/>
    <col min="57" max="58" width="3.42578125" style="50" hidden="1" customWidth="1"/>
    <col min="59" max="59" width="10.85546875" style="49"/>
    <col min="60" max="61" width="3.42578125" style="50" hidden="1" customWidth="1"/>
    <col min="62" max="62" width="10.85546875" style="49"/>
    <col min="63" max="64" width="3.42578125" style="50" hidden="1" customWidth="1"/>
    <col min="65" max="65" width="10.85546875" style="49"/>
    <col min="66" max="67" width="3.42578125" style="50" hidden="1" customWidth="1"/>
    <col min="68" max="68" width="10.85546875" style="49"/>
    <col min="69" max="70" width="3.42578125" style="50" hidden="1" customWidth="1"/>
    <col min="71" max="71" width="10.85546875" style="49"/>
    <col min="72" max="73" width="3.42578125" style="50" hidden="1" customWidth="1"/>
    <col min="74" max="74" width="10.85546875" style="49"/>
    <col min="75" max="76" width="3.42578125" style="50" hidden="1" customWidth="1"/>
    <col min="77" max="77" width="10.85546875" style="49"/>
    <col min="78" max="79" width="3.42578125" style="50" hidden="1" customWidth="1"/>
    <col min="80" max="80" width="10.85546875" style="49"/>
    <col min="81" max="82" width="3.42578125" style="50" hidden="1" customWidth="1"/>
    <col min="83" max="83" width="10.85546875" style="49"/>
    <col min="84" max="85" width="3.5703125" style="50" hidden="1" customWidth="1"/>
    <col min="86" max="86" width="10.85546875" style="49"/>
    <col min="87" max="88" width="3.42578125" style="34" hidden="1" customWidth="1"/>
    <col min="89" max="16384" width="10.85546875" style="25"/>
  </cols>
  <sheetData>
    <row r="1" spans="1:88" ht="36.950000000000003" customHeight="1" thickBot="1" x14ac:dyDescent="0.3">
      <c r="A1" s="154" t="str">
        <f>CONCATENATE(Données!M6," ",Données!I3)</f>
        <v>Avril 2018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6"/>
      <c r="AL1" s="133"/>
      <c r="AM1" s="157" t="str">
        <f>A1</f>
        <v>Avril 2018</v>
      </c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  <c r="AY1" s="158"/>
      <c r="AZ1" s="158"/>
      <c r="BA1" s="158"/>
      <c r="BB1" s="158"/>
      <c r="BC1" s="158"/>
      <c r="BD1" s="158"/>
      <c r="BE1" s="158"/>
      <c r="BF1" s="158"/>
      <c r="BG1" s="158"/>
      <c r="BH1" s="158"/>
      <c r="BI1" s="158"/>
      <c r="BJ1" s="158"/>
      <c r="BK1" s="158"/>
      <c r="BL1" s="158"/>
      <c r="BM1" s="158"/>
      <c r="BN1" s="158"/>
      <c r="BO1" s="158"/>
      <c r="BP1" s="158"/>
      <c r="BQ1" s="158"/>
      <c r="BR1" s="158"/>
      <c r="BS1" s="158"/>
      <c r="BT1" s="158"/>
      <c r="BU1" s="158"/>
      <c r="BV1" s="158"/>
      <c r="BW1" s="158"/>
      <c r="BX1" s="158"/>
      <c r="BY1" s="158"/>
      <c r="BZ1" s="158"/>
      <c r="CA1" s="158"/>
      <c r="CB1" s="158"/>
      <c r="CC1" s="158"/>
      <c r="CD1" s="158"/>
      <c r="CE1" s="158"/>
      <c r="CF1" s="158"/>
      <c r="CG1" s="158"/>
      <c r="CH1" s="159"/>
      <c r="CI1" s="36"/>
      <c r="CJ1" s="37"/>
    </row>
    <row r="2" spans="1:88" ht="14.1" customHeight="1" thickBot="1" x14ac:dyDescent="0.3">
      <c r="B2" s="26"/>
      <c r="C2" s="27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8"/>
      <c r="AK2" s="29"/>
      <c r="AM2" s="47"/>
    </row>
    <row r="3" spans="1:88" s="90" customFormat="1" ht="42" customHeight="1" thickBot="1" x14ac:dyDescent="0.3">
      <c r="A3" s="144" t="s">
        <v>79</v>
      </c>
      <c r="B3" s="143" t="s">
        <v>80</v>
      </c>
      <c r="C3" s="84"/>
      <c r="D3" s="41" t="str">
        <f>IF(MONTH(Données!N6)=4,CONCATENATE(Données!N5," ",DAY(Données!N6)),"")</f>
        <v>DIM 1</v>
      </c>
      <c r="E3" s="85"/>
      <c r="F3" s="85"/>
      <c r="G3" s="41" t="str">
        <f>IF(MONTH(Données!Q6)=4,CONCATENATE(Données!Q5," ",DAY(Données!Q6)),"")</f>
        <v>MER 4</v>
      </c>
      <c r="H3" s="85"/>
      <c r="I3" s="85"/>
      <c r="J3" s="41" t="str">
        <f>IF(MONTH(Données!T6)=4,CONCATENATE(Données!T5," ",DAY(Données!T6)),"")</f>
        <v>SAM 7</v>
      </c>
      <c r="K3" s="85"/>
      <c r="L3" s="85"/>
      <c r="M3" s="41" t="str">
        <f>IF(MONTH(Données!W6)=4,CONCATENATE(Données!W5," ",DAY(Données!W6)),"")</f>
        <v>MAR 10</v>
      </c>
      <c r="N3" s="85"/>
      <c r="O3" s="85"/>
      <c r="P3" s="41" t="str">
        <f>IF(MONTH(Données!Z6)=4,CONCATENATE(Données!Z5," ",DAY(Données!Z6)),"")</f>
        <v>VEN 13</v>
      </c>
      <c r="Q3" s="85"/>
      <c r="R3" s="85"/>
      <c r="S3" s="41" t="str">
        <f>IF(MONTH(Données!AC6)=4,CONCATENATE(Données!AC5," ",DAY(Données!AC6)),"")</f>
        <v>LUN 16</v>
      </c>
      <c r="T3" s="85"/>
      <c r="U3" s="85"/>
      <c r="V3" s="41" t="str">
        <f>IF(MONTH(Données!AF6)=4,CONCATENATE(Données!AF5," ",DAY(Données!AF6)),"")</f>
        <v>JEU 19</v>
      </c>
      <c r="W3" s="85"/>
      <c r="X3" s="85"/>
      <c r="Y3" s="41" t="str">
        <f>IF(MONTH(Données!AI6)=4,CONCATENATE(Données!AI5," ",DAY(Données!AI6)),"")</f>
        <v>DIM 22</v>
      </c>
      <c r="Z3" s="85"/>
      <c r="AA3" s="85"/>
      <c r="AB3" s="41" t="str">
        <f>IF(MONTH(Données!AL6)=4,CONCATENATE(Données!AL5," ",DAY(Données!AL6)),"")</f>
        <v>MER 25</v>
      </c>
      <c r="AC3" s="85"/>
      <c r="AD3" s="85"/>
      <c r="AE3" s="41" t="str">
        <f>IF(MONTH(Données!AO6)=4,CONCATENATE(Données!AO5," ",DAY(Données!AO6)),"")</f>
        <v>SAM 28</v>
      </c>
      <c r="AF3" s="85"/>
      <c r="AG3" s="85"/>
      <c r="AH3" s="41" t="str">
        <f>IF(MONTH(Données!AR6)=4,CONCATENATE(Données!AR5," ",DAY(Données!AR6)),"")</f>
        <v/>
      </c>
      <c r="AI3" s="41"/>
      <c r="AJ3" s="86"/>
      <c r="AK3" s="87" t="s">
        <v>13</v>
      </c>
      <c r="AL3" s="88"/>
      <c r="AM3" s="89" t="s">
        <v>13</v>
      </c>
      <c r="AN3" s="51" t="s">
        <v>11</v>
      </c>
      <c r="AO3" s="52" t="str">
        <f>IF(Données!$A3="","",Données!A3)</f>
        <v>Garde 24h</v>
      </c>
      <c r="AP3" s="53" t="s">
        <v>14</v>
      </c>
      <c r="AQ3" s="54" t="s">
        <v>15</v>
      </c>
      <c r="AR3" s="52" t="str">
        <f>IF(Données!$A4="","",Données!A4)</f>
        <v>Garde 12h</v>
      </c>
      <c r="AS3" s="53" t="s">
        <v>14</v>
      </c>
      <c r="AT3" s="54" t="s">
        <v>15</v>
      </c>
      <c r="AU3" s="52" t="str">
        <f>IF(Données!$A5="","",Données!A5)</f>
        <v>FMA 4h</v>
      </c>
      <c r="AV3" s="53" t="s">
        <v>14</v>
      </c>
      <c r="AW3" s="54" t="s">
        <v>15</v>
      </c>
      <c r="AX3" s="52" t="str">
        <f>IF(Données!$A6="","",Données!A6)</f>
        <v>FMA 8h</v>
      </c>
      <c r="AY3" s="53" t="s">
        <v>14</v>
      </c>
      <c r="AZ3" s="54" t="s">
        <v>15</v>
      </c>
      <c r="BA3" s="52" t="str">
        <f>IF(Données!$A7="","",Données!A7)</f>
        <v>Stage</v>
      </c>
      <c r="BB3" s="53" t="s">
        <v>14</v>
      </c>
      <c r="BC3" s="54" t="s">
        <v>15</v>
      </c>
      <c r="BD3" s="52" t="str">
        <f>IF(Données!$A8="","",Données!A8)</f>
        <v>Repos</v>
      </c>
      <c r="BE3" s="53" t="s">
        <v>14</v>
      </c>
      <c r="BF3" s="54" t="s">
        <v>15</v>
      </c>
      <c r="BG3" s="52" t="str">
        <f>IF(Données!$A9="","",Données!A9)</f>
        <v>Congé</v>
      </c>
      <c r="BH3" s="53" t="s">
        <v>14</v>
      </c>
      <c r="BI3" s="54" t="s">
        <v>15</v>
      </c>
      <c r="BJ3" s="52" t="str">
        <f>IF(Données!$A10="","",Données!A10)</f>
        <v>Congé ex.</v>
      </c>
      <c r="BK3" s="53" t="s">
        <v>14</v>
      </c>
      <c r="BL3" s="54" t="s">
        <v>15</v>
      </c>
      <c r="BM3" s="52" t="str">
        <f>IF(Données!$A11="","",Données!A11)</f>
        <v>AT</v>
      </c>
      <c r="BN3" s="53" t="s">
        <v>14</v>
      </c>
      <c r="BO3" s="54" t="s">
        <v>15</v>
      </c>
      <c r="BP3" s="52" t="str">
        <f>IF(Données!$A12="","",Données!A12)</f>
        <v>Maladie</v>
      </c>
      <c r="BQ3" s="53" t="s">
        <v>14</v>
      </c>
      <c r="BR3" s="54" t="s">
        <v>15</v>
      </c>
      <c r="BS3" s="52" t="str">
        <f>IF(Données!$A13="","",Données!A13)</f>
        <v>Heure sup 1h</v>
      </c>
      <c r="BT3" s="53" t="s">
        <v>14</v>
      </c>
      <c r="BU3" s="54" t="s">
        <v>15</v>
      </c>
      <c r="BV3" s="52" t="str">
        <f>IF(Données!$A14="","",Données!A14)</f>
        <v>Heure sup 1h30</v>
      </c>
      <c r="BW3" s="53" t="s">
        <v>14</v>
      </c>
      <c r="BX3" s="54" t="s">
        <v>15</v>
      </c>
      <c r="BY3" s="52" t="str">
        <f>IF(Données!$A15="","",Données!A15)</f>
        <v>Heure sup 2h</v>
      </c>
      <c r="BZ3" s="53" t="s">
        <v>14</v>
      </c>
      <c r="CA3" s="54" t="s">
        <v>15</v>
      </c>
      <c r="CB3" s="52" t="str">
        <f>IF(Données!$A16="","",Données!A16)</f>
        <v>Heure sup 2h30</v>
      </c>
      <c r="CC3" s="53" t="s">
        <v>14</v>
      </c>
      <c r="CD3" s="54" t="s">
        <v>15</v>
      </c>
      <c r="CE3" s="52" t="str">
        <f>IF(Données!$A17="","",Données!A17)</f>
        <v>Heure sup 3h</v>
      </c>
      <c r="CF3" s="53" t="s">
        <v>14</v>
      </c>
      <c r="CG3" s="54" t="s">
        <v>15</v>
      </c>
      <c r="CH3" s="55" t="str">
        <f>IF(Données!$A18="","",Données!A18)</f>
        <v>Heure sup 3h30</v>
      </c>
      <c r="CI3" s="43" t="s">
        <v>14</v>
      </c>
      <c r="CJ3" s="42" t="s">
        <v>15</v>
      </c>
    </row>
    <row r="4" spans="1:88" s="90" customFormat="1" ht="12" customHeight="1" thickBot="1" x14ac:dyDescent="0.3">
      <c r="A4" s="139" t="s">
        <v>78</v>
      </c>
      <c r="B4" s="134" t="s">
        <v>48</v>
      </c>
      <c r="C4" s="84" t="s">
        <v>49</v>
      </c>
      <c r="D4" s="41" t="s">
        <v>50</v>
      </c>
      <c r="E4" s="85" t="s">
        <v>51</v>
      </c>
      <c r="F4" s="85" t="s">
        <v>52</v>
      </c>
      <c r="G4" s="41" t="s">
        <v>53</v>
      </c>
      <c r="H4" s="85" t="s">
        <v>54</v>
      </c>
      <c r="I4" s="85" t="s">
        <v>55</v>
      </c>
      <c r="J4" s="41" t="s">
        <v>56</v>
      </c>
      <c r="K4" s="85" t="s">
        <v>57</v>
      </c>
      <c r="L4" s="85" t="s">
        <v>58</v>
      </c>
      <c r="M4" s="41" t="s">
        <v>60</v>
      </c>
      <c r="N4" s="85" t="s">
        <v>59</v>
      </c>
      <c r="O4" s="85" t="s">
        <v>61</v>
      </c>
      <c r="P4" s="41" t="s">
        <v>62</v>
      </c>
      <c r="Q4" s="85" t="s">
        <v>63</v>
      </c>
      <c r="R4" s="85" t="s">
        <v>58</v>
      </c>
      <c r="S4" s="41" t="s">
        <v>64</v>
      </c>
      <c r="T4" s="85" t="s">
        <v>65</v>
      </c>
      <c r="U4" s="85" t="s">
        <v>66</v>
      </c>
      <c r="V4" s="41" t="s">
        <v>67</v>
      </c>
      <c r="W4" s="85" t="s">
        <v>68</v>
      </c>
      <c r="X4" s="85" t="s">
        <v>69</v>
      </c>
      <c r="Y4" s="41" t="s">
        <v>70</v>
      </c>
      <c r="Z4" s="85" t="s">
        <v>71</v>
      </c>
      <c r="AA4" s="85" t="s">
        <v>72</v>
      </c>
      <c r="AB4" s="41" t="s">
        <v>73</v>
      </c>
      <c r="AC4" s="85" t="s">
        <v>74</v>
      </c>
      <c r="AD4" s="85" t="s">
        <v>75</v>
      </c>
      <c r="AE4" s="41" t="s">
        <v>76</v>
      </c>
      <c r="AF4" s="85" t="s">
        <v>77</v>
      </c>
      <c r="AG4" s="85" t="s">
        <v>81</v>
      </c>
      <c r="AH4" s="41" t="s">
        <v>82</v>
      </c>
      <c r="AI4" s="41" t="s">
        <v>83</v>
      </c>
      <c r="AJ4" s="86"/>
      <c r="AK4" s="124"/>
      <c r="AL4" s="88"/>
      <c r="AM4" s="125"/>
      <c r="AN4" s="126"/>
      <c r="AO4" s="127"/>
      <c r="AP4" s="128"/>
      <c r="AQ4" s="129"/>
      <c r="AR4" s="127"/>
      <c r="AS4" s="128"/>
      <c r="AT4" s="129"/>
      <c r="AU4" s="127"/>
      <c r="AV4" s="128"/>
      <c r="AW4" s="129"/>
      <c r="AX4" s="127"/>
      <c r="AY4" s="128"/>
      <c r="AZ4" s="129"/>
      <c r="BA4" s="127"/>
      <c r="BB4" s="128"/>
      <c r="BC4" s="129"/>
      <c r="BD4" s="127"/>
      <c r="BE4" s="128"/>
      <c r="BF4" s="129"/>
      <c r="BG4" s="127"/>
      <c r="BH4" s="128"/>
      <c r="BI4" s="129"/>
      <c r="BJ4" s="127"/>
      <c r="BK4" s="128"/>
      <c r="BL4" s="129"/>
      <c r="BM4" s="127"/>
      <c r="BN4" s="128"/>
      <c r="BO4" s="129"/>
      <c r="BP4" s="127"/>
      <c r="BQ4" s="128"/>
      <c r="BR4" s="129"/>
      <c r="BS4" s="127"/>
      <c r="BT4" s="128"/>
      <c r="BU4" s="129"/>
      <c r="BV4" s="127"/>
      <c r="BW4" s="128"/>
      <c r="BX4" s="129"/>
      <c r="BY4" s="127"/>
      <c r="BZ4" s="128"/>
      <c r="CA4" s="129"/>
      <c r="CB4" s="127"/>
      <c r="CC4" s="128"/>
      <c r="CD4" s="129"/>
      <c r="CE4" s="127"/>
      <c r="CF4" s="128"/>
      <c r="CG4" s="129"/>
      <c r="CH4" s="130"/>
      <c r="CI4" s="131"/>
      <c r="CJ4" s="132"/>
    </row>
    <row r="5" spans="1:88" ht="42" customHeight="1" x14ac:dyDescent="0.25">
      <c r="A5" s="140" t="str">
        <f>Données!D3</f>
        <v>ADC</v>
      </c>
      <c r="B5" s="135" t="str">
        <f>(Données!E3)</f>
        <v>A</v>
      </c>
      <c r="C5" s="76"/>
      <c r="D5" s="77"/>
      <c r="E5" s="75"/>
      <c r="F5" s="76"/>
      <c r="G5" s="77"/>
      <c r="H5" s="75"/>
      <c r="I5" s="76"/>
      <c r="J5" s="77"/>
      <c r="K5" s="75"/>
      <c r="L5" s="76"/>
      <c r="M5" s="77"/>
      <c r="N5" s="75"/>
      <c r="O5" s="76"/>
      <c r="P5" s="77"/>
      <c r="Q5" s="75"/>
      <c r="R5" s="76"/>
      <c r="S5" s="77"/>
      <c r="T5" s="75"/>
      <c r="U5" s="76"/>
      <c r="V5" s="77"/>
      <c r="W5" s="75"/>
      <c r="X5" s="76"/>
      <c r="Y5" s="77"/>
      <c r="Z5" s="75"/>
      <c r="AA5" s="76"/>
      <c r="AB5" s="77"/>
      <c r="AC5" s="75"/>
      <c r="AD5" s="76"/>
      <c r="AE5" s="77"/>
      <c r="AF5" s="75"/>
      <c r="AG5" s="76"/>
      <c r="AH5" s="77"/>
      <c r="AI5" s="102"/>
      <c r="AJ5" s="28"/>
      <c r="AK5" s="19">
        <f>AM5</f>
        <v>0</v>
      </c>
      <c r="AM5" s="56">
        <f>SUM(AQ5,AT5,AW5,AZ5,BC5,BF5,BI5,BL5,BO5,BR5,BU5,BX5,CA5,CD5,CG5,CJ5)</f>
        <v>0</v>
      </c>
      <c r="AN5" s="57" t="str">
        <f t="shared" ref="AN5:AN22" si="0">B5</f>
        <v>A</v>
      </c>
      <c r="AO5" s="58">
        <f t="shared" ref="AO5:AO22" si="1">IF(AO$3="","",COUNTIF($C5:$AI5,AO$3))</f>
        <v>0</v>
      </c>
      <c r="AP5" s="59">
        <f>IF(AO$3="","",VLOOKUP(AO$3,Données!$A$3:$B$18,2,FALSE))</f>
        <v>17</v>
      </c>
      <c r="AQ5" s="60">
        <f>PRODUCT(AO5,AP5)</f>
        <v>0</v>
      </c>
      <c r="AR5" s="58">
        <f t="shared" ref="AR5:AR22" si="2">IF(AR$3="","",COUNTIF($C5:$AI5,AR$3))</f>
        <v>0</v>
      </c>
      <c r="AS5" s="59">
        <f>IF(AR$3="","",VLOOKUP(AR$3,Données!$A$3:$B$18,2,FALSE))</f>
        <v>12</v>
      </c>
      <c r="AT5" s="60">
        <f>PRODUCT(AR5,AS5)</f>
        <v>0</v>
      </c>
      <c r="AU5" s="58">
        <f t="shared" ref="AU5:AU22" si="3">IF(AU$3="","",COUNTIF($C5:$AI5,AU$3))</f>
        <v>0</v>
      </c>
      <c r="AV5" s="59">
        <f>IF(AU$3="","",VLOOKUP(AU$3,Données!$A$3:$B$18,2,FALSE))</f>
        <v>4</v>
      </c>
      <c r="AW5" s="60">
        <f>PRODUCT(AU5,AV5)</f>
        <v>0</v>
      </c>
      <c r="AX5" s="58">
        <f t="shared" ref="AX5:AX22" si="4">IF(AX$3="","",COUNTIF($C5:$AI5,AX$3))</f>
        <v>0</v>
      </c>
      <c r="AY5" s="59">
        <f>IF(AX$3="","",VLOOKUP(AX$3,Données!$A$3:$B$18,2,FALSE))</f>
        <v>8</v>
      </c>
      <c r="AZ5" s="60">
        <f>PRODUCT(AX5,AY5)</f>
        <v>0</v>
      </c>
      <c r="BA5" s="58">
        <f t="shared" ref="BA5:BA22" si="5">IF(BA$3="","",COUNTIF($C5:$AI5,BA$3))</f>
        <v>0</v>
      </c>
      <c r="BB5" s="59">
        <f>IF(BA$3="","",VLOOKUP(BA$3,Données!$A$3:$B$18,2,FALSE))</f>
        <v>8</v>
      </c>
      <c r="BC5" s="60">
        <f>PRODUCT(BA5,BB5)</f>
        <v>0</v>
      </c>
      <c r="BD5" s="58">
        <f t="shared" ref="BD5:BD22" si="6">IF(BD$3="","",COUNTIF($C5:$AI5,BD$3))</f>
        <v>0</v>
      </c>
      <c r="BE5" s="59">
        <f>IF(BD$3="","",VLOOKUP(BD$3,Données!$A$3:$B$18,2,FALSE))</f>
        <v>0</v>
      </c>
      <c r="BF5" s="60">
        <f>PRODUCT(BD5,BE5)</f>
        <v>0</v>
      </c>
      <c r="BG5" s="58">
        <f t="shared" ref="BG5:BG22" si="7">IF(BG$3="","",COUNTIF($C5:$AI5,BG$3))</f>
        <v>0</v>
      </c>
      <c r="BH5" s="59">
        <f>IF(BG$3="","",VLOOKUP(BG$3,Données!$A$3:$B$18,2,FALSE))</f>
        <v>0</v>
      </c>
      <c r="BI5" s="60">
        <f>PRODUCT(BG5,BH5)</f>
        <v>0</v>
      </c>
      <c r="BJ5" s="58">
        <f t="shared" ref="BJ5:BJ22" si="8">IF(BJ$3="","",COUNTIF($C5:$AI5,BJ$3))</f>
        <v>0</v>
      </c>
      <c r="BK5" s="59">
        <f>IF(BJ$3="","",VLOOKUP(BJ$3,Données!$A$3:$B$18,2,FALSE))</f>
        <v>0</v>
      </c>
      <c r="BL5" s="60">
        <f>PRODUCT(BJ5,BK5)</f>
        <v>0</v>
      </c>
      <c r="BM5" s="58">
        <f t="shared" ref="BM5:BM22" si="9">IF(BM$3="","",COUNTIF($C5:$AI5,BM$3))</f>
        <v>0</v>
      </c>
      <c r="BN5" s="59">
        <f>IF(BM$3="","",VLOOKUP(BM$3,Données!$A$3:$B$18,2,FALSE))</f>
        <v>0</v>
      </c>
      <c r="BO5" s="60">
        <f>PRODUCT(BM5,BN5)</f>
        <v>0</v>
      </c>
      <c r="BP5" s="58">
        <f t="shared" ref="BP5:BP22" si="10">IF(BP$3="","",COUNTIF($C5:$AI5,BP$3))</f>
        <v>0</v>
      </c>
      <c r="BQ5" s="59">
        <f>IF(BP$3="","",VLOOKUP(BP$3,Données!$A$3:$B$18,2,FALSE))</f>
        <v>0</v>
      </c>
      <c r="BR5" s="60">
        <f>PRODUCT(BP5,BQ5)</f>
        <v>0</v>
      </c>
      <c r="BS5" s="58">
        <f t="shared" ref="BS5:BS22" si="11">IF(BS$3="","",COUNTIF($C5:$AI5,BS$3))</f>
        <v>0</v>
      </c>
      <c r="BT5" s="59">
        <f>IF(BS$3="","",VLOOKUP(BS$3,Données!$A$3:$B$18,2,FALSE))</f>
        <v>1</v>
      </c>
      <c r="BU5" s="60">
        <f>PRODUCT(BS5,BT5)</f>
        <v>0</v>
      </c>
      <c r="BV5" s="58">
        <f t="shared" ref="BV5:BV22" si="12">IF(BV$3="","",COUNTIF($C5:$AI5,BV$3))</f>
        <v>0</v>
      </c>
      <c r="BW5" s="59">
        <f>IF(BV$3="","",VLOOKUP(BV$3,Données!$A$3:$B$18,2,FALSE))</f>
        <v>1.5</v>
      </c>
      <c r="BX5" s="60">
        <f>PRODUCT(BV5,BW5)</f>
        <v>0</v>
      </c>
      <c r="BY5" s="58">
        <f t="shared" ref="BY5:BY22" si="13">IF(BY$3="","",COUNTIF($C5:$AI5,BY$3))</f>
        <v>0</v>
      </c>
      <c r="BZ5" s="59">
        <f>IF(BY$3="","",VLOOKUP(BY$3,Données!$A$3:$B$18,2,FALSE))</f>
        <v>2</v>
      </c>
      <c r="CA5" s="60">
        <f>PRODUCT(BY5,BZ5)</f>
        <v>0</v>
      </c>
      <c r="CB5" s="58">
        <f t="shared" ref="CB5:CB22" si="14">IF(CB$3="","",COUNTIF($C5:$AI5,CB$3))</f>
        <v>0</v>
      </c>
      <c r="CC5" s="59">
        <f>IF(CB$3="","",VLOOKUP(CB$3,Données!$A$3:$B$18,2,FALSE))</f>
        <v>2.5</v>
      </c>
      <c r="CD5" s="60">
        <f>PRODUCT(CB5,CC5)</f>
        <v>0</v>
      </c>
      <c r="CE5" s="58">
        <f t="shared" ref="CE5:CE22" si="15">IF(CE$3="","",COUNTIF($C5:$AI5,CE$3))</f>
        <v>0</v>
      </c>
      <c r="CF5" s="59">
        <f>IF(CE$3="","",VLOOKUP(CE$3,Données!$A$3:$B$18,2,FALSE))</f>
        <v>3</v>
      </c>
      <c r="CG5" s="60">
        <f>PRODUCT(CE5,CF5)</f>
        <v>0</v>
      </c>
      <c r="CH5" s="61">
        <f t="shared" ref="CH5:CH22" si="16">IF(CH$3="","",COUNTIF($C5:$AI5,CH$3))</f>
        <v>0</v>
      </c>
      <c r="CI5" s="44">
        <f>IF(CH$3="","",VLOOKUP(CH$3,Données!$A$3:$B$18,2,FALSE))</f>
        <v>3.5</v>
      </c>
      <c r="CJ5" s="38">
        <f>PRODUCT(CH5,CI5)</f>
        <v>0</v>
      </c>
    </row>
    <row r="6" spans="1:88" ht="42" customHeight="1" x14ac:dyDescent="0.25">
      <c r="A6" s="141" t="str">
        <f>Données!D4</f>
        <v>ADJ</v>
      </c>
      <c r="B6" s="136" t="str">
        <f>(Données!E4)</f>
        <v>B</v>
      </c>
      <c r="C6" s="79"/>
      <c r="D6" s="80"/>
      <c r="E6" s="78"/>
      <c r="F6" s="79"/>
      <c r="G6" s="80"/>
      <c r="H6" s="78"/>
      <c r="I6" s="79"/>
      <c r="J6" s="80"/>
      <c r="K6" s="78"/>
      <c r="L6" s="79"/>
      <c r="M6" s="80"/>
      <c r="N6" s="78"/>
      <c r="O6" s="79"/>
      <c r="P6" s="80"/>
      <c r="Q6" s="78"/>
      <c r="R6" s="79"/>
      <c r="S6" s="80"/>
      <c r="T6" s="78"/>
      <c r="U6" s="79"/>
      <c r="V6" s="80"/>
      <c r="W6" s="78"/>
      <c r="X6" s="79"/>
      <c r="Y6" s="80"/>
      <c r="Z6" s="78"/>
      <c r="AA6" s="79"/>
      <c r="AB6" s="80"/>
      <c r="AC6" s="78"/>
      <c r="AD6" s="79"/>
      <c r="AE6" s="80"/>
      <c r="AF6" s="78"/>
      <c r="AG6" s="79"/>
      <c r="AH6" s="80"/>
      <c r="AI6" s="103"/>
      <c r="AJ6" s="28"/>
      <c r="AK6" s="20">
        <f t="shared" ref="AK6:AK22" si="17">AM6</f>
        <v>0</v>
      </c>
      <c r="AM6" s="62">
        <f t="shared" ref="AM6:AM22" si="18">SUM(AQ6,AT6,AW6,AZ6,BC6,BF6,BI6,BL6,BO6,BR6,BU6,BX6,CA6,CD6,CG6,CJ6)</f>
        <v>0</v>
      </c>
      <c r="AN6" s="63" t="str">
        <f t="shared" si="0"/>
        <v>B</v>
      </c>
      <c r="AO6" s="64">
        <f t="shared" si="1"/>
        <v>0</v>
      </c>
      <c r="AP6" s="59">
        <f>IF(AO$3="","",VLOOKUP(AO$3,Données!$A$3:$B$18,2,FALSE))</f>
        <v>17</v>
      </c>
      <c r="AQ6" s="65">
        <f t="shared" ref="AQ6:AQ22" si="19">PRODUCT(AO6,AP6)</f>
        <v>0</v>
      </c>
      <c r="AR6" s="64">
        <f t="shared" si="2"/>
        <v>0</v>
      </c>
      <c r="AS6" s="66">
        <f>IF(AR$3="","",VLOOKUP(AR$3,Données!$A$3:$B$18,2,FALSE))</f>
        <v>12</v>
      </c>
      <c r="AT6" s="65">
        <f t="shared" ref="AT6:AT22" si="20">PRODUCT(AR6,AS6)</f>
        <v>0</v>
      </c>
      <c r="AU6" s="64">
        <f t="shared" si="3"/>
        <v>0</v>
      </c>
      <c r="AV6" s="66">
        <f>IF(AU$3="","",VLOOKUP(AU$3,Données!$A$3:$B$18,2,FALSE))</f>
        <v>4</v>
      </c>
      <c r="AW6" s="65">
        <f t="shared" ref="AW6:AW22" si="21">PRODUCT(AU6,AV6)</f>
        <v>0</v>
      </c>
      <c r="AX6" s="64">
        <f t="shared" si="4"/>
        <v>0</v>
      </c>
      <c r="AY6" s="66">
        <f>IF(AX$3="","",VLOOKUP(AX$3,Données!$A$3:$B$18,2,FALSE))</f>
        <v>8</v>
      </c>
      <c r="AZ6" s="65">
        <f t="shared" ref="AZ6:AZ22" si="22">PRODUCT(AX6,AY6)</f>
        <v>0</v>
      </c>
      <c r="BA6" s="64">
        <f t="shared" si="5"/>
        <v>0</v>
      </c>
      <c r="BB6" s="66">
        <f>IF(BA$3="","",VLOOKUP(BA$3,Données!$A$3:$B$18,2,FALSE))</f>
        <v>8</v>
      </c>
      <c r="BC6" s="65">
        <f t="shared" ref="BC6:BC22" si="23">PRODUCT(BA6,BB6)</f>
        <v>0</v>
      </c>
      <c r="BD6" s="64">
        <f t="shared" si="6"/>
        <v>0</v>
      </c>
      <c r="BE6" s="66">
        <f>IF(BD$3="","",VLOOKUP(BD$3,Données!$A$3:$B$18,2,FALSE))</f>
        <v>0</v>
      </c>
      <c r="BF6" s="65">
        <f t="shared" ref="BF6:BF22" si="24">PRODUCT(BD6,BE6)</f>
        <v>0</v>
      </c>
      <c r="BG6" s="64">
        <f t="shared" si="7"/>
        <v>0</v>
      </c>
      <c r="BH6" s="66">
        <f>IF(BG$3="","",VLOOKUP(BG$3,Données!$A$3:$B$18,2,FALSE))</f>
        <v>0</v>
      </c>
      <c r="BI6" s="65">
        <f t="shared" ref="BI6:BI22" si="25">PRODUCT(BG6,BH6)</f>
        <v>0</v>
      </c>
      <c r="BJ6" s="64">
        <f t="shared" si="8"/>
        <v>0</v>
      </c>
      <c r="BK6" s="66">
        <f>IF(BJ$3="","",VLOOKUP(BJ$3,Données!$A$3:$B$18,2,FALSE))</f>
        <v>0</v>
      </c>
      <c r="BL6" s="65">
        <f t="shared" ref="BL6:BL22" si="26">PRODUCT(BJ6,BK6)</f>
        <v>0</v>
      </c>
      <c r="BM6" s="64">
        <f t="shared" si="9"/>
        <v>0</v>
      </c>
      <c r="BN6" s="66">
        <f>IF(BM$3="","",VLOOKUP(BM$3,Données!$A$3:$B$18,2,FALSE))</f>
        <v>0</v>
      </c>
      <c r="BO6" s="65">
        <f t="shared" ref="BO6:BO22" si="27">PRODUCT(BM6,BN6)</f>
        <v>0</v>
      </c>
      <c r="BP6" s="64">
        <f t="shared" si="10"/>
        <v>0</v>
      </c>
      <c r="BQ6" s="66">
        <f>IF(BP$3="","",VLOOKUP(BP$3,Données!$A$3:$B$18,2,FALSE))</f>
        <v>0</v>
      </c>
      <c r="BR6" s="65">
        <f t="shared" ref="BR6:BR22" si="28">PRODUCT(BP6,BQ6)</f>
        <v>0</v>
      </c>
      <c r="BS6" s="64">
        <f t="shared" si="11"/>
        <v>0</v>
      </c>
      <c r="BT6" s="66">
        <f>IF(BS$3="","",VLOOKUP(BS$3,Données!$A$3:$B$18,2,FALSE))</f>
        <v>1</v>
      </c>
      <c r="BU6" s="65">
        <f t="shared" ref="BU6:BU22" si="29">PRODUCT(BS6,BT6)</f>
        <v>0</v>
      </c>
      <c r="BV6" s="64">
        <f t="shared" si="12"/>
        <v>0</v>
      </c>
      <c r="BW6" s="66">
        <f>IF(BV$3="","",VLOOKUP(BV$3,Données!$A$3:$B$18,2,FALSE))</f>
        <v>1.5</v>
      </c>
      <c r="BX6" s="65">
        <f t="shared" ref="BX6:BX22" si="30">PRODUCT(BV6,BW6)</f>
        <v>0</v>
      </c>
      <c r="BY6" s="64">
        <f t="shared" si="13"/>
        <v>0</v>
      </c>
      <c r="BZ6" s="66">
        <f>IF(BY$3="","",VLOOKUP(BY$3,Données!$A$3:$B$18,2,FALSE))</f>
        <v>2</v>
      </c>
      <c r="CA6" s="65">
        <f t="shared" ref="CA6:CA22" si="31">PRODUCT(BY6,BZ6)</f>
        <v>0</v>
      </c>
      <c r="CB6" s="64">
        <f t="shared" si="14"/>
        <v>0</v>
      </c>
      <c r="CC6" s="66">
        <f>IF(CB$3="","",VLOOKUP(CB$3,Données!$A$3:$B$18,2,FALSE))</f>
        <v>2.5</v>
      </c>
      <c r="CD6" s="65">
        <f t="shared" ref="CD6:CD22" si="32">PRODUCT(CB6,CC6)</f>
        <v>0</v>
      </c>
      <c r="CE6" s="64">
        <f t="shared" si="15"/>
        <v>0</v>
      </c>
      <c r="CF6" s="66">
        <f>IF(CE$3="","",VLOOKUP(CE$3,Données!$A$3:$B$18,2,FALSE))</f>
        <v>3</v>
      </c>
      <c r="CG6" s="65">
        <f t="shared" ref="CG6:CG22" si="33">PRODUCT(CE6,CF6)</f>
        <v>0</v>
      </c>
      <c r="CH6" s="67">
        <f t="shared" si="16"/>
        <v>0</v>
      </c>
      <c r="CI6" s="45">
        <f>IF(CH$3="","",VLOOKUP(CH$3,Données!$A$3:$B$18,2,FALSE))</f>
        <v>3.5</v>
      </c>
      <c r="CJ6" s="39">
        <f t="shared" ref="CJ6:CJ22" si="34">PRODUCT(CH6,CI6)</f>
        <v>0</v>
      </c>
    </row>
    <row r="7" spans="1:88" ht="42" customHeight="1" x14ac:dyDescent="0.25">
      <c r="A7" s="141" t="str">
        <f>Données!D5</f>
        <v>SCH</v>
      </c>
      <c r="B7" s="136" t="str">
        <f>(Données!E5)</f>
        <v>C</v>
      </c>
      <c r="C7" s="79"/>
      <c r="D7" s="80"/>
      <c r="E7" s="78"/>
      <c r="F7" s="79"/>
      <c r="G7" s="80"/>
      <c r="H7" s="78"/>
      <c r="I7" s="79"/>
      <c r="J7" s="80"/>
      <c r="K7" s="78"/>
      <c r="L7" s="79"/>
      <c r="M7" s="80"/>
      <c r="N7" s="78"/>
      <c r="O7" s="79"/>
      <c r="P7" s="80"/>
      <c r="Q7" s="78"/>
      <c r="R7" s="79"/>
      <c r="S7" s="80"/>
      <c r="T7" s="78"/>
      <c r="U7" s="79"/>
      <c r="V7" s="80"/>
      <c r="W7" s="78"/>
      <c r="X7" s="79"/>
      <c r="Y7" s="80"/>
      <c r="Z7" s="78"/>
      <c r="AA7" s="79"/>
      <c r="AB7" s="80"/>
      <c r="AC7" s="78"/>
      <c r="AD7" s="79"/>
      <c r="AE7" s="80"/>
      <c r="AF7" s="78"/>
      <c r="AG7" s="79"/>
      <c r="AH7" s="80"/>
      <c r="AI7" s="103"/>
      <c r="AJ7" s="28"/>
      <c r="AK7" s="20">
        <f t="shared" si="17"/>
        <v>0</v>
      </c>
      <c r="AM7" s="62">
        <f t="shared" si="18"/>
        <v>0</v>
      </c>
      <c r="AN7" s="63" t="str">
        <f t="shared" si="0"/>
        <v>C</v>
      </c>
      <c r="AO7" s="64">
        <f t="shared" si="1"/>
        <v>0</v>
      </c>
      <c r="AP7" s="66">
        <f>IF(AO$3="","",VLOOKUP(AO$3,Données!$A$3:$B$18,2,FALSE))</f>
        <v>17</v>
      </c>
      <c r="AQ7" s="65">
        <f t="shared" si="19"/>
        <v>0</v>
      </c>
      <c r="AR7" s="64">
        <f t="shared" si="2"/>
        <v>0</v>
      </c>
      <c r="AS7" s="66">
        <f>IF(AR$3="","",VLOOKUP(AR$3,Données!$A$3:$B$18,2,FALSE))</f>
        <v>12</v>
      </c>
      <c r="AT7" s="65">
        <f t="shared" si="20"/>
        <v>0</v>
      </c>
      <c r="AU7" s="64">
        <f t="shared" si="3"/>
        <v>0</v>
      </c>
      <c r="AV7" s="66">
        <f>IF(AU$3="","",VLOOKUP(AU$3,Données!$A$3:$B$18,2,FALSE))</f>
        <v>4</v>
      </c>
      <c r="AW7" s="65">
        <f t="shared" si="21"/>
        <v>0</v>
      </c>
      <c r="AX7" s="64">
        <f t="shared" si="4"/>
        <v>0</v>
      </c>
      <c r="AY7" s="66">
        <f>IF(AX$3="","",VLOOKUP(AX$3,Données!$A$3:$B$18,2,FALSE))</f>
        <v>8</v>
      </c>
      <c r="AZ7" s="65">
        <f t="shared" si="22"/>
        <v>0</v>
      </c>
      <c r="BA7" s="64">
        <f t="shared" si="5"/>
        <v>0</v>
      </c>
      <c r="BB7" s="66">
        <f>IF(BA$3="","",VLOOKUP(BA$3,Données!$A$3:$B$18,2,FALSE))</f>
        <v>8</v>
      </c>
      <c r="BC7" s="65">
        <f t="shared" si="23"/>
        <v>0</v>
      </c>
      <c r="BD7" s="64">
        <f t="shared" si="6"/>
        <v>0</v>
      </c>
      <c r="BE7" s="66">
        <f>IF(BD$3="","",VLOOKUP(BD$3,Données!$A$3:$B$18,2,FALSE))</f>
        <v>0</v>
      </c>
      <c r="BF7" s="65">
        <f t="shared" si="24"/>
        <v>0</v>
      </c>
      <c r="BG7" s="64">
        <f t="shared" si="7"/>
        <v>0</v>
      </c>
      <c r="BH7" s="66">
        <f>IF(BG$3="","",VLOOKUP(BG$3,Données!$A$3:$B$18,2,FALSE))</f>
        <v>0</v>
      </c>
      <c r="BI7" s="65">
        <f t="shared" si="25"/>
        <v>0</v>
      </c>
      <c r="BJ7" s="64">
        <f t="shared" si="8"/>
        <v>0</v>
      </c>
      <c r="BK7" s="66">
        <f>IF(BJ$3="","",VLOOKUP(BJ$3,Données!$A$3:$B$18,2,FALSE))</f>
        <v>0</v>
      </c>
      <c r="BL7" s="65">
        <f t="shared" si="26"/>
        <v>0</v>
      </c>
      <c r="BM7" s="64">
        <f t="shared" si="9"/>
        <v>0</v>
      </c>
      <c r="BN7" s="66">
        <f>IF(BM$3="","",VLOOKUP(BM$3,Données!$A$3:$B$18,2,FALSE))</f>
        <v>0</v>
      </c>
      <c r="BO7" s="65">
        <f t="shared" si="27"/>
        <v>0</v>
      </c>
      <c r="BP7" s="64">
        <f t="shared" si="10"/>
        <v>0</v>
      </c>
      <c r="BQ7" s="66">
        <f>IF(BP$3="","",VLOOKUP(BP$3,Données!$A$3:$B$18,2,FALSE))</f>
        <v>0</v>
      </c>
      <c r="BR7" s="65">
        <f t="shared" si="28"/>
        <v>0</v>
      </c>
      <c r="BS7" s="64">
        <f t="shared" si="11"/>
        <v>0</v>
      </c>
      <c r="BT7" s="66">
        <f>IF(BS$3="","",VLOOKUP(BS$3,Données!$A$3:$B$18,2,FALSE))</f>
        <v>1</v>
      </c>
      <c r="BU7" s="65">
        <f t="shared" si="29"/>
        <v>0</v>
      </c>
      <c r="BV7" s="64">
        <f t="shared" si="12"/>
        <v>0</v>
      </c>
      <c r="BW7" s="66">
        <f>IF(BV$3="","",VLOOKUP(BV$3,Données!$A$3:$B$18,2,FALSE))</f>
        <v>1.5</v>
      </c>
      <c r="BX7" s="65">
        <f t="shared" si="30"/>
        <v>0</v>
      </c>
      <c r="BY7" s="64">
        <f t="shared" si="13"/>
        <v>0</v>
      </c>
      <c r="BZ7" s="66">
        <f>IF(BY$3="","",VLOOKUP(BY$3,Données!$A$3:$B$18,2,FALSE))</f>
        <v>2</v>
      </c>
      <c r="CA7" s="65">
        <f t="shared" si="31"/>
        <v>0</v>
      </c>
      <c r="CB7" s="64">
        <f t="shared" si="14"/>
        <v>0</v>
      </c>
      <c r="CC7" s="66">
        <f>IF(CB$3="","",VLOOKUP(CB$3,Données!$A$3:$B$18,2,FALSE))</f>
        <v>2.5</v>
      </c>
      <c r="CD7" s="65">
        <f t="shared" si="32"/>
        <v>0</v>
      </c>
      <c r="CE7" s="64">
        <f t="shared" si="15"/>
        <v>0</v>
      </c>
      <c r="CF7" s="66">
        <f>IF(CE$3="","",VLOOKUP(CE$3,Données!$A$3:$B$18,2,FALSE))</f>
        <v>3</v>
      </c>
      <c r="CG7" s="65">
        <f t="shared" si="33"/>
        <v>0</v>
      </c>
      <c r="CH7" s="67">
        <f t="shared" si="16"/>
        <v>0</v>
      </c>
      <c r="CI7" s="45">
        <f>IF(CH$3="","",VLOOKUP(CH$3,Données!$A$3:$B$18,2,FALSE))</f>
        <v>3.5</v>
      </c>
      <c r="CJ7" s="39">
        <f t="shared" si="34"/>
        <v>0</v>
      </c>
    </row>
    <row r="8" spans="1:88" ht="42" customHeight="1" x14ac:dyDescent="0.25">
      <c r="A8" s="141" t="str">
        <f>Données!D6</f>
        <v>SCH</v>
      </c>
      <c r="B8" s="136" t="str">
        <f>(Données!E6)</f>
        <v>D</v>
      </c>
      <c r="C8" s="79"/>
      <c r="D8" s="80"/>
      <c r="E8" s="78"/>
      <c r="F8" s="79"/>
      <c r="G8" s="80"/>
      <c r="H8" s="78"/>
      <c r="I8" s="79"/>
      <c r="J8" s="80"/>
      <c r="K8" s="78"/>
      <c r="L8" s="79"/>
      <c r="M8" s="80"/>
      <c r="N8" s="78"/>
      <c r="O8" s="79"/>
      <c r="P8" s="80"/>
      <c r="Q8" s="78"/>
      <c r="R8" s="79"/>
      <c r="S8" s="80"/>
      <c r="T8" s="78"/>
      <c r="U8" s="79"/>
      <c r="V8" s="80"/>
      <c r="W8" s="78"/>
      <c r="X8" s="79"/>
      <c r="Y8" s="80"/>
      <c r="Z8" s="78"/>
      <c r="AA8" s="79"/>
      <c r="AB8" s="80"/>
      <c r="AC8" s="78"/>
      <c r="AD8" s="79"/>
      <c r="AE8" s="80"/>
      <c r="AF8" s="78"/>
      <c r="AG8" s="79"/>
      <c r="AH8" s="80"/>
      <c r="AI8" s="103"/>
      <c r="AJ8" s="28"/>
      <c r="AK8" s="20">
        <f t="shared" si="17"/>
        <v>0</v>
      </c>
      <c r="AM8" s="62">
        <f t="shared" si="18"/>
        <v>0</v>
      </c>
      <c r="AN8" s="63" t="str">
        <f t="shared" si="0"/>
        <v>D</v>
      </c>
      <c r="AO8" s="64">
        <f t="shared" si="1"/>
        <v>0</v>
      </c>
      <c r="AP8" s="66">
        <f>IF(AO$3="","",VLOOKUP(AO$3,Données!$A$3:$B$18,2,FALSE))</f>
        <v>17</v>
      </c>
      <c r="AQ8" s="65">
        <f t="shared" si="19"/>
        <v>0</v>
      </c>
      <c r="AR8" s="64">
        <f t="shared" si="2"/>
        <v>0</v>
      </c>
      <c r="AS8" s="66">
        <f>IF(AR$3="","",VLOOKUP(AR$3,Données!$A$3:$B$18,2,FALSE))</f>
        <v>12</v>
      </c>
      <c r="AT8" s="65">
        <f t="shared" si="20"/>
        <v>0</v>
      </c>
      <c r="AU8" s="64">
        <f t="shared" si="3"/>
        <v>0</v>
      </c>
      <c r="AV8" s="66">
        <f>IF(AU$3="","",VLOOKUP(AU$3,Données!$A$3:$B$18,2,FALSE))</f>
        <v>4</v>
      </c>
      <c r="AW8" s="65">
        <f t="shared" si="21"/>
        <v>0</v>
      </c>
      <c r="AX8" s="64">
        <f t="shared" si="4"/>
        <v>0</v>
      </c>
      <c r="AY8" s="66">
        <f>IF(AX$3="","",VLOOKUP(AX$3,Données!$A$3:$B$18,2,FALSE))</f>
        <v>8</v>
      </c>
      <c r="AZ8" s="65">
        <f t="shared" si="22"/>
        <v>0</v>
      </c>
      <c r="BA8" s="64">
        <f t="shared" si="5"/>
        <v>0</v>
      </c>
      <c r="BB8" s="66">
        <f>IF(BA$3="","",VLOOKUP(BA$3,Données!$A$3:$B$18,2,FALSE))</f>
        <v>8</v>
      </c>
      <c r="BC8" s="65">
        <f t="shared" si="23"/>
        <v>0</v>
      </c>
      <c r="BD8" s="64">
        <f t="shared" si="6"/>
        <v>0</v>
      </c>
      <c r="BE8" s="66">
        <f>IF(BD$3="","",VLOOKUP(BD$3,Données!$A$3:$B$18,2,FALSE))</f>
        <v>0</v>
      </c>
      <c r="BF8" s="65">
        <f t="shared" si="24"/>
        <v>0</v>
      </c>
      <c r="BG8" s="64">
        <f t="shared" si="7"/>
        <v>0</v>
      </c>
      <c r="BH8" s="66">
        <f>IF(BG$3="","",VLOOKUP(BG$3,Données!$A$3:$B$18,2,FALSE))</f>
        <v>0</v>
      </c>
      <c r="BI8" s="65">
        <f t="shared" si="25"/>
        <v>0</v>
      </c>
      <c r="BJ8" s="64">
        <f t="shared" si="8"/>
        <v>0</v>
      </c>
      <c r="BK8" s="66">
        <f>IF(BJ$3="","",VLOOKUP(BJ$3,Données!$A$3:$B$18,2,FALSE))</f>
        <v>0</v>
      </c>
      <c r="BL8" s="65">
        <f t="shared" si="26"/>
        <v>0</v>
      </c>
      <c r="BM8" s="64">
        <f t="shared" si="9"/>
        <v>0</v>
      </c>
      <c r="BN8" s="66">
        <f>IF(BM$3="","",VLOOKUP(BM$3,Données!$A$3:$B$18,2,FALSE))</f>
        <v>0</v>
      </c>
      <c r="BO8" s="65">
        <f t="shared" si="27"/>
        <v>0</v>
      </c>
      <c r="BP8" s="64">
        <f t="shared" si="10"/>
        <v>0</v>
      </c>
      <c r="BQ8" s="66">
        <f>IF(BP$3="","",VLOOKUP(BP$3,Données!$A$3:$B$18,2,FALSE))</f>
        <v>0</v>
      </c>
      <c r="BR8" s="65">
        <f t="shared" si="28"/>
        <v>0</v>
      </c>
      <c r="BS8" s="64">
        <f t="shared" si="11"/>
        <v>0</v>
      </c>
      <c r="BT8" s="66">
        <f>IF(BS$3="","",VLOOKUP(BS$3,Données!$A$3:$B$18,2,FALSE))</f>
        <v>1</v>
      </c>
      <c r="BU8" s="65">
        <f t="shared" si="29"/>
        <v>0</v>
      </c>
      <c r="BV8" s="64">
        <f t="shared" si="12"/>
        <v>0</v>
      </c>
      <c r="BW8" s="66">
        <f>IF(BV$3="","",VLOOKUP(BV$3,Données!$A$3:$B$18,2,FALSE))</f>
        <v>1.5</v>
      </c>
      <c r="BX8" s="65">
        <f t="shared" si="30"/>
        <v>0</v>
      </c>
      <c r="BY8" s="64">
        <f t="shared" si="13"/>
        <v>0</v>
      </c>
      <c r="BZ8" s="66">
        <f>IF(BY$3="","",VLOOKUP(BY$3,Données!$A$3:$B$18,2,FALSE))</f>
        <v>2</v>
      </c>
      <c r="CA8" s="65">
        <f t="shared" si="31"/>
        <v>0</v>
      </c>
      <c r="CB8" s="64">
        <f t="shared" si="14"/>
        <v>0</v>
      </c>
      <c r="CC8" s="66">
        <f>IF(CB$3="","",VLOOKUP(CB$3,Données!$A$3:$B$18,2,FALSE))</f>
        <v>2.5</v>
      </c>
      <c r="CD8" s="65">
        <f t="shared" si="32"/>
        <v>0</v>
      </c>
      <c r="CE8" s="64">
        <f t="shared" si="15"/>
        <v>0</v>
      </c>
      <c r="CF8" s="66">
        <f>IF(CE$3="","",VLOOKUP(CE$3,Données!$A$3:$B$18,2,FALSE))</f>
        <v>3</v>
      </c>
      <c r="CG8" s="65">
        <f t="shared" si="33"/>
        <v>0</v>
      </c>
      <c r="CH8" s="67">
        <f t="shared" si="16"/>
        <v>0</v>
      </c>
      <c r="CI8" s="45">
        <f>IF(CH$3="","",VLOOKUP(CH$3,Données!$A$3:$B$18,2,FALSE))</f>
        <v>3.5</v>
      </c>
      <c r="CJ8" s="39">
        <f t="shared" si="34"/>
        <v>0</v>
      </c>
    </row>
    <row r="9" spans="1:88" ht="42" customHeight="1" x14ac:dyDescent="0.25">
      <c r="A9" s="141" t="str">
        <f>Données!D7</f>
        <v>SCH</v>
      </c>
      <c r="B9" s="136" t="str">
        <f>(Données!E7)</f>
        <v>E</v>
      </c>
      <c r="C9" s="79"/>
      <c r="D9" s="80"/>
      <c r="E9" s="78"/>
      <c r="F9" s="79"/>
      <c r="G9" s="80"/>
      <c r="H9" s="78"/>
      <c r="I9" s="79"/>
      <c r="J9" s="80"/>
      <c r="K9" s="78"/>
      <c r="L9" s="79"/>
      <c r="M9" s="80"/>
      <c r="N9" s="78"/>
      <c r="O9" s="79"/>
      <c r="P9" s="80"/>
      <c r="Q9" s="78"/>
      <c r="R9" s="79"/>
      <c r="S9" s="80"/>
      <c r="T9" s="78"/>
      <c r="U9" s="79"/>
      <c r="V9" s="80"/>
      <c r="W9" s="78"/>
      <c r="X9" s="79"/>
      <c r="Y9" s="80"/>
      <c r="Z9" s="78"/>
      <c r="AA9" s="79"/>
      <c r="AB9" s="80"/>
      <c r="AC9" s="78"/>
      <c r="AD9" s="79"/>
      <c r="AE9" s="80"/>
      <c r="AF9" s="78"/>
      <c r="AG9" s="79"/>
      <c r="AH9" s="80"/>
      <c r="AI9" s="103"/>
      <c r="AJ9" s="28"/>
      <c r="AK9" s="20">
        <f t="shared" si="17"/>
        <v>0</v>
      </c>
      <c r="AM9" s="62">
        <f t="shared" si="18"/>
        <v>0</v>
      </c>
      <c r="AN9" s="63" t="str">
        <f t="shared" si="0"/>
        <v>E</v>
      </c>
      <c r="AO9" s="64">
        <f t="shared" si="1"/>
        <v>0</v>
      </c>
      <c r="AP9" s="66">
        <f>IF(AO$3="","",VLOOKUP(AO$3,Données!$A$3:$B$18,2,FALSE))</f>
        <v>17</v>
      </c>
      <c r="AQ9" s="65">
        <f t="shared" si="19"/>
        <v>0</v>
      </c>
      <c r="AR9" s="64">
        <f t="shared" si="2"/>
        <v>0</v>
      </c>
      <c r="AS9" s="66">
        <f>IF(AR$3="","",VLOOKUP(AR$3,Données!$A$3:$B$18,2,FALSE))</f>
        <v>12</v>
      </c>
      <c r="AT9" s="65">
        <f t="shared" si="20"/>
        <v>0</v>
      </c>
      <c r="AU9" s="64">
        <f t="shared" si="3"/>
        <v>0</v>
      </c>
      <c r="AV9" s="66">
        <f>IF(AU$3="","",VLOOKUP(AU$3,Données!$A$3:$B$18,2,FALSE))</f>
        <v>4</v>
      </c>
      <c r="AW9" s="65">
        <f t="shared" si="21"/>
        <v>0</v>
      </c>
      <c r="AX9" s="64">
        <f t="shared" si="4"/>
        <v>0</v>
      </c>
      <c r="AY9" s="66">
        <f>IF(AX$3="","",VLOOKUP(AX$3,Données!$A$3:$B$18,2,FALSE))</f>
        <v>8</v>
      </c>
      <c r="AZ9" s="65">
        <f t="shared" si="22"/>
        <v>0</v>
      </c>
      <c r="BA9" s="64">
        <f t="shared" si="5"/>
        <v>0</v>
      </c>
      <c r="BB9" s="66">
        <f>IF(BA$3="","",VLOOKUP(BA$3,Données!$A$3:$B$18,2,FALSE))</f>
        <v>8</v>
      </c>
      <c r="BC9" s="65">
        <f t="shared" si="23"/>
        <v>0</v>
      </c>
      <c r="BD9" s="64">
        <f t="shared" si="6"/>
        <v>0</v>
      </c>
      <c r="BE9" s="66">
        <f>IF(BD$3="","",VLOOKUP(BD$3,Données!$A$3:$B$18,2,FALSE))</f>
        <v>0</v>
      </c>
      <c r="BF9" s="65">
        <f t="shared" si="24"/>
        <v>0</v>
      </c>
      <c r="BG9" s="64">
        <f t="shared" si="7"/>
        <v>0</v>
      </c>
      <c r="BH9" s="66">
        <f>IF(BG$3="","",VLOOKUP(BG$3,Données!$A$3:$B$18,2,FALSE))</f>
        <v>0</v>
      </c>
      <c r="BI9" s="65">
        <f t="shared" si="25"/>
        <v>0</v>
      </c>
      <c r="BJ9" s="64">
        <f t="shared" si="8"/>
        <v>0</v>
      </c>
      <c r="BK9" s="66">
        <f>IF(BJ$3="","",VLOOKUP(BJ$3,Données!$A$3:$B$18,2,FALSE))</f>
        <v>0</v>
      </c>
      <c r="BL9" s="65">
        <f t="shared" si="26"/>
        <v>0</v>
      </c>
      <c r="BM9" s="64">
        <f t="shared" si="9"/>
        <v>0</v>
      </c>
      <c r="BN9" s="66">
        <f>IF(BM$3="","",VLOOKUP(BM$3,Données!$A$3:$B$18,2,FALSE))</f>
        <v>0</v>
      </c>
      <c r="BO9" s="65">
        <f t="shared" si="27"/>
        <v>0</v>
      </c>
      <c r="BP9" s="64">
        <f t="shared" si="10"/>
        <v>0</v>
      </c>
      <c r="BQ9" s="66">
        <f>IF(BP$3="","",VLOOKUP(BP$3,Données!$A$3:$B$18,2,FALSE))</f>
        <v>0</v>
      </c>
      <c r="BR9" s="65">
        <f t="shared" si="28"/>
        <v>0</v>
      </c>
      <c r="BS9" s="64">
        <f t="shared" si="11"/>
        <v>0</v>
      </c>
      <c r="BT9" s="66">
        <f>IF(BS$3="","",VLOOKUP(BS$3,Données!$A$3:$B$18,2,FALSE))</f>
        <v>1</v>
      </c>
      <c r="BU9" s="65">
        <f t="shared" si="29"/>
        <v>0</v>
      </c>
      <c r="BV9" s="64">
        <f t="shared" si="12"/>
        <v>0</v>
      </c>
      <c r="BW9" s="66">
        <f>IF(BV$3="","",VLOOKUP(BV$3,Données!$A$3:$B$18,2,FALSE))</f>
        <v>1.5</v>
      </c>
      <c r="BX9" s="65">
        <f t="shared" si="30"/>
        <v>0</v>
      </c>
      <c r="BY9" s="64">
        <f t="shared" si="13"/>
        <v>0</v>
      </c>
      <c r="BZ9" s="66">
        <f>IF(BY$3="","",VLOOKUP(BY$3,Données!$A$3:$B$18,2,FALSE))</f>
        <v>2</v>
      </c>
      <c r="CA9" s="65">
        <f t="shared" si="31"/>
        <v>0</v>
      </c>
      <c r="CB9" s="64">
        <f t="shared" si="14"/>
        <v>0</v>
      </c>
      <c r="CC9" s="66">
        <f>IF(CB$3="","",VLOOKUP(CB$3,Données!$A$3:$B$18,2,FALSE))</f>
        <v>2.5</v>
      </c>
      <c r="CD9" s="65">
        <f t="shared" si="32"/>
        <v>0</v>
      </c>
      <c r="CE9" s="64">
        <f t="shared" si="15"/>
        <v>0</v>
      </c>
      <c r="CF9" s="66">
        <f>IF(CE$3="","",VLOOKUP(CE$3,Données!$A$3:$B$18,2,FALSE))</f>
        <v>3</v>
      </c>
      <c r="CG9" s="65">
        <f t="shared" si="33"/>
        <v>0</v>
      </c>
      <c r="CH9" s="67">
        <f t="shared" si="16"/>
        <v>0</v>
      </c>
      <c r="CI9" s="45">
        <f>IF(CH$3="","",VLOOKUP(CH$3,Données!$A$3:$B$18,2,FALSE))</f>
        <v>3.5</v>
      </c>
      <c r="CJ9" s="39">
        <f t="shared" si="34"/>
        <v>0</v>
      </c>
    </row>
    <row r="10" spans="1:88" ht="42" customHeight="1" x14ac:dyDescent="0.25">
      <c r="A10" s="141" t="str">
        <f>Données!D8</f>
        <v>SCH</v>
      </c>
      <c r="B10" s="136" t="str">
        <f>(Données!E8)</f>
        <v>F</v>
      </c>
      <c r="C10" s="79"/>
      <c r="D10" s="80"/>
      <c r="E10" s="78"/>
      <c r="F10" s="79"/>
      <c r="G10" s="80"/>
      <c r="H10" s="78"/>
      <c r="I10" s="79"/>
      <c r="J10" s="80"/>
      <c r="K10" s="78"/>
      <c r="L10" s="79"/>
      <c r="M10" s="80"/>
      <c r="N10" s="78"/>
      <c r="O10" s="79"/>
      <c r="P10" s="80"/>
      <c r="Q10" s="78"/>
      <c r="R10" s="79"/>
      <c r="S10" s="80"/>
      <c r="T10" s="78"/>
      <c r="U10" s="79"/>
      <c r="V10" s="80"/>
      <c r="W10" s="78"/>
      <c r="X10" s="79"/>
      <c r="Y10" s="80"/>
      <c r="Z10" s="78"/>
      <c r="AA10" s="79"/>
      <c r="AB10" s="80"/>
      <c r="AC10" s="78"/>
      <c r="AD10" s="79"/>
      <c r="AE10" s="80"/>
      <c r="AF10" s="78"/>
      <c r="AG10" s="79"/>
      <c r="AH10" s="80"/>
      <c r="AI10" s="103"/>
      <c r="AJ10" s="28"/>
      <c r="AK10" s="20">
        <f t="shared" si="17"/>
        <v>0</v>
      </c>
      <c r="AM10" s="62">
        <f t="shared" si="18"/>
        <v>0</v>
      </c>
      <c r="AN10" s="63" t="str">
        <f t="shared" si="0"/>
        <v>F</v>
      </c>
      <c r="AO10" s="64">
        <f t="shared" si="1"/>
        <v>0</v>
      </c>
      <c r="AP10" s="66">
        <f>IF(AO$3="","",VLOOKUP(AO$3,Données!$A$3:$B$18,2,FALSE))</f>
        <v>17</v>
      </c>
      <c r="AQ10" s="65">
        <f t="shared" si="19"/>
        <v>0</v>
      </c>
      <c r="AR10" s="64">
        <f t="shared" si="2"/>
        <v>0</v>
      </c>
      <c r="AS10" s="66">
        <f>IF(AR$3="","",VLOOKUP(AR$3,Données!$A$3:$B$18,2,FALSE))</f>
        <v>12</v>
      </c>
      <c r="AT10" s="65">
        <f t="shared" si="20"/>
        <v>0</v>
      </c>
      <c r="AU10" s="64">
        <f t="shared" si="3"/>
        <v>0</v>
      </c>
      <c r="AV10" s="66">
        <f>IF(AU$3="","",VLOOKUP(AU$3,Données!$A$3:$B$18,2,FALSE))</f>
        <v>4</v>
      </c>
      <c r="AW10" s="65">
        <f t="shared" si="21"/>
        <v>0</v>
      </c>
      <c r="AX10" s="64">
        <f t="shared" si="4"/>
        <v>0</v>
      </c>
      <c r="AY10" s="66">
        <f>IF(AX$3="","",VLOOKUP(AX$3,Données!$A$3:$B$18,2,FALSE))</f>
        <v>8</v>
      </c>
      <c r="AZ10" s="65">
        <f t="shared" si="22"/>
        <v>0</v>
      </c>
      <c r="BA10" s="64">
        <f t="shared" si="5"/>
        <v>0</v>
      </c>
      <c r="BB10" s="66">
        <f>IF(BA$3="","",VLOOKUP(BA$3,Données!$A$3:$B$18,2,FALSE))</f>
        <v>8</v>
      </c>
      <c r="BC10" s="65">
        <f t="shared" si="23"/>
        <v>0</v>
      </c>
      <c r="BD10" s="64">
        <f t="shared" si="6"/>
        <v>0</v>
      </c>
      <c r="BE10" s="66">
        <f>IF(BD$3="","",VLOOKUP(BD$3,Données!$A$3:$B$18,2,FALSE))</f>
        <v>0</v>
      </c>
      <c r="BF10" s="65">
        <f t="shared" si="24"/>
        <v>0</v>
      </c>
      <c r="BG10" s="64">
        <f t="shared" si="7"/>
        <v>0</v>
      </c>
      <c r="BH10" s="66">
        <f>IF(BG$3="","",VLOOKUP(BG$3,Données!$A$3:$B$18,2,FALSE))</f>
        <v>0</v>
      </c>
      <c r="BI10" s="65">
        <f t="shared" si="25"/>
        <v>0</v>
      </c>
      <c r="BJ10" s="64">
        <f t="shared" si="8"/>
        <v>0</v>
      </c>
      <c r="BK10" s="66">
        <f>IF(BJ$3="","",VLOOKUP(BJ$3,Données!$A$3:$B$18,2,FALSE))</f>
        <v>0</v>
      </c>
      <c r="BL10" s="65">
        <f t="shared" si="26"/>
        <v>0</v>
      </c>
      <c r="BM10" s="64">
        <f t="shared" si="9"/>
        <v>0</v>
      </c>
      <c r="BN10" s="66">
        <f>IF(BM$3="","",VLOOKUP(BM$3,Données!$A$3:$B$18,2,FALSE))</f>
        <v>0</v>
      </c>
      <c r="BO10" s="65">
        <f t="shared" si="27"/>
        <v>0</v>
      </c>
      <c r="BP10" s="64">
        <f t="shared" si="10"/>
        <v>0</v>
      </c>
      <c r="BQ10" s="66">
        <f>IF(BP$3="","",VLOOKUP(BP$3,Données!$A$3:$B$18,2,FALSE))</f>
        <v>0</v>
      </c>
      <c r="BR10" s="65">
        <f t="shared" si="28"/>
        <v>0</v>
      </c>
      <c r="BS10" s="64">
        <f t="shared" si="11"/>
        <v>0</v>
      </c>
      <c r="BT10" s="66">
        <f>IF(BS$3="","",VLOOKUP(BS$3,Données!$A$3:$B$18,2,FALSE))</f>
        <v>1</v>
      </c>
      <c r="BU10" s="65">
        <f t="shared" si="29"/>
        <v>0</v>
      </c>
      <c r="BV10" s="64">
        <f t="shared" si="12"/>
        <v>0</v>
      </c>
      <c r="BW10" s="66">
        <f>IF(BV$3="","",VLOOKUP(BV$3,Données!$A$3:$B$18,2,FALSE))</f>
        <v>1.5</v>
      </c>
      <c r="BX10" s="65">
        <f t="shared" si="30"/>
        <v>0</v>
      </c>
      <c r="BY10" s="64">
        <f t="shared" si="13"/>
        <v>0</v>
      </c>
      <c r="BZ10" s="66">
        <f>IF(BY$3="","",VLOOKUP(BY$3,Données!$A$3:$B$18,2,FALSE))</f>
        <v>2</v>
      </c>
      <c r="CA10" s="65">
        <f t="shared" si="31"/>
        <v>0</v>
      </c>
      <c r="CB10" s="64">
        <f t="shared" si="14"/>
        <v>0</v>
      </c>
      <c r="CC10" s="66">
        <f>IF(CB$3="","",VLOOKUP(CB$3,Données!$A$3:$B$18,2,FALSE))</f>
        <v>2.5</v>
      </c>
      <c r="CD10" s="65">
        <f t="shared" si="32"/>
        <v>0</v>
      </c>
      <c r="CE10" s="64">
        <f t="shared" si="15"/>
        <v>0</v>
      </c>
      <c r="CF10" s="66">
        <f>IF(CE$3="","",VLOOKUP(CE$3,Données!$A$3:$B$18,2,FALSE))</f>
        <v>3</v>
      </c>
      <c r="CG10" s="65">
        <f t="shared" si="33"/>
        <v>0</v>
      </c>
      <c r="CH10" s="67">
        <f t="shared" si="16"/>
        <v>0</v>
      </c>
      <c r="CI10" s="45">
        <f>IF(CH$3="","",VLOOKUP(CH$3,Données!$A$3:$B$18,2,FALSE))</f>
        <v>3.5</v>
      </c>
      <c r="CJ10" s="39">
        <f t="shared" si="34"/>
        <v>0</v>
      </c>
    </row>
    <row r="11" spans="1:88" ht="42" customHeight="1" x14ac:dyDescent="0.25">
      <c r="A11" s="141" t="str">
        <f>Données!D9</f>
        <v>SCH</v>
      </c>
      <c r="B11" s="136" t="str">
        <f>(Données!E9)</f>
        <v>G</v>
      </c>
      <c r="C11" s="79"/>
      <c r="D11" s="80"/>
      <c r="E11" s="78"/>
      <c r="F11" s="79"/>
      <c r="G11" s="80"/>
      <c r="H11" s="78"/>
      <c r="I11" s="79"/>
      <c r="J11" s="80"/>
      <c r="K11" s="78"/>
      <c r="L11" s="79"/>
      <c r="M11" s="80"/>
      <c r="N11" s="78"/>
      <c r="O11" s="79"/>
      <c r="P11" s="80"/>
      <c r="Q11" s="78"/>
      <c r="R11" s="79"/>
      <c r="S11" s="80"/>
      <c r="T11" s="78"/>
      <c r="U11" s="79"/>
      <c r="V11" s="80"/>
      <c r="W11" s="78"/>
      <c r="X11" s="79"/>
      <c r="Y11" s="80"/>
      <c r="Z11" s="78"/>
      <c r="AA11" s="79"/>
      <c r="AB11" s="80"/>
      <c r="AC11" s="78"/>
      <c r="AD11" s="79"/>
      <c r="AE11" s="80"/>
      <c r="AF11" s="78"/>
      <c r="AG11" s="79"/>
      <c r="AH11" s="80"/>
      <c r="AI11" s="103"/>
      <c r="AJ11" s="28"/>
      <c r="AK11" s="20">
        <f t="shared" si="17"/>
        <v>0</v>
      </c>
      <c r="AM11" s="62">
        <f t="shared" si="18"/>
        <v>0</v>
      </c>
      <c r="AN11" s="63" t="str">
        <f t="shared" si="0"/>
        <v>G</v>
      </c>
      <c r="AO11" s="64">
        <f t="shared" si="1"/>
        <v>0</v>
      </c>
      <c r="AP11" s="66">
        <f>IF(AO$3="","",VLOOKUP(AO$3,Données!$A$3:$B$18,2,FALSE))</f>
        <v>17</v>
      </c>
      <c r="AQ11" s="65">
        <f t="shared" si="19"/>
        <v>0</v>
      </c>
      <c r="AR11" s="64">
        <f t="shared" si="2"/>
        <v>0</v>
      </c>
      <c r="AS11" s="66">
        <f>IF(AR$3="","",VLOOKUP(AR$3,Données!$A$3:$B$18,2,FALSE))</f>
        <v>12</v>
      </c>
      <c r="AT11" s="65">
        <f t="shared" si="20"/>
        <v>0</v>
      </c>
      <c r="AU11" s="64">
        <f t="shared" si="3"/>
        <v>0</v>
      </c>
      <c r="AV11" s="66">
        <f>IF(AU$3="","",VLOOKUP(AU$3,Données!$A$3:$B$18,2,FALSE))</f>
        <v>4</v>
      </c>
      <c r="AW11" s="65">
        <f t="shared" si="21"/>
        <v>0</v>
      </c>
      <c r="AX11" s="64">
        <f t="shared" si="4"/>
        <v>0</v>
      </c>
      <c r="AY11" s="66">
        <f>IF(AX$3="","",VLOOKUP(AX$3,Données!$A$3:$B$18,2,FALSE))</f>
        <v>8</v>
      </c>
      <c r="AZ11" s="65">
        <f t="shared" si="22"/>
        <v>0</v>
      </c>
      <c r="BA11" s="64">
        <f t="shared" si="5"/>
        <v>0</v>
      </c>
      <c r="BB11" s="66">
        <f>IF(BA$3="","",VLOOKUP(BA$3,Données!$A$3:$B$18,2,FALSE))</f>
        <v>8</v>
      </c>
      <c r="BC11" s="65">
        <f t="shared" si="23"/>
        <v>0</v>
      </c>
      <c r="BD11" s="64">
        <f t="shared" si="6"/>
        <v>0</v>
      </c>
      <c r="BE11" s="66">
        <f>IF(BD$3="","",VLOOKUP(BD$3,Données!$A$3:$B$18,2,FALSE))</f>
        <v>0</v>
      </c>
      <c r="BF11" s="65">
        <f t="shared" si="24"/>
        <v>0</v>
      </c>
      <c r="BG11" s="64">
        <f t="shared" si="7"/>
        <v>0</v>
      </c>
      <c r="BH11" s="66">
        <f>IF(BG$3="","",VLOOKUP(BG$3,Données!$A$3:$B$18,2,FALSE))</f>
        <v>0</v>
      </c>
      <c r="BI11" s="65">
        <f t="shared" si="25"/>
        <v>0</v>
      </c>
      <c r="BJ11" s="64">
        <f t="shared" si="8"/>
        <v>0</v>
      </c>
      <c r="BK11" s="66">
        <f>IF(BJ$3="","",VLOOKUP(BJ$3,Données!$A$3:$B$18,2,FALSE))</f>
        <v>0</v>
      </c>
      <c r="BL11" s="65">
        <f t="shared" si="26"/>
        <v>0</v>
      </c>
      <c r="BM11" s="64">
        <f t="shared" si="9"/>
        <v>0</v>
      </c>
      <c r="BN11" s="66">
        <f>IF(BM$3="","",VLOOKUP(BM$3,Données!$A$3:$B$18,2,FALSE))</f>
        <v>0</v>
      </c>
      <c r="BO11" s="65">
        <f t="shared" si="27"/>
        <v>0</v>
      </c>
      <c r="BP11" s="64">
        <f t="shared" si="10"/>
        <v>0</v>
      </c>
      <c r="BQ11" s="66">
        <f>IF(BP$3="","",VLOOKUP(BP$3,Données!$A$3:$B$18,2,FALSE))</f>
        <v>0</v>
      </c>
      <c r="BR11" s="65">
        <f t="shared" si="28"/>
        <v>0</v>
      </c>
      <c r="BS11" s="64">
        <f t="shared" si="11"/>
        <v>0</v>
      </c>
      <c r="BT11" s="66">
        <f>IF(BS$3="","",VLOOKUP(BS$3,Données!$A$3:$B$18,2,FALSE))</f>
        <v>1</v>
      </c>
      <c r="BU11" s="65">
        <f t="shared" si="29"/>
        <v>0</v>
      </c>
      <c r="BV11" s="64">
        <f t="shared" si="12"/>
        <v>0</v>
      </c>
      <c r="BW11" s="66">
        <f>IF(BV$3="","",VLOOKUP(BV$3,Données!$A$3:$B$18,2,FALSE))</f>
        <v>1.5</v>
      </c>
      <c r="BX11" s="65">
        <f t="shared" si="30"/>
        <v>0</v>
      </c>
      <c r="BY11" s="64">
        <f t="shared" si="13"/>
        <v>0</v>
      </c>
      <c r="BZ11" s="66">
        <f>IF(BY$3="","",VLOOKUP(BY$3,Données!$A$3:$B$18,2,FALSE))</f>
        <v>2</v>
      </c>
      <c r="CA11" s="65">
        <f t="shared" si="31"/>
        <v>0</v>
      </c>
      <c r="CB11" s="64">
        <f t="shared" si="14"/>
        <v>0</v>
      </c>
      <c r="CC11" s="66">
        <f>IF(CB$3="","",VLOOKUP(CB$3,Données!$A$3:$B$18,2,FALSE))</f>
        <v>2.5</v>
      </c>
      <c r="CD11" s="65">
        <f t="shared" si="32"/>
        <v>0</v>
      </c>
      <c r="CE11" s="64">
        <f t="shared" si="15"/>
        <v>0</v>
      </c>
      <c r="CF11" s="66">
        <f>IF(CE$3="","",VLOOKUP(CE$3,Données!$A$3:$B$18,2,FALSE))</f>
        <v>3</v>
      </c>
      <c r="CG11" s="65">
        <f t="shared" si="33"/>
        <v>0</v>
      </c>
      <c r="CH11" s="67">
        <f t="shared" si="16"/>
        <v>0</v>
      </c>
      <c r="CI11" s="45">
        <f>IF(CH$3="","",VLOOKUP(CH$3,Données!$A$3:$B$18,2,FALSE))</f>
        <v>3.5</v>
      </c>
      <c r="CJ11" s="39">
        <f t="shared" si="34"/>
        <v>0</v>
      </c>
    </row>
    <row r="12" spans="1:88" ht="42" customHeight="1" x14ac:dyDescent="0.25">
      <c r="A12" s="141" t="str">
        <f>Données!D10</f>
        <v>CCH</v>
      </c>
      <c r="B12" s="136" t="str">
        <f>(Données!E10)</f>
        <v>H</v>
      </c>
      <c r="C12" s="79"/>
      <c r="D12" s="80"/>
      <c r="E12" s="78"/>
      <c r="F12" s="79"/>
      <c r="G12" s="80"/>
      <c r="H12" s="78"/>
      <c r="I12" s="79"/>
      <c r="J12" s="80"/>
      <c r="K12" s="78"/>
      <c r="L12" s="79"/>
      <c r="M12" s="80"/>
      <c r="N12" s="78"/>
      <c r="O12" s="79"/>
      <c r="P12" s="80"/>
      <c r="Q12" s="78"/>
      <c r="R12" s="79"/>
      <c r="S12" s="80"/>
      <c r="T12" s="78"/>
      <c r="U12" s="79"/>
      <c r="V12" s="80"/>
      <c r="W12" s="78"/>
      <c r="X12" s="79"/>
      <c r="Y12" s="80"/>
      <c r="Z12" s="78"/>
      <c r="AA12" s="79"/>
      <c r="AB12" s="80"/>
      <c r="AC12" s="78"/>
      <c r="AD12" s="79"/>
      <c r="AE12" s="80"/>
      <c r="AF12" s="78"/>
      <c r="AG12" s="79"/>
      <c r="AH12" s="80"/>
      <c r="AI12" s="103"/>
      <c r="AJ12" s="28"/>
      <c r="AK12" s="20">
        <f t="shared" si="17"/>
        <v>0</v>
      </c>
      <c r="AM12" s="62">
        <f t="shared" si="18"/>
        <v>0</v>
      </c>
      <c r="AN12" s="63" t="str">
        <f t="shared" si="0"/>
        <v>H</v>
      </c>
      <c r="AO12" s="64">
        <f t="shared" si="1"/>
        <v>0</v>
      </c>
      <c r="AP12" s="66">
        <f>IF(AO$3="","",VLOOKUP(AO$3,Données!$A$3:$B$18,2,FALSE))</f>
        <v>17</v>
      </c>
      <c r="AQ12" s="65">
        <f t="shared" si="19"/>
        <v>0</v>
      </c>
      <c r="AR12" s="64">
        <f t="shared" si="2"/>
        <v>0</v>
      </c>
      <c r="AS12" s="66">
        <f>IF(AR$3="","",VLOOKUP(AR$3,Données!$A$3:$B$18,2,FALSE))</f>
        <v>12</v>
      </c>
      <c r="AT12" s="65">
        <f t="shared" si="20"/>
        <v>0</v>
      </c>
      <c r="AU12" s="64">
        <f t="shared" si="3"/>
        <v>0</v>
      </c>
      <c r="AV12" s="66">
        <f>IF(AU$3="","",VLOOKUP(AU$3,Données!$A$3:$B$18,2,FALSE))</f>
        <v>4</v>
      </c>
      <c r="AW12" s="65">
        <f t="shared" si="21"/>
        <v>0</v>
      </c>
      <c r="AX12" s="64">
        <f t="shared" si="4"/>
        <v>0</v>
      </c>
      <c r="AY12" s="66">
        <f>IF(AX$3="","",VLOOKUP(AX$3,Données!$A$3:$B$18,2,FALSE))</f>
        <v>8</v>
      </c>
      <c r="AZ12" s="65">
        <f t="shared" si="22"/>
        <v>0</v>
      </c>
      <c r="BA12" s="64">
        <f t="shared" si="5"/>
        <v>0</v>
      </c>
      <c r="BB12" s="66">
        <f>IF(BA$3="","",VLOOKUP(BA$3,Données!$A$3:$B$18,2,FALSE))</f>
        <v>8</v>
      </c>
      <c r="BC12" s="65">
        <f t="shared" si="23"/>
        <v>0</v>
      </c>
      <c r="BD12" s="64">
        <f t="shared" si="6"/>
        <v>0</v>
      </c>
      <c r="BE12" s="66">
        <f>IF(BD$3="","",VLOOKUP(BD$3,Données!$A$3:$B$18,2,FALSE))</f>
        <v>0</v>
      </c>
      <c r="BF12" s="65">
        <f t="shared" si="24"/>
        <v>0</v>
      </c>
      <c r="BG12" s="64">
        <f t="shared" si="7"/>
        <v>0</v>
      </c>
      <c r="BH12" s="66">
        <f>IF(BG$3="","",VLOOKUP(BG$3,Données!$A$3:$B$18,2,FALSE))</f>
        <v>0</v>
      </c>
      <c r="BI12" s="65">
        <f t="shared" si="25"/>
        <v>0</v>
      </c>
      <c r="BJ12" s="64">
        <f t="shared" si="8"/>
        <v>0</v>
      </c>
      <c r="BK12" s="66">
        <f>IF(BJ$3="","",VLOOKUP(BJ$3,Données!$A$3:$B$18,2,FALSE))</f>
        <v>0</v>
      </c>
      <c r="BL12" s="65">
        <f t="shared" si="26"/>
        <v>0</v>
      </c>
      <c r="BM12" s="64">
        <f t="shared" si="9"/>
        <v>0</v>
      </c>
      <c r="BN12" s="66">
        <f>IF(BM$3="","",VLOOKUP(BM$3,Données!$A$3:$B$18,2,FALSE))</f>
        <v>0</v>
      </c>
      <c r="BO12" s="65">
        <f t="shared" si="27"/>
        <v>0</v>
      </c>
      <c r="BP12" s="64">
        <f t="shared" si="10"/>
        <v>0</v>
      </c>
      <c r="BQ12" s="66">
        <f>IF(BP$3="","",VLOOKUP(BP$3,Données!$A$3:$B$18,2,FALSE))</f>
        <v>0</v>
      </c>
      <c r="BR12" s="65">
        <f t="shared" si="28"/>
        <v>0</v>
      </c>
      <c r="BS12" s="64">
        <f t="shared" si="11"/>
        <v>0</v>
      </c>
      <c r="BT12" s="66">
        <f>IF(BS$3="","",VLOOKUP(BS$3,Données!$A$3:$B$18,2,FALSE))</f>
        <v>1</v>
      </c>
      <c r="BU12" s="65">
        <f t="shared" si="29"/>
        <v>0</v>
      </c>
      <c r="BV12" s="64">
        <f t="shared" si="12"/>
        <v>0</v>
      </c>
      <c r="BW12" s="66">
        <f>IF(BV$3="","",VLOOKUP(BV$3,Données!$A$3:$B$18,2,FALSE))</f>
        <v>1.5</v>
      </c>
      <c r="BX12" s="65">
        <f t="shared" si="30"/>
        <v>0</v>
      </c>
      <c r="BY12" s="64">
        <f t="shared" si="13"/>
        <v>0</v>
      </c>
      <c r="BZ12" s="66">
        <f>IF(BY$3="","",VLOOKUP(BY$3,Données!$A$3:$B$18,2,FALSE))</f>
        <v>2</v>
      </c>
      <c r="CA12" s="65">
        <f t="shared" si="31"/>
        <v>0</v>
      </c>
      <c r="CB12" s="64">
        <f t="shared" si="14"/>
        <v>0</v>
      </c>
      <c r="CC12" s="66">
        <f>IF(CB$3="","",VLOOKUP(CB$3,Données!$A$3:$B$18,2,FALSE))</f>
        <v>2.5</v>
      </c>
      <c r="CD12" s="65">
        <f t="shared" si="32"/>
        <v>0</v>
      </c>
      <c r="CE12" s="64">
        <f t="shared" si="15"/>
        <v>0</v>
      </c>
      <c r="CF12" s="66">
        <f>IF(CE$3="","",VLOOKUP(CE$3,Données!$A$3:$B$18,2,FALSE))</f>
        <v>3</v>
      </c>
      <c r="CG12" s="65">
        <f t="shared" si="33"/>
        <v>0</v>
      </c>
      <c r="CH12" s="67">
        <f t="shared" si="16"/>
        <v>0</v>
      </c>
      <c r="CI12" s="45">
        <f>IF(CH$3="","",VLOOKUP(CH$3,Données!$A$3:$B$18,2,FALSE))</f>
        <v>3.5</v>
      </c>
      <c r="CJ12" s="39">
        <f t="shared" si="34"/>
        <v>0</v>
      </c>
    </row>
    <row r="13" spans="1:88" ht="42" customHeight="1" x14ac:dyDescent="0.25">
      <c r="A13" s="141" t="str">
        <f>Données!D11</f>
        <v>CPL</v>
      </c>
      <c r="B13" s="136" t="str">
        <f>(Données!E11)</f>
        <v>I</v>
      </c>
      <c r="C13" s="79"/>
      <c r="D13" s="80"/>
      <c r="E13" s="78"/>
      <c r="F13" s="79"/>
      <c r="G13" s="80"/>
      <c r="H13" s="78"/>
      <c r="I13" s="79"/>
      <c r="J13" s="80"/>
      <c r="K13" s="78"/>
      <c r="L13" s="79"/>
      <c r="M13" s="80"/>
      <c r="N13" s="78"/>
      <c r="O13" s="79"/>
      <c r="P13" s="80"/>
      <c r="Q13" s="78"/>
      <c r="R13" s="79"/>
      <c r="S13" s="80"/>
      <c r="T13" s="78"/>
      <c r="U13" s="79"/>
      <c r="V13" s="80"/>
      <c r="W13" s="78"/>
      <c r="X13" s="79"/>
      <c r="Y13" s="80"/>
      <c r="Z13" s="78"/>
      <c r="AA13" s="79"/>
      <c r="AB13" s="80"/>
      <c r="AC13" s="78"/>
      <c r="AD13" s="79"/>
      <c r="AE13" s="80"/>
      <c r="AF13" s="78"/>
      <c r="AG13" s="79"/>
      <c r="AH13" s="80"/>
      <c r="AI13" s="103"/>
      <c r="AJ13" s="28"/>
      <c r="AK13" s="20">
        <f t="shared" si="17"/>
        <v>0</v>
      </c>
      <c r="AM13" s="62">
        <f t="shared" si="18"/>
        <v>0</v>
      </c>
      <c r="AN13" s="63" t="str">
        <f t="shared" si="0"/>
        <v>I</v>
      </c>
      <c r="AO13" s="64">
        <f t="shared" si="1"/>
        <v>0</v>
      </c>
      <c r="AP13" s="66">
        <f>IF(AO$3="","",VLOOKUP(AO$3,Données!$A$3:$B$18,2,FALSE))</f>
        <v>17</v>
      </c>
      <c r="AQ13" s="65">
        <f t="shared" si="19"/>
        <v>0</v>
      </c>
      <c r="AR13" s="64">
        <f t="shared" si="2"/>
        <v>0</v>
      </c>
      <c r="AS13" s="66">
        <f>IF(AR$3="","",VLOOKUP(AR$3,Données!$A$3:$B$18,2,FALSE))</f>
        <v>12</v>
      </c>
      <c r="AT13" s="65">
        <f t="shared" si="20"/>
        <v>0</v>
      </c>
      <c r="AU13" s="64">
        <f t="shared" si="3"/>
        <v>0</v>
      </c>
      <c r="AV13" s="66">
        <f>IF(AU$3="","",VLOOKUP(AU$3,Données!$A$3:$B$18,2,FALSE))</f>
        <v>4</v>
      </c>
      <c r="AW13" s="65">
        <f t="shared" si="21"/>
        <v>0</v>
      </c>
      <c r="AX13" s="64">
        <f t="shared" si="4"/>
        <v>0</v>
      </c>
      <c r="AY13" s="66">
        <f>IF(AX$3="","",VLOOKUP(AX$3,Données!$A$3:$B$18,2,FALSE))</f>
        <v>8</v>
      </c>
      <c r="AZ13" s="65">
        <f t="shared" si="22"/>
        <v>0</v>
      </c>
      <c r="BA13" s="64">
        <f t="shared" si="5"/>
        <v>0</v>
      </c>
      <c r="BB13" s="66">
        <f>IF(BA$3="","",VLOOKUP(BA$3,Données!$A$3:$B$18,2,FALSE))</f>
        <v>8</v>
      </c>
      <c r="BC13" s="65">
        <f t="shared" si="23"/>
        <v>0</v>
      </c>
      <c r="BD13" s="64">
        <f t="shared" si="6"/>
        <v>0</v>
      </c>
      <c r="BE13" s="66">
        <f>IF(BD$3="","",VLOOKUP(BD$3,Données!$A$3:$B$18,2,FALSE))</f>
        <v>0</v>
      </c>
      <c r="BF13" s="65">
        <f t="shared" si="24"/>
        <v>0</v>
      </c>
      <c r="BG13" s="64">
        <f t="shared" si="7"/>
        <v>0</v>
      </c>
      <c r="BH13" s="66">
        <f>IF(BG$3="","",VLOOKUP(BG$3,Données!$A$3:$B$18,2,FALSE))</f>
        <v>0</v>
      </c>
      <c r="BI13" s="65">
        <f t="shared" si="25"/>
        <v>0</v>
      </c>
      <c r="BJ13" s="64">
        <f t="shared" si="8"/>
        <v>0</v>
      </c>
      <c r="BK13" s="66">
        <f>IF(BJ$3="","",VLOOKUP(BJ$3,Données!$A$3:$B$18,2,FALSE))</f>
        <v>0</v>
      </c>
      <c r="BL13" s="65">
        <f t="shared" si="26"/>
        <v>0</v>
      </c>
      <c r="BM13" s="64">
        <f t="shared" si="9"/>
        <v>0</v>
      </c>
      <c r="BN13" s="66">
        <f>IF(BM$3="","",VLOOKUP(BM$3,Données!$A$3:$B$18,2,FALSE))</f>
        <v>0</v>
      </c>
      <c r="BO13" s="65">
        <f t="shared" si="27"/>
        <v>0</v>
      </c>
      <c r="BP13" s="64">
        <f t="shared" si="10"/>
        <v>0</v>
      </c>
      <c r="BQ13" s="66">
        <f>IF(BP$3="","",VLOOKUP(BP$3,Données!$A$3:$B$18,2,FALSE))</f>
        <v>0</v>
      </c>
      <c r="BR13" s="65">
        <f t="shared" si="28"/>
        <v>0</v>
      </c>
      <c r="BS13" s="64">
        <f t="shared" si="11"/>
        <v>0</v>
      </c>
      <c r="BT13" s="66">
        <f>IF(BS$3="","",VLOOKUP(BS$3,Données!$A$3:$B$18,2,FALSE))</f>
        <v>1</v>
      </c>
      <c r="BU13" s="65">
        <f t="shared" si="29"/>
        <v>0</v>
      </c>
      <c r="BV13" s="64">
        <f t="shared" si="12"/>
        <v>0</v>
      </c>
      <c r="BW13" s="66">
        <f>IF(BV$3="","",VLOOKUP(BV$3,Données!$A$3:$B$18,2,FALSE))</f>
        <v>1.5</v>
      </c>
      <c r="BX13" s="65">
        <f t="shared" si="30"/>
        <v>0</v>
      </c>
      <c r="BY13" s="64">
        <f t="shared" si="13"/>
        <v>0</v>
      </c>
      <c r="BZ13" s="66">
        <f>IF(BY$3="","",VLOOKUP(BY$3,Données!$A$3:$B$18,2,FALSE))</f>
        <v>2</v>
      </c>
      <c r="CA13" s="65">
        <f t="shared" si="31"/>
        <v>0</v>
      </c>
      <c r="CB13" s="64">
        <f t="shared" si="14"/>
        <v>0</v>
      </c>
      <c r="CC13" s="66">
        <f>IF(CB$3="","",VLOOKUP(CB$3,Données!$A$3:$B$18,2,FALSE))</f>
        <v>2.5</v>
      </c>
      <c r="CD13" s="65">
        <f t="shared" si="32"/>
        <v>0</v>
      </c>
      <c r="CE13" s="64">
        <f t="shared" si="15"/>
        <v>0</v>
      </c>
      <c r="CF13" s="66">
        <f>IF(CE$3="","",VLOOKUP(CE$3,Données!$A$3:$B$18,2,FALSE))</f>
        <v>3</v>
      </c>
      <c r="CG13" s="65">
        <f t="shared" si="33"/>
        <v>0</v>
      </c>
      <c r="CH13" s="67">
        <f t="shared" si="16"/>
        <v>0</v>
      </c>
      <c r="CI13" s="45">
        <f>IF(CH$3="","",VLOOKUP(CH$3,Données!$A$3:$B$18,2,FALSE))</f>
        <v>3.5</v>
      </c>
      <c r="CJ13" s="39">
        <f t="shared" si="34"/>
        <v>0</v>
      </c>
    </row>
    <row r="14" spans="1:88" ht="42" customHeight="1" x14ac:dyDescent="0.25">
      <c r="A14" s="141" t="str">
        <f>Données!D12</f>
        <v>CPL</v>
      </c>
      <c r="B14" s="136" t="str">
        <f>(Données!E12)</f>
        <v>J</v>
      </c>
      <c r="C14" s="79"/>
      <c r="D14" s="80"/>
      <c r="E14" s="78"/>
      <c r="F14" s="79"/>
      <c r="G14" s="80"/>
      <c r="H14" s="78"/>
      <c r="I14" s="79"/>
      <c r="J14" s="80"/>
      <c r="K14" s="78"/>
      <c r="L14" s="79"/>
      <c r="M14" s="80"/>
      <c r="N14" s="78"/>
      <c r="O14" s="79"/>
      <c r="P14" s="80"/>
      <c r="Q14" s="78"/>
      <c r="R14" s="79"/>
      <c r="S14" s="80"/>
      <c r="T14" s="78"/>
      <c r="U14" s="79"/>
      <c r="V14" s="80"/>
      <c r="W14" s="78"/>
      <c r="X14" s="79"/>
      <c r="Y14" s="80"/>
      <c r="Z14" s="78"/>
      <c r="AA14" s="79"/>
      <c r="AB14" s="80"/>
      <c r="AC14" s="78"/>
      <c r="AD14" s="79"/>
      <c r="AE14" s="80"/>
      <c r="AF14" s="78"/>
      <c r="AG14" s="79"/>
      <c r="AH14" s="80"/>
      <c r="AI14" s="103"/>
      <c r="AJ14" s="28"/>
      <c r="AK14" s="20">
        <f t="shared" si="17"/>
        <v>0</v>
      </c>
      <c r="AM14" s="62">
        <f t="shared" si="18"/>
        <v>0</v>
      </c>
      <c r="AN14" s="63" t="str">
        <f t="shared" si="0"/>
        <v>J</v>
      </c>
      <c r="AO14" s="64">
        <f t="shared" si="1"/>
        <v>0</v>
      </c>
      <c r="AP14" s="66">
        <f>IF(AO$3="","",VLOOKUP(AO$3,Données!$A$3:$B$18,2,FALSE))</f>
        <v>17</v>
      </c>
      <c r="AQ14" s="65">
        <f t="shared" si="19"/>
        <v>0</v>
      </c>
      <c r="AR14" s="64">
        <f t="shared" si="2"/>
        <v>0</v>
      </c>
      <c r="AS14" s="66">
        <f>IF(AR$3="","",VLOOKUP(AR$3,Données!$A$3:$B$18,2,FALSE))</f>
        <v>12</v>
      </c>
      <c r="AT14" s="65">
        <f t="shared" si="20"/>
        <v>0</v>
      </c>
      <c r="AU14" s="64">
        <f t="shared" si="3"/>
        <v>0</v>
      </c>
      <c r="AV14" s="66">
        <f>IF(AU$3="","",VLOOKUP(AU$3,Données!$A$3:$B$18,2,FALSE))</f>
        <v>4</v>
      </c>
      <c r="AW14" s="65">
        <f t="shared" si="21"/>
        <v>0</v>
      </c>
      <c r="AX14" s="64">
        <f t="shared" si="4"/>
        <v>0</v>
      </c>
      <c r="AY14" s="66">
        <f>IF(AX$3="","",VLOOKUP(AX$3,Données!$A$3:$B$18,2,FALSE))</f>
        <v>8</v>
      </c>
      <c r="AZ14" s="65">
        <f t="shared" si="22"/>
        <v>0</v>
      </c>
      <c r="BA14" s="64">
        <f t="shared" si="5"/>
        <v>0</v>
      </c>
      <c r="BB14" s="66">
        <f>IF(BA$3="","",VLOOKUP(BA$3,Données!$A$3:$B$18,2,FALSE))</f>
        <v>8</v>
      </c>
      <c r="BC14" s="65">
        <f t="shared" si="23"/>
        <v>0</v>
      </c>
      <c r="BD14" s="64">
        <f t="shared" si="6"/>
        <v>0</v>
      </c>
      <c r="BE14" s="66">
        <f>IF(BD$3="","",VLOOKUP(BD$3,Données!$A$3:$B$18,2,FALSE))</f>
        <v>0</v>
      </c>
      <c r="BF14" s="65">
        <f t="shared" si="24"/>
        <v>0</v>
      </c>
      <c r="BG14" s="64">
        <f t="shared" si="7"/>
        <v>0</v>
      </c>
      <c r="BH14" s="66">
        <f>IF(BG$3="","",VLOOKUP(BG$3,Données!$A$3:$B$18,2,FALSE))</f>
        <v>0</v>
      </c>
      <c r="BI14" s="65">
        <f t="shared" si="25"/>
        <v>0</v>
      </c>
      <c r="BJ14" s="64">
        <f t="shared" si="8"/>
        <v>0</v>
      </c>
      <c r="BK14" s="66">
        <f>IF(BJ$3="","",VLOOKUP(BJ$3,Données!$A$3:$B$18,2,FALSE))</f>
        <v>0</v>
      </c>
      <c r="BL14" s="65">
        <f t="shared" si="26"/>
        <v>0</v>
      </c>
      <c r="BM14" s="64">
        <f t="shared" si="9"/>
        <v>0</v>
      </c>
      <c r="BN14" s="66">
        <f>IF(BM$3="","",VLOOKUP(BM$3,Données!$A$3:$B$18,2,FALSE))</f>
        <v>0</v>
      </c>
      <c r="BO14" s="65">
        <f t="shared" si="27"/>
        <v>0</v>
      </c>
      <c r="BP14" s="64">
        <f t="shared" si="10"/>
        <v>0</v>
      </c>
      <c r="BQ14" s="66">
        <f>IF(BP$3="","",VLOOKUP(BP$3,Données!$A$3:$B$18,2,FALSE))</f>
        <v>0</v>
      </c>
      <c r="BR14" s="65">
        <f t="shared" si="28"/>
        <v>0</v>
      </c>
      <c r="BS14" s="64">
        <f t="shared" si="11"/>
        <v>0</v>
      </c>
      <c r="BT14" s="66">
        <f>IF(BS$3="","",VLOOKUP(BS$3,Données!$A$3:$B$18,2,FALSE))</f>
        <v>1</v>
      </c>
      <c r="BU14" s="65">
        <f t="shared" si="29"/>
        <v>0</v>
      </c>
      <c r="BV14" s="64">
        <f t="shared" si="12"/>
        <v>0</v>
      </c>
      <c r="BW14" s="66">
        <f>IF(BV$3="","",VLOOKUP(BV$3,Données!$A$3:$B$18,2,FALSE))</f>
        <v>1.5</v>
      </c>
      <c r="BX14" s="65">
        <f t="shared" si="30"/>
        <v>0</v>
      </c>
      <c r="BY14" s="64">
        <f t="shared" si="13"/>
        <v>0</v>
      </c>
      <c r="BZ14" s="66">
        <f>IF(BY$3="","",VLOOKUP(BY$3,Données!$A$3:$B$18,2,FALSE))</f>
        <v>2</v>
      </c>
      <c r="CA14" s="65">
        <f t="shared" si="31"/>
        <v>0</v>
      </c>
      <c r="CB14" s="64">
        <f t="shared" si="14"/>
        <v>0</v>
      </c>
      <c r="CC14" s="66">
        <f>IF(CB$3="","",VLOOKUP(CB$3,Données!$A$3:$B$18,2,FALSE))</f>
        <v>2.5</v>
      </c>
      <c r="CD14" s="65">
        <f t="shared" si="32"/>
        <v>0</v>
      </c>
      <c r="CE14" s="64">
        <f t="shared" si="15"/>
        <v>0</v>
      </c>
      <c r="CF14" s="66">
        <f>IF(CE$3="","",VLOOKUP(CE$3,Données!$A$3:$B$18,2,FALSE))</f>
        <v>3</v>
      </c>
      <c r="CG14" s="65">
        <f t="shared" si="33"/>
        <v>0</v>
      </c>
      <c r="CH14" s="67">
        <f t="shared" si="16"/>
        <v>0</v>
      </c>
      <c r="CI14" s="45">
        <f>IF(CH$3="","",VLOOKUP(CH$3,Données!$A$3:$B$18,2,FALSE))</f>
        <v>3.5</v>
      </c>
      <c r="CJ14" s="39">
        <f t="shared" si="34"/>
        <v>0</v>
      </c>
    </row>
    <row r="15" spans="1:88" ht="42" customHeight="1" x14ac:dyDescent="0.25">
      <c r="A15" s="141" t="str">
        <f>Données!D13</f>
        <v>CPL</v>
      </c>
      <c r="B15" s="136" t="str">
        <f>(Données!E13)</f>
        <v>K</v>
      </c>
      <c r="C15" s="79"/>
      <c r="D15" s="80"/>
      <c r="E15" s="78"/>
      <c r="F15" s="79"/>
      <c r="G15" s="80"/>
      <c r="H15" s="78"/>
      <c r="I15" s="79"/>
      <c r="J15" s="80"/>
      <c r="K15" s="78"/>
      <c r="L15" s="79"/>
      <c r="M15" s="80"/>
      <c r="N15" s="78"/>
      <c r="O15" s="79"/>
      <c r="P15" s="80"/>
      <c r="Q15" s="78"/>
      <c r="R15" s="79"/>
      <c r="S15" s="80"/>
      <c r="T15" s="78"/>
      <c r="U15" s="79"/>
      <c r="V15" s="80"/>
      <c r="W15" s="78"/>
      <c r="X15" s="79"/>
      <c r="Y15" s="80"/>
      <c r="Z15" s="78"/>
      <c r="AA15" s="79"/>
      <c r="AB15" s="80"/>
      <c r="AC15" s="78"/>
      <c r="AD15" s="79"/>
      <c r="AE15" s="80"/>
      <c r="AF15" s="78"/>
      <c r="AG15" s="79"/>
      <c r="AH15" s="80"/>
      <c r="AI15" s="103"/>
      <c r="AJ15" s="28"/>
      <c r="AK15" s="20">
        <f t="shared" si="17"/>
        <v>0</v>
      </c>
      <c r="AM15" s="62">
        <f t="shared" si="18"/>
        <v>0</v>
      </c>
      <c r="AN15" s="63" t="str">
        <f t="shared" si="0"/>
        <v>K</v>
      </c>
      <c r="AO15" s="64">
        <f t="shared" si="1"/>
        <v>0</v>
      </c>
      <c r="AP15" s="66">
        <f>IF(AO$3="","",VLOOKUP(AO$3,Données!$A$3:$B$18,2,FALSE))</f>
        <v>17</v>
      </c>
      <c r="AQ15" s="65">
        <f t="shared" si="19"/>
        <v>0</v>
      </c>
      <c r="AR15" s="64">
        <f t="shared" si="2"/>
        <v>0</v>
      </c>
      <c r="AS15" s="66">
        <f>IF(AR$3="","",VLOOKUP(AR$3,Données!$A$3:$B$18,2,FALSE))</f>
        <v>12</v>
      </c>
      <c r="AT15" s="65">
        <f t="shared" si="20"/>
        <v>0</v>
      </c>
      <c r="AU15" s="64">
        <f t="shared" si="3"/>
        <v>0</v>
      </c>
      <c r="AV15" s="66">
        <f>IF(AU$3="","",VLOOKUP(AU$3,Données!$A$3:$B$18,2,FALSE))</f>
        <v>4</v>
      </c>
      <c r="AW15" s="65">
        <f t="shared" si="21"/>
        <v>0</v>
      </c>
      <c r="AX15" s="64">
        <f t="shared" si="4"/>
        <v>0</v>
      </c>
      <c r="AY15" s="66">
        <f>IF(AX$3="","",VLOOKUP(AX$3,Données!$A$3:$B$18,2,FALSE))</f>
        <v>8</v>
      </c>
      <c r="AZ15" s="65">
        <f t="shared" si="22"/>
        <v>0</v>
      </c>
      <c r="BA15" s="64">
        <f t="shared" si="5"/>
        <v>0</v>
      </c>
      <c r="BB15" s="66">
        <f>IF(BA$3="","",VLOOKUP(BA$3,Données!$A$3:$B$18,2,FALSE))</f>
        <v>8</v>
      </c>
      <c r="BC15" s="65">
        <f t="shared" si="23"/>
        <v>0</v>
      </c>
      <c r="BD15" s="64">
        <f t="shared" si="6"/>
        <v>0</v>
      </c>
      <c r="BE15" s="66">
        <f>IF(BD$3="","",VLOOKUP(BD$3,Données!$A$3:$B$18,2,FALSE))</f>
        <v>0</v>
      </c>
      <c r="BF15" s="65">
        <f t="shared" si="24"/>
        <v>0</v>
      </c>
      <c r="BG15" s="64">
        <f t="shared" si="7"/>
        <v>0</v>
      </c>
      <c r="BH15" s="66">
        <f>IF(BG$3="","",VLOOKUP(BG$3,Données!$A$3:$B$18,2,FALSE))</f>
        <v>0</v>
      </c>
      <c r="BI15" s="65">
        <f t="shared" si="25"/>
        <v>0</v>
      </c>
      <c r="BJ15" s="64">
        <f t="shared" si="8"/>
        <v>0</v>
      </c>
      <c r="BK15" s="66">
        <f>IF(BJ$3="","",VLOOKUP(BJ$3,Données!$A$3:$B$18,2,FALSE))</f>
        <v>0</v>
      </c>
      <c r="BL15" s="65">
        <f t="shared" si="26"/>
        <v>0</v>
      </c>
      <c r="BM15" s="64">
        <f t="shared" si="9"/>
        <v>0</v>
      </c>
      <c r="BN15" s="66">
        <f>IF(BM$3="","",VLOOKUP(BM$3,Données!$A$3:$B$18,2,FALSE))</f>
        <v>0</v>
      </c>
      <c r="BO15" s="65">
        <f t="shared" si="27"/>
        <v>0</v>
      </c>
      <c r="BP15" s="64">
        <f t="shared" si="10"/>
        <v>0</v>
      </c>
      <c r="BQ15" s="66">
        <f>IF(BP$3="","",VLOOKUP(BP$3,Données!$A$3:$B$18,2,FALSE))</f>
        <v>0</v>
      </c>
      <c r="BR15" s="65">
        <f t="shared" si="28"/>
        <v>0</v>
      </c>
      <c r="BS15" s="64">
        <f t="shared" si="11"/>
        <v>0</v>
      </c>
      <c r="BT15" s="66">
        <f>IF(BS$3="","",VLOOKUP(BS$3,Données!$A$3:$B$18,2,FALSE))</f>
        <v>1</v>
      </c>
      <c r="BU15" s="65">
        <f t="shared" si="29"/>
        <v>0</v>
      </c>
      <c r="BV15" s="64">
        <f t="shared" si="12"/>
        <v>0</v>
      </c>
      <c r="BW15" s="66">
        <f>IF(BV$3="","",VLOOKUP(BV$3,Données!$A$3:$B$18,2,FALSE))</f>
        <v>1.5</v>
      </c>
      <c r="BX15" s="65">
        <f t="shared" si="30"/>
        <v>0</v>
      </c>
      <c r="BY15" s="64">
        <f t="shared" si="13"/>
        <v>0</v>
      </c>
      <c r="BZ15" s="66">
        <f>IF(BY$3="","",VLOOKUP(BY$3,Données!$A$3:$B$18,2,FALSE))</f>
        <v>2</v>
      </c>
      <c r="CA15" s="65">
        <f t="shared" si="31"/>
        <v>0</v>
      </c>
      <c r="CB15" s="64">
        <f t="shared" si="14"/>
        <v>0</v>
      </c>
      <c r="CC15" s="66">
        <f>IF(CB$3="","",VLOOKUP(CB$3,Données!$A$3:$B$18,2,FALSE))</f>
        <v>2.5</v>
      </c>
      <c r="CD15" s="65">
        <f t="shared" si="32"/>
        <v>0</v>
      </c>
      <c r="CE15" s="64">
        <f t="shared" si="15"/>
        <v>0</v>
      </c>
      <c r="CF15" s="66">
        <f>IF(CE$3="","",VLOOKUP(CE$3,Données!$A$3:$B$18,2,FALSE))</f>
        <v>3</v>
      </c>
      <c r="CG15" s="65">
        <f t="shared" si="33"/>
        <v>0</v>
      </c>
      <c r="CH15" s="67">
        <f t="shared" si="16"/>
        <v>0</v>
      </c>
      <c r="CI15" s="45">
        <f>IF(CH$3="","",VLOOKUP(CH$3,Données!$A$3:$B$18,2,FALSE))</f>
        <v>3.5</v>
      </c>
      <c r="CJ15" s="39">
        <f t="shared" si="34"/>
        <v>0</v>
      </c>
    </row>
    <row r="16" spans="1:88" ht="42" customHeight="1" x14ac:dyDescent="0.25">
      <c r="A16" s="141" t="str">
        <f>Données!D14</f>
        <v>CPL</v>
      </c>
      <c r="B16" s="136" t="str">
        <f>(Données!E14)</f>
        <v>L</v>
      </c>
      <c r="C16" s="79"/>
      <c r="D16" s="80"/>
      <c r="E16" s="78"/>
      <c r="F16" s="79"/>
      <c r="G16" s="80"/>
      <c r="H16" s="78"/>
      <c r="I16" s="79"/>
      <c r="J16" s="80"/>
      <c r="K16" s="78"/>
      <c r="L16" s="79"/>
      <c r="M16" s="80"/>
      <c r="N16" s="78"/>
      <c r="O16" s="79"/>
      <c r="P16" s="80"/>
      <c r="Q16" s="78"/>
      <c r="R16" s="79"/>
      <c r="S16" s="80"/>
      <c r="T16" s="78"/>
      <c r="U16" s="79"/>
      <c r="V16" s="80"/>
      <c r="W16" s="78"/>
      <c r="X16" s="79"/>
      <c r="Y16" s="80"/>
      <c r="Z16" s="78"/>
      <c r="AA16" s="79"/>
      <c r="AB16" s="80"/>
      <c r="AC16" s="78"/>
      <c r="AD16" s="79"/>
      <c r="AE16" s="80"/>
      <c r="AF16" s="78"/>
      <c r="AG16" s="79"/>
      <c r="AH16" s="80"/>
      <c r="AI16" s="103"/>
      <c r="AJ16" s="28"/>
      <c r="AK16" s="20">
        <f t="shared" si="17"/>
        <v>0</v>
      </c>
      <c r="AM16" s="62">
        <f t="shared" si="18"/>
        <v>0</v>
      </c>
      <c r="AN16" s="63" t="str">
        <f t="shared" si="0"/>
        <v>L</v>
      </c>
      <c r="AO16" s="64">
        <f t="shared" si="1"/>
        <v>0</v>
      </c>
      <c r="AP16" s="66">
        <f>IF(AO$3="","",VLOOKUP(AO$3,Données!$A$3:$B$18,2,FALSE))</f>
        <v>17</v>
      </c>
      <c r="AQ16" s="65">
        <f t="shared" si="19"/>
        <v>0</v>
      </c>
      <c r="AR16" s="64">
        <f t="shared" si="2"/>
        <v>0</v>
      </c>
      <c r="AS16" s="66">
        <f>IF(AR$3="","",VLOOKUP(AR$3,Données!$A$3:$B$18,2,FALSE))</f>
        <v>12</v>
      </c>
      <c r="AT16" s="65">
        <f t="shared" si="20"/>
        <v>0</v>
      </c>
      <c r="AU16" s="64">
        <f t="shared" si="3"/>
        <v>0</v>
      </c>
      <c r="AV16" s="66">
        <f>IF(AU$3="","",VLOOKUP(AU$3,Données!$A$3:$B$18,2,FALSE))</f>
        <v>4</v>
      </c>
      <c r="AW16" s="65">
        <f t="shared" si="21"/>
        <v>0</v>
      </c>
      <c r="AX16" s="64">
        <f t="shared" si="4"/>
        <v>0</v>
      </c>
      <c r="AY16" s="66">
        <f>IF(AX$3="","",VLOOKUP(AX$3,Données!$A$3:$B$18,2,FALSE))</f>
        <v>8</v>
      </c>
      <c r="AZ16" s="65">
        <f t="shared" si="22"/>
        <v>0</v>
      </c>
      <c r="BA16" s="64">
        <f t="shared" si="5"/>
        <v>0</v>
      </c>
      <c r="BB16" s="66">
        <f>IF(BA$3="","",VLOOKUP(BA$3,Données!$A$3:$B$18,2,FALSE))</f>
        <v>8</v>
      </c>
      <c r="BC16" s="65">
        <f t="shared" si="23"/>
        <v>0</v>
      </c>
      <c r="BD16" s="64">
        <f t="shared" si="6"/>
        <v>0</v>
      </c>
      <c r="BE16" s="66">
        <f>IF(BD$3="","",VLOOKUP(BD$3,Données!$A$3:$B$18,2,FALSE))</f>
        <v>0</v>
      </c>
      <c r="BF16" s="65">
        <f t="shared" si="24"/>
        <v>0</v>
      </c>
      <c r="BG16" s="64">
        <f t="shared" si="7"/>
        <v>0</v>
      </c>
      <c r="BH16" s="66">
        <f>IF(BG$3="","",VLOOKUP(BG$3,Données!$A$3:$B$18,2,FALSE))</f>
        <v>0</v>
      </c>
      <c r="BI16" s="65">
        <f t="shared" si="25"/>
        <v>0</v>
      </c>
      <c r="BJ16" s="64">
        <f t="shared" si="8"/>
        <v>0</v>
      </c>
      <c r="BK16" s="66">
        <f>IF(BJ$3="","",VLOOKUP(BJ$3,Données!$A$3:$B$18,2,FALSE))</f>
        <v>0</v>
      </c>
      <c r="BL16" s="65">
        <f t="shared" si="26"/>
        <v>0</v>
      </c>
      <c r="BM16" s="64">
        <f t="shared" si="9"/>
        <v>0</v>
      </c>
      <c r="BN16" s="66">
        <f>IF(BM$3="","",VLOOKUP(BM$3,Données!$A$3:$B$18,2,FALSE))</f>
        <v>0</v>
      </c>
      <c r="BO16" s="65">
        <f t="shared" si="27"/>
        <v>0</v>
      </c>
      <c r="BP16" s="64">
        <f t="shared" si="10"/>
        <v>0</v>
      </c>
      <c r="BQ16" s="66">
        <f>IF(BP$3="","",VLOOKUP(BP$3,Données!$A$3:$B$18,2,FALSE))</f>
        <v>0</v>
      </c>
      <c r="BR16" s="65">
        <f t="shared" si="28"/>
        <v>0</v>
      </c>
      <c r="BS16" s="64">
        <f t="shared" si="11"/>
        <v>0</v>
      </c>
      <c r="BT16" s="66">
        <f>IF(BS$3="","",VLOOKUP(BS$3,Données!$A$3:$B$18,2,FALSE))</f>
        <v>1</v>
      </c>
      <c r="BU16" s="65">
        <f t="shared" si="29"/>
        <v>0</v>
      </c>
      <c r="BV16" s="64">
        <f t="shared" si="12"/>
        <v>0</v>
      </c>
      <c r="BW16" s="66">
        <f>IF(BV$3="","",VLOOKUP(BV$3,Données!$A$3:$B$18,2,FALSE))</f>
        <v>1.5</v>
      </c>
      <c r="BX16" s="65">
        <f t="shared" si="30"/>
        <v>0</v>
      </c>
      <c r="BY16" s="64">
        <f t="shared" si="13"/>
        <v>0</v>
      </c>
      <c r="BZ16" s="66">
        <f>IF(BY$3="","",VLOOKUP(BY$3,Données!$A$3:$B$18,2,FALSE))</f>
        <v>2</v>
      </c>
      <c r="CA16" s="65">
        <f t="shared" si="31"/>
        <v>0</v>
      </c>
      <c r="CB16" s="64">
        <f t="shared" si="14"/>
        <v>0</v>
      </c>
      <c r="CC16" s="66">
        <f>IF(CB$3="","",VLOOKUP(CB$3,Données!$A$3:$B$18,2,FALSE))</f>
        <v>2.5</v>
      </c>
      <c r="CD16" s="65">
        <f t="shared" si="32"/>
        <v>0</v>
      </c>
      <c r="CE16" s="64">
        <f t="shared" si="15"/>
        <v>0</v>
      </c>
      <c r="CF16" s="66">
        <f>IF(CE$3="","",VLOOKUP(CE$3,Données!$A$3:$B$18,2,FALSE))</f>
        <v>3</v>
      </c>
      <c r="CG16" s="65">
        <f t="shared" si="33"/>
        <v>0</v>
      </c>
      <c r="CH16" s="67">
        <f t="shared" si="16"/>
        <v>0</v>
      </c>
      <c r="CI16" s="45">
        <f>IF(CH$3="","",VLOOKUP(CH$3,Données!$A$3:$B$18,2,FALSE))</f>
        <v>3.5</v>
      </c>
      <c r="CJ16" s="39">
        <f t="shared" si="34"/>
        <v>0</v>
      </c>
    </row>
    <row r="17" spans="1:88" ht="42" customHeight="1" x14ac:dyDescent="0.25">
      <c r="A17" s="141" t="str">
        <f>Données!D15</f>
        <v>CPL</v>
      </c>
      <c r="B17" s="136" t="str">
        <f>(Données!E15)</f>
        <v>M</v>
      </c>
      <c r="C17" s="79"/>
      <c r="D17" s="80"/>
      <c r="E17" s="78"/>
      <c r="F17" s="79"/>
      <c r="G17" s="80"/>
      <c r="H17" s="78"/>
      <c r="I17" s="79"/>
      <c r="J17" s="80"/>
      <c r="K17" s="78"/>
      <c r="L17" s="79"/>
      <c r="M17" s="80"/>
      <c r="N17" s="78"/>
      <c r="O17" s="79"/>
      <c r="P17" s="80"/>
      <c r="Q17" s="78"/>
      <c r="R17" s="79"/>
      <c r="S17" s="80"/>
      <c r="T17" s="78"/>
      <c r="U17" s="79"/>
      <c r="V17" s="80"/>
      <c r="W17" s="78"/>
      <c r="X17" s="79"/>
      <c r="Y17" s="80"/>
      <c r="Z17" s="78"/>
      <c r="AA17" s="79"/>
      <c r="AB17" s="80"/>
      <c r="AC17" s="78"/>
      <c r="AD17" s="79"/>
      <c r="AE17" s="80"/>
      <c r="AF17" s="78"/>
      <c r="AG17" s="79"/>
      <c r="AH17" s="80"/>
      <c r="AI17" s="103"/>
      <c r="AJ17" s="28"/>
      <c r="AK17" s="20">
        <f t="shared" si="17"/>
        <v>0</v>
      </c>
      <c r="AM17" s="62">
        <f t="shared" si="18"/>
        <v>0</v>
      </c>
      <c r="AN17" s="63" t="str">
        <f t="shared" si="0"/>
        <v>M</v>
      </c>
      <c r="AO17" s="64">
        <f t="shared" si="1"/>
        <v>0</v>
      </c>
      <c r="AP17" s="66">
        <f>IF(AO$3="","",VLOOKUP(AO$3,Données!$A$3:$B$18,2,FALSE))</f>
        <v>17</v>
      </c>
      <c r="AQ17" s="65">
        <f t="shared" si="19"/>
        <v>0</v>
      </c>
      <c r="AR17" s="64">
        <f t="shared" si="2"/>
        <v>0</v>
      </c>
      <c r="AS17" s="66">
        <f>IF(AR$3="","",VLOOKUP(AR$3,Données!$A$3:$B$18,2,FALSE))</f>
        <v>12</v>
      </c>
      <c r="AT17" s="65">
        <f t="shared" si="20"/>
        <v>0</v>
      </c>
      <c r="AU17" s="64">
        <f t="shared" si="3"/>
        <v>0</v>
      </c>
      <c r="AV17" s="66">
        <f>IF(AU$3="","",VLOOKUP(AU$3,Données!$A$3:$B$18,2,FALSE))</f>
        <v>4</v>
      </c>
      <c r="AW17" s="65">
        <f t="shared" si="21"/>
        <v>0</v>
      </c>
      <c r="AX17" s="64">
        <f t="shared" si="4"/>
        <v>0</v>
      </c>
      <c r="AY17" s="66">
        <f>IF(AX$3="","",VLOOKUP(AX$3,Données!$A$3:$B$18,2,FALSE))</f>
        <v>8</v>
      </c>
      <c r="AZ17" s="65">
        <f t="shared" si="22"/>
        <v>0</v>
      </c>
      <c r="BA17" s="64">
        <f t="shared" si="5"/>
        <v>0</v>
      </c>
      <c r="BB17" s="66">
        <f>IF(BA$3="","",VLOOKUP(BA$3,Données!$A$3:$B$18,2,FALSE))</f>
        <v>8</v>
      </c>
      <c r="BC17" s="65">
        <f t="shared" si="23"/>
        <v>0</v>
      </c>
      <c r="BD17" s="64">
        <f t="shared" si="6"/>
        <v>0</v>
      </c>
      <c r="BE17" s="66">
        <f>IF(BD$3="","",VLOOKUP(BD$3,Données!$A$3:$B$18,2,FALSE))</f>
        <v>0</v>
      </c>
      <c r="BF17" s="65">
        <f t="shared" si="24"/>
        <v>0</v>
      </c>
      <c r="BG17" s="64">
        <f t="shared" si="7"/>
        <v>0</v>
      </c>
      <c r="BH17" s="66">
        <f>IF(BG$3="","",VLOOKUP(BG$3,Données!$A$3:$B$18,2,FALSE))</f>
        <v>0</v>
      </c>
      <c r="BI17" s="65">
        <f t="shared" si="25"/>
        <v>0</v>
      </c>
      <c r="BJ17" s="64">
        <f t="shared" si="8"/>
        <v>0</v>
      </c>
      <c r="BK17" s="66">
        <f>IF(BJ$3="","",VLOOKUP(BJ$3,Données!$A$3:$B$18,2,FALSE))</f>
        <v>0</v>
      </c>
      <c r="BL17" s="65">
        <f t="shared" si="26"/>
        <v>0</v>
      </c>
      <c r="BM17" s="64">
        <f t="shared" si="9"/>
        <v>0</v>
      </c>
      <c r="BN17" s="66">
        <f>IF(BM$3="","",VLOOKUP(BM$3,Données!$A$3:$B$18,2,FALSE))</f>
        <v>0</v>
      </c>
      <c r="BO17" s="65">
        <f t="shared" si="27"/>
        <v>0</v>
      </c>
      <c r="BP17" s="64">
        <f t="shared" si="10"/>
        <v>0</v>
      </c>
      <c r="BQ17" s="66">
        <f>IF(BP$3="","",VLOOKUP(BP$3,Données!$A$3:$B$18,2,FALSE))</f>
        <v>0</v>
      </c>
      <c r="BR17" s="65">
        <f t="shared" si="28"/>
        <v>0</v>
      </c>
      <c r="BS17" s="64">
        <f t="shared" si="11"/>
        <v>0</v>
      </c>
      <c r="BT17" s="66">
        <f>IF(BS$3="","",VLOOKUP(BS$3,Données!$A$3:$B$18,2,FALSE))</f>
        <v>1</v>
      </c>
      <c r="BU17" s="65">
        <f t="shared" si="29"/>
        <v>0</v>
      </c>
      <c r="BV17" s="64">
        <f t="shared" si="12"/>
        <v>0</v>
      </c>
      <c r="BW17" s="66">
        <f>IF(BV$3="","",VLOOKUP(BV$3,Données!$A$3:$B$18,2,FALSE))</f>
        <v>1.5</v>
      </c>
      <c r="BX17" s="65">
        <f t="shared" si="30"/>
        <v>0</v>
      </c>
      <c r="BY17" s="64">
        <f t="shared" si="13"/>
        <v>0</v>
      </c>
      <c r="BZ17" s="66">
        <f>IF(BY$3="","",VLOOKUP(BY$3,Données!$A$3:$B$18,2,FALSE))</f>
        <v>2</v>
      </c>
      <c r="CA17" s="65">
        <f t="shared" si="31"/>
        <v>0</v>
      </c>
      <c r="CB17" s="64">
        <f t="shared" si="14"/>
        <v>0</v>
      </c>
      <c r="CC17" s="66">
        <f>IF(CB$3="","",VLOOKUP(CB$3,Données!$A$3:$B$18,2,FALSE))</f>
        <v>2.5</v>
      </c>
      <c r="CD17" s="65">
        <f t="shared" si="32"/>
        <v>0</v>
      </c>
      <c r="CE17" s="64">
        <f t="shared" si="15"/>
        <v>0</v>
      </c>
      <c r="CF17" s="66">
        <f>IF(CE$3="","",VLOOKUP(CE$3,Données!$A$3:$B$18,2,FALSE))</f>
        <v>3</v>
      </c>
      <c r="CG17" s="65">
        <f t="shared" si="33"/>
        <v>0</v>
      </c>
      <c r="CH17" s="67">
        <f t="shared" si="16"/>
        <v>0</v>
      </c>
      <c r="CI17" s="45">
        <f>IF(CH$3="","",VLOOKUP(CH$3,Données!$A$3:$B$18,2,FALSE))</f>
        <v>3.5</v>
      </c>
      <c r="CJ17" s="39">
        <f t="shared" si="34"/>
        <v>0</v>
      </c>
    </row>
    <row r="18" spans="1:88" ht="42" customHeight="1" x14ac:dyDescent="0.25">
      <c r="A18" s="141" t="str">
        <f>Données!D16</f>
        <v>CPL</v>
      </c>
      <c r="B18" s="136" t="str">
        <f>(Données!E16)</f>
        <v>N</v>
      </c>
      <c r="C18" s="79"/>
      <c r="D18" s="80"/>
      <c r="E18" s="78"/>
      <c r="F18" s="79"/>
      <c r="G18" s="80"/>
      <c r="H18" s="78"/>
      <c r="I18" s="79"/>
      <c r="J18" s="80"/>
      <c r="K18" s="78"/>
      <c r="L18" s="79"/>
      <c r="M18" s="80"/>
      <c r="N18" s="78"/>
      <c r="O18" s="79"/>
      <c r="P18" s="80"/>
      <c r="Q18" s="78"/>
      <c r="R18" s="79"/>
      <c r="S18" s="80"/>
      <c r="T18" s="78"/>
      <c r="U18" s="79"/>
      <c r="V18" s="80"/>
      <c r="W18" s="78"/>
      <c r="X18" s="79"/>
      <c r="Y18" s="80"/>
      <c r="Z18" s="78"/>
      <c r="AA18" s="79"/>
      <c r="AB18" s="80"/>
      <c r="AC18" s="78"/>
      <c r="AD18" s="79"/>
      <c r="AE18" s="80"/>
      <c r="AF18" s="78"/>
      <c r="AG18" s="79"/>
      <c r="AH18" s="80"/>
      <c r="AI18" s="103"/>
      <c r="AJ18" s="28"/>
      <c r="AK18" s="20">
        <f t="shared" si="17"/>
        <v>0</v>
      </c>
      <c r="AM18" s="62">
        <f t="shared" si="18"/>
        <v>0</v>
      </c>
      <c r="AN18" s="63" t="str">
        <f t="shared" si="0"/>
        <v>N</v>
      </c>
      <c r="AO18" s="64">
        <f t="shared" si="1"/>
        <v>0</v>
      </c>
      <c r="AP18" s="66">
        <f>IF(AO$3="","",VLOOKUP(AO$3,Données!$A$3:$B$18,2,FALSE))</f>
        <v>17</v>
      </c>
      <c r="AQ18" s="65">
        <f t="shared" si="19"/>
        <v>0</v>
      </c>
      <c r="AR18" s="64">
        <f t="shared" si="2"/>
        <v>0</v>
      </c>
      <c r="AS18" s="66">
        <f>IF(AR$3="","",VLOOKUP(AR$3,Données!$A$3:$B$18,2,FALSE))</f>
        <v>12</v>
      </c>
      <c r="AT18" s="65">
        <f t="shared" si="20"/>
        <v>0</v>
      </c>
      <c r="AU18" s="64">
        <f t="shared" si="3"/>
        <v>0</v>
      </c>
      <c r="AV18" s="66">
        <f>IF(AU$3="","",VLOOKUP(AU$3,Données!$A$3:$B$18,2,FALSE))</f>
        <v>4</v>
      </c>
      <c r="AW18" s="65">
        <f t="shared" si="21"/>
        <v>0</v>
      </c>
      <c r="AX18" s="64">
        <f t="shared" si="4"/>
        <v>0</v>
      </c>
      <c r="AY18" s="66">
        <f>IF(AX$3="","",VLOOKUP(AX$3,Données!$A$3:$B$18,2,FALSE))</f>
        <v>8</v>
      </c>
      <c r="AZ18" s="65">
        <f t="shared" si="22"/>
        <v>0</v>
      </c>
      <c r="BA18" s="64">
        <f t="shared" si="5"/>
        <v>0</v>
      </c>
      <c r="BB18" s="66">
        <f>IF(BA$3="","",VLOOKUP(BA$3,Données!$A$3:$B$18,2,FALSE))</f>
        <v>8</v>
      </c>
      <c r="BC18" s="65">
        <f t="shared" si="23"/>
        <v>0</v>
      </c>
      <c r="BD18" s="64">
        <f t="shared" si="6"/>
        <v>0</v>
      </c>
      <c r="BE18" s="66">
        <f>IF(BD$3="","",VLOOKUP(BD$3,Données!$A$3:$B$18,2,FALSE))</f>
        <v>0</v>
      </c>
      <c r="BF18" s="65">
        <f t="shared" si="24"/>
        <v>0</v>
      </c>
      <c r="BG18" s="64">
        <f t="shared" si="7"/>
        <v>0</v>
      </c>
      <c r="BH18" s="66">
        <f>IF(BG$3="","",VLOOKUP(BG$3,Données!$A$3:$B$18,2,FALSE))</f>
        <v>0</v>
      </c>
      <c r="BI18" s="65">
        <f t="shared" si="25"/>
        <v>0</v>
      </c>
      <c r="BJ18" s="64">
        <f t="shared" si="8"/>
        <v>0</v>
      </c>
      <c r="BK18" s="66">
        <f>IF(BJ$3="","",VLOOKUP(BJ$3,Données!$A$3:$B$18,2,FALSE))</f>
        <v>0</v>
      </c>
      <c r="BL18" s="65">
        <f t="shared" si="26"/>
        <v>0</v>
      </c>
      <c r="BM18" s="64">
        <f t="shared" si="9"/>
        <v>0</v>
      </c>
      <c r="BN18" s="66">
        <f>IF(BM$3="","",VLOOKUP(BM$3,Données!$A$3:$B$18,2,FALSE))</f>
        <v>0</v>
      </c>
      <c r="BO18" s="65">
        <f t="shared" si="27"/>
        <v>0</v>
      </c>
      <c r="BP18" s="64">
        <f t="shared" si="10"/>
        <v>0</v>
      </c>
      <c r="BQ18" s="66">
        <f>IF(BP$3="","",VLOOKUP(BP$3,Données!$A$3:$B$18,2,FALSE))</f>
        <v>0</v>
      </c>
      <c r="BR18" s="65">
        <f t="shared" si="28"/>
        <v>0</v>
      </c>
      <c r="BS18" s="64">
        <f t="shared" si="11"/>
        <v>0</v>
      </c>
      <c r="BT18" s="66">
        <f>IF(BS$3="","",VLOOKUP(BS$3,Données!$A$3:$B$18,2,FALSE))</f>
        <v>1</v>
      </c>
      <c r="BU18" s="65">
        <f t="shared" si="29"/>
        <v>0</v>
      </c>
      <c r="BV18" s="64">
        <f t="shared" si="12"/>
        <v>0</v>
      </c>
      <c r="BW18" s="66">
        <f>IF(BV$3="","",VLOOKUP(BV$3,Données!$A$3:$B$18,2,FALSE))</f>
        <v>1.5</v>
      </c>
      <c r="BX18" s="65">
        <f t="shared" si="30"/>
        <v>0</v>
      </c>
      <c r="BY18" s="64">
        <f t="shared" si="13"/>
        <v>0</v>
      </c>
      <c r="BZ18" s="66">
        <f>IF(BY$3="","",VLOOKUP(BY$3,Données!$A$3:$B$18,2,FALSE))</f>
        <v>2</v>
      </c>
      <c r="CA18" s="65">
        <f t="shared" si="31"/>
        <v>0</v>
      </c>
      <c r="CB18" s="64">
        <f t="shared" si="14"/>
        <v>0</v>
      </c>
      <c r="CC18" s="66">
        <f>IF(CB$3="","",VLOOKUP(CB$3,Données!$A$3:$B$18,2,FALSE))</f>
        <v>2.5</v>
      </c>
      <c r="CD18" s="65">
        <f t="shared" si="32"/>
        <v>0</v>
      </c>
      <c r="CE18" s="64">
        <f t="shared" si="15"/>
        <v>0</v>
      </c>
      <c r="CF18" s="66">
        <f>IF(CE$3="","",VLOOKUP(CE$3,Données!$A$3:$B$18,2,FALSE))</f>
        <v>3</v>
      </c>
      <c r="CG18" s="65">
        <f t="shared" si="33"/>
        <v>0</v>
      </c>
      <c r="CH18" s="67">
        <f t="shared" si="16"/>
        <v>0</v>
      </c>
      <c r="CI18" s="45">
        <f>IF(CH$3="","",VLOOKUP(CH$3,Données!$A$3:$B$18,2,FALSE))</f>
        <v>3.5</v>
      </c>
      <c r="CJ18" s="39">
        <f t="shared" si="34"/>
        <v>0</v>
      </c>
    </row>
    <row r="19" spans="1:88" ht="42" customHeight="1" x14ac:dyDescent="0.25">
      <c r="A19" s="141" t="str">
        <f>Données!D17</f>
        <v>CPL</v>
      </c>
      <c r="B19" s="136" t="str">
        <f>(Données!E17)</f>
        <v>O</v>
      </c>
      <c r="C19" s="79"/>
      <c r="D19" s="80"/>
      <c r="E19" s="78"/>
      <c r="F19" s="79"/>
      <c r="G19" s="80"/>
      <c r="H19" s="78"/>
      <c r="I19" s="79"/>
      <c r="J19" s="80"/>
      <c r="K19" s="78"/>
      <c r="L19" s="79"/>
      <c r="M19" s="80"/>
      <c r="N19" s="78"/>
      <c r="O19" s="79"/>
      <c r="P19" s="80"/>
      <c r="Q19" s="78"/>
      <c r="R19" s="79"/>
      <c r="S19" s="80"/>
      <c r="T19" s="78"/>
      <c r="U19" s="79"/>
      <c r="V19" s="80"/>
      <c r="W19" s="78"/>
      <c r="X19" s="79"/>
      <c r="Y19" s="80"/>
      <c r="Z19" s="78"/>
      <c r="AA19" s="79"/>
      <c r="AB19" s="80"/>
      <c r="AC19" s="78"/>
      <c r="AD19" s="79"/>
      <c r="AE19" s="80"/>
      <c r="AF19" s="78"/>
      <c r="AG19" s="79"/>
      <c r="AH19" s="80"/>
      <c r="AI19" s="103"/>
      <c r="AJ19" s="28"/>
      <c r="AK19" s="20">
        <f t="shared" si="17"/>
        <v>0</v>
      </c>
      <c r="AM19" s="62">
        <f t="shared" si="18"/>
        <v>0</v>
      </c>
      <c r="AN19" s="63" t="str">
        <f t="shared" si="0"/>
        <v>O</v>
      </c>
      <c r="AO19" s="64">
        <f t="shared" si="1"/>
        <v>0</v>
      </c>
      <c r="AP19" s="66">
        <f>IF(AO$3="","",VLOOKUP(AO$3,Données!$A$3:$B$18,2,FALSE))</f>
        <v>17</v>
      </c>
      <c r="AQ19" s="65">
        <f t="shared" si="19"/>
        <v>0</v>
      </c>
      <c r="AR19" s="64">
        <f t="shared" si="2"/>
        <v>0</v>
      </c>
      <c r="AS19" s="66">
        <f>IF(AR$3="","",VLOOKUP(AR$3,Données!$A$3:$B$18,2,FALSE))</f>
        <v>12</v>
      </c>
      <c r="AT19" s="65">
        <f t="shared" si="20"/>
        <v>0</v>
      </c>
      <c r="AU19" s="64">
        <f t="shared" si="3"/>
        <v>0</v>
      </c>
      <c r="AV19" s="66">
        <f>IF(AU$3="","",VLOOKUP(AU$3,Données!$A$3:$B$18,2,FALSE))</f>
        <v>4</v>
      </c>
      <c r="AW19" s="65">
        <f t="shared" si="21"/>
        <v>0</v>
      </c>
      <c r="AX19" s="64">
        <f t="shared" si="4"/>
        <v>0</v>
      </c>
      <c r="AY19" s="66">
        <f>IF(AX$3="","",VLOOKUP(AX$3,Données!$A$3:$B$18,2,FALSE))</f>
        <v>8</v>
      </c>
      <c r="AZ19" s="65">
        <f t="shared" si="22"/>
        <v>0</v>
      </c>
      <c r="BA19" s="64">
        <f t="shared" si="5"/>
        <v>0</v>
      </c>
      <c r="BB19" s="66">
        <f>IF(BA$3="","",VLOOKUP(BA$3,Données!$A$3:$B$18,2,FALSE))</f>
        <v>8</v>
      </c>
      <c r="BC19" s="65">
        <f t="shared" si="23"/>
        <v>0</v>
      </c>
      <c r="BD19" s="64">
        <f t="shared" si="6"/>
        <v>0</v>
      </c>
      <c r="BE19" s="66">
        <f>IF(BD$3="","",VLOOKUP(BD$3,Données!$A$3:$B$18,2,FALSE))</f>
        <v>0</v>
      </c>
      <c r="BF19" s="65">
        <f t="shared" si="24"/>
        <v>0</v>
      </c>
      <c r="BG19" s="64">
        <f t="shared" si="7"/>
        <v>0</v>
      </c>
      <c r="BH19" s="66">
        <f>IF(BG$3="","",VLOOKUP(BG$3,Données!$A$3:$B$18,2,FALSE))</f>
        <v>0</v>
      </c>
      <c r="BI19" s="65">
        <f t="shared" si="25"/>
        <v>0</v>
      </c>
      <c r="BJ19" s="64">
        <f t="shared" si="8"/>
        <v>0</v>
      </c>
      <c r="BK19" s="66">
        <f>IF(BJ$3="","",VLOOKUP(BJ$3,Données!$A$3:$B$18,2,FALSE))</f>
        <v>0</v>
      </c>
      <c r="BL19" s="65">
        <f t="shared" si="26"/>
        <v>0</v>
      </c>
      <c r="BM19" s="64">
        <f t="shared" si="9"/>
        <v>0</v>
      </c>
      <c r="BN19" s="66">
        <f>IF(BM$3="","",VLOOKUP(BM$3,Données!$A$3:$B$18,2,FALSE))</f>
        <v>0</v>
      </c>
      <c r="BO19" s="65">
        <f t="shared" si="27"/>
        <v>0</v>
      </c>
      <c r="BP19" s="64">
        <f t="shared" si="10"/>
        <v>0</v>
      </c>
      <c r="BQ19" s="66">
        <f>IF(BP$3="","",VLOOKUP(BP$3,Données!$A$3:$B$18,2,FALSE))</f>
        <v>0</v>
      </c>
      <c r="BR19" s="65">
        <f t="shared" si="28"/>
        <v>0</v>
      </c>
      <c r="BS19" s="64">
        <f t="shared" si="11"/>
        <v>0</v>
      </c>
      <c r="BT19" s="66">
        <f>IF(BS$3="","",VLOOKUP(BS$3,Données!$A$3:$B$18,2,FALSE))</f>
        <v>1</v>
      </c>
      <c r="BU19" s="65">
        <f t="shared" si="29"/>
        <v>0</v>
      </c>
      <c r="BV19" s="64">
        <f t="shared" si="12"/>
        <v>0</v>
      </c>
      <c r="BW19" s="66">
        <f>IF(BV$3="","",VLOOKUP(BV$3,Données!$A$3:$B$18,2,FALSE))</f>
        <v>1.5</v>
      </c>
      <c r="BX19" s="65">
        <f t="shared" si="30"/>
        <v>0</v>
      </c>
      <c r="BY19" s="64">
        <f t="shared" si="13"/>
        <v>0</v>
      </c>
      <c r="BZ19" s="66">
        <f>IF(BY$3="","",VLOOKUP(BY$3,Données!$A$3:$B$18,2,FALSE))</f>
        <v>2</v>
      </c>
      <c r="CA19" s="65">
        <f t="shared" si="31"/>
        <v>0</v>
      </c>
      <c r="CB19" s="64">
        <f t="shared" si="14"/>
        <v>0</v>
      </c>
      <c r="CC19" s="66">
        <f>IF(CB$3="","",VLOOKUP(CB$3,Données!$A$3:$B$18,2,FALSE))</f>
        <v>2.5</v>
      </c>
      <c r="CD19" s="65">
        <f t="shared" si="32"/>
        <v>0</v>
      </c>
      <c r="CE19" s="64">
        <f t="shared" si="15"/>
        <v>0</v>
      </c>
      <c r="CF19" s="66">
        <f>IF(CE$3="","",VLOOKUP(CE$3,Données!$A$3:$B$18,2,FALSE))</f>
        <v>3</v>
      </c>
      <c r="CG19" s="65">
        <f t="shared" si="33"/>
        <v>0</v>
      </c>
      <c r="CH19" s="67">
        <f t="shared" si="16"/>
        <v>0</v>
      </c>
      <c r="CI19" s="45">
        <f>IF(CH$3="","",VLOOKUP(CH$3,Données!$A$3:$B$18,2,FALSE))</f>
        <v>3.5</v>
      </c>
      <c r="CJ19" s="39">
        <f t="shared" si="34"/>
        <v>0</v>
      </c>
    </row>
    <row r="20" spans="1:88" ht="42" customHeight="1" x14ac:dyDescent="0.25">
      <c r="A20" s="141">
        <f>Données!D18</f>
        <v>0</v>
      </c>
      <c r="B20" s="136">
        <f>(Données!E18)</f>
        <v>0</v>
      </c>
      <c r="C20" s="79"/>
      <c r="D20" s="80"/>
      <c r="E20" s="78"/>
      <c r="F20" s="79"/>
      <c r="G20" s="80"/>
      <c r="H20" s="78"/>
      <c r="I20" s="79"/>
      <c r="J20" s="80"/>
      <c r="K20" s="78"/>
      <c r="L20" s="79"/>
      <c r="M20" s="80"/>
      <c r="N20" s="78"/>
      <c r="O20" s="79"/>
      <c r="P20" s="80"/>
      <c r="Q20" s="78"/>
      <c r="R20" s="79"/>
      <c r="S20" s="80"/>
      <c r="T20" s="78"/>
      <c r="U20" s="79"/>
      <c r="V20" s="80"/>
      <c r="W20" s="78"/>
      <c r="X20" s="79"/>
      <c r="Y20" s="80"/>
      <c r="Z20" s="78"/>
      <c r="AA20" s="79"/>
      <c r="AB20" s="80"/>
      <c r="AC20" s="78"/>
      <c r="AD20" s="79"/>
      <c r="AE20" s="80"/>
      <c r="AF20" s="78"/>
      <c r="AG20" s="79"/>
      <c r="AH20" s="80"/>
      <c r="AI20" s="103"/>
      <c r="AJ20" s="28"/>
      <c r="AK20" s="20">
        <f t="shared" si="17"/>
        <v>0</v>
      </c>
      <c r="AM20" s="62">
        <f t="shared" si="18"/>
        <v>0</v>
      </c>
      <c r="AN20" s="63">
        <f t="shared" si="0"/>
        <v>0</v>
      </c>
      <c r="AO20" s="64">
        <f t="shared" si="1"/>
        <v>0</v>
      </c>
      <c r="AP20" s="66">
        <f>IF(AO$3="","",VLOOKUP(AO$3,Données!$A$3:$B$18,2,FALSE))</f>
        <v>17</v>
      </c>
      <c r="AQ20" s="65">
        <f t="shared" si="19"/>
        <v>0</v>
      </c>
      <c r="AR20" s="64">
        <f t="shared" si="2"/>
        <v>0</v>
      </c>
      <c r="AS20" s="66">
        <f>IF(AR$3="","",VLOOKUP(AR$3,Données!$A$3:$B$18,2,FALSE))</f>
        <v>12</v>
      </c>
      <c r="AT20" s="65">
        <f t="shared" si="20"/>
        <v>0</v>
      </c>
      <c r="AU20" s="64">
        <f t="shared" si="3"/>
        <v>0</v>
      </c>
      <c r="AV20" s="66">
        <f>IF(AU$3="","",VLOOKUP(AU$3,Données!$A$3:$B$18,2,FALSE))</f>
        <v>4</v>
      </c>
      <c r="AW20" s="65">
        <f t="shared" si="21"/>
        <v>0</v>
      </c>
      <c r="AX20" s="64">
        <f t="shared" si="4"/>
        <v>0</v>
      </c>
      <c r="AY20" s="66">
        <f>IF(AX$3="","",VLOOKUP(AX$3,Données!$A$3:$B$18,2,FALSE))</f>
        <v>8</v>
      </c>
      <c r="AZ20" s="65">
        <f t="shared" si="22"/>
        <v>0</v>
      </c>
      <c r="BA20" s="64">
        <f t="shared" si="5"/>
        <v>0</v>
      </c>
      <c r="BB20" s="66">
        <f>IF(BA$3="","",VLOOKUP(BA$3,Données!$A$3:$B$18,2,FALSE))</f>
        <v>8</v>
      </c>
      <c r="BC20" s="65">
        <f t="shared" si="23"/>
        <v>0</v>
      </c>
      <c r="BD20" s="64">
        <f t="shared" si="6"/>
        <v>0</v>
      </c>
      <c r="BE20" s="66">
        <f>IF(BD$3="","",VLOOKUP(BD$3,Données!$A$3:$B$18,2,FALSE))</f>
        <v>0</v>
      </c>
      <c r="BF20" s="65">
        <f t="shared" si="24"/>
        <v>0</v>
      </c>
      <c r="BG20" s="64">
        <f t="shared" si="7"/>
        <v>0</v>
      </c>
      <c r="BH20" s="66">
        <f>IF(BG$3="","",VLOOKUP(BG$3,Données!$A$3:$B$18,2,FALSE))</f>
        <v>0</v>
      </c>
      <c r="BI20" s="65">
        <f t="shared" si="25"/>
        <v>0</v>
      </c>
      <c r="BJ20" s="64">
        <f t="shared" si="8"/>
        <v>0</v>
      </c>
      <c r="BK20" s="66">
        <f>IF(BJ$3="","",VLOOKUP(BJ$3,Données!$A$3:$B$18,2,FALSE))</f>
        <v>0</v>
      </c>
      <c r="BL20" s="65">
        <f t="shared" si="26"/>
        <v>0</v>
      </c>
      <c r="BM20" s="64">
        <f t="shared" si="9"/>
        <v>0</v>
      </c>
      <c r="BN20" s="66">
        <f>IF(BM$3="","",VLOOKUP(BM$3,Données!$A$3:$B$18,2,FALSE))</f>
        <v>0</v>
      </c>
      <c r="BO20" s="65">
        <f t="shared" si="27"/>
        <v>0</v>
      </c>
      <c r="BP20" s="64">
        <f t="shared" si="10"/>
        <v>0</v>
      </c>
      <c r="BQ20" s="66">
        <f>IF(BP$3="","",VLOOKUP(BP$3,Données!$A$3:$B$18,2,FALSE))</f>
        <v>0</v>
      </c>
      <c r="BR20" s="65">
        <f t="shared" si="28"/>
        <v>0</v>
      </c>
      <c r="BS20" s="64">
        <f t="shared" si="11"/>
        <v>0</v>
      </c>
      <c r="BT20" s="66">
        <f>IF(BS$3="","",VLOOKUP(BS$3,Données!$A$3:$B$18,2,FALSE))</f>
        <v>1</v>
      </c>
      <c r="BU20" s="65">
        <f t="shared" si="29"/>
        <v>0</v>
      </c>
      <c r="BV20" s="64">
        <f t="shared" si="12"/>
        <v>0</v>
      </c>
      <c r="BW20" s="66">
        <f>IF(BV$3="","",VLOOKUP(BV$3,Données!$A$3:$B$18,2,FALSE))</f>
        <v>1.5</v>
      </c>
      <c r="BX20" s="65">
        <f t="shared" si="30"/>
        <v>0</v>
      </c>
      <c r="BY20" s="64">
        <f t="shared" si="13"/>
        <v>0</v>
      </c>
      <c r="BZ20" s="66">
        <f>IF(BY$3="","",VLOOKUP(BY$3,Données!$A$3:$B$18,2,FALSE))</f>
        <v>2</v>
      </c>
      <c r="CA20" s="65">
        <f t="shared" si="31"/>
        <v>0</v>
      </c>
      <c r="CB20" s="64">
        <f t="shared" si="14"/>
        <v>0</v>
      </c>
      <c r="CC20" s="66">
        <f>IF(CB$3="","",VLOOKUP(CB$3,Données!$A$3:$B$18,2,FALSE))</f>
        <v>2.5</v>
      </c>
      <c r="CD20" s="65">
        <f t="shared" si="32"/>
        <v>0</v>
      </c>
      <c r="CE20" s="64">
        <f t="shared" si="15"/>
        <v>0</v>
      </c>
      <c r="CF20" s="66">
        <f>IF(CE$3="","",VLOOKUP(CE$3,Données!$A$3:$B$18,2,FALSE))</f>
        <v>3</v>
      </c>
      <c r="CG20" s="65">
        <f t="shared" si="33"/>
        <v>0</v>
      </c>
      <c r="CH20" s="67">
        <f t="shared" si="16"/>
        <v>0</v>
      </c>
      <c r="CI20" s="45">
        <f>IF(CH$3="","",VLOOKUP(CH$3,Données!$A$3:$B$18,2,FALSE))</f>
        <v>3.5</v>
      </c>
      <c r="CJ20" s="39">
        <f t="shared" si="34"/>
        <v>0</v>
      </c>
    </row>
    <row r="21" spans="1:88" ht="42" customHeight="1" x14ac:dyDescent="0.25">
      <c r="A21" s="141">
        <f>Données!D19</f>
        <v>0</v>
      </c>
      <c r="B21" s="136">
        <f>(Données!E19)</f>
        <v>0</v>
      </c>
      <c r="C21" s="79"/>
      <c r="D21" s="80"/>
      <c r="E21" s="78"/>
      <c r="F21" s="79"/>
      <c r="G21" s="80"/>
      <c r="H21" s="78"/>
      <c r="I21" s="79"/>
      <c r="J21" s="80"/>
      <c r="K21" s="78"/>
      <c r="L21" s="79"/>
      <c r="M21" s="80"/>
      <c r="N21" s="78"/>
      <c r="O21" s="79"/>
      <c r="P21" s="80"/>
      <c r="Q21" s="78"/>
      <c r="R21" s="79"/>
      <c r="S21" s="80"/>
      <c r="T21" s="78"/>
      <c r="U21" s="79"/>
      <c r="V21" s="80"/>
      <c r="W21" s="78"/>
      <c r="X21" s="79"/>
      <c r="Y21" s="80"/>
      <c r="Z21" s="78"/>
      <c r="AA21" s="79"/>
      <c r="AB21" s="80"/>
      <c r="AC21" s="78"/>
      <c r="AD21" s="79"/>
      <c r="AE21" s="80"/>
      <c r="AF21" s="78"/>
      <c r="AG21" s="79"/>
      <c r="AH21" s="80"/>
      <c r="AI21" s="103"/>
      <c r="AJ21" s="28"/>
      <c r="AK21" s="20">
        <f t="shared" si="17"/>
        <v>0</v>
      </c>
      <c r="AM21" s="62">
        <f t="shared" si="18"/>
        <v>0</v>
      </c>
      <c r="AN21" s="63">
        <f t="shared" si="0"/>
        <v>0</v>
      </c>
      <c r="AO21" s="64">
        <f t="shared" si="1"/>
        <v>0</v>
      </c>
      <c r="AP21" s="66">
        <f>IF(AO$3="","",VLOOKUP(AO$3,Données!$A$3:$B$18,2,FALSE))</f>
        <v>17</v>
      </c>
      <c r="AQ21" s="65">
        <f t="shared" si="19"/>
        <v>0</v>
      </c>
      <c r="AR21" s="64">
        <f t="shared" si="2"/>
        <v>0</v>
      </c>
      <c r="AS21" s="66">
        <f>IF(AR$3="","",VLOOKUP(AR$3,Données!$A$3:$B$18,2,FALSE))</f>
        <v>12</v>
      </c>
      <c r="AT21" s="65">
        <f t="shared" si="20"/>
        <v>0</v>
      </c>
      <c r="AU21" s="64">
        <f t="shared" si="3"/>
        <v>0</v>
      </c>
      <c r="AV21" s="66">
        <f>IF(AU$3="","",VLOOKUP(AU$3,Données!$A$3:$B$18,2,FALSE))</f>
        <v>4</v>
      </c>
      <c r="AW21" s="65">
        <f t="shared" si="21"/>
        <v>0</v>
      </c>
      <c r="AX21" s="64">
        <f t="shared" si="4"/>
        <v>0</v>
      </c>
      <c r="AY21" s="66">
        <f>IF(AX$3="","",VLOOKUP(AX$3,Données!$A$3:$B$18,2,FALSE))</f>
        <v>8</v>
      </c>
      <c r="AZ21" s="65">
        <f t="shared" si="22"/>
        <v>0</v>
      </c>
      <c r="BA21" s="64">
        <f t="shared" si="5"/>
        <v>0</v>
      </c>
      <c r="BB21" s="66">
        <f>IF(BA$3="","",VLOOKUP(BA$3,Données!$A$3:$B$18,2,FALSE))</f>
        <v>8</v>
      </c>
      <c r="BC21" s="65">
        <f t="shared" si="23"/>
        <v>0</v>
      </c>
      <c r="BD21" s="64">
        <f t="shared" si="6"/>
        <v>0</v>
      </c>
      <c r="BE21" s="66">
        <f>IF(BD$3="","",VLOOKUP(BD$3,Données!$A$3:$B$18,2,FALSE))</f>
        <v>0</v>
      </c>
      <c r="BF21" s="65">
        <f t="shared" si="24"/>
        <v>0</v>
      </c>
      <c r="BG21" s="64">
        <f t="shared" si="7"/>
        <v>0</v>
      </c>
      <c r="BH21" s="66">
        <f>IF(BG$3="","",VLOOKUP(BG$3,Données!$A$3:$B$18,2,FALSE))</f>
        <v>0</v>
      </c>
      <c r="BI21" s="65">
        <f t="shared" si="25"/>
        <v>0</v>
      </c>
      <c r="BJ21" s="64">
        <f t="shared" si="8"/>
        <v>0</v>
      </c>
      <c r="BK21" s="66">
        <f>IF(BJ$3="","",VLOOKUP(BJ$3,Données!$A$3:$B$18,2,FALSE))</f>
        <v>0</v>
      </c>
      <c r="BL21" s="65">
        <f t="shared" si="26"/>
        <v>0</v>
      </c>
      <c r="BM21" s="64">
        <f t="shared" si="9"/>
        <v>0</v>
      </c>
      <c r="BN21" s="66">
        <f>IF(BM$3="","",VLOOKUP(BM$3,Données!$A$3:$B$18,2,FALSE))</f>
        <v>0</v>
      </c>
      <c r="BO21" s="65">
        <f t="shared" si="27"/>
        <v>0</v>
      </c>
      <c r="BP21" s="64">
        <f t="shared" si="10"/>
        <v>0</v>
      </c>
      <c r="BQ21" s="66">
        <f>IF(BP$3="","",VLOOKUP(BP$3,Données!$A$3:$B$18,2,FALSE))</f>
        <v>0</v>
      </c>
      <c r="BR21" s="65">
        <f t="shared" si="28"/>
        <v>0</v>
      </c>
      <c r="BS21" s="64">
        <f t="shared" si="11"/>
        <v>0</v>
      </c>
      <c r="BT21" s="66">
        <f>IF(BS$3="","",VLOOKUP(BS$3,Données!$A$3:$B$18,2,FALSE))</f>
        <v>1</v>
      </c>
      <c r="BU21" s="65">
        <f t="shared" si="29"/>
        <v>0</v>
      </c>
      <c r="BV21" s="64">
        <f t="shared" si="12"/>
        <v>0</v>
      </c>
      <c r="BW21" s="66">
        <f>IF(BV$3="","",VLOOKUP(BV$3,Données!$A$3:$B$18,2,FALSE))</f>
        <v>1.5</v>
      </c>
      <c r="BX21" s="65">
        <f t="shared" si="30"/>
        <v>0</v>
      </c>
      <c r="BY21" s="64">
        <f t="shared" si="13"/>
        <v>0</v>
      </c>
      <c r="BZ21" s="66">
        <f>IF(BY$3="","",VLOOKUP(BY$3,Données!$A$3:$B$18,2,FALSE))</f>
        <v>2</v>
      </c>
      <c r="CA21" s="65">
        <f t="shared" si="31"/>
        <v>0</v>
      </c>
      <c r="CB21" s="64">
        <f t="shared" si="14"/>
        <v>0</v>
      </c>
      <c r="CC21" s="66">
        <f>IF(CB$3="","",VLOOKUP(CB$3,Données!$A$3:$B$18,2,FALSE))</f>
        <v>2.5</v>
      </c>
      <c r="CD21" s="65">
        <f t="shared" si="32"/>
        <v>0</v>
      </c>
      <c r="CE21" s="64">
        <f t="shared" si="15"/>
        <v>0</v>
      </c>
      <c r="CF21" s="66">
        <f>IF(CE$3="","",VLOOKUP(CE$3,Données!$A$3:$B$18,2,FALSE))</f>
        <v>3</v>
      </c>
      <c r="CG21" s="65">
        <f t="shared" si="33"/>
        <v>0</v>
      </c>
      <c r="CH21" s="67">
        <f t="shared" si="16"/>
        <v>0</v>
      </c>
      <c r="CI21" s="45">
        <f>IF(CH$3="","",VLOOKUP(CH$3,Données!$A$3:$B$18,2,FALSE))</f>
        <v>3.5</v>
      </c>
      <c r="CJ21" s="39">
        <f t="shared" si="34"/>
        <v>0</v>
      </c>
    </row>
    <row r="22" spans="1:88" ht="42" customHeight="1" thickBot="1" x14ac:dyDescent="0.3">
      <c r="A22" s="142">
        <f>Données!D20</f>
        <v>0</v>
      </c>
      <c r="B22" s="137">
        <f>(Données!E20)</f>
        <v>0</v>
      </c>
      <c r="C22" s="82"/>
      <c r="D22" s="83"/>
      <c r="E22" s="81"/>
      <c r="F22" s="82"/>
      <c r="G22" s="83"/>
      <c r="H22" s="81"/>
      <c r="I22" s="82"/>
      <c r="J22" s="83"/>
      <c r="K22" s="81"/>
      <c r="L22" s="82"/>
      <c r="M22" s="83"/>
      <c r="N22" s="81"/>
      <c r="O22" s="82"/>
      <c r="P22" s="83"/>
      <c r="Q22" s="81"/>
      <c r="R22" s="82"/>
      <c r="S22" s="83"/>
      <c r="T22" s="81"/>
      <c r="U22" s="82"/>
      <c r="V22" s="83"/>
      <c r="W22" s="81"/>
      <c r="X22" s="82"/>
      <c r="Y22" s="83"/>
      <c r="Z22" s="81"/>
      <c r="AA22" s="82"/>
      <c r="AB22" s="83"/>
      <c r="AC22" s="81"/>
      <c r="AD22" s="82"/>
      <c r="AE22" s="83"/>
      <c r="AF22" s="81"/>
      <c r="AG22" s="82"/>
      <c r="AH22" s="83"/>
      <c r="AI22" s="104"/>
      <c r="AJ22" s="33"/>
      <c r="AK22" s="21">
        <f t="shared" si="17"/>
        <v>0</v>
      </c>
      <c r="AM22" s="68">
        <f t="shared" si="18"/>
        <v>0</v>
      </c>
      <c r="AN22" s="69">
        <f t="shared" si="0"/>
        <v>0</v>
      </c>
      <c r="AO22" s="70">
        <f t="shared" si="1"/>
        <v>0</v>
      </c>
      <c r="AP22" s="71">
        <f>IF(AO$3="","",VLOOKUP(AO$3,Données!$A$3:$B$18,2,FALSE))</f>
        <v>17</v>
      </c>
      <c r="AQ22" s="72">
        <f t="shared" si="19"/>
        <v>0</v>
      </c>
      <c r="AR22" s="70">
        <f t="shared" si="2"/>
        <v>0</v>
      </c>
      <c r="AS22" s="71">
        <f>IF(AR$3="","",VLOOKUP(AR$3,Données!$A$3:$B$18,2,FALSE))</f>
        <v>12</v>
      </c>
      <c r="AT22" s="72">
        <f t="shared" si="20"/>
        <v>0</v>
      </c>
      <c r="AU22" s="70">
        <f t="shared" si="3"/>
        <v>0</v>
      </c>
      <c r="AV22" s="71">
        <f>IF(AU$3="","",VLOOKUP(AU$3,Données!$A$3:$B$18,2,FALSE))</f>
        <v>4</v>
      </c>
      <c r="AW22" s="72">
        <f t="shared" si="21"/>
        <v>0</v>
      </c>
      <c r="AX22" s="70">
        <f t="shared" si="4"/>
        <v>0</v>
      </c>
      <c r="AY22" s="71">
        <f>IF(AX$3="","",VLOOKUP(AX$3,Données!$A$3:$B$18,2,FALSE))</f>
        <v>8</v>
      </c>
      <c r="AZ22" s="72">
        <f t="shared" si="22"/>
        <v>0</v>
      </c>
      <c r="BA22" s="70">
        <f t="shared" si="5"/>
        <v>0</v>
      </c>
      <c r="BB22" s="71">
        <f>IF(BA$3="","",VLOOKUP(BA$3,Données!$A$3:$B$18,2,FALSE))</f>
        <v>8</v>
      </c>
      <c r="BC22" s="72">
        <f t="shared" si="23"/>
        <v>0</v>
      </c>
      <c r="BD22" s="70">
        <f t="shared" si="6"/>
        <v>0</v>
      </c>
      <c r="BE22" s="71">
        <f>IF(BD$3="","",VLOOKUP(BD$3,Données!$A$3:$B$18,2,FALSE))</f>
        <v>0</v>
      </c>
      <c r="BF22" s="72">
        <f t="shared" si="24"/>
        <v>0</v>
      </c>
      <c r="BG22" s="70">
        <f t="shared" si="7"/>
        <v>0</v>
      </c>
      <c r="BH22" s="71">
        <f>IF(BG$3="","",VLOOKUP(BG$3,Données!$A$3:$B$18,2,FALSE))</f>
        <v>0</v>
      </c>
      <c r="BI22" s="72">
        <f t="shared" si="25"/>
        <v>0</v>
      </c>
      <c r="BJ22" s="70">
        <f t="shared" si="8"/>
        <v>0</v>
      </c>
      <c r="BK22" s="71">
        <f>IF(BJ$3="","",VLOOKUP(BJ$3,Données!$A$3:$B$18,2,FALSE))</f>
        <v>0</v>
      </c>
      <c r="BL22" s="72">
        <f t="shared" si="26"/>
        <v>0</v>
      </c>
      <c r="BM22" s="70">
        <f t="shared" si="9"/>
        <v>0</v>
      </c>
      <c r="BN22" s="71">
        <f>IF(BM$3="","",VLOOKUP(BM$3,Données!$A$3:$B$18,2,FALSE))</f>
        <v>0</v>
      </c>
      <c r="BO22" s="72">
        <f t="shared" si="27"/>
        <v>0</v>
      </c>
      <c r="BP22" s="70">
        <f t="shared" si="10"/>
        <v>0</v>
      </c>
      <c r="BQ22" s="71">
        <f>IF(BP$3="","",VLOOKUP(BP$3,Données!$A$3:$B$18,2,FALSE))</f>
        <v>0</v>
      </c>
      <c r="BR22" s="72">
        <f t="shared" si="28"/>
        <v>0</v>
      </c>
      <c r="BS22" s="70">
        <f t="shared" si="11"/>
        <v>0</v>
      </c>
      <c r="BT22" s="71">
        <f>IF(BS$3="","",VLOOKUP(BS$3,Données!$A$3:$B$18,2,FALSE))</f>
        <v>1</v>
      </c>
      <c r="BU22" s="72">
        <f t="shared" si="29"/>
        <v>0</v>
      </c>
      <c r="BV22" s="70">
        <f t="shared" si="12"/>
        <v>0</v>
      </c>
      <c r="BW22" s="71">
        <f>IF(BV$3="","",VLOOKUP(BV$3,Données!$A$3:$B$18,2,FALSE))</f>
        <v>1.5</v>
      </c>
      <c r="BX22" s="72">
        <f t="shared" si="30"/>
        <v>0</v>
      </c>
      <c r="BY22" s="70">
        <f t="shared" si="13"/>
        <v>0</v>
      </c>
      <c r="BZ22" s="71">
        <f>IF(BY$3="","",VLOOKUP(BY$3,Données!$A$3:$B$18,2,FALSE))</f>
        <v>2</v>
      </c>
      <c r="CA22" s="72">
        <f t="shared" si="31"/>
        <v>0</v>
      </c>
      <c r="CB22" s="70">
        <f t="shared" si="14"/>
        <v>0</v>
      </c>
      <c r="CC22" s="71">
        <f>IF(CB$3="","",VLOOKUP(CB$3,Données!$A$3:$B$18,2,FALSE))</f>
        <v>2.5</v>
      </c>
      <c r="CD22" s="72">
        <f t="shared" si="32"/>
        <v>0</v>
      </c>
      <c r="CE22" s="70">
        <f t="shared" si="15"/>
        <v>0</v>
      </c>
      <c r="CF22" s="71">
        <f>IF(CE$3="","",VLOOKUP(CE$3,Données!$A$3:$B$18,2,FALSE))</f>
        <v>3</v>
      </c>
      <c r="CG22" s="72">
        <f t="shared" si="33"/>
        <v>0</v>
      </c>
      <c r="CH22" s="73">
        <f t="shared" si="16"/>
        <v>0</v>
      </c>
      <c r="CI22" s="46">
        <f>IF(CH$3="","",VLOOKUP(CH$3,Données!$A$3:$B$18,2,FALSE))</f>
        <v>3.5</v>
      </c>
      <c r="CJ22" s="40">
        <f t="shared" si="34"/>
        <v>0</v>
      </c>
    </row>
    <row r="23" spans="1:88" ht="18.600000000000001" customHeight="1" thickBot="1" x14ac:dyDescent="0.3">
      <c r="A23" s="150" t="s">
        <v>46</v>
      </c>
      <c r="B23" s="151"/>
      <c r="C23" s="116"/>
      <c r="D23" s="117">
        <f>(COUNTIF(D5:D22,"Garde 24h"))+COUNTIF(D5:D22,"Garde 12h")</f>
        <v>0</v>
      </c>
      <c r="E23" s="117"/>
      <c r="F23" s="119"/>
      <c r="G23" s="117">
        <f>(COUNTIF(G5:G22,"Garde 24h"))+COUNTIF(G5:G22,"Garde 12h")</f>
        <v>0</v>
      </c>
      <c r="H23" s="118"/>
      <c r="I23" s="119"/>
      <c r="J23" s="117">
        <f t="shared" ref="J23" si="35">(COUNTIF(J5:J22,"Garde 24h"))+COUNTIF(J5:J22,"Garde 12h")</f>
        <v>0</v>
      </c>
      <c r="K23" s="118"/>
      <c r="L23" s="117"/>
      <c r="M23" s="117">
        <f t="shared" ref="M23" si="36">(COUNTIF(M5:M22,"Garde 24h"))+COUNTIF(M5:M22,"Garde 12h")</f>
        <v>0</v>
      </c>
      <c r="N23" s="117"/>
      <c r="O23" s="119"/>
      <c r="P23" s="117">
        <f t="shared" ref="P23" si="37">(COUNTIF(P5:P22,"Garde 24h"))+COUNTIF(P5:P22,"Garde 12h")</f>
        <v>0</v>
      </c>
      <c r="Q23" s="118"/>
      <c r="R23" s="117"/>
      <c r="S23" s="117">
        <f t="shared" ref="S23" si="38">(COUNTIF(S5:S22,"Garde 24h"))+COUNTIF(S5:S22,"Garde 12h")</f>
        <v>0</v>
      </c>
      <c r="T23" s="117"/>
      <c r="U23" s="119"/>
      <c r="V23" s="117">
        <f t="shared" ref="V23" si="39">(COUNTIF(V5:V22,"Garde 24h"))+COUNTIF(V5:V22,"Garde 12h")</f>
        <v>0</v>
      </c>
      <c r="W23" s="118"/>
      <c r="X23" s="117"/>
      <c r="Y23" s="117">
        <f t="shared" ref="Y23" si="40">(COUNTIF(Y5:Y22,"Garde 24h"))+COUNTIF(Y5:Y22,"Garde 12h")</f>
        <v>0</v>
      </c>
      <c r="Z23" s="117"/>
      <c r="AA23" s="119"/>
      <c r="AB23" s="117">
        <f t="shared" ref="AB23" si="41">(COUNTIF(AB5:AB22,"Garde 24h"))+COUNTIF(AB5:AB22,"Garde 12h")</f>
        <v>0</v>
      </c>
      <c r="AC23" s="118"/>
      <c r="AD23" s="117"/>
      <c r="AE23" s="117">
        <f t="shared" ref="AE23" si="42">(COUNTIF(AE5:AE22,"Garde 24h"))+COUNTIF(AE5:AE22,"Garde 12h")</f>
        <v>0</v>
      </c>
      <c r="AF23" s="118"/>
      <c r="AG23" s="119"/>
      <c r="AH23" s="117">
        <f t="shared" ref="AH23" si="43">(COUNTIF(AH5:AH22,"Garde 24h"))+COUNTIF(AH5:AH22,"Garde 12h")</f>
        <v>0</v>
      </c>
      <c r="AI23" s="118"/>
    </row>
    <row r="24" spans="1:88" ht="18.600000000000001" customHeight="1" thickBot="1" x14ac:dyDescent="0.3">
      <c r="A24" s="152" t="s">
        <v>47</v>
      </c>
      <c r="B24" s="153"/>
      <c r="C24" s="120"/>
      <c r="D24" s="121">
        <f>(COUNTIF(D5:D22,"Garde 24h"))</f>
        <v>0</v>
      </c>
      <c r="E24" s="121"/>
      <c r="F24" s="122"/>
      <c r="G24" s="121">
        <f>(COUNTIF(G5:G22,"Garde 24h"))</f>
        <v>0</v>
      </c>
      <c r="H24" s="123"/>
      <c r="I24" s="122"/>
      <c r="J24" s="121">
        <f t="shared" ref="J24" si="44">(COUNTIF(J5:J22,"Garde 24h"))</f>
        <v>0</v>
      </c>
      <c r="K24" s="123"/>
      <c r="L24" s="121"/>
      <c r="M24" s="121">
        <f t="shared" ref="M24" si="45">(COUNTIF(M5:M22,"Garde 24h"))</f>
        <v>0</v>
      </c>
      <c r="N24" s="121"/>
      <c r="O24" s="122"/>
      <c r="P24" s="121">
        <f t="shared" ref="P24" si="46">(COUNTIF(P5:P22,"Garde 24h"))</f>
        <v>0</v>
      </c>
      <c r="Q24" s="123"/>
      <c r="R24" s="121"/>
      <c r="S24" s="121">
        <f t="shared" ref="S24" si="47">(COUNTIF(S5:S22,"Garde 24h"))</f>
        <v>0</v>
      </c>
      <c r="T24" s="121"/>
      <c r="U24" s="122"/>
      <c r="V24" s="121">
        <f t="shared" ref="V24" si="48">(COUNTIF(V5:V22,"Garde 24h"))</f>
        <v>0</v>
      </c>
      <c r="W24" s="123"/>
      <c r="X24" s="121"/>
      <c r="Y24" s="121">
        <f t="shared" ref="Y24" si="49">(COUNTIF(Y5:Y22,"Garde 24h"))</f>
        <v>0</v>
      </c>
      <c r="Z24" s="121"/>
      <c r="AA24" s="122"/>
      <c r="AB24" s="121">
        <f t="shared" ref="AB24" si="50">(COUNTIF(AB5:AB22,"Garde 24h"))</f>
        <v>0</v>
      </c>
      <c r="AC24" s="123"/>
      <c r="AD24" s="121"/>
      <c r="AE24" s="121">
        <f t="shared" ref="AE24" si="51">(COUNTIF(AE5:AE22,"Garde 24h"))</f>
        <v>0</v>
      </c>
      <c r="AF24" s="123"/>
      <c r="AG24" s="122"/>
      <c r="AH24" s="121">
        <f t="shared" ref="AH24" si="52">(COUNTIF(AH5:AH22,"Garde 24h"))</f>
        <v>0</v>
      </c>
      <c r="AI24" s="123"/>
    </row>
  </sheetData>
  <sheetProtection autoFilter="0"/>
  <sortState ref="A5:AI22">
    <sortCondition ref="A5:A22" customList="LT,ADC,ADJ,SCH,SGT,CCH,CPL,SAP"/>
    <sortCondition ref="B5:B22"/>
  </sortState>
  <mergeCells count="4">
    <mergeCell ref="A23:B23"/>
    <mergeCell ref="A24:B24"/>
    <mergeCell ref="AM1:CH1"/>
    <mergeCell ref="A1:AK1"/>
  </mergeCells>
  <conditionalFormatting sqref="E5:F22 H5:I22 K5:L22 N5:O22 Q5:R22 T5:U22 W5:X22 Z5:AA22 AC5:AD22 AF5:AG22 AI5:AI22 C5:C22">
    <cfRule type="cellIs" dxfId="37" priority="11" operator="equal">
      <formula>""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3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1" operator="equal" id="{9FDE4ABF-3DF0-4F85-BC68-7C7FC31580A2}">
            <xm:f>Données!$A$3</xm:f>
            <x14:dxf/>
          </x14:cfRule>
          <xm:sqref>AO3 AR3 AU3 AX3 BA3 BD3 BG3 BJ3 BM3 BP3 BS3 BV3 BY3 CB3 CE3 CH3 C5:AI22</xm:sqref>
        </x14:conditionalFormatting>
        <x14:conditionalFormatting xmlns:xm="http://schemas.microsoft.com/office/excel/2006/main">
          <x14:cfRule type="cellIs" priority="12" operator="equal" id="{63EECB07-FE57-4886-9040-7A239CDCEB88}">
            <xm:f>Données!$A$12</xm:f>
            <x14:dxf>
              <fill>
                <patternFill>
                  <bgColor rgb="FFFF0000"/>
                </patternFill>
              </fill>
            </x14:dxf>
          </x14:cfRule>
          <x14:cfRule type="cellIs" priority="13" operator="equal" id="{3C2D947D-8C6B-4422-82AF-0245AF093367}">
            <xm:f>Données!$A$11</xm:f>
            <x14:dxf>
              <fill>
                <patternFill>
                  <bgColor rgb="FFFF0000"/>
                </patternFill>
              </fill>
            </x14:dxf>
          </x14:cfRule>
          <x14:cfRule type="cellIs" priority="14" operator="equal" id="{AA7136F5-C188-48C5-9111-A16EA81A3B97}">
            <xm:f>Données!$A$10</xm:f>
            <x14:dxf>
              <fill>
                <patternFill>
                  <bgColor rgb="FF00B0F0"/>
                </patternFill>
              </fill>
            </x14:dxf>
          </x14:cfRule>
          <x14:cfRule type="cellIs" priority="15" operator="equal" id="{2C18E814-477C-4692-8BC5-705A7473FDE9}">
            <xm:f>Données!$A$9</xm:f>
            <x14:dxf>
              <fill>
                <patternFill>
                  <bgColor rgb="FFFFFF00"/>
                </patternFill>
              </fill>
            </x14:dxf>
          </x14:cfRule>
          <x14:cfRule type="cellIs" priority="16" operator="equal" id="{F87FDD0C-83F3-4A76-9DE8-F581D466BA1C}">
            <xm:f>Données!$A$8</xm:f>
            <x14:dxf>
              <fill>
                <patternFill>
                  <bgColor rgb="FF00FF00"/>
                </patternFill>
              </fill>
            </x14:dxf>
          </x14:cfRule>
          <x14:cfRule type="cellIs" priority="17" operator="equal" id="{8E118625-8AFE-41B6-8B63-29D467F6102D}">
            <xm:f>Données!$A$7</xm:f>
            <x14:dxf>
              <fill>
                <patternFill>
                  <bgColor rgb="FFFFC000"/>
                </patternFill>
              </fill>
            </x14:dxf>
          </x14:cfRule>
          <x14:cfRule type="cellIs" priority="18" operator="equal" id="{3404B769-AA01-49BC-B9A2-6C5269D33976}">
            <xm:f>Données!$A$6</xm:f>
            <x14:dxf>
              <fill>
                <patternFill>
                  <bgColor rgb="FFFFC000"/>
                </patternFill>
              </fill>
            </x14:dxf>
          </x14:cfRule>
          <x14:cfRule type="cellIs" priority="19" operator="equal" id="{6D091CDF-DEAE-4CA6-961A-C3F6A2B176E0}">
            <xm:f>Données!$A$5</xm:f>
            <x14:dxf>
              <fill>
                <patternFill>
                  <bgColor rgb="FFFFC000"/>
                </patternFill>
              </fill>
            </x14:dxf>
          </x14:cfRule>
          <x14:cfRule type="cellIs" priority="20" operator="equal" id="{00769C46-47DD-43EB-9375-5B1ADEF48DB1}">
            <xm:f>Données!$A$4</xm:f>
            <x14:dxf>
              <fill>
                <patternFill>
                  <bgColor rgb="FFFF3399"/>
                </patternFill>
              </fill>
            </x14:dxf>
          </x14:cfRule>
          <xm:sqref>AO3 AR3 AU3 AX3 BA3 BD3 BG3 BJ3 BM3 BP3 BS3 BV3 BY3 CB3 BG9 C5:AI22</xm:sqref>
        </x14:conditionalFormatting>
        <x14:conditionalFormatting xmlns:xm="http://schemas.microsoft.com/office/excel/2006/main">
          <x14:cfRule type="cellIs" priority="10" operator="equal" id="{D625F4DB-3371-4A2E-994B-5C27E7A6F5AE}">
            <xm:f>Données!$A$3</xm:f>
            <x14:dxf/>
          </x14:cfRule>
          <xm:sqref>AO4 AR4 AU4 AX4 BA4 BD4 BG4 BJ4 BM4 BP4 BS4 BV4 BY4 CB4 CE4 CH4</xm:sqref>
        </x14:conditionalFormatting>
        <x14:conditionalFormatting xmlns:xm="http://schemas.microsoft.com/office/excel/2006/main">
          <x14:cfRule type="cellIs" priority="1" operator="equal" id="{D53266B1-72C0-40A0-9641-BA1A1002959D}">
            <xm:f>Données!$A$12</xm:f>
            <x14:dxf>
              <fill>
                <patternFill>
                  <bgColor rgb="FFFF0000"/>
                </patternFill>
              </fill>
            </x14:dxf>
          </x14:cfRule>
          <x14:cfRule type="cellIs" priority="2" operator="equal" id="{50DED27D-8BCA-426F-ADDB-1AEDDEB37971}">
            <xm:f>Données!$A$11</xm:f>
            <x14:dxf>
              <fill>
                <patternFill>
                  <bgColor rgb="FFFF0000"/>
                </patternFill>
              </fill>
            </x14:dxf>
          </x14:cfRule>
          <x14:cfRule type="cellIs" priority="3" operator="equal" id="{E25DE931-9B07-4F1A-AFBE-A7018D41842E}">
            <xm:f>Données!$A$10</xm:f>
            <x14:dxf>
              <fill>
                <patternFill>
                  <bgColor rgb="FF00B0F0"/>
                </patternFill>
              </fill>
            </x14:dxf>
          </x14:cfRule>
          <x14:cfRule type="cellIs" priority="4" operator="equal" id="{3B0B5A78-6616-43A2-9C2F-678F5E0CD676}">
            <xm:f>Données!$A$9</xm:f>
            <x14:dxf>
              <fill>
                <patternFill>
                  <bgColor rgb="FFFFFF00"/>
                </patternFill>
              </fill>
            </x14:dxf>
          </x14:cfRule>
          <x14:cfRule type="cellIs" priority="5" operator="equal" id="{F630900D-C9EE-494A-9EA9-43DAF4A71511}">
            <xm:f>Données!$A$8</xm:f>
            <x14:dxf>
              <fill>
                <patternFill>
                  <bgColor rgb="FF00FF00"/>
                </patternFill>
              </fill>
            </x14:dxf>
          </x14:cfRule>
          <x14:cfRule type="cellIs" priority="6" operator="equal" id="{B5FF8A4F-6697-4173-BF06-4564DD9C7D3F}">
            <xm:f>Données!$A$7</xm:f>
            <x14:dxf>
              <fill>
                <patternFill>
                  <bgColor rgb="FFFFC000"/>
                </patternFill>
              </fill>
            </x14:dxf>
          </x14:cfRule>
          <x14:cfRule type="cellIs" priority="7" operator="equal" id="{02915302-70DB-4001-B234-1B12B3AE2EC0}">
            <xm:f>Données!$A$6</xm:f>
            <x14:dxf>
              <fill>
                <patternFill>
                  <bgColor rgb="FFFFC000"/>
                </patternFill>
              </fill>
            </x14:dxf>
          </x14:cfRule>
          <x14:cfRule type="cellIs" priority="8" operator="equal" id="{9479C75D-3328-4DE1-BEF1-4947F542E154}">
            <xm:f>Données!$A$5</xm:f>
            <x14:dxf>
              <fill>
                <patternFill>
                  <bgColor rgb="FFFFC000"/>
                </patternFill>
              </fill>
            </x14:dxf>
          </x14:cfRule>
          <x14:cfRule type="cellIs" priority="9" operator="equal" id="{958D7151-54A2-4A96-9451-B599948A2447}">
            <xm:f>Données!$A$4</xm:f>
            <x14:dxf>
              <fill>
                <patternFill>
                  <bgColor rgb="FFFF3399"/>
                </patternFill>
              </fill>
            </x14:dxf>
          </x14:cfRule>
          <xm:sqref>AO4 AR4 AU4 AX4 BA4 BD4 BG4 BJ4 BM4 BP4 BS4 BV4 BY4 CB4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Données!$A$2:$A$18</xm:f>
          </x14:formula1>
          <xm:sqref>C5:AI22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  <pageSetUpPr fitToPage="1"/>
  </sheetPr>
  <dimension ref="A1:CJ24"/>
  <sheetViews>
    <sheetView showZeros="0" zoomScale="89" zoomScaleNormal="89" zoomScaleSheetLayoutView="84" workbookViewId="0">
      <selection activeCell="D5" sqref="D5"/>
    </sheetView>
  </sheetViews>
  <sheetFormatPr baseColWidth="10" defaultColWidth="10.85546875" defaultRowHeight="15" x14ac:dyDescent="0.25"/>
  <cols>
    <col min="1" max="1" width="7.5703125" style="138" customWidth="1"/>
    <col min="2" max="2" width="23.28515625" style="24" bestFit="1" customWidth="1"/>
    <col min="3" max="3" width="2.7109375" style="34" customWidth="1"/>
    <col min="4" max="4" width="10.85546875" style="25"/>
    <col min="5" max="6" width="2.7109375" style="25" customWidth="1"/>
    <col min="7" max="7" width="10.85546875" style="25"/>
    <col min="8" max="9" width="2.7109375" style="25" customWidth="1"/>
    <col min="10" max="10" width="10.85546875" style="25"/>
    <col min="11" max="12" width="2.7109375" style="25" customWidth="1"/>
    <col min="13" max="13" width="10.85546875" style="25"/>
    <col min="14" max="15" width="2.7109375" style="25" customWidth="1"/>
    <col min="16" max="16" width="10.85546875" style="25"/>
    <col min="17" max="18" width="2.7109375" style="25" customWidth="1"/>
    <col min="19" max="19" width="10.85546875" style="25"/>
    <col min="20" max="21" width="2.7109375" style="25" customWidth="1"/>
    <col min="22" max="22" width="10.85546875" style="25"/>
    <col min="23" max="24" width="2.7109375" style="25" customWidth="1"/>
    <col min="25" max="25" width="10.85546875" style="25"/>
    <col min="26" max="27" width="2.7109375" style="25" customWidth="1"/>
    <col min="28" max="28" width="10.85546875" style="25"/>
    <col min="29" max="30" width="2.7109375" style="25" customWidth="1"/>
    <col min="31" max="31" width="10.85546875" style="25"/>
    <col min="32" max="33" width="2.7109375" style="25" customWidth="1"/>
    <col min="34" max="34" width="10.85546875" style="25"/>
    <col min="35" max="35" width="2.7109375" style="25" customWidth="1"/>
    <col min="36" max="36" width="3.140625" style="25" customWidth="1"/>
    <col min="37" max="37" width="13.85546875" style="35" bestFit="1" customWidth="1"/>
    <col min="38" max="38" width="13.85546875" style="22" customWidth="1"/>
    <col min="39" max="39" width="13.85546875" style="74" bestFit="1" customWidth="1"/>
    <col min="40" max="40" width="23" style="48" customWidth="1"/>
    <col min="41" max="41" width="10.85546875" style="49"/>
    <col min="42" max="43" width="3.42578125" style="50" hidden="1" customWidth="1"/>
    <col min="44" max="44" width="10.85546875" style="49"/>
    <col min="45" max="46" width="3.42578125" style="50" hidden="1" customWidth="1"/>
    <col min="47" max="47" width="10.85546875" style="49"/>
    <col min="48" max="49" width="3.42578125" style="50" hidden="1" customWidth="1"/>
    <col min="50" max="50" width="10.85546875" style="49"/>
    <col min="51" max="52" width="3.42578125" style="50" hidden="1" customWidth="1"/>
    <col min="53" max="53" width="10.85546875" style="49"/>
    <col min="54" max="55" width="3.42578125" style="50" hidden="1" customWidth="1"/>
    <col min="56" max="56" width="10.85546875" style="49"/>
    <col min="57" max="58" width="3.42578125" style="50" hidden="1" customWidth="1"/>
    <col min="59" max="59" width="10.85546875" style="49"/>
    <col min="60" max="61" width="3.42578125" style="50" hidden="1" customWidth="1"/>
    <col min="62" max="62" width="10.85546875" style="49"/>
    <col min="63" max="64" width="3.42578125" style="50" hidden="1" customWidth="1"/>
    <col min="65" max="65" width="10.85546875" style="49"/>
    <col min="66" max="67" width="3.42578125" style="50" hidden="1" customWidth="1"/>
    <col min="68" max="68" width="10.85546875" style="49"/>
    <col min="69" max="70" width="3.42578125" style="50" hidden="1" customWidth="1"/>
    <col min="71" max="71" width="10.85546875" style="49"/>
    <col min="72" max="73" width="3.42578125" style="50" hidden="1" customWidth="1"/>
    <col min="74" max="74" width="10.85546875" style="49"/>
    <col min="75" max="76" width="3.42578125" style="50" hidden="1" customWidth="1"/>
    <col min="77" max="77" width="10.85546875" style="49"/>
    <col min="78" max="79" width="3.42578125" style="50" hidden="1" customWidth="1"/>
    <col min="80" max="80" width="10.85546875" style="49"/>
    <col min="81" max="82" width="3.42578125" style="50" hidden="1" customWidth="1"/>
    <col min="83" max="83" width="10.85546875" style="49"/>
    <col min="84" max="85" width="3.5703125" style="50" hidden="1" customWidth="1"/>
    <col min="86" max="86" width="10.85546875" style="49"/>
    <col min="87" max="88" width="3.42578125" style="34" hidden="1" customWidth="1"/>
    <col min="89" max="16384" width="10.85546875" style="25"/>
  </cols>
  <sheetData>
    <row r="1" spans="1:88" ht="36.950000000000003" customHeight="1" thickBot="1" x14ac:dyDescent="0.3">
      <c r="A1" s="154" t="str">
        <f>CONCATENATE(Données!M8," ",Données!I3)</f>
        <v>Mai 2018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6"/>
      <c r="AL1" s="133"/>
      <c r="AM1" s="157" t="str">
        <f>A1</f>
        <v>Mai 2018</v>
      </c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  <c r="AY1" s="158"/>
      <c r="AZ1" s="158"/>
      <c r="BA1" s="158"/>
      <c r="BB1" s="158"/>
      <c r="BC1" s="158"/>
      <c r="BD1" s="158"/>
      <c r="BE1" s="158"/>
      <c r="BF1" s="158"/>
      <c r="BG1" s="158"/>
      <c r="BH1" s="158"/>
      <c r="BI1" s="158"/>
      <c r="BJ1" s="158"/>
      <c r="BK1" s="158"/>
      <c r="BL1" s="158"/>
      <c r="BM1" s="158"/>
      <c r="BN1" s="158"/>
      <c r="BO1" s="158"/>
      <c r="BP1" s="158"/>
      <c r="BQ1" s="158"/>
      <c r="BR1" s="158"/>
      <c r="BS1" s="158"/>
      <c r="BT1" s="158"/>
      <c r="BU1" s="158"/>
      <c r="BV1" s="158"/>
      <c r="BW1" s="158"/>
      <c r="BX1" s="158"/>
      <c r="BY1" s="158"/>
      <c r="BZ1" s="158"/>
      <c r="CA1" s="158"/>
      <c r="CB1" s="158"/>
      <c r="CC1" s="158"/>
      <c r="CD1" s="158"/>
      <c r="CE1" s="158"/>
      <c r="CF1" s="158"/>
      <c r="CG1" s="158"/>
      <c r="CH1" s="159"/>
      <c r="CI1" s="36"/>
      <c r="CJ1" s="37"/>
    </row>
    <row r="2" spans="1:88" ht="14.1" customHeight="1" thickBot="1" x14ac:dyDescent="0.3">
      <c r="B2" s="26"/>
      <c r="C2" s="27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8"/>
      <c r="AK2" s="29"/>
      <c r="AM2" s="47"/>
    </row>
    <row r="3" spans="1:88" s="90" customFormat="1" ht="42" customHeight="1" thickBot="1" x14ac:dyDescent="0.3">
      <c r="A3" s="144" t="s">
        <v>79</v>
      </c>
      <c r="B3" s="143" t="s">
        <v>80</v>
      </c>
      <c r="C3" s="84"/>
      <c r="D3" s="41" t="str">
        <f>IF(MONTH(Données!N8)=5,CONCATENATE(Données!N7," ",DAY(Données!N8)),"")</f>
        <v>MAR 1</v>
      </c>
      <c r="E3" s="85"/>
      <c r="F3" s="85"/>
      <c r="G3" s="41" t="str">
        <f>IF(MONTH(Données!Q8)=5,CONCATENATE(Données!Q7," ",DAY(Données!Q8)),"")</f>
        <v>VEN 4</v>
      </c>
      <c r="H3" s="85"/>
      <c r="I3" s="85"/>
      <c r="J3" s="41" t="str">
        <f>IF(MONTH(Données!T8)=5,CONCATENATE(Données!T7," ",DAY(Données!T8)),"")</f>
        <v>LUN 7</v>
      </c>
      <c r="K3" s="85"/>
      <c r="L3" s="85"/>
      <c r="M3" s="41" t="str">
        <f>IF(MONTH(Données!W8)=5,CONCATENATE(Données!W7," ",DAY(Données!W8)),"")</f>
        <v>JEU 10</v>
      </c>
      <c r="N3" s="85"/>
      <c r="O3" s="85"/>
      <c r="P3" s="41" t="str">
        <f>IF(MONTH(Données!Z8)=5,CONCATENATE(Données!Z7," ",DAY(Données!Z8)),"")</f>
        <v>DIM 13</v>
      </c>
      <c r="Q3" s="85"/>
      <c r="R3" s="85"/>
      <c r="S3" s="41" t="str">
        <f>IF(MONTH(Données!AC8)=5,CONCATENATE(Données!AC7," ",DAY(Données!AC8)),"")</f>
        <v>MER 16</v>
      </c>
      <c r="T3" s="85"/>
      <c r="U3" s="85"/>
      <c r="V3" s="41" t="str">
        <f>IF(MONTH(Données!AF8)=5,CONCATENATE(Données!AF7," ",DAY(Données!AF8)),"")</f>
        <v>SAM 19</v>
      </c>
      <c r="W3" s="85"/>
      <c r="X3" s="85"/>
      <c r="Y3" s="41" t="str">
        <f>IF(MONTH(Données!AI8)=5,CONCATENATE(Données!AI7," ",DAY(Données!AI8)),"")</f>
        <v>MAR 22</v>
      </c>
      <c r="Z3" s="85"/>
      <c r="AA3" s="85"/>
      <c r="AB3" s="41" t="str">
        <f>IF(MONTH(Données!AL8)=5,CONCATENATE(Données!AL7," ",DAY(Données!AL8)),"")</f>
        <v>VEN 25</v>
      </c>
      <c r="AC3" s="85"/>
      <c r="AD3" s="85"/>
      <c r="AE3" s="41" t="str">
        <f>IF(MONTH(Données!AO8)=5,CONCATENATE(Données!AO7," ",DAY(Données!AO8)),"")</f>
        <v>LUN 28</v>
      </c>
      <c r="AF3" s="85"/>
      <c r="AG3" s="85"/>
      <c r="AH3" s="41" t="str">
        <f>IF(MONTH(Données!AR8)=5,CONCATENATE(Données!AR7," ",DAY(Données!AR8)),"")</f>
        <v>JEU 31</v>
      </c>
      <c r="AI3" s="41"/>
      <c r="AJ3" s="86"/>
      <c r="AK3" s="87" t="s">
        <v>13</v>
      </c>
      <c r="AL3" s="88"/>
      <c r="AM3" s="89" t="s">
        <v>13</v>
      </c>
      <c r="AN3" s="51" t="s">
        <v>11</v>
      </c>
      <c r="AO3" s="52" t="str">
        <f>IF(Données!$A3="","",Données!A3)</f>
        <v>Garde 24h</v>
      </c>
      <c r="AP3" s="53" t="s">
        <v>14</v>
      </c>
      <c r="AQ3" s="54" t="s">
        <v>15</v>
      </c>
      <c r="AR3" s="52" t="str">
        <f>IF(Données!$A4="","",Données!A4)</f>
        <v>Garde 12h</v>
      </c>
      <c r="AS3" s="53" t="s">
        <v>14</v>
      </c>
      <c r="AT3" s="54" t="s">
        <v>15</v>
      </c>
      <c r="AU3" s="52" t="str">
        <f>IF(Données!$A5="","",Données!A5)</f>
        <v>FMA 4h</v>
      </c>
      <c r="AV3" s="53" t="s">
        <v>14</v>
      </c>
      <c r="AW3" s="54" t="s">
        <v>15</v>
      </c>
      <c r="AX3" s="52" t="str">
        <f>IF(Données!$A6="","",Données!A6)</f>
        <v>FMA 8h</v>
      </c>
      <c r="AY3" s="53" t="s">
        <v>14</v>
      </c>
      <c r="AZ3" s="54" t="s">
        <v>15</v>
      </c>
      <c r="BA3" s="52" t="str">
        <f>IF(Données!$A7="","",Données!A7)</f>
        <v>Stage</v>
      </c>
      <c r="BB3" s="53" t="s">
        <v>14</v>
      </c>
      <c r="BC3" s="54" t="s">
        <v>15</v>
      </c>
      <c r="BD3" s="52" t="str">
        <f>IF(Données!$A8="","",Données!A8)</f>
        <v>Repos</v>
      </c>
      <c r="BE3" s="53" t="s">
        <v>14</v>
      </c>
      <c r="BF3" s="54" t="s">
        <v>15</v>
      </c>
      <c r="BG3" s="52" t="str">
        <f>IF(Données!$A9="","",Données!A9)</f>
        <v>Congé</v>
      </c>
      <c r="BH3" s="53" t="s">
        <v>14</v>
      </c>
      <c r="BI3" s="54" t="s">
        <v>15</v>
      </c>
      <c r="BJ3" s="52" t="str">
        <f>IF(Données!$A10="","",Données!A10)</f>
        <v>Congé ex.</v>
      </c>
      <c r="BK3" s="53" t="s">
        <v>14</v>
      </c>
      <c r="BL3" s="54" t="s">
        <v>15</v>
      </c>
      <c r="BM3" s="52" t="str">
        <f>IF(Données!$A11="","",Données!A11)</f>
        <v>AT</v>
      </c>
      <c r="BN3" s="53" t="s">
        <v>14</v>
      </c>
      <c r="BO3" s="54" t="s">
        <v>15</v>
      </c>
      <c r="BP3" s="52" t="str">
        <f>IF(Données!$A12="","",Données!A12)</f>
        <v>Maladie</v>
      </c>
      <c r="BQ3" s="53" t="s">
        <v>14</v>
      </c>
      <c r="BR3" s="54" t="s">
        <v>15</v>
      </c>
      <c r="BS3" s="52" t="str">
        <f>IF(Données!$A13="","",Données!A13)</f>
        <v>Heure sup 1h</v>
      </c>
      <c r="BT3" s="53" t="s">
        <v>14</v>
      </c>
      <c r="BU3" s="54" t="s">
        <v>15</v>
      </c>
      <c r="BV3" s="52" t="str">
        <f>IF(Données!$A14="","",Données!A14)</f>
        <v>Heure sup 1h30</v>
      </c>
      <c r="BW3" s="53" t="s">
        <v>14</v>
      </c>
      <c r="BX3" s="54" t="s">
        <v>15</v>
      </c>
      <c r="BY3" s="52" t="str">
        <f>IF(Données!$A15="","",Données!A15)</f>
        <v>Heure sup 2h</v>
      </c>
      <c r="BZ3" s="53" t="s">
        <v>14</v>
      </c>
      <c r="CA3" s="54" t="s">
        <v>15</v>
      </c>
      <c r="CB3" s="52" t="str">
        <f>IF(Données!$A16="","",Données!A16)</f>
        <v>Heure sup 2h30</v>
      </c>
      <c r="CC3" s="53" t="s">
        <v>14</v>
      </c>
      <c r="CD3" s="54" t="s">
        <v>15</v>
      </c>
      <c r="CE3" s="52" t="str">
        <f>IF(Données!$A17="","",Données!A17)</f>
        <v>Heure sup 3h</v>
      </c>
      <c r="CF3" s="53" t="s">
        <v>14</v>
      </c>
      <c r="CG3" s="54" t="s">
        <v>15</v>
      </c>
      <c r="CH3" s="55" t="str">
        <f>IF(Données!$A18="","",Données!A18)</f>
        <v>Heure sup 3h30</v>
      </c>
      <c r="CI3" s="43" t="s">
        <v>14</v>
      </c>
      <c r="CJ3" s="42" t="s">
        <v>15</v>
      </c>
    </row>
    <row r="4" spans="1:88" s="90" customFormat="1" ht="12" customHeight="1" thickBot="1" x14ac:dyDescent="0.3">
      <c r="A4" s="139" t="s">
        <v>78</v>
      </c>
      <c r="B4" s="134" t="s">
        <v>48</v>
      </c>
      <c r="C4" s="84" t="s">
        <v>49</v>
      </c>
      <c r="D4" s="41" t="s">
        <v>50</v>
      </c>
      <c r="E4" s="85" t="s">
        <v>51</v>
      </c>
      <c r="F4" s="85" t="s">
        <v>52</v>
      </c>
      <c r="G4" s="41" t="s">
        <v>53</v>
      </c>
      <c r="H4" s="85" t="s">
        <v>54</v>
      </c>
      <c r="I4" s="85" t="s">
        <v>55</v>
      </c>
      <c r="J4" s="41" t="s">
        <v>56</v>
      </c>
      <c r="K4" s="85" t="s">
        <v>57</v>
      </c>
      <c r="L4" s="85" t="s">
        <v>58</v>
      </c>
      <c r="M4" s="41" t="s">
        <v>60</v>
      </c>
      <c r="N4" s="85" t="s">
        <v>59</v>
      </c>
      <c r="O4" s="85" t="s">
        <v>61</v>
      </c>
      <c r="P4" s="41" t="s">
        <v>62</v>
      </c>
      <c r="Q4" s="85" t="s">
        <v>63</v>
      </c>
      <c r="R4" s="85" t="s">
        <v>58</v>
      </c>
      <c r="S4" s="41" t="s">
        <v>64</v>
      </c>
      <c r="T4" s="85" t="s">
        <v>65</v>
      </c>
      <c r="U4" s="85" t="s">
        <v>66</v>
      </c>
      <c r="V4" s="41" t="s">
        <v>67</v>
      </c>
      <c r="W4" s="85" t="s">
        <v>68</v>
      </c>
      <c r="X4" s="85" t="s">
        <v>69</v>
      </c>
      <c r="Y4" s="41" t="s">
        <v>70</v>
      </c>
      <c r="Z4" s="85" t="s">
        <v>71</v>
      </c>
      <c r="AA4" s="85" t="s">
        <v>72</v>
      </c>
      <c r="AB4" s="41" t="s">
        <v>73</v>
      </c>
      <c r="AC4" s="85" t="s">
        <v>74</v>
      </c>
      <c r="AD4" s="85" t="s">
        <v>75</v>
      </c>
      <c r="AE4" s="41" t="s">
        <v>76</v>
      </c>
      <c r="AF4" s="85" t="s">
        <v>77</v>
      </c>
      <c r="AG4" s="85" t="s">
        <v>81</v>
      </c>
      <c r="AH4" s="41" t="s">
        <v>82</v>
      </c>
      <c r="AI4" s="41" t="s">
        <v>83</v>
      </c>
      <c r="AJ4" s="86"/>
      <c r="AK4" s="124"/>
      <c r="AL4" s="88"/>
      <c r="AM4" s="125"/>
      <c r="AN4" s="126"/>
      <c r="AO4" s="127"/>
      <c r="AP4" s="128"/>
      <c r="AQ4" s="129"/>
      <c r="AR4" s="127"/>
      <c r="AS4" s="128"/>
      <c r="AT4" s="129"/>
      <c r="AU4" s="127"/>
      <c r="AV4" s="128"/>
      <c r="AW4" s="129"/>
      <c r="AX4" s="127"/>
      <c r="AY4" s="128"/>
      <c r="AZ4" s="129"/>
      <c r="BA4" s="127"/>
      <c r="BB4" s="128"/>
      <c r="BC4" s="129"/>
      <c r="BD4" s="127"/>
      <c r="BE4" s="128"/>
      <c r="BF4" s="129"/>
      <c r="BG4" s="127"/>
      <c r="BH4" s="128"/>
      <c r="BI4" s="129"/>
      <c r="BJ4" s="127"/>
      <c r="BK4" s="128"/>
      <c r="BL4" s="129"/>
      <c r="BM4" s="127"/>
      <c r="BN4" s="128"/>
      <c r="BO4" s="129"/>
      <c r="BP4" s="127"/>
      <c r="BQ4" s="128"/>
      <c r="BR4" s="129"/>
      <c r="BS4" s="127"/>
      <c r="BT4" s="128"/>
      <c r="BU4" s="129"/>
      <c r="BV4" s="127"/>
      <c r="BW4" s="128"/>
      <c r="BX4" s="129"/>
      <c r="BY4" s="127"/>
      <c r="BZ4" s="128"/>
      <c r="CA4" s="129"/>
      <c r="CB4" s="127"/>
      <c r="CC4" s="128"/>
      <c r="CD4" s="129"/>
      <c r="CE4" s="127"/>
      <c r="CF4" s="128"/>
      <c r="CG4" s="129"/>
      <c r="CH4" s="130"/>
      <c r="CI4" s="131"/>
      <c r="CJ4" s="132"/>
    </row>
    <row r="5" spans="1:88" ht="42" customHeight="1" x14ac:dyDescent="0.25">
      <c r="A5" s="140" t="str">
        <f>Données!D3</f>
        <v>ADC</v>
      </c>
      <c r="B5" s="135" t="str">
        <f>(Données!E3)</f>
        <v>A</v>
      </c>
      <c r="C5" s="76"/>
      <c r="D5" s="77"/>
      <c r="E5" s="75"/>
      <c r="F5" s="76"/>
      <c r="G5" s="77"/>
      <c r="H5" s="75"/>
      <c r="I5" s="76"/>
      <c r="J5" s="77"/>
      <c r="K5" s="75"/>
      <c r="L5" s="76"/>
      <c r="M5" s="77"/>
      <c r="N5" s="75"/>
      <c r="O5" s="76"/>
      <c r="P5" s="77"/>
      <c r="Q5" s="75"/>
      <c r="R5" s="76"/>
      <c r="S5" s="77"/>
      <c r="T5" s="75"/>
      <c r="U5" s="76"/>
      <c r="V5" s="77"/>
      <c r="W5" s="75"/>
      <c r="X5" s="76"/>
      <c r="Y5" s="77"/>
      <c r="Z5" s="75"/>
      <c r="AA5" s="76"/>
      <c r="AB5" s="77"/>
      <c r="AC5" s="75"/>
      <c r="AD5" s="76"/>
      <c r="AE5" s="77"/>
      <c r="AF5" s="75"/>
      <c r="AG5" s="76"/>
      <c r="AH5" s="77"/>
      <c r="AI5" s="102"/>
      <c r="AJ5" s="28"/>
      <c r="AK5" s="19">
        <f>AM5</f>
        <v>0</v>
      </c>
      <c r="AM5" s="56">
        <f>SUM(AQ5,AT5,AW5,AZ5,BC5,BF5,BI5,BL5,BO5,BR5,BU5,BX5,CA5,CD5,CG5,CJ5)</f>
        <v>0</v>
      </c>
      <c r="AN5" s="57" t="str">
        <f t="shared" ref="AN5:AN22" si="0">B5</f>
        <v>A</v>
      </c>
      <c r="AO5" s="58">
        <f t="shared" ref="AO5:AO22" si="1">IF(AO$3="","",COUNTIF($C5:$AI5,AO$3))</f>
        <v>0</v>
      </c>
      <c r="AP5" s="59">
        <f>IF(AO$3="","",VLOOKUP(AO$3,Données!$A$3:$B$18,2,FALSE))</f>
        <v>17</v>
      </c>
      <c r="AQ5" s="60">
        <f>PRODUCT(AO5,AP5)</f>
        <v>0</v>
      </c>
      <c r="AR5" s="58">
        <f t="shared" ref="AR5:AR22" si="2">IF(AR$3="","",COUNTIF($C5:$AI5,AR$3))</f>
        <v>0</v>
      </c>
      <c r="AS5" s="59">
        <f>IF(AR$3="","",VLOOKUP(AR$3,Données!$A$3:$B$18,2,FALSE))</f>
        <v>12</v>
      </c>
      <c r="AT5" s="60">
        <f>PRODUCT(AR5,AS5)</f>
        <v>0</v>
      </c>
      <c r="AU5" s="58">
        <f t="shared" ref="AU5:AU22" si="3">IF(AU$3="","",COUNTIF($C5:$AI5,AU$3))</f>
        <v>0</v>
      </c>
      <c r="AV5" s="59">
        <f>IF(AU$3="","",VLOOKUP(AU$3,Données!$A$3:$B$18,2,FALSE))</f>
        <v>4</v>
      </c>
      <c r="AW5" s="60">
        <f>PRODUCT(AU5,AV5)</f>
        <v>0</v>
      </c>
      <c r="AX5" s="58">
        <f t="shared" ref="AX5:AX22" si="4">IF(AX$3="","",COUNTIF($C5:$AI5,AX$3))</f>
        <v>0</v>
      </c>
      <c r="AY5" s="59">
        <f>IF(AX$3="","",VLOOKUP(AX$3,Données!$A$3:$B$18,2,FALSE))</f>
        <v>8</v>
      </c>
      <c r="AZ5" s="60">
        <f>PRODUCT(AX5,AY5)</f>
        <v>0</v>
      </c>
      <c r="BA5" s="58">
        <f t="shared" ref="BA5:BA22" si="5">IF(BA$3="","",COUNTIF($C5:$AI5,BA$3))</f>
        <v>0</v>
      </c>
      <c r="BB5" s="59">
        <f>IF(BA$3="","",VLOOKUP(BA$3,Données!$A$3:$B$18,2,FALSE))</f>
        <v>8</v>
      </c>
      <c r="BC5" s="60">
        <f>PRODUCT(BA5,BB5)</f>
        <v>0</v>
      </c>
      <c r="BD5" s="58">
        <f t="shared" ref="BD5:BD22" si="6">IF(BD$3="","",COUNTIF($C5:$AI5,BD$3))</f>
        <v>0</v>
      </c>
      <c r="BE5" s="59">
        <f>IF(BD$3="","",VLOOKUP(BD$3,Données!$A$3:$B$18,2,FALSE))</f>
        <v>0</v>
      </c>
      <c r="BF5" s="60">
        <f>PRODUCT(BD5,BE5)</f>
        <v>0</v>
      </c>
      <c r="BG5" s="58">
        <f t="shared" ref="BG5:BG22" si="7">IF(BG$3="","",COUNTIF($C5:$AI5,BG$3))</f>
        <v>0</v>
      </c>
      <c r="BH5" s="59">
        <f>IF(BG$3="","",VLOOKUP(BG$3,Données!$A$3:$B$18,2,FALSE))</f>
        <v>0</v>
      </c>
      <c r="BI5" s="60">
        <f>PRODUCT(BG5,BH5)</f>
        <v>0</v>
      </c>
      <c r="BJ5" s="58">
        <f t="shared" ref="BJ5:BJ22" si="8">IF(BJ$3="","",COUNTIF($C5:$AI5,BJ$3))</f>
        <v>0</v>
      </c>
      <c r="BK5" s="59">
        <f>IF(BJ$3="","",VLOOKUP(BJ$3,Données!$A$3:$B$18,2,FALSE))</f>
        <v>0</v>
      </c>
      <c r="BL5" s="60">
        <f>PRODUCT(BJ5,BK5)</f>
        <v>0</v>
      </c>
      <c r="BM5" s="58">
        <f t="shared" ref="BM5:BM22" si="9">IF(BM$3="","",COUNTIF($C5:$AI5,BM$3))</f>
        <v>0</v>
      </c>
      <c r="BN5" s="59">
        <f>IF(BM$3="","",VLOOKUP(BM$3,Données!$A$3:$B$18,2,FALSE))</f>
        <v>0</v>
      </c>
      <c r="BO5" s="60">
        <f>PRODUCT(BM5,BN5)</f>
        <v>0</v>
      </c>
      <c r="BP5" s="58">
        <f t="shared" ref="BP5:BP22" si="10">IF(BP$3="","",COUNTIF($C5:$AI5,BP$3))</f>
        <v>0</v>
      </c>
      <c r="BQ5" s="59">
        <f>IF(BP$3="","",VLOOKUP(BP$3,Données!$A$3:$B$18,2,FALSE))</f>
        <v>0</v>
      </c>
      <c r="BR5" s="60">
        <f>PRODUCT(BP5,BQ5)</f>
        <v>0</v>
      </c>
      <c r="BS5" s="58">
        <f t="shared" ref="BS5:BS22" si="11">IF(BS$3="","",COUNTIF($C5:$AI5,BS$3))</f>
        <v>0</v>
      </c>
      <c r="BT5" s="59">
        <f>IF(BS$3="","",VLOOKUP(BS$3,Données!$A$3:$B$18,2,FALSE))</f>
        <v>1</v>
      </c>
      <c r="BU5" s="60">
        <f>PRODUCT(BS5,BT5)</f>
        <v>0</v>
      </c>
      <c r="BV5" s="58">
        <f t="shared" ref="BV5:BV22" si="12">IF(BV$3="","",COUNTIF($C5:$AI5,BV$3))</f>
        <v>0</v>
      </c>
      <c r="BW5" s="59">
        <f>IF(BV$3="","",VLOOKUP(BV$3,Données!$A$3:$B$18,2,FALSE))</f>
        <v>1.5</v>
      </c>
      <c r="BX5" s="60">
        <f>PRODUCT(BV5,BW5)</f>
        <v>0</v>
      </c>
      <c r="BY5" s="58">
        <f t="shared" ref="BY5:BY22" si="13">IF(BY$3="","",COUNTIF($C5:$AI5,BY$3))</f>
        <v>0</v>
      </c>
      <c r="BZ5" s="59">
        <f>IF(BY$3="","",VLOOKUP(BY$3,Données!$A$3:$B$18,2,FALSE))</f>
        <v>2</v>
      </c>
      <c r="CA5" s="60">
        <f>PRODUCT(BY5,BZ5)</f>
        <v>0</v>
      </c>
      <c r="CB5" s="58">
        <f t="shared" ref="CB5:CB22" si="14">IF(CB$3="","",COUNTIF($C5:$AI5,CB$3))</f>
        <v>0</v>
      </c>
      <c r="CC5" s="59">
        <f>IF(CB$3="","",VLOOKUP(CB$3,Données!$A$3:$B$18,2,FALSE))</f>
        <v>2.5</v>
      </c>
      <c r="CD5" s="60">
        <f>PRODUCT(CB5,CC5)</f>
        <v>0</v>
      </c>
      <c r="CE5" s="58">
        <f t="shared" ref="CE5:CE22" si="15">IF(CE$3="","",COUNTIF($C5:$AI5,CE$3))</f>
        <v>0</v>
      </c>
      <c r="CF5" s="59">
        <f>IF(CE$3="","",VLOOKUP(CE$3,Données!$A$3:$B$18,2,FALSE))</f>
        <v>3</v>
      </c>
      <c r="CG5" s="60">
        <f>PRODUCT(CE5,CF5)</f>
        <v>0</v>
      </c>
      <c r="CH5" s="61">
        <f t="shared" ref="CH5:CH22" si="16">IF(CH$3="","",COUNTIF($C5:$AI5,CH$3))</f>
        <v>0</v>
      </c>
      <c r="CI5" s="44">
        <f>IF(CH$3="","",VLOOKUP(CH$3,Données!$A$3:$B$18,2,FALSE))</f>
        <v>3.5</v>
      </c>
      <c r="CJ5" s="38">
        <f>PRODUCT(CH5,CI5)</f>
        <v>0</v>
      </c>
    </row>
    <row r="6" spans="1:88" ht="42" customHeight="1" x14ac:dyDescent="0.25">
      <c r="A6" s="141" t="str">
        <f>Données!D4</f>
        <v>ADJ</v>
      </c>
      <c r="B6" s="136" t="str">
        <f>(Données!E4)</f>
        <v>B</v>
      </c>
      <c r="C6" s="79"/>
      <c r="D6" s="80"/>
      <c r="E6" s="78"/>
      <c r="F6" s="79"/>
      <c r="G6" s="80"/>
      <c r="H6" s="78"/>
      <c r="I6" s="79"/>
      <c r="J6" s="80"/>
      <c r="K6" s="78"/>
      <c r="L6" s="79"/>
      <c r="M6" s="80"/>
      <c r="N6" s="78"/>
      <c r="O6" s="79"/>
      <c r="P6" s="80"/>
      <c r="Q6" s="78"/>
      <c r="R6" s="79"/>
      <c r="S6" s="80"/>
      <c r="T6" s="78"/>
      <c r="U6" s="79"/>
      <c r="V6" s="80"/>
      <c r="W6" s="78"/>
      <c r="X6" s="79"/>
      <c r="Y6" s="80"/>
      <c r="Z6" s="78"/>
      <c r="AA6" s="79"/>
      <c r="AB6" s="80"/>
      <c r="AC6" s="78"/>
      <c r="AD6" s="79"/>
      <c r="AE6" s="80"/>
      <c r="AF6" s="78"/>
      <c r="AG6" s="79"/>
      <c r="AH6" s="80"/>
      <c r="AI6" s="103"/>
      <c r="AJ6" s="28"/>
      <c r="AK6" s="20">
        <f t="shared" ref="AK6:AK22" si="17">AM6</f>
        <v>0</v>
      </c>
      <c r="AM6" s="62">
        <f t="shared" ref="AM6:AM22" si="18">SUM(AQ6,AT6,AW6,AZ6,BC6,BF6,BI6,BL6,BO6,BR6,BU6,BX6,CA6,CD6,CG6,CJ6)</f>
        <v>0</v>
      </c>
      <c r="AN6" s="63" t="str">
        <f t="shared" si="0"/>
        <v>B</v>
      </c>
      <c r="AO6" s="64">
        <f t="shared" si="1"/>
        <v>0</v>
      </c>
      <c r="AP6" s="59">
        <f>IF(AO$3="","",VLOOKUP(AO$3,Données!$A$3:$B$18,2,FALSE))</f>
        <v>17</v>
      </c>
      <c r="AQ6" s="65">
        <f t="shared" ref="AQ6:AQ22" si="19">PRODUCT(AO6,AP6)</f>
        <v>0</v>
      </c>
      <c r="AR6" s="64">
        <f t="shared" si="2"/>
        <v>0</v>
      </c>
      <c r="AS6" s="66">
        <f>IF(AR$3="","",VLOOKUP(AR$3,Données!$A$3:$B$18,2,FALSE))</f>
        <v>12</v>
      </c>
      <c r="AT6" s="65">
        <f t="shared" ref="AT6:AT22" si="20">PRODUCT(AR6,AS6)</f>
        <v>0</v>
      </c>
      <c r="AU6" s="64">
        <f t="shared" si="3"/>
        <v>0</v>
      </c>
      <c r="AV6" s="66">
        <f>IF(AU$3="","",VLOOKUP(AU$3,Données!$A$3:$B$18,2,FALSE))</f>
        <v>4</v>
      </c>
      <c r="AW6" s="65">
        <f t="shared" ref="AW6:AW22" si="21">PRODUCT(AU6,AV6)</f>
        <v>0</v>
      </c>
      <c r="AX6" s="64">
        <f t="shared" si="4"/>
        <v>0</v>
      </c>
      <c r="AY6" s="66">
        <f>IF(AX$3="","",VLOOKUP(AX$3,Données!$A$3:$B$18,2,FALSE))</f>
        <v>8</v>
      </c>
      <c r="AZ6" s="65">
        <f t="shared" ref="AZ6:AZ22" si="22">PRODUCT(AX6,AY6)</f>
        <v>0</v>
      </c>
      <c r="BA6" s="64">
        <f t="shared" si="5"/>
        <v>0</v>
      </c>
      <c r="BB6" s="66">
        <f>IF(BA$3="","",VLOOKUP(BA$3,Données!$A$3:$B$18,2,FALSE))</f>
        <v>8</v>
      </c>
      <c r="BC6" s="65">
        <f t="shared" ref="BC6:BC22" si="23">PRODUCT(BA6,BB6)</f>
        <v>0</v>
      </c>
      <c r="BD6" s="64">
        <f t="shared" si="6"/>
        <v>0</v>
      </c>
      <c r="BE6" s="66">
        <f>IF(BD$3="","",VLOOKUP(BD$3,Données!$A$3:$B$18,2,FALSE))</f>
        <v>0</v>
      </c>
      <c r="BF6" s="65">
        <f t="shared" ref="BF6:BF22" si="24">PRODUCT(BD6,BE6)</f>
        <v>0</v>
      </c>
      <c r="BG6" s="64">
        <f t="shared" si="7"/>
        <v>0</v>
      </c>
      <c r="BH6" s="66">
        <f>IF(BG$3="","",VLOOKUP(BG$3,Données!$A$3:$B$18,2,FALSE))</f>
        <v>0</v>
      </c>
      <c r="BI6" s="65">
        <f t="shared" ref="BI6:BI22" si="25">PRODUCT(BG6,BH6)</f>
        <v>0</v>
      </c>
      <c r="BJ6" s="64">
        <f t="shared" si="8"/>
        <v>0</v>
      </c>
      <c r="BK6" s="66">
        <f>IF(BJ$3="","",VLOOKUP(BJ$3,Données!$A$3:$B$18,2,FALSE))</f>
        <v>0</v>
      </c>
      <c r="BL6" s="65">
        <f t="shared" ref="BL6:BL22" si="26">PRODUCT(BJ6,BK6)</f>
        <v>0</v>
      </c>
      <c r="BM6" s="64">
        <f t="shared" si="9"/>
        <v>0</v>
      </c>
      <c r="BN6" s="66">
        <f>IF(BM$3="","",VLOOKUP(BM$3,Données!$A$3:$B$18,2,FALSE))</f>
        <v>0</v>
      </c>
      <c r="BO6" s="65">
        <f t="shared" ref="BO6:BO22" si="27">PRODUCT(BM6,BN6)</f>
        <v>0</v>
      </c>
      <c r="BP6" s="64">
        <f t="shared" si="10"/>
        <v>0</v>
      </c>
      <c r="BQ6" s="66">
        <f>IF(BP$3="","",VLOOKUP(BP$3,Données!$A$3:$B$18,2,FALSE))</f>
        <v>0</v>
      </c>
      <c r="BR6" s="65">
        <f t="shared" ref="BR6:BR22" si="28">PRODUCT(BP6,BQ6)</f>
        <v>0</v>
      </c>
      <c r="BS6" s="64">
        <f t="shared" si="11"/>
        <v>0</v>
      </c>
      <c r="BT6" s="66">
        <f>IF(BS$3="","",VLOOKUP(BS$3,Données!$A$3:$B$18,2,FALSE))</f>
        <v>1</v>
      </c>
      <c r="BU6" s="65">
        <f t="shared" ref="BU6:BU22" si="29">PRODUCT(BS6,BT6)</f>
        <v>0</v>
      </c>
      <c r="BV6" s="64">
        <f t="shared" si="12"/>
        <v>0</v>
      </c>
      <c r="BW6" s="66">
        <f>IF(BV$3="","",VLOOKUP(BV$3,Données!$A$3:$B$18,2,FALSE))</f>
        <v>1.5</v>
      </c>
      <c r="BX6" s="65">
        <f t="shared" ref="BX6:BX22" si="30">PRODUCT(BV6,BW6)</f>
        <v>0</v>
      </c>
      <c r="BY6" s="64">
        <f t="shared" si="13"/>
        <v>0</v>
      </c>
      <c r="BZ6" s="66">
        <f>IF(BY$3="","",VLOOKUP(BY$3,Données!$A$3:$B$18,2,FALSE))</f>
        <v>2</v>
      </c>
      <c r="CA6" s="65">
        <f t="shared" ref="CA6:CA22" si="31">PRODUCT(BY6,BZ6)</f>
        <v>0</v>
      </c>
      <c r="CB6" s="64">
        <f t="shared" si="14"/>
        <v>0</v>
      </c>
      <c r="CC6" s="66">
        <f>IF(CB$3="","",VLOOKUP(CB$3,Données!$A$3:$B$18,2,FALSE))</f>
        <v>2.5</v>
      </c>
      <c r="CD6" s="65">
        <f t="shared" ref="CD6:CD22" si="32">PRODUCT(CB6,CC6)</f>
        <v>0</v>
      </c>
      <c r="CE6" s="64">
        <f t="shared" si="15"/>
        <v>0</v>
      </c>
      <c r="CF6" s="66">
        <f>IF(CE$3="","",VLOOKUP(CE$3,Données!$A$3:$B$18,2,FALSE))</f>
        <v>3</v>
      </c>
      <c r="CG6" s="65">
        <f t="shared" ref="CG6:CG22" si="33">PRODUCT(CE6,CF6)</f>
        <v>0</v>
      </c>
      <c r="CH6" s="67">
        <f t="shared" si="16"/>
        <v>0</v>
      </c>
      <c r="CI6" s="45">
        <f>IF(CH$3="","",VLOOKUP(CH$3,Données!$A$3:$B$18,2,FALSE))</f>
        <v>3.5</v>
      </c>
      <c r="CJ6" s="39">
        <f t="shared" ref="CJ6:CJ22" si="34">PRODUCT(CH6,CI6)</f>
        <v>0</v>
      </c>
    </row>
    <row r="7" spans="1:88" ht="42" customHeight="1" x14ac:dyDescent="0.25">
      <c r="A7" s="141" t="str">
        <f>Données!D5</f>
        <v>SCH</v>
      </c>
      <c r="B7" s="136" t="str">
        <f>(Données!E5)</f>
        <v>C</v>
      </c>
      <c r="C7" s="79"/>
      <c r="D7" s="80"/>
      <c r="E7" s="78"/>
      <c r="F7" s="79"/>
      <c r="G7" s="80"/>
      <c r="H7" s="78"/>
      <c r="I7" s="79"/>
      <c r="J7" s="80"/>
      <c r="K7" s="78"/>
      <c r="L7" s="79"/>
      <c r="M7" s="80"/>
      <c r="N7" s="78"/>
      <c r="O7" s="79"/>
      <c r="P7" s="80"/>
      <c r="Q7" s="78"/>
      <c r="R7" s="79"/>
      <c r="S7" s="80"/>
      <c r="T7" s="78"/>
      <c r="U7" s="79"/>
      <c r="V7" s="80"/>
      <c r="W7" s="78"/>
      <c r="X7" s="79"/>
      <c r="Y7" s="80"/>
      <c r="Z7" s="78"/>
      <c r="AA7" s="79"/>
      <c r="AB7" s="80"/>
      <c r="AC7" s="78"/>
      <c r="AD7" s="79"/>
      <c r="AE7" s="80"/>
      <c r="AF7" s="78"/>
      <c r="AG7" s="79"/>
      <c r="AH7" s="80"/>
      <c r="AI7" s="103"/>
      <c r="AJ7" s="28"/>
      <c r="AK7" s="20">
        <f t="shared" si="17"/>
        <v>0</v>
      </c>
      <c r="AM7" s="62">
        <f t="shared" si="18"/>
        <v>0</v>
      </c>
      <c r="AN7" s="63" t="str">
        <f t="shared" si="0"/>
        <v>C</v>
      </c>
      <c r="AO7" s="64">
        <f t="shared" si="1"/>
        <v>0</v>
      </c>
      <c r="AP7" s="66">
        <f>IF(AO$3="","",VLOOKUP(AO$3,Données!$A$3:$B$18,2,FALSE))</f>
        <v>17</v>
      </c>
      <c r="AQ7" s="65">
        <f t="shared" si="19"/>
        <v>0</v>
      </c>
      <c r="AR7" s="64">
        <f t="shared" si="2"/>
        <v>0</v>
      </c>
      <c r="AS7" s="66">
        <f>IF(AR$3="","",VLOOKUP(AR$3,Données!$A$3:$B$18,2,FALSE))</f>
        <v>12</v>
      </c>
      <c r="AT7" s="65">
        <f t="shared" si="20"/>
        <v>0</v>
      </c>
      <c r="AU7" s="64">
        <f t="shared" si="3"/>
        <v>0</v>
      </c>
      <c r="AV7" s="66">
        <f>IF(AU$3="","",VLOOKUP(AU$3,Données!$A$3:$B$18,2,FALSE))</f>
        <v>4</v>
      </c>
      <c r="AW7" s="65">
        <f t="shared" si="21"/>
        <v>0</v>
      </c>
      <c r="AX7" s="64">
        <f t="shared" si="4"/>
        <v>0</v>
      </c>
      <c r="AY7" s="66">
        <f>IF(AX$3="","",VLOOKUP(AX$3,Données!$A$3:$B$18,2,FALSE))</f>
        <v>8</v>
      </c>
      <c r="AZ7" s="65">
        <f t="shared" si="22"/>
        <v>0</v>
      </c>
      <c r="BA7" s="64">
        <f t="shared" si="5"/>
        <v>0</v>
      </c>
      <c r="BB7" s="66">
        <f>IF(BA$3="","",VLOOKUP(BA$3,Données!$A$3:$B$18,2,FALSE))</f>
        <v>8</v>
      </c>
      <c r="BC7" s="65">
        <f t="shared" si="23"/>
        <v>0</v>
      </c>
      <c r="BD7" s="64">
        <f t="shared" si="6"/>
        <v>0</v>
      </c>
      <c r="BE7" s="66">
        <f>IF(BD$3="","",VLOOKUP(BD$3,Données!$A$3:$B$18,2,FALSE))</f>
        <v>0</v>
      </c>
      <c r="BF7" s="65">
        <f t="shared" si="24"/>
        <v>0</v>
      </c>
      <c r="BG7" s="64">
        <f t="shared" si="7"/>
        <v>0</v>
      </c>
      <c r="BH7" s="66">
        <f>IF(BG$3="","",VLOOKUP(BG$3,Données!$A$3:$B$18,2,FALSE))</f>
        <v>0</v>
      </c>
      <c r="BI7" s="65">
        <f t="shared" si="25"/>
        <v>0</v>
      </c>
      <c r="BJ7" s="64">
        <f t="shared" si="8"/>
        <v>0</v>
      </c>
      <c r="BK7" s="66">
        <f>IF(BJ$3="","",VLOOKUP(BJ$3,Données!$A$3:$B$18,2,FALSE))</f>
        <v>0</v>
      </c>
      <c r="BL7" s="65">
        <f t="shared" si="26"/>
        <v>0</v>
      </c>
      <c r="BM7" s="64">
        <f t="shared" si="9"/>
        <v>0</v>
      </c>
      <c r="BN7" s="66">
        <f>IF(BM$3="","",VLOOKUP(BM$3,Données!$A$3:$B$18,2,FALSE))</f>
        <v>0</v>
      </c>
      <c r="BO7" s="65">
        <f t="shared" si="27"/>
        <v>0</v>
      </c>
      <c r="BP7" s="64">
        <f t="shared" si="10"/>
        <v>0</v>
      </c>
      <c r="BQ7" s="66">
        <f>IF(BP$3="","",VLOOKUP(BP$3,Données!$A$3:$B$18,2,FALSE))</f>
        <v>0</v>
      </c>
      <c r="BR7" s="65">
        <f t="shared" si="28"/>
        <v>0</v>
      </c>
      <c r="BS7" s="64">
        <f t="shared" si="11"/>
        <v>0</v>
      </c>
      <c r="BT7" s="66">
        <f>IF(BS$3="","",VLOOKUP(BS$3,Données!$A$3:$B$18,2,FALSE))</f>
        <v>1</v>
      </c>
      <c r="BU7" s="65">
        <f t="shared" si="29"/>
        <v>0</v>
      </c>
      <c r="BV7" s="64">
        <f t="shared" si="12"/>
        <v>0</v>
      </c>
      <c r="BW7" s="66">
        <f>IF(BV$3="","",VLOOKUP(BV$3,Données!$A$3:$B$18,2,FALSE))</f>
        <v>1.5</v>
      </c>
      <c r="BX7" s="65">
        <f t="shared" si="30"/>
        <v>0</v>
      </c>
      <c r="BY7" s="64">
        <f t="shared" si="13"/>
        <v>0</v>
      </c>
      <c r="BZ7" s="66">
        <f>IF(BY$3="","",VLOOKUP(BY$3,Données!$A$3:$B$18,2,FALSE))</f>
        <v>2</v>
      </c>
      <c r="CA7" s="65">
        <f t="shared" si="31"/>
        <v>0</v>
      </c>
      <c r="CB7" s="64">
        <f t="shared" si="14"/>
        <v>0</v>
      </c>
      <c r="CC7" s="66">
        <f>IF(CB$3="","",VLOOKUP(CB$3,Données!$A$3:$B$18,2,FALSE))</f>
        <v>2.5</v>
      </c>
      <c r="CD7" s="65">
        <f t="shared" si="32"/>
        <v>0</v>
      </c>
      <c r="CE7" s="64">
        <f t="shared" si="15"/>
        <v>0</v>
      </c>
      <c r="CF7" s="66">
        <f>IF(CE$3="","",VLOOKUP(CE$3,Données!$A$3:$B$18,2,FALSE))</f>
        <v>3</v>
      </c>
      <c r="CG7" s="65">
        <f t="shared" si="33"/>
        <v>0</v>
      </c>
      <c r="CH7" s="67">
        <f t="shared" si="16"/>
        <v>0</v>
      </c>
      <c r="CI7" s="45">
        <f>IF(CH$3="","",VLOOKUP(CH$3,Données!$A$3:$B$18,2,FALSE))</f>
        <v>3.5</v>
      </c>
      <c r="CJ7" s="39">
        <f t="shared" si="34"/>
        <v>0</v>
      </c>
    </row>
    <row r="8" spans="1:88" ht="42" customHeight="1" x14ac:dyDescent="0.25">
      <c r="A8" s="141" t="str">
        <f>Données!D6</f>
        <v>SCH</v>
      </c>
      <c r="B8" s="136" t="str">
        <f>(Données!E6)</f>
        <v>D</v>
      </c>
      <c r="C8" s="79"/>
      <c r="D8" s="80"/>
      <c r="E8" s="78"/>
      <c r="F8" s="79"/>
      <c r="G8" s="80"/>
      <c r="H8" s="78"/>
      <c r="I8" s="79"/>
      <c r="J8" s="80"/>
      <c r="K8" s="78"/>
      <c r="L8" s="79"/>
      <c r="M8" s="80"/>
      <c r="N8" s="78"/>
      <c r="O8" s="79"/>
      <c r="P8" s="80"/>
      <c r="Q8" s="78"/>
      <c r="R8" s="79"/>
      <c r="S8" s="80"/>
      <c r="T8" s="78"/>
      <c r="U8" s="79"/>
      <c r="V8" s="80"/>
      <c r="W8" s="78"/>
      <c r="X8" s="79"/>
      <c r="Y8" s="80"/>
      <c r="Z8" s="78"/>
      <c r="AA8" s="79"/>
      <c r="AB8" s="80"/>
      <c r="AC8" s="78"/>
      <c r="AD8" s="79"/>
      <c r="AE8" s="80"/>
      <c r="AF8" s="78"/>
      <c r="AG8" s="79"/>
      <c r="AH8" s="80"/>
      <c r="AI8" s="103"/>
      <c r="AJ8" s="28"/>
      <c r="AK8" s="20">
        <f t="shared" si="17"/>
        <v>0</v>
      </c>
      <c r="AM8" s="62">
        <f t="shared" si="18"/>
        <v>0</v>
      </c>
      <c r="AN8" s="63" t="str">
        <f t="shared" si="0"/>
        <v>D</v>
      </c>
      <c r="AO8" s="64">
        <f t="shared" si="1"/>
        <v>0</v>
      </c>
      <c r="AP8" s="66">
        <f>IF(AO$3="","",VLOOKUP(AO$3,Données!$A$3:$B$18,2,FALSE))</f>
        <v>17</v>
      </c>
      <c r="AQ8" s="65">
        <f t="shared" si="19"/>
        <v>0</v>
      </c>
      <c r="AR8" s="64">
        <f t="shared" si="2"/>
        <v>0</v>
      </c>
      <c r="AS8" s="66">
        <f>IF(AR$3="","",VLOOKUP(AR$3,Données!$A$3:$B$18,2,FALSE))</f>
        <v>12</v>
      </c>
      <c r="AT8" s="65">
        <f t="shared" si="20"/>
        <v>0</v>
      </c>
      <c r="AU8" s="64">
        <f t="shared" si="3"/>
        <v>0</v>
      </c>
      <c r="AV8" s="66">
        <f>IF(AU$3="","",VLOOKUP(AU$3,Données!$A$3:$B$18,2,FALSE))</f>
        <v>4</v>
      </c>
      <c r="AW8" s="65">
        <f t="shared" si="21"/>
        <v>0</v>
      </c>
      <c r="AX8" s="64">
        <f t="shared" si="4"/>
        <v>0</v>
      </c>
      <c r="AY8" s="66">
        <f>IF(AX$3="","",VLOOKUP(AX$3,Données!$A$3:$B$18,2,FALSE))</f>
        <v>8</v>
      </c>
      <c r="AZ8" s="65">
        <f t="shared" si="22"/>
        <v>0</v>
      </c>
      <c r="BA8" s="64">
        <f t="shared" si="5"/>
        <v>0</v>
      </c>
      <c r="BB8" s="66">
        <f>IF(BA$3="","",VLOOKUP(BA$3,Données!$A$3:$B$18,2,FALSE))</f>
        <v>8</v>
      </c>
      <c r="BC8" s="65">
        <f t="shared" si="23"/>
        <v>0</v>
      </c>
      <c r="BD8" s="64">
        <f t="shared" si="6"/>
        <v>0</v>
      </c>
      <c r="BE8" s="66">
        <f>IF(BD$3="","",VLOOKUP(BD$3,Données!$A$3:$B$18,2,FALSE))</f>
        <v>0</v>
      </c>
      <c r="BF8" s="65">
        <f t="shared" si="24"/>
        <v>0</v>
      </c>
      <c r="BG8" s="64">
        <f t="shared" si="7"/>
        <v>0</v>
      </c>
      <c r="BH8" s="66">
        <f>IF(BG$3="","",VLOOKUP(BG$3,Données!$A$3:$B$18,2,FALSE))</f>
        <v>0</v>
      </c>
      <c r="BI8" s="65">
        <f t="shared" si="25"/>
        <v>0</v>
      </c>
      <c r="BJ8" s="64">
        <f t="shared" si="8"/>
        <v>0</v>
      </c>
      <c r="BK8" s="66">
        <f>IF(BJ$3="","",VLOOKUP(BJ$3,Données!$A$3:$B$18,2,FALSE))</f>
        <v>0</v>
      </c>
      <c r="BL8" s="65">
        <f t="shared" si="26"/>
        <v>0</v>
      </c>
      <c r="BM8" s="64">
        <f t="shared" si="9"/>
        <v>0</v>
      </c>
      <c r="BN8" s="66">
        <f>IF(BM$3="","",VLOOKUP(BM$3,Données!$A$3:$B$18,2,FALSE))</f>
        <v>0</v>
      </c>
      <c r="BO8" s="65">
        <f t="shared" si="27"/>
        <v>0</v>
      </c>
      <c r="BP8" s="64">
        <f t="shared" si="10"/>
        <v>0</v>
      </c>
      <c r="BQ8" s="66">
        <f>IF(BP$3="","",VLOOKUP(BP$3,Données!$A$3:$B$18,2,FALSE))</f>
        <v>0</v>
      </c>
      <c r="BR8" s="65">
        <f t="shared" si="28"/>
        <v>0</v>
      </c>
      <c r="BS8" s="64">
        <f t="shared" si="11"/>
        <v>0</v>
      </c>
      <c r="BT8" s="66">
        <f>IF(BS$3="","",VLOOKUP(BS$3,Données!$A$3:$B$18,2,FALSE))</f>
        <v>1</v>
      </c>
      <c r="BU8" s="65">
        <f t="shared" si="29"/>
        <v>0</v>
      </c>
      <c r="BV8" s="64">
        <f t="shared" si="12"/>
        <v>0</v>
      </c>
      <c r="BW8" s="66">
        <f>IF(BV$3="","",VLOOKUP(BV$3,Données!$A$3:$B$18,2,FALSE))</f>
        <v>1.5</v>
      </c>
      <c r="BX8" s="65">
        <f t="shared" si="30"/>
        <v>0</v>
      </c>
      <c r="BY8" s="64">
        <f t="shared" si="13"/>
        <v>0</v>
      </c>
      <c r="BZ8" s="66">
        <f>IF(BY$3="","",VLOOKUP(BY$3,Données!$A$3:$B$18,2,FALSE))</f>
        <v>2</v>
      </c>
      <c r="CA8" s="65">
        <f t="shared" si="31"/>
        <v>0</v>
      </c>
      <c r="CB8" s="64">
        <f t="shared" si="14"/>
        <v>0</v>
      </c>
      <c r="CC8" s="66">
        <f>IF(CB$3="","",VLOOKUP(CB$3,Données!$A$3:$B$18,2,FALSE))</f>
        <v>2.5</v>
      </c>
      <c r="CD8" s="65">
        <f t="shared" si="32"/>
        <v>0</v>
      </c>
      <c r="CE8" s="64">
        <f t="shared" si="15"/>
        <v>0</v>
      </c>
      <c r="CF8" s="66">
        <f>IF(CE$3="","",VLOOKUP(CE$3,Données!$A$3:$B$18,2,FALSE))</f>
        <v>3</v>
      </c>
      <c r="CG8" s="65">
        <f t="shared" si="33"/>
        <v>0</v>
      </c>
      <c r="CH8" s="67">
        <f t="shared" si="16"/>
        <v>0</v>
      </c>
      <c r="CI8" s="45">
        <f>IF(CH$3="","",VLOOKUP(CH$3,Données!$A$3:$B$18,2,FALSE))</f>
        <v>3.5</v>
      </c>
      <c r="CJ8" s="39">
        <f t="shared" si="34"/>
        <v>0</v>
      </c>
    </row>
    <row r="9" spans="1:88" ht="42" customHeight="1" x14ac:dyDescent="0.25">
      <c r="A9" s="141" t="str">
        <f>Données!D7</f>
        <v>SCH</v>
      </c>
      <c r="B9" s="136" t="str">
        <f>(Données!E7)</f>
        <v>E</v>
      </c>
      <c r="C9" s="79"/>
      <c r="D9" s="80"/>
      <c r="E9" s="78"/>
      <c r="F9" s="79"/>
      <c r="G9" s="80"/>
      <c r="H9" s="78"/>
      <c r="I9" s="79"/>
      <c r="J9" s="80"/>
      <c r="K9" s="78"/>
      <c r="L9" s="79"/>
      <c r="M9" s="80"/>
      <c r="N9" s="78"/>
      <c r="O9" s="79"/>
      <c r="P9" s="80"/>
      <c r="Q9" s="78"/>
      <c r="R9" s="79"/>
      <c r="S9" s="80"/>
      <c r="T9" s="78"/>
      <c r="U9" s="79"/>
      <c r="V9" s="80"/>
      <c r="W9" s="78"/>
      <c r="X9" s="79"/>
      <c r="Y9" s="80"/>
      <c r="Z9" s="78"/>
      <c r="AA9" s="79"/>
      <c r="AB9" s="80"/>
      <c r="AC9" s="78"/>
      <c r="AD9" s="79"/>
      <c r="AE9" s="80"/>
      <c r="AF9" s="78"/>
      <c r="AG9" s="79"/>
      <c r="AH9" s="80"/>
      <c r="AI9" s="103"/>
      <c r="AJ9" s="28"/>
      <c r="AK9" s="20">
        <f t="shared" si="17"/>
        <v>0</v>
      </c>
      <c r="AM9" s="62">
        <f t="shared" si="18"/>
        <v>0</v>
      </c>
      <c r="AN9" s="63" t="str">
        <f t="shared" si="0"/>
        <v>E</v>
      </c>
      <c r="AO9" s="64">
        <f t="shared" si="1"/>
        <v>0</v>
      </c>
      <c r="AP9" s="66">
        <f>IF(AO$3="","",VLOOKUP(AO$3,Données!$A$3:$B$18,2,FALSE))</f>
        <v>17</v>
      </c>
      <c r="AQ9" s="65">
        <f t="shared" si="19"/>
        <v>0</v>
      </c>
      <c r="AR9" s="64">
        <f t="shared" si="2"/>
        <v>0</v>
      </c>
      <c r="AS9" s="66">
        <f>IF(AR$3="","",VLOOKUP(AR$3,Données!$A$3:$B$18,2,FALSE))</f>
        <v>12</v>
      </c>
      <c r="AT9" s="65">
        <f t="shared" si="20"/>
        <v>0</v>
      </c>
      <c r="AU9" s="64">
        <f t="shared" si="3"/>
        <v>0</v>
      </c>
      <c r="AV9" s="66">
        <f>IF(AU$3="","",VLOOKUP(AU$3,Données!$A$3:$B$18,2,FALSE))</f>
        <v>4</v>
      </c>
      <c r="AW9" s="65">
        <f t="shared" si="21"/>
        <v>0</v>
      </c>
      <c r="AX9" s="64">
        <f t="shared" si="4"/>
        <v>0</v>
      </c>
      <c r="AY9" s="66">
        <f>IF(AX$3="","",VLOOKUP(AX$3,Données!$A$3:$B$18,2,FALSE))</f>
        <v>8</v>
      </c>
      <c r="AZ9" s="65">
        <f t="shared" si="22"/>
        <v>0</v>
      </c>
      <c r="BA9" s="64">
        <f t="shared" si="5"/>
        <v>0</v>
      </c>
      <c r="BB9" s="66">
        <f>IF(BA$3="","",VLOOKUP(BA$3,Données!$A$3:$B$18,2,FALSE))</f>
        <v>8</v>
      </c>
      <c r="BC9" s="65">
        <f t="shared" si="23"/>
        <v>0</v>
      </c>
      <c r="BD9" s="64">
        <f t="shared" si="6"/>
        <v>0</v>
      </c>
      <c r="BE9" s="66">
        <f>IF(BD$3="","",VLOOKUP(BD$3,Données!$A$3:$B$18,2,FALSE))</f>
        <v>0</v>
      </c>
      <c r="BF9" s="65">
        <f t="shared" si="24"/>
        <v>0</v>
      </c>
      <c r="BG9" s="64">
        <f t="shared" si="7"/>
        <v>0</v>
      </c>
      <c r="BH9" s="66">
        <f>IF(BG$3="","",VLOOKUP(BG$3,Données!$A$3:$B$18,2,FALSE))</f>
        <v>0</v>
      </c>
      <c r="BI9" s="65">
        <f t="shared" si="25"/>
        <v>0</v>
      </c>
      <c r="BJ9" s="64">
        <f t="shared" si="8"/>
        <v>0</v>
      </c>
      <c r="BK9" s="66">
        <f>IF(BJ$3="","",VLOOKUP(BJ$3,Données!$A$3:$B$18,2,FALSE))</f>
        <v>0</v>
      </c>
      <c r="BL9" s="65">
        <f t="shared" si="26"/>
        <v>0</v>
      </c>
      <c r="BM9" s="64">
        <f t="shared" si="9"/>
        <v>0</v>
      </c>
      <c r="BN9" s="66">
        <f>IF(BM$3="","",VLOOKUP(BM$3,Données!$A$3:$B$18,2,FALSE))</f>
        <v>0</v>
      </c>
      <c r="BO9" s="65">
        <f t="shared" si="27"/>
        <v>0</v>
      </c>
      <c r="BP9" s="64">
        <f t="shared" si="10"/>
        <v>0</v>
      </c>
      <c r="BQ9" s="66">
        <f>IF(BP$3="","",VLOOKUP(BP$3,Données!$A$3:$B$18,2,FALSE))</f>
        <v>0</v>
      </c>
      <c r="BR9" s="65">
        <f t="shared" si="28"/>
        <v>0</v>
      </c>
      <c r="BS9" s="64">
        <f t="shared" si="11"/>
        <v>0</v>
      </c>
      <c r="BT9" s="66">
        <f>IF(BS$3="","",VLOOKUP(BS$3,Données!$A$3:$B$18,2,FALSE))</f>
        <v>1</v>
      </c>
      <c r="BU9" s="65">
        <f t="shared" si="29"/>
        <v>0</v>
      </c>
      <c r="BV9" s="64">
        <f t="shared" si="12"/>
        <v>0</v>
      </c>
      <c r="BW9" s="66">
        <f>IF(BV$3="","",VLOOKUP(BV$3,Données!$A$3:$B$18,2,FALSE))</f>
        <v>1.5</v>
      </c>
      <c r="BX9" s="65">
        <f t="shared" si="30"/>
        <v>0</v>
      </c>
      <c r="BY9" s="64">
        <f t="shared" si="13"/>
        <v>0</v>
      </c>
      <c r="BZ9" s="66">
        <f>IF(BY$3="","",VLOOKUP(BY$3,Données!$A$3:$B$18,2,FALSE))</f>
        <v>2</v>
      </c>
      <c r="CA9" s="65">
        <f t="shared" si="31"/>
        <v>0</v>
      </c>
      <c r="CB9" s="64">
        <f t="shared" si="14"/>
        <v>0</v>
      </c>
      <c r="CC9" s="66">
        <f>IF(CB$3="","",VLOOKUP(CB$3,Données!$A$3:$B$18,2,FALSE))</f>
        <v>2.5</v>
      </c>
      <c r="CD9" s="65">
        <f t="shared" si="32"/>
        <v>0</v>
      </c>
      <c r="CE9" s="64">
        <f t="shared" si="15"/>
        <v>0</v>
      </c>
      <c r="CF9" s="66">
        <f>IF(CE$3="","",VLOOKUP(CE$3,Données!$A$3:$B$18,2,FALSE))</f>
        <v>3</v>
      </c>
      <c r="CG9" s="65">
        <f t="shared" si="33"/>
        <v>0</v>
      </c>
      <c r="CH9" s="67">
        <f t="shared" si="16"/>
        <v>0</v>
      </c>
      <c r="CI9" s="45">
        <f>IF(CH$3="","",VLOOKUP(CH$3,Données!$A$3:$B$18,2,FALSE))</f>
        <v>3.5</v>
      </c>
      <c r="CJ9" s="39">
        <f t="shared" si="34"/>
        <v>0</v>
      </c>
    </row>
    <row r="10" spans="1:88" ht="42" customHeight="1" x14ac:dyDescent="0.25">
      <c r="A10" s="141" t="str">
        <f>Données!D8</f>
        <v>SCH</v>
      </c>
      <c r="B10" s="136" t="str">
        <f>(Données!E8)</f>
        <v>F</v>
      </c>
      <c r="C10" s="79"/>
      <c r="D10" s="80"/>
      <c r="E10" s="78"/>
      <c r="F10" s="79"/>
      <c r="G10" s="80"/>
      <c r="H10" s="78"/>
      <c r="I10" s="79"/>
      <c r="J10" s="80"/>
      <c r="K10" s="78"/>
      <c r="L10" s="79"/>
      <c r="M10" s="80"/>
      <c r="N10" s="78"/>
      <c r="O10" s="79"/>
      <c r="P10" s="80"/>
      <c r="Q10" s="78"/>
      <c r="R10" s="79"/>
      <c r="S10" s="80"/>
      <c r="T10" s="78"/>
      <c r="U10" s="79"/>
      <c r="V10" s="80"/>
      <c r="W10" s="78"/>
      <c r="X10" s="79"/>
      <c r="Y10" s="80"/>
      <c r="Z10" s="78"/>
      <c r="AA10" s="79"/>
      <c r="AB10" s="80"/>
      <c r="AC10" s="78"/>
      <c r="AD10" s="79"/>
      <c r="AE10" s="80"/>
      <c r="AF10" s="78"/>
      <c r="AG10" s="79"/>
      <c r="AH10" s="80"/>
      <c r="AI10" s="103"/>
      <c r="AJ10" s="28"/>
      <c r="AK10" s="20">
        <f t="shared" si="17"/>
        <v>0</v>
      </c>
      <c r="AM10" s="62">
        <f t="shared" si="18"/>
        <v>0</v>
      </c>
      <c r="AN10" s="63" t="str">
        <f t="shared" si="0"/>
        <v>F</v>
      </c>
      <c r="AO10" s="64">
        <f t="shared" si="1"/>
        <v>0</v>
      </c>
      <c r="AP10" s="66">
        <f>IF(AO$3="","",VLOOKUP(AO$3,Données!$A$3:$B$18,2,FALSE))</f>
        <v>17</v>
      </c>
      <c r="AQ10" s="65">
        <f t="shared" si="19"/>
        <v>0</v>
      </c>
      <c r="AR10" s="64">
        <f t="shared" si="2"/>
        <v>0</v>
      </c>
      <c r="AS10" s="66">
        <f>IF(AR$3="","",VLOOKUP(AR$3,Données!$A$3:$B$18,2,FALSE))</f>
        <v>12</v>
      </c>
      <c r="AT10" s="65">
        <f t="shared" si="20"/>
        <v>0</v>
      </c>
      <c r="AU10" s="64">
        <f t="shared" si="3"/>
        <v>0</v>
      </c>
      <c r="AV10" s="66">
        <f>IF(AU$3="","",VLOOKUP(AU$3,Données!$A$3:$B$18,2,FALSE))</f>
        <v>4</v>
      </c>
      <c r="AW10" s="65">
        <f t="shared" si="21"/>
        <v>0</v>
      </c>
      <c r="AX10" s="64">
        <f t="shared" si="4"/>
        <v>0</v>
      </c>
      <c r="AY10" s="66">
        <f>IF(AX$3="","",VLOOKUP(AX$3,Données!$A$3:$B$18,2,FALSE))</f>
        <v>8</v>
      </c>
      <c r="AZ10" s="65">
        <f t="shared" si="22"/>
        <v>0</v>
      </c>
      <c r="BA10" s="64">
        <f t="shared" si="5"/>
        <v>0</v>
      </c>
      <c r="BB10" s="66">
        <f>IF(BA$3="","",VLOOKUP(BA$3,Données!$A$3:$B$18,2,FALSE))</f>
        <v>8</v>
      </c>
      <c r="BC10" s="65">
        <f t="shared" si="23"/>
        <v>0</v>
      </c>
      <c r="BD10" s="64">
        <f t="shared" si="6"/>
        <v>0</v>
      </c>
      <c r="BE10" s="66">
        <f>IF(BD$3="","",VLOOKUP(BD$3,Données!$A$3:$B$18,2,FALSE))</f>
        <v>0</v>
      </c>
      <c r="BF10" s="65">
        <f t="shared" si="24"/>
        <v>0</v>
      </c>
      <c r="BG10" s="64">
        <f t="shared" si="7"/>
        <v>0</v>
      </c>
      <c r="BH10" s="66">
        <f>IF(BG$3="","",VLOOKUP(BG$3,Données!$A$3:$B$18,2,FALSE))</f>
        <v>0</v>
      </c>
      <c r="BI10" s="65">
        <f t="shared" si="25"/>
        <v>0</v>
      </c>
      <c r="BJ10" s="64">
        <f t="shared" si="8"/>
        <v>0</v>
      </c>
      <c r="BK10" s="66">
        <f>IF(BJ$3="","",VLOOKUP(BJ$3,Données!$A$3:$B$18,2,FALSE))</f>
        <v>0</v>
      </c>
      <c r="BL10" s="65">
        <f t="shared" si="26"/>
        <v>0</v>
      </c>
      <c r="BM10" s="64">
        <f t="shared" si="9"/>
        <v>0</v>
      </c>
      <c r="BN10" s="66">
        <f>IF(BM$3="","",VLOOKUP(BM$3,Données!$A$3:$B$18,2,FALSE))</f>
        <v>0</v>
      </c>
      <c r="BO10" s="65">
        <f t="shared" si="27"/>
        <v>0</v>
      </c>
      <c r="BP10" s="64">
        <f t="shared" si="10"/>
        <v>0</v>
      </c>
      <c r="BQ10" s="66">
        <f>IF(BP$3="","",VLOOKUP(BP$3,Données!$A$3:$B$18,2,FALSE))</f>
        <v>0</v>
      </c>
      <c r="BR10" s="65">
        <f t="shared" si="28"/>
        <v>0</v>
      </c>
      <c r="BS10" s="64">
        <f t="shared" si="11"/>
        <v>0</v>
      </c>
      <c r="BT10" s="66">
        <f>IF(BS$3="","",VLOOKUP(BS$3,Données!$A$3:$B$18,2,FALSE))</f>
        <v>1</v>
      </c>
      <c r="BU10" s="65">
        <f t="shared" si="29"/>
        <v>0</v>
      </c>
      <c r="BV10" s="64">
        <f t="shared" si="12"/>
        <v>0</v>
      </c>
      <c r="BW10" s="66">
        <f>IF(BV$3="","",VLOOKUP(BV$3,Données!$A$3:$B$18,2,FALSE))</f>
        <v>1.5</v>
      </c>
      <c r="BX10" s="65">
        <f t="shared" si="30"/>
        <v>0</v>
      </c>
      <c r="BY10" s="64">
        <f t="shared" si="13"/>
        <v>0</v>
      </c>
      <c r="BZ10" s="66">
        <f>IF(BY$3="","",VLOOKUP(BY$3,Données!$A$3:$B$18,2,FALSE))</f>
        <v>2</v>
      </c>
      <c r="CA10" s="65">
        <f t="shared" si="31"/>
        <v>0</v>
      </c>
      <c r="CB10" s="64">
        <f t="shared" si="14"/>
        <v>0</v>
      </c>
      <c r="CC10" s="66">
        <f>IF(CB$3="","",VLOOKUP(CB$3,Données!$A$3:$B$18,2,FALSE))</f>
        <v>2.5</v>
      </c>
      <c r="CD10" s="65">
        <f t="shared" si="32"/>
        <v>0</v>
      </c>
      <c r="CE10" s="64">
        <f t="shared" si="15"/>
        <v>0</v>
      </c>
      <c r="CF10" s="66">
        <f>IF(CE$3="","",VLOOKUP(CE$3,Données!$A$3:$B$18,2,FALSE))</f>
        <v>3</v>
      </c>
      <c r="CG10" s="65">
        <f t="shared" si="33"/>
        <v>0</v>
      </c>
      <c r="CH10" s="67">
        <f t="shared" si="16"/>
        <v>0</v>
      </c>
      <c r="CI10" s="45">
        <f>IF(CH$3="","",VLOOKUP(CH$3,Données!$A$3:$B$18,2,FALSE))</f>
        <v>3.5</v>
      </c>
      <c r="CJ10" s="39">
        <f t="shared" si="34"/>
        <v>0</v>
      </c>
    </row>
    <row r="11" spans="1:88" ht="42" customHeight="1" x14ac:dyDescent="0.25">
      <c r="A11" s="141" t="str">
        <f>Données!D9</f>
        <v>SCH</v>
      </c>
      <c r="B11" s="136" t="str">
        <f>(Données!E9)</f>
        <v>G</v>
      </c>
      <c r="C11" s="79"/>
      <c r="D11" s="80"/>
      <c r="E11" s="78"/>
      <c r="F11" s="79"/>
      <c r="G11" s="80"/>
      <c r="H11" s="78"/>
      <c r="I11" s="79"/>
      <c r="J11" s="80"/>
      <c r="K11" s="78"/>
      <c r="L11" s="79"/>
      <c r="M11" s="80"/>
      <c r="N11" s="78"/>
      <c r="O11" s="79"/>
      <c r="P11" s="80"/>
      <c r="Q11" s="78"/>
      <c r="R11" s="79"/>
      <c r="S11" s="80"/>
      <c r="T11" s="78"/>
      <c r="U11" s="79"/>
      <c r="V11" s="80"/>
      <c r="W11" s="78"/>
      <c r="X11" s="79"/>
      <c r="Y11" s="80"/>
      <c r="Z11" s="78"/>
      <c r="AA11" s="79"/>
      <c r="AB11" s="80"/>
      <c r="AC11" s="78"/>
      <c r="AD11" s="79"/>
      <c r="AE11" s="80"/>
      <c r="AF11" s="78"/>
      <c r="AG11" s="79"/>
      <c r="AH11" s="80"/>
      <c r="AI11" s="103"/>
      <c r="AJ11" s="28"/>
      <c r="AK11" s="20">
        <f t="shared" si="17"/>
        <v>0</v>
      </c>
      <c r="AM11" s="62">
        <f t="shared" si="18"/>
        <v>0</v>
      </c>
      <c r="AN11" s="63" t="str">
        <f t="shared" si="0"/>
        <v>G</v>
      </c>
      <c r="AO11" s="64">
        <f t="shared" si="1"/>
        <v>0</v>
      </c>
      <c r="AP11" s="66">
        <f>IF(AO$3="","",VLOOKUP(AO$3,Données!$A$3:$B$18,2,FALSE))</f>
        <v>17</v>
      </c>
      <c r="AQ11" s="65">
        <f t="shared" si="19"/>
        <v>0</v>
      </c>
      <c r="AR11" s="64">
        <f t="shared" si="2"/>
        <v>0</v>
      </c>
      <c r="AS11" s="66">
        <f>IF(AR$3="","",VLOOKUP(AR$3,Données!$A$3:$B$18,2,FALSE))</f>
        <v>12</v>
      </c>
      <c r="AT11" s="65">
        <f t="shared" si="20"/>
        <v>0</v>
      </c>
      <c r="AU11" s="64">
        <f t="shared" si="3"/>
        <v>0</v>
      </c>
      <c r="AV11" s="66">
        <f>IF(AU$3="","",VLOOKUP(AU$3,Données!$A$3:$B$18,2,FALSE))</f>
        <v>4</v>
      </c>
      <c r="AW11" s="65">
        <f t="shared" si="21"/>
        <v>0</v>
      </c>
      <c r="AX11" s="64">
        <f t="shared" si="4"/>
        <v>0</v>
      </c>
      <c r="AY11" s="66">
        <f>IF(AX$3="","",VLOOKUP(AX$3,Données!$A$3:$B$18,2,FALSE))</f>
        <v>8</v>
      </c>
      <c r="AZ11" s="65">
        <f t="shared" si="22"/>
        <v>0</v>
      </c>
      <c r="BA11" s="64">
        <f t="shared" si="5"/>
        <v>0</v>
      </c>
      <c r="BB11" s="66">
        <f>IF(BA$3="","",VLOOKUP(BA$3,Données!$A$3:$B$18,2,FALSE))</f>
        <v>8</v>
      </c>
      <c r="BC11" s="65">
        <f t="shared" si="23"/>
        <v>0</v>
      </c>
      <c r="BD11" s="64">
        <f t="shared" si="6"/>
        <v>0</v>
      </c>
      <c r="BE11" s="66">
        <f>IF(BD$3="","",VLOOKUP(BD$3,Données!$A$3:$B$18,2,FALSE))</f>
        <v>0</v>
      </c>
      <c r="BF11" s="65">
        <f t="shared" si="24"/>
        <v>0</v>
      </c>
      <c r="BG11" s="64">
        <f t="shared" si="7"/>
        <v>0</v>
      </c>
      <c r="BH11" s="66">
        <f>IF(BG$3="","",VLOOKUP(BG$3,Données!$A$3:$B$18,2,FALSE))</f>
        <v>0</v>
      </c>
      <c r="BI11" s="65">
        <f t="shared" si="25"/>
        <v>0</v>
      </c>
      <c r="BJ11" s="64">
        <f t="shared" si="8"/>
        <v>0</v>
      </c>
      <c r="BK11" s="66">
        <f>IF(BJ$3="","",VLOOKUP(BJ$3,Données!$A$3:$B$18,2,FALSE))</f>
        <v>0</v>
      </c>
      <c r="BL11" s="65">
        <f t="shared" si="26"/>
        <v>0</v>
      </c>
      <c r="BM11" s="64">
        <f t="shared" si="9"/>
        <v>0</v>
      </c>
      <c r="BN11" s="66">
        <f>IF(BM$3="","",VLOOKUP(BM$3,Données!$A$3:$B$18,2,FALSE))</f>
        <v>0</v>
      </c>
      <c r="BO11" s="65">
        <f t="shared" si="27"/>
        <v>0</v>
      </c>
      <c r="BP11" s="64">
        <f t="shared" si="10"/>
        <v>0</v>
      </c>
      <c r="BQ11" s="66">
        <f>IF(BP$3="","",VLOOKUP(BP$3,Données!$A$3:$B$18,2,FALSE))</f>
        <v>0</v>
      </c>
      <c r="BR11" s="65">
        <f t="shared" si="28"/>
        <v>0</v>
      </c>
      <c r="BS11" s="64">
        <f t="shared" si="11"/>
        <v>0</v>
      </c>
      <c r="BT11" s="66">
        <f>IF(BS$3="","",VLOOKUP(BS$3,Données!$A$3:$B$18,2,FALSE))</f>
        <v>1</v>
      </c>
      <c r="BU11" s="65">
        <f t="shared" si="29"/>
        <v>0</v>
      </c>
      <c r="BV11" s="64">
        <f t="shared" si="12"/>
        <v>0</v>
      </c>
      <c r="BW11" s="66">
        <f>IF(BV$3="","",VLOOKUP(BV$3,Données!$A$3:$B$18,2,FALSE))</f>
        <v>1.5</v>
      </c>
      <c r="BX11" s="65">
        <f t="shared" si="30"/>
        <v>0</v>
      </c>
      <c r="BY11" s="64">
        <f t="shared" si="13"/>
        <v>0</v>
      </c>
      <c r="BZ11" s="66">
        <f>IF(BY$3="","",VLOOKUP(BY$3,Données!$A$3:$B$18,2,FALSE))</f>
        <v>2</v>
      </c>
      <c r="CA11" s="65">
        <f t="shared" si="31"/>
        <v>0</v>
      </c>
      <c r="CB11" s="64">
        <f t="shared" si="14"/>
        <v>0</v>
      </c>
      <c r="CC11" s="66">
        <f>IF(CB$3="","",VLOOKUP(CB$3,Données!$A$3:$B$18,2,FALSE))</f>
        <v>2.5</v>
      </c>
      <c r="CD11" s="65">
        <f t="shared" si="32"/>
        <v>0</v>
      </c>
      <c r="CE11" s="64">
        <f t="shared" si="15"/>
        <v>0</v>
      </c>
      <c r="CF11" s="66">
        <f>IF(CE$3="","",VLOOKUP(CE$3,Données!$A$3:$B$18,2,FALSE))</f>
        <v>3</v>
      </c>
      <c r="CG11" s="65">
        <f t="shared" si="33"/>
        <v>0</v>
      </c>
      <c r="CH11" s="67">
        <f t="shared" si="16"/>
        <v>0</v>
      </c>
      <c r="CI11" s="45">
        <f>IF(CH$3="","",VLOOKUP(CH$3,Données!$A$3:$B$18,2,FALSE))</f>
        <v>3.5</v>
      </c>
      <c r="CJ11" s="39">
        <f t="shared" si="34"/>
        <v>0</v>
      </c>
    </row>
    <row r="12" spans="1:88" ht="42" customHeight="1" x14ac:dyDescent="0.25">
      <c r="A12" s="141" t="str">
        <f>Données!D10</f>
        <v>CCH</v>
      </c>
      <c r="B12" s="136" t="str">
        <f>(Données!E10)</f>
        <v>H</v>
      </c>
      <c r="C12" s="79"/>
      <c r="D12" s="80"/>
      <c r="E12" s="78"/>
      <c r="F12" s="79"/>
      <c r="G12" s="80"/>
      <c r="H12" s="78"/>
      <c r="I12" s="79"/>
      <c r="J12" s="80"/>
      <c r="K12" s="78"/>
      <c r="L12" s="79"/>
      <c r="M12" s="80"/>
      <c r="N12" s="78"/>
      <c r="O12" s="79"/>
      <c r="P12" s="80"/>
      <c r="Q12" s="78"/>
      <c r="R12" s="79"/>
      <c r="S12" s="80"/>
      <c r="T12" s="78"/>
      <c r="U12" s="79"/>
      <c r="V12" s="80"/>
      <c r="W12" s="78"/>
      <c r="X12" s="79"/>
      <c r="Y12" s="80"/>
      <c r="Z12" s="78"/>
      <c r="AA12" s="79"/>
      <c r="AB12" s="80"/>
      <c r="AC12" s="78"/>
      <c r="AD12" s="79"/>
      <c r="AE12" s="80"/>
      <c r="AF12" s="78"/>
      <c r="AG12" s="79"/>
      <c r="AH12" s="80"/>
      <c r="AI12" s="103"/>
      <c r="AJ12" s="28"/>
      <c r="AK12" s="20">
        <f t="shared" si="17"/>
        <v>0</v>
      </c>
      <c r="AM12" s="62">
        <f t="shared" si="18"/>
        <v>0</v>
      </c>
      <c r="AN12" s="63" t="str">
        <f t="shared" si="0"/>
        <v>H</v>
      </c>
      <c r="AO12" s="64">
        <f t="shared" si="1"/>
        <v>0</v>
      </c>
      <c r="AP12" s="66">
        <f>IF(AO$3="","",VLOOKUP(AO$3,Données!$A$3:$B$18,2,FALSE))</f>
        <v>17</v>
      </c>
      <c r="AQ12" s="65">
        <f t="shared" si="19"/>
        <v>0</v>
      </c>
      <c r="AR12" s="64">
        <f t="shared" si="2"/>
        <v>0</v>
      </c>
      <c r="AS12" s="66">
        <f>IF(AR$3="","",VLOOKUP(AR$3,Données!$A$3:$B$18,2,FALSE))</f>
        <v>12</v>
      </c>
      <c r="AT12" s="65">
        <f t="shared" si="20"/>
        <v>0</v>
      </c>
      <c r="AU12" s="64">
        <f t="shared" si="3"/>
        <v>0</v>
      </c>
      <c r="AV12" s="66">
        <f>IF(AU$3="","",VLOOKUP(AU$3,Données!$A$3:$B$18,2,FALSE))</f>
        <v>4</v>
      </c>
      <c r="AW12" s="65">
        <f t="shared" si="21"/>
        <v>0</v>
      </c>
      <c r="AX12" s="64">
        <f t="shared" si="4"/>
        <v>0</v>
      </c>
      <c r="AY12" s="66">
        <f>IF(AX$3="","",VLOOKUP(AX$3,Données!$A$3:$B$18,2,FALSE))</f>
        <v>8</v>
      </c>
      <c r="AZ12" s="65">
        <f t="shared" si="22"/>
        <v>0</v>
      </c>
      <c r="BA12" s="64">
        <f t="shared" si="5"/>
        <v>0</v>
      </c>
      <c r="BB12" s="66">
        <f>IF(BA$3="","",VLOOKUP(BA$3,Données!$A$3:$B$18,2,FALSE))</f>
        <v>8</v>
      </c>
      <c r="BC12" s="65">
        <f t="shared" si="23"/>
        <v>0</v>
      </c>
      <c r="BD12" s="64">
        <f t="shared" si="6"/>
        <v>0</v>
      </c>
      <c r="BE12" s="66">
        <f>IF(BD$3="","",VLOOKUP(BD$3,Données!$A$3:$B$18,2,FALSE))</f>
        <v>0</v>
      </c>
      <c r="BF12" s="65">
        <f t="shared" si="24"/>
        <v>0</v>
      </c>
      <c r="BG12" s="64">
        <f t="shared" si="7"/>
        <v>0</v>
      </c>
      <c r="BH12" s="66">
        <f>IF(BG$3="","",VLOOKUP(BG$3,Données!$A$3:$B$18,2,FALSE))</f>
        <v>0</v>
      </c>
      <c r="BI12" s="65">
        <f t="shared" si="25"/>
        <v>0</v>
      </c>
      <c r="BJ12" s="64">
        <f t="shared" si="8"/>
        <v>0</v>
      </c>
      <c r="BK12" s="66">
        <f>IF(BJ$3="","",VLOOKUP(BJ$3,Données!$A$3:$B$18,2,FALSE))</f>
        <v>0</v>
      </c>
      <c r="BL12" s="65">
        <f t="shared" si="26"/>
        <v>0</v>
      </c>
      <c r="BM12" s="64">
        <f t="shared" si="9"/>
        <v>0</v>
      </c>
      <c r="BN12" s="66">
        <f>IF(BM$3="","",VLOOKUP(BM$3,Données!$A$3:$B$18,2,FALSE))</f>
        <v>0</v>
      </c>
      <c r="BO12" s="65">
        <f t="shared" si="27"/>
        <v>0</v>
      </c>
      <c r="BP12" s="64">
        <f t="shared" si="10"/>
        <v>0</v>
      </c>
      <c r="BQ12" s="66">
        <f>IF(BP$3="","",VLOOKUP(BP$3,Données!$A$3:$B$18,2,FALSE))</f>
        <v>0</v>
      </c>
      <c r="BR12" s="65">
        <f t="shared" si="28"/>
        <v>0</v>
      </c>
      <c r="BS12" s="64">
        <f t="shared" si="11"/>
        <v>0</v>
      </c>
      <c r="BT12" s="66">
        <f>IF(BS$3="","",VLOOKUP(BS$3,Données!$A$3:$B$18,2,FALSE))</f>
        <v>1</v>
      </c>
      <c r="BU12" s="65">
        <f t="shared" si="29"/>
        <v>0</v>
      </c>
      <c r="BV12" s="64">
        <f t="shared" si="12"/>
        <v>0</v>
      </c>
      <c r="BW12" s="66">
        <f>IF(BV$3="","",VLOOKUP(BV$3,Données!$A$3:$B$18,2,FALSE))</f>
        <v>1.5</v>
      </c>
      <c r="BX12" s="65">
        <f t="shared" si="30"/>
        <v>0</v>
      </c>
      <c r="BY12" s="64">
        <f t="shared" si="13"/>
        <v>0</v>
      </c>
      <c r="BZ12" s="66">
        <f>IF(BY$3="","",VLOOKUP(BY$3,Données!$A$3:$B$18,2,FALSE))</f>
        <v>2</v>
      </c>
      <c r="CA12" s="65">
        <f t="shared" si="31"/>
        <v>0</v>
      </c>
      <c r="CB12" s="64">
        <f t="shared" si="14"/>
        <v>0</v>
      </c>
      <c r="CC12" s="66">
        <f>IF(CB$3="","",VLOOKUP(CB$3,Données!$A$3:$B$18,2,FALSE))</f>
        <v>2.5</v>
      </c>
      <c r="CD12" s="65">
        <f t="shared" si="32"/>
        <v>0</v>
      </c>
      <c r="CE12" s="64">
        <f t="shared" si="15"/>
        <v>0</v>
      </c>
      <c r="CF12" s="66">
        <f>IF(CE$3="","",VLOOKUP(CE$3,Données!$A$3:$B$18,2,FALSE))</f>
        <v>3</v>
      </c>
      <c r="CG12" s="65">
        <f t="shared" si="33"/>
        <v>0</v>
      </c>
      <c r="CH12" s="67">
        <f t="shared" si="16"/>
        <v>0</v>
      </c>
      <c r="CI12" s="45">
        <f>IF(CH$3="","",VLOOKUP(CH$3,Données!$A$3:$B$18,2,FALSE))</f>
        <v>3.5</v>
      </c>
      <c r="CJ12" s="39">
        <f t="shared" si="34"/>
        <v>0</v>
      </c>
    </row>
    <row r="13" spans="1:88" ht="42" customHeight="1" x14ac:dyDescent="0.25">
      <c r="A13" s="141" t="str">
        <f>Données!D11</f>
        <v>CPL</v>
      </c>
      <c r="B13" s="136" t="str">
        <f>(Données!E11)</f>
        <v>I</v>
      </c>
      <c r="C13" s="79"/>
      <c r="D13" s="80"/>
      <c r="E13" s="78"/>
      <c r="F13" s="79"/>
      <c r="G13" s="80"/>
      <c r="H13" s="78"/>
      <c r="I13" s="79"/>
      <c r="J13" s="80"/>
      <c r="K13" s="78"/>
      <c r="L13" s="79"/>
      <c r="M13" s="80"/>
      <c r="N13" s="78"/>
      <c r="O13" s="79"/>
      <c r="P13" s="80"/>
      <c r="Q13" s="78"/>
      <c r="R13" s="79"/>
      <c r="S13" s="80"/>
      <c r="T13" s="78"/>
      <c r="U13" s="79"/>
      <c r="V13" s="80"/>
      <c r="W13" s="78"/>
      <c r="X13" s="79"/>
      <c r="Y13" s="80"/>
      <c r="Z13" s="78"/>
      <c r="AA13" s="79"/>
      <c r="AB13" s="80"/>
      <c r="AC13" s="78"/>
      <c r="AD13" s="79"/>
      <c r="AE13" s="80"/>
      <c r="AF13" s="78"/>
      <c r="AG13" s="79"/>
      <c r="AH13" s="80"/>
      <c r="AI13" s="103"/>
      <c r="AJ13" s="28"/>
      <c r="AK13" s="20">
        <f t="shared" si="17"/>
        <v>0</v>
      </c>
      <c r="AM13" s="62">
        <f t="shared" si="18"/>
        <v>0</v>
      </c>
      <c r="AN13" s="63" t="str">
        <f t="shared" si="0"/>
        <v>I</v>
      </c>
      <c r="AO13" s="64">
        <f t="shared" si="1"/>
        <v>0</v>
      </c>
      <c r="AP13" s="66">
        <f>IF(AO$3="","",VLOOKUP(AO$3,Données!$A$3:$B$18,2,FALSE))</f>
        <v>17</v>
      </c>
      <c r="AQ13" s="65">
        <f t="shared" si="19"/>
        <v>0</v>
      </c>
      <c r="AR13" s="64">
        <f t="shared" si="2"/>
        <v>0</v>
      </c>
      <c r="AS13" s="66">
        <f>IF(AR$3="","",VLOOKUP(AR$3,Données!$A$3:$B$18,2,FALSE))</f>
        <v>12</v>
      </c>
      <c r="AT13" s="65">
        <f t="shared" si="20"/>
        <v>0</v>
      </c>
      <c r="AU13" s="64">
        <f t="shared" si="3"/>
        <v>0</v>
      </c>
      <c r="AV13" s="66">
        <f>IF(AU$3="","",VLOOKUP(AU$3,Données!$A$3:$B$18,2,FALSE))</f>
        <v>4</v>
      </c>
      <c r="AW13" s="65">
        <f t="shared" si="21"/>
        <v>0</v>
      </c>
      <c r="AX13" s="64">
        <f t="shared" si="4"/>
        <v>0</v>
      </c>
      <c r="AY13" s="66">
        <f>IF(AX$3="","",VLOOKUP(AX$3,Données!$A$3:$B$18,2,FALSE))</f>
        <v>8</v>
      </c>
      <c r="AZ13" s="65">
        <f t="shared" si="22"/>
        <v>0</v>
      </c>
      <c r="BA13" s="64">
        <f t="shared" si="5"/>
        <v>0</v>
      </c>
      <c r="BB13" s="66">
        <f>IF(BA$3="","",VLOOKUP(BA$3,Données!$A$3:$B$18,2,FALSE))</f>
        <v>8</v>
      </c>
      <c r="BC13" s="65">
        <f t="shared" si="23"/>
        <v>0</v>
      </c>
      <c r="BD13" s="64">
        <f t="shared" si="6"/>
        <v>0</v>
      </c>
      <c r="BE13" s="66">
        <f>IF(BD$3="","",VLOOKUP(BD$3,Données!$A$3:$B$18,2,FALSE))</f>
        <v>0</v>
      </c>
      <c r="BF13" s="65">
        <f t="shared" si="24"/>
        <v>0</v>
      </c>
      <c r="BG13" s="64">
        <f t="shared" si="7"/>
        <v>0</v>
      </c>
      <c r="BH13" s="66">
        <f>IF(BG$3="","",VLOOKUP(BG$3,Données!$A$3:$B$18,2,FALSE))</f>
        <v>0</v>
      </c>
      <c r="BI13" s="65">
        <f t="shared" si="25"/>
        <v>0</v>
      </c>
      <c r="BJ13" s="64">
        <f t="shared" si="8"/>
        <v>0</v>
      </c>
      <c r="BK13" s="66">
        <f>IF(BJ$3="","",VLOOKUP(BJ$3,Données!$A$3:$B$18,2,FALSE))</f>
        <v>0</v>
      </c>
      <c r="BL13" s="65">
        <f t="shared" si="26"/>
        <v>0</v>
      </c>
      <c r="BM13" s="64">
        <f t="shared" si="9"/>
        <v>0</v>
      </c>
      <c r="BN13" s="66">
        <f>IF(BM$3="","",VLOOKUP(BM$3,Données!$A$3:$B$18,2,FALSE))</f>
        <v>0</v>
      </c>
      <c r="BO13" s="65">
        <f t="shared" si="27"/>
        <v>0</v>
      </c>
      <c r="BP13" s="64">
        <f t="shared" si="10"/>
        <v>0</v>
      </c>
      <c r="BQ13" s="66">
        <f>IF(BP$3="","",VLOOKUP(BP$3,Données!$A$3:$B$18,2,FALSE))</f>
        <v>0</v>
      </c>
      <c r="BR13" s="65">
        <f t="shared" si="28"/>
        <v>0</v>
      </c>
      <c r="BS13" s="64">
        <f t="shared" si="11"/>
        <v>0</v>
      </c>
      <c r="BT13" s="66">
        <f>IF(BS$3="","",VLOOKUP(BS$3,Données!$A$3:$B$18,2,FALSE))</f>
        <v>1</v>
      </c>
      <c r="BU13" s="65">
        <f t="shared" si="29"/>
        <v>0</v>
      </c>
      <c r="BV13" s="64">
        <f t="shared" si="12"/>
        <v>0</v>
      </c>
      <c r="BW13" s="66">
        <f>IF(BV$3="","",VLOOKUP(BV$3,Données!$A$3:$B$18,2,FALSE))</f>
        <v>1.5</v>
      </c>
      <c r="BX13" s="65">
        <f t="shared" si="30"/>
        <v>0</v>
      </c>
      <c r="BY13" s="64">
        <f t="shared" si="13"/>
        <v>0</v>
      </c>
      <c r="BZ13" s="66">
        <f>IF(BY$3="","",VLOOKUP(BY$3,Données!$A$3:$B$18,2,FALSE))</f>
        <v>2</v>
      </c>
      <c r="CA13" s="65">
        <f t="shared" si="31"/>
        <v>0</v>
      </c>
      <c r="CB13" s="64">
        <f t="shared" si="14"/>
        <v>0</v>
      </c>
      <c r="CC13" s="66">
        <f>IF(CB$3="","",VLOOKUP(CB$3,Données!$A$3:$B$18,2,FALSE))</f>
        <v>2.5</v>
      </c>
      <c r="CD13" s="65">
        <f t="shared" si="32"/>
        <v>0</v>
      </c>
      <c r="CE13" s="64">
        <f t="shared" si="15"/>
        <v>0</v>
      </c>
      <c r="CF13" s="66">
        <f>IF(CE$3="","",VLOOKUP(CE$3,Données!$A$3:$B$18,2,FALSE))</f>
        <v>3</v>
      </c>
      <c r="CG13" s="65">
        <f t="shared" si="33"/>
        <v>0</v>
      </c>
      <c r="CH13" s="67">
        <f t="shared" si="16"/>
        <v>0</v>
      </c>
      <c r="CI13" s="45">
        <f>IF(CH$3="","",VLOOKUP(CH$3,Données!$A$3:$B$18,2,FALSE))</f>
        <v>3.5</v>
      </c>
      <c r="CJ13" s="39">
        <f t="shared" si="34"/>
        <v>0</v>
      </c>
    </row>
    <row r="14" spans="1:88" ht="42" customHeight="1" x14ac:dyDescent="0.25">
      <c r="A14" s="141" t="str">
        <f>Données!D12</f>
        <v>CPL</v>
      </c>
      <c r="B14" s="136" t="str">
        <f>(Données!E12)</f>
        <v>J</v>
      </c>
      <c r="C14" s="79"/>
      <c r="D14" s="80"/>
      <c r="E14" s="78"/>
      <c r="F14" s="79"/>
      <c r="G14" s="80"/>
      <c r="H14" s="78"/>
      <c r="I14" s="79"/>
      <c r="J14" s="80"/>
      <c r="K14" s="78"/>
      <c r="L14" s="79"/>
      <c r="M14" s="80"/>
      <c r="N14" s="78"/>
      <c r="O14" s="79"/>
      <c r="P14" s="80"/>
      <c r="Q14" s="78"/>
      <c r="R14" s="79"/>
      <c r="S14" s="80"/>
      <c r="T14" s="78"/>
      <c r="U14" s="79"/>
      <c r="V14" s="80"/>
      <c r="W14" s="78"/>
      <c r="X14" s="79"/>
      <c r="Y14" s="80"/>
      <c r="Z14" s="78"/>
      <c r="AA14" s="79"/>
      <c r="AB14" s="80"/>
      <c r="AC14" s="78"/>
      <c r="AD14" s="79"/>
      <c r="AE14" s="80"/>
      <c r="AF14" s="78"/>
      <c r="AG14" s="79"/>
      <c r="AH14" s="80"/>
      <c r="AI14" s="103"/>
      <c r="AJ14" s="28"/>
      <c r="AK14" s="20">
        <f t="shared" si="17"/>
        <v>0</v>
      </c>
      <c r="AM14" s="62">
        <f t="shared" si="18"/>
        <v>0</v>
      </c>
      <c r="AN14" s="63" t="str">
        <f t="shared" si="0"/>
        <v>J</v>
      </c>
      <c r="AO14" s="64">
        <f t="shared" si="1"/>
        <v>0</v>
      </c>
      <c r="AP14" s="66">
        <f>IF(AO$3="","",VLOOKUP(AO$3,Données!$A$3:$B$18,2,FALSE))</f>
        <v>17</v>
      </c>
      <c r="AQ14" s="65">
        <f t="shared" si="19"/>
        <v>0</v>
      </c>
      <c r="AR14" s="64">
        <f t="shared" si="2"/>
        <v>0</v>
      </c>
      <c r="AS14" s="66">
        <f>IF(AR$3="","",VLOOKUP(AR$3,Données!$A$3:$B$18,2,FALSE))</f>
        <v>12</v>
      </c>
      <c r="AT14" s="65">
        <f t="shared" si="20"/>
        <v>0</v>
      </c>
      <c r="AU14" s="64">
        <f t="shared" si="3"/>
        <v>0</v>
      </c>
      <c r="AV14" s="66">
        <f>IF(AU$3="","",VLOOKUP(AU$3,Données!$A$3:$B$18,2,FALSE))</f>
        <v>4</v>
      </c>
      <c r="AW14" s="65">
        <f t="shared" si="21"/>
        <v>0</v>
      </c>
      <c r="AX14" s="64">
        <f t="shared" si="4"/>
        <v>0</v>
      </c>
      <c r="AY14" s="66">
        <f>IF(AX$3="","",VLOOKUP(AX$3,Données!$A$3:$B$18,2,FALSE))</f>
        <v>8</v>
      </c>
      <c r="AZ14" s="65">
        <f t="shared" si="22"/>
        <v>0</v>
      </c>
      <c r="BA14" s="64">
        <f t="shared" si="5"/>
        <v>0</v>
      </c>
      <c r="BB14" s="66">
        <f>IF(BA$3="","",VLOOKUP(BA$3,Données!$A$3:$B$18,2,FALSE))</f>
        <v>8</v>
      </c>
      <c r="BC14" s="65">
        <f t="shared" si="23"/>
        <v>0</v>
      </c>
      <c r="BD14" s="64">
        <f t="shared" si="6"/>
        <v>0</v>
      </c>
      <c r="BE14" s="66">
        <f>IF(BD$3="","",VLOOKUP(BD$3,Données!$A$3:$B$18,2,FALSE))</f>
        <v>0</v>
      </c>
      <c r="BF14" s="65">
        <f t="shared" si="24"/>
        <v>0</v>
      </c>
      <c r="BG14" s="64">
        <f t="shared" si="7"/>
        <v>0</v>
      </c>
      <c r="BH14" s="66">
        <f>IF(BG$3="","",VLOOKUP(BG$3,Données!$A$3:$B$18,2,FALSE))</f>
        <v>0</v>
      </c>
      <c r="BI14" s="65">
        <f t="shared" si="25"/>
        <v>0</v>
      </c>
      <c r="BJ14" s="64">
        <f t="shared" si="8"/>
        <v>0</v>
      </c>
      <c r="BK14" s="66">
        <f>IF(BJ$3="","",VLOOKUP(BJ$3,Données!$A$3:$B$18,2,FALSE))</f>
        <v>0</v>
      </c>
      <c r="BL14" s="65">
        <f t="shared" si="26"/>
        <v>0</v>
      </c>
      <c r="BM14" s="64">
        <f t="shared" si="9"/>
        <v>0</v>
      </c>
      <c r="BN14" s="66">
        <f>IF(BM$3="","",VLOOKUP(BM$3,Données!$A$3:$B$18,2,FALSE))</f>
        <v>0</v>
      </c>
      <c r="BO14" s="65">
        <f t="shared" si="27"/>
        <v>0</v>
      </c>
      <c r="BP14" s="64">
        <f t="shared" si="10"/>
        <v>0</v>
      </c>
      <c r="BQ14" s="66">
        <f>IF(BP$3="","",VLOOKUP(BP$3,Données!$A$3:$B$18,2,FALSE))</f>
        <v>0</v>
      </c>
      <c r="BR14" s="65">
        <f t="shared" si="28"/>
        <v>0</v>
      </c>
      <c r="BS14" s="64">
        <f t="shared" si="11"/>
        <v>0</v>
      </c>
      <c r="BT14" s="66">
        <f>IF(BS$3="","",VLOOKUP(BS$3,Données!$A$3:$B$18,2,FALSE))</f>
        <v>1</v>
      </c>
      <c r="BU14" s="65">
        <f t="shared" si="29"/>
        <v>0</v>
      </c>
      <c r="BV14" s="64">
        <f t="shared" si="12"/>
        <v>0</v>
      </c>
      <c r="BW14" s="66">
        <f>IF(BV$3="","",VLOOKUP(BV$3,Données!$A$3:$B$18,2,FALSE))</f>
        <v>1.5</v>
      </c>
      <c r="BX14" s="65">
        <f t="shared" si="30"/>
        <v>0</v>
      </c>
      <c r="BY14" s="64">
        <f t="shared" si="13"/>
        <v>0</v>
      </c>
      <c r="BZ14" s="66">
        <f>IF(BY$3="","",VLOOKUP(BY$3,Données!$A$3:$B$18,2,FALSE))</f>
        <v>2</v>
      </c>
      <c r="CA14" s="65">
        <f t="shared" si="31"/>
        <v>0</v>
      </c>
      <c r="CB14" s="64">
        <f t="shared" si="14"/>
        <v>0</v>
      </c>
      <c r="CC14" s="66">
        <f>IF(CB$3="","",VLOOKUP(CB$3,Données!$A$3:$B$18,2,FALSE))</f>
        <v>2.5</v>
      </c>
      <c r="CD14" s="65">
        <f t="shared" si="32"/>
        <v>0</v>
      </c>
      <c r="CE14" s="64">
        <f t="shared" si="15"/>
        <v>0</v>
      </c>
      <c r="CF14" s="66">
        <f>IF(CE$3="","",VLOOKUP(CE$3,Données!$A$3:$B$18,2,FALSE))</f>
        <v>3</v>
      </c>
      <c r="CG14" s="65">
        <f t="shared" si="33"/>
        <v>0</v>
      </c>
      <c r="CH14" s="67">
        <f t="shared" si="16"/>
        <v>0</v>
      </c>
      <c r="CI14" s="45">
        <f>IF(CH$3="","",VLOOKUP(CH$3,Données!$A$3:$B$18,2,FALSE))</f>
        <v>3.5</v>
      </c>
      <c r="CJ14" s="39">
        <f t="shared" si="34"/>
        <v>0</v>
      </c>
    </row>
    <row r="15" spans="1:88" ht="42" customHeight="1" x14ac:dyDescent="0.25">
      <c r="A15" s="141" t="str">
        <f>Données!D13</f>
        <v>CPL</v>
      </c>
      <c r="B15" s="136" t="str">
        <f>(Données!E13)</f>
        <v>K</v>
      </c>
      <c r="C15" s="79"/>
      <c r="D15" s="80"/>
      <c r="E15" s="78"/>
      <c r="F15" s="79"/>
      <c r="G15" s="80"/>
      <c r="H15" s="78"/>
      <c r="I15" s="79"/>
      <c r="J15" s="80"/>
      <c r="K15" s="78"/>
      <c r="L15" s="79"/>
      <c r="M15" s="80"/>
      <c r="N15" s="78"/>
      <c r="O15" s="79"/>
      <c r="P15" s="80"/>
      <c r="Q15" s="78"/>
      <c r="R15" s="79"/>
      <c r="S15" s="80"/>
      <c r="T15" s="78"/>
      <c r="U15" s="79"/>
      <c r="V15" s="80"/>
      <c r="W15" s="78"/>
      <c r="X15" s="79"/>
      <c r="Y15" s="80"/>
      <c r="Z15" s="78"/>
      <c r="AA15" s="79"/>
      <c r="AB15" s="80"/>
      <c r="AC15" s="78"/>
      <c r="AD15" s="79"/>
      <c r="AE15" s="80"/>
      <c r="AF15" s="78"/>
      <c r="AG15" s="79"/>
      <c r="AH15" s="80"/>
      <c r="AI15" s="103"/>
      <c r="AJ15" s="28"/>
      <c r="AK15" s="20">
        <f t="shared" si="17"/>
        <v>0</v>
      </c>
      <c r="AM15" s="62">
        <f t="shared" si="18"/>
        <v>0</v>
      </c>
      <c r="AN15" s="63" t="str">
        <f t="shared" si="0"/>
        <v>K</v>
      </c>
      <c r="AO15" s="64">
        <f t="shared" si="1"/>
        <v>0</v>
      </c>
      <c r="AP15" s="66">
        <f>IF(AO$3="","",VLOOKUP(AO$3,Données!$A$3:$B$18,2,FALSE))</f>
        <v>17</v>
      </c>
      <c r="AQ15" s="65">
        <f t="shared" si="19"/>
        <v>0</v>
      </c>
      <c r="AR15" s="64">
        <f t="shared" si="2"/>
        <v>0</v>
      </c>
      <c r="AS15" s="66">
        <f>IF(AR$3="","",VLOOKUP(AR$3,Données!$A$3:$B$18,2,FALSE))</f>
        <v>12</v>
      </c>
      <c r="AT15" s="65">
        <f t="shared" si="20"/>
        <v>0</v>
      </c>
      <c r="AU15" s="64">
        <f t="shared" si="3"/>
        <v>0</v>
      </c>
      <c r="AV15" s="66">
        <f>IF(AU$3="","",VLOOKUP(AU$3,Données!$A$3:$B$18,2,FALSE))</f>
        <v>4</v>
      </c>
      <c r="AW15" s="65">
        <f t="shared" si="21"/>
        <v>0</v>
      </c>
      <c r="AX15" s="64">
        <f t="shared" si="4"/>
        <v>0</v>
      </c>
      <c r="AY15" s="66">
        <f>IF(AX$3="","",VLOOKUP(AX$3,Données!$A$3:$B$18,2,FALSE))</f>
        <v>8</v>
      </c>
      <c r="AZ15" s="65">
        <f t="shared" si="22"/>
        <v>0</v>
      </c>
      <c r="BA15" s="64">
        <f t="shared" si="5"/>
        <v>0</v>
      </c>
      <c r="BB15" s="66">
        <f>IF(BA$3="","",VLOOKUP(BA$3,Données!$A$3:$B$18,2,FALSE))</f>
        <v>8</v>
      </c>
      <c r="BC15" s="65">
        <f t="shared" si="23"/>
        <v>0</v>
      </c>
      <c r="BD15" s="64">
        <f t="shared" si="6"/>
        <v>0</v>
      </c>
      <c r="BE15" s="66">
        <f>IF(BD$3="","",VLOOKUP(BD$3,Données!$A$3:$B$18,2,FALSE))</f>
        <v>0</v>
      </c>
      <c r="BF15" s="65">
        <f t="shared" si="24"/>
        <v>0</v>
      </c>
      <c r="BG15" s="64">
        <f t="shared" si="7"/>
        <v>0</v>
      </c>
      <c r="BH15" s="66">
        <f>IF(BG$3="","",VLOOKUP(BG$3,Données!$A$3:$B$18,2,FALSE))</f>
        <v>0</v>
      </c>
      <c r="BI15" s="65">
        <f t="shared" si="25"/>
        <v>0</v>
      </c>
      <c r="BJ15" s="64">
        <f t="shared" si="8"/>
        <v>0</v>
      </c>
      <c r="BK15" s="66">
        <f>IF(BJ$3="","",VLOOKUP(BJ$3,Données!$A$3:$B$18,2,FALSE))</f>
        <v>0</v>
      </c>
      <c r="BL15" s="65">
        <f t="shared" si="26"/>
        <v>0</v>
      </c>
      <c r="BM15" s="64">
        <f t="shared" si="9"/>
        <v>0</v>
      </c>
      <c r="BN15" s="66">
        <f>IF(BM$3="","",VLOOKUP(BM$3,Données!$A$3:$B$18,2,FALSE))</f>
        <v>0</v>
      </c>
      <c r="BO15" s="65">
        <f t="shared" si="27"/>
        <v>0</v>
      </c>
      <c r="BP15" s="64">
        <f t="shared" si="10"/>
        <v>0</v>
      </c>
      <c r="BQ15" s="66">
        <f>IF(BP$3="","",VLOOKUP(BP$3,Données!$A$3:$B$18,2,FALSE))</f>
        <v>0</v>
      </c>
      <c r="BR15" s="65">
        <f t="shared" si="28"/>
        <v>0</v>
      </c>
      <c r="BS15" s="64">
        <f t="shared" si="11"/>
        <v>0</v>
      </c>
      <c r="BT15" s="66">
        <f>IF(BS$3="","",VLOOKUP(BS$3,Données!$A$3:$B$18,2,FALSE))</f>
        <v>1</v>
      </c>
      <c r="BU15" s="65">
        <f t="shared" si="29"/>
        <v>0</v>
      </c>
      <c r="BV15" s="64">
        <f t="shared" si="12"/>
        <v>0</v>
      </c>
      <c r="BW15" s="66">
        <f>IF(BV$3="","",VLOOKUP(BV$3,Données!$A$3:$B$18,2,FALSE))</f>
        <v>1.5</v>
      </c>
      <c r="BX15" s="65">
        <f t="shared" si="30"/>
        <v>0</v>
      </c>
      <c r="BY15" s="64">
        <f t="shared" si="13"/>
        <v>0</v>
      </c>
      <c r="BZ15" s="66">
        <f>IF(BY$3="","",VLOOKUP(BY$3,Données!$A$3:$B$18,2,FALSE))</f>
        <v>2</v>
      </c>
      <c r="CA15" s="65">
        <f t="shared" si="31"/>
        <v>0</v>
      </c>
      <c r="CB15" s="64">
        <f t="shared" si="14"/>
        <v>0</v>
      </c>
      <c r="CC15" s="66">
        <f>IF(CB$3="","",VLOOKUP(CB$3,Données!$A$3:$B$18,2,FALSE))</f>
        <v>2.5</v>
      </c>
      <c r="CD15" s="65">
        <f t="shared" si="32"/>
        <v>0</v>
      </c>
      <c r="CE15" s="64">
        <f t="shared" si="15"/>
        <v>0</v>
      </c>
      <c r="CF15" s="66">
        <f>IF(CE$3="","",VLOOKUP(CE$3,Données!$A$3:$B$18,2,FALSE))</f>
        <v>3</v>
      </c>
      <c r="CG15" s="65">
        <f t="shared" si="33"/>
        <v>0</v>
      </c>
      <c r="CH15" s="67">
        <f t="shared" si="16"/>
        <v>0</v>
      </c>
      <c r="CI15" s="45">
        <f>IF(CH$3="","",VLOOKUP(CH$3,Données!$A$3:$B$18,2,FALSE))</f>
        <v>3.5</v>
      </c>
      <c r="CJ15" s="39">
        <f t="shared" si="34"/>
        <v>0</v>
      </c>
    </row>
    <row r="16" spans="1:88" ht="42" customHeight="1" x14ac:dyDescent="0.25">
      <c r="A16" s="141" t="str">
        <f>Données!D14</f>
        <v>CPL</v>
      </c>
      <c r="B16" s="136" t="str">
        <f>(Données!E14)</f>
        <v>L</v>
      </c>
      <c r="C16" s="79"/>
      <c r="D16" s="80"/>
      <c r="E16" s="78"/>
      <c r="F16" s="79"/>
      <c r="G16" s="80"/>
      <c r="H16" s="78"/>
      <c r="I16" s="79"/>
      <c r="J16" s="80"/>
      <c r="K16" s="78"/>
      <c r="L16" s="79"/>
      <c r="M16" s="80"/>
      <c r="N16" s="78"/>
      <c r="O16" s="79"/>
      <c r="P16" s="80"/>
      <c r="Q16" s="78"/>
      <c r="R16" s="79"/>
      <c r="S16" s="80"/>
      <c r="T16" s="78"/>
      <c r="U16" s="79"/>
      <c r="V16" s="80"/>
      <c r="W16" s="78"/>
      <c r="X16" s="79"/>
      <c r="Y16" s="80"/>
      <c r="Z16" s="78"/>
      <c r="AA16" s="79"/>
      <c r="AB16" s="80"/>
      <c r="AC16" s="78"/>
      <c r="AD16" s="79"/>
      <c r="AE16" s="80"/>
      <c r="AF16" s="78"/>
      <c r="AG16" s="79"/>
      <c r="AH16" s="80"/>
      <c r="AI16" s="103"/>
      <c r="AJ16" s="28"/>
      <c r="AK16" s="20">
        <f t="shared" si="17"/>
        <v>0</v>
      </c>
      <c r="AM16" s="62">
        <f t="shared" si="18"/>
        <v>0</v>
      </c>
      <c r="AN16" s="63" t="str">
        <f t="shared" si="0"/>
        <v>L</v>
      </c>
      <c r="AO16" s="64">
        <f t="shared" si="1"/>
        <v>0</v>
      </c>
      <c r="AP16" s="66">
        <f>IF(AO$3="","",VLOOKUP(AO$3,Données!$A$3:$B$18,2,FALSE))</f>
        <v>17</v>
      </c>
      <c r="AQ16" s="65">
        <f t="shared" si="19"/>
        <v>0</v>
      </c>
      <c r="AR16" s="64">
        <f t="shared" si="2"/>
        <v>0</v>
      </c>
      <c r="AS16" s="66">
        <f>IF(AR$3="","",VLOOKUP(AR$3,Données!$A$3:$B$18,2,FALSE))</f>
        <v>12</v>
      </c>
      <c r="AT16" s="65">
        <f t="shared" si="20"/>
        <v>0</v>
      </c>
      <c r="AU16" s="64">
        <f t="shared" si="3"/>
        <v>0</v>
      </c>
      <c r="AV16" s="66">
        <f>IF(AU$3="","",VLOOKUP(AU$3,Données!$A$3:$B$18,2,FALSE))</f>
        <v>4</v>
      </c>
      <c r="AW16" s="65">
        <f t="shared" si="21"/>
        <v>0</v>
      </c>
      <c r="AX16" s="64">
        <f t="shared" si="4"/>
        <v>0</v>
      </c>
      <c r="AY16" s="66">
        <f>IF(AX$3="","",VLOOKUP(AX$3,Données!$A$3:$B$18,2,FALSE))</f>
        <v>8</v>
      </c>
      <c r="AZ16" s="65">
        <f t="shared" si="22"/>
        <v>0</v>
      </c>
      <c r="BA16" s="64">
        <f t="shared" si="5"/>
        <v>0</v>
      </c>
      <c r="BB16" s="66">
        <f>IF(BA$3="","",VLOOKUP(BA$3,Données!$A$3:$B$18,2,FALSE))</f>
        <v>8</v>
      </c>
      <c r="BC16" s="65">
        <f t="shared" si="23"/>
        <v>0</v>
      </c>
      <c r="BD16" s="64">
        <f t="shared" si="6"/>
        <v>0</v>
      </c>
      <c r="BE16" s="66">
        <f>IF(BD$3="","",VLOOKUP(BD$3,Données!$A$3:$B$18,2,FALSE))</f>
        <v>0</v>
      </c>
      <c r="BF16" s="65">
        <f t="shared" si="24"/>
        <v>0</v>
      </c>
      <c r="BG16" s="64">
        <f t="shared" si="7"/>
        <v>0</v>
      </c>
      <c r="BH16" s="66">
        <f>IF(BG$3="","",VLOOKUP(BG$3,Données!$A$3:$B$18,2,FALSE))</f>
        <v>0</v>
      </c>
      <c r="BI16" s="65">
        <f t="shared" si="25"/>
        <v>0</v>
      </c>
      <c r="BJ16" s="64">
        <f t="shared" si="8"/>
        <v>0</v>
      </c>
      <c r="BK16" s="66">
        <f>IF(BJ$3="","",VLOOKUP(BJ$3,Données!$A$3:$B$18,2,FALSE))</f>
        <v>0</v>
      </c>
      <c r="BL16" s="65">
        <f t="shared" si="26"/>
        <v>0</v>
      </c>
      <c r="BM16" s="64">
        <f t="shared" si="9"/>
        <v>0</v>
      </c>
      <c r="BN16" s="66">
        <f>IF(BM$3="","",VLOOKUP(BM$3,Données!$A$3:$B$18,2,FALSE))</f>
        <v>0</v>
      </c>
      <c r="BO16" s="65">
        <f t="shared" si="27"/>
        <v>0</v>
      </c>
      <c r="BP16" s="64">
        <f t="shared" si="10"/>
        <v>0</v>
      </c>
      <c r="BQ16" s="66">
        <f>IF(BP$3="","",VLOOKUP(BP$3,Données!$A$3:$B$18,2,FALSE))</f>
        <v>0</v>
      </c>
      <c r="BR16" s="65">
        <f t="shared" si="28"/>
        <v>0</v>
      </c>
      <c r="BS16" s="64">
        <f t="shared" si="11"/>
        <v>0</v>
      </c>
      <c r="BT16" s="66">
        <f>IF(BS$3="","",VLOOKUP(BS$3,Données!$A$3:$B$18,2,FALSE))</f>
        <v>1</v>
      </c>
      <c r="BU16" s="65">
        <f t="shared" si="29"/>
        <v>0</v>
      </c>
      <c r="BV16" s="64">
        <f t="shared" si="12"/>
        <v>0</v>
      </c>
      <c r="BW16" s="66">
        <f>IF(BV$3="","",VLOOKUP(BV$3,Données!$A$3:$B$18,2,FALSE))</f>
        <v>1.5</v>
      </c>
      <c r="BX16" s="65">
        <f t="shared" si="30"/>
        <v>0</v>
      </c>
      <c r="BY16" s="64">
        <f t="shared" si="13"/>
        <v>0</v>
      </c>
      <c r="BZ16" s="66">
        <f>IF(BY$3="","",VLOOKUP(BY$3,Données!$A$3:$B$18,2,FALSE))</f>
        <v>2</v>
      </c>
      <c r="CA16" s="65">
        <f t="shared" si="31"/>
        <v>0</v>
      </c>
      <c r="CB16" s="64">
        <f t="shared" si="14"/>
        <v>0</v>
      </c>
      <c r="CC16" s="66">
        <f>IF(CB$3="","",VLOOKUP(CB$3,Données!$A$3:$B$18,2,FALSE))</f>
        <v>2.5</v>
      </c>
      <c r="CD16" s="65">
        <f t="shared" si="32"/>
        <v>0</v>
      </c>
      <c r="CE16" s="64">
        <f t="shared" si="15"/>
        <v>0</v>
      </c>
      <c r="CF16" s="66">
        <f>IF(CE$3="","",VLOOKUP(CE$3,Données!$A$3:$B$18,2,FALSE))</f>
        <v>3</v>
      </c>
      <c r="CG16" s="65">
        <f t="shared" si="33"/>
        <v>0</v>
      </c>
      <c r="CH16" s="67">
        <f t="shared" si="16"/>
        <v>0</v>
      </c>
      <c r="CI16" s="45">
        <f>IF(CH$3="","",VLOOKUP(CH$3,Données!$A$3:$B$18,2,FALSE))</f>
        <v>3.5</v>
      </c>
      <c r="CJ16" s="39">
        <f t="shared" si="34"/>
        <v>0</v>
      </c>
    </row>
    <row r="17" spans="1:88" ht="42" customHeight="1" x14ac:dyDescent="0.25">
      <c r="A17" s="141" t="str">
        <f>Données!D15</f>
        <v>CPL</v>
      </c>
      <c r="B17" s="136" t="str">
        <f>(Données!E15)</f>
        <v>M</v>
      </c>
      <c r="C17" s="79"/>
      <c r="D17" s="80"/>
      <c r="E17" s="78"/>
      <c r="F17" s="79"/>
      <c r="G17" s="80"/>
      <c r="H17" s="78"/>
      <c r="I17" s="79"/>
      <c r="J17" s="80"/>
      <c r="K17" s="78"/>
      <c r="L17" s="79"/>
      <c r="M17" s="80"/>
      <c r="N17" s="78"/>
      <c r="O17" s="79"/>
      <c r="P17" s="80"/>
      <c r="Q17" s="78"/>
      <c r="R17" s="79"/>
      <c r="S17" s="80"/>
      <c r="T17" s="78"/>
      <c r="U17" s="79"/>
      <c r="V17" s="80"/>
      <c r="W17" s="78"/>
      <c r="X17" s="79"/>
      <c r="Y17" s="80"/>
      <c r="Z17" s="78"/>
      <c r="AA17" s="79"/>
      <c r="AB17" s="80"/>
      <c r="AC17" s="78"/>
      <c r="AD17" s="79"/>
      <c r="AE17" s="80"/>
      <c r="AF17" s="78"/>
      <c r="AG17" s="79"/>
      <c r="AH17" s="80"/>
      <c r="AI17" s="103"/>
      <c r="AJ17" s="28"/>
      <c r="AK17" s="20">
        <f t="shared" si="17"/>
        <v>0</v>
      </c>
      <c r="AM17" s="62">
        <f t="shared" si="18"/>
        <v>0</v>
      </c>
      <c r="AN17" s="63" t="str">
        <f t="shared" si="0"/>
        <v>M</v>
      </c>
      <c r="AO17" s="64">
        <f t="shared" si="1"/>
        <v>0</v>
      </c>
      <c r="AP17" s="66">
        <f>IF(AO$3="","",VLOOKUP(AO$3,Données!$A$3:$B$18,2,FALSE))</f>
        <v>17</v>
      </c>
      <c r="AQ17" s="65">
        <f t="shared" si="19"/>
        <v>0</v>
      </c>
      <c r="AR17" s="64">
        <f t="shared" si="2"/>
        <v>0</v>
      </c>
      <c r="AS17" s="66">
        <f>IF(AR$3="","",VLOOKUP(AR$3,Données!$A$3:$B$18,2,FALSE))</f>
        <v>12</v>
      </c>
      <c r="AT17" s="65">
        <f t="shared" si="20"/>
        <v>0</v>
      </c>
      <c r="AU17" s="64">
        <f t="shared" si="3"/>
        <v>0</v>
      </c>
      <c r="AV17" s="66">
        <f>IF(AU$3="","",VLOOKUP(AU$3,Données!$A$3:$B$18,2,FALSE))</f>
        <v>4</v>
      </c>
      <c r="AW17" s="65">
        <f t="shared" si="21"/>
        <v>0</v>
      </c>
      <c r="AX17" s="64">
        <f t="shared" si="4"/>
        <v>0</v>
      </c>
      <c r="AY17" s="66">
        <f>IF(AX$3="","",VLOOKUP(AX$3,Données!$A$3:$B$18,2,FALSE))</f>
        <v>8</v>
      </c>
      <c r="AZ17" s="65">
        <f t="shared" si="22"/>
        <v>0</v>
      </c>
      <c r="BA17" s="64">
        <f t="shared" si="5"/>
        <v>0</v>
      </c>
      <c r="BB17" s="66">
        <f>IF(BA$3="","",VLOOKUP(BA$3,Données!$A$3:$B$18,2,FALSE))</f>
        <v>8</v>
      </c>
      <c r="BC17" s="65">
        <f t="shared" si="23"/>
        <v>0</v>
      </c>
      <c r="BD17" s="64">
        <f t="shared" si="6"/>
        <v>0</v>
      </c>
      <c r="BE17" s="66">
        <f>IF(BD$3="","",VLOOKUP(BD$3,Données!$A$3:$B$18,2,FALSE))</f>
        <v>0</v>
      </c>
      <c r="BF17" s="65">
        <f t="shared" si="24"/>
        <v>0</v>
      </c>
      <c r="BG17" s="64">
        <f t="shared" si="7"/>
        <v>0</v>
      </c>
      <c r="BH17" s="66">
        <f>IF(BG$3="","",VLOOKUP(BG$3,Données!$A$3:$B$18,2,FALSE))</f>
        <v>0</v>
      </c>
      <c r="BI17" s="65">
        <f t="shared" si="25"/>
        <v>0</v>
      </c>
      <c r="BJ17" s="64">
        <f t="shared" si="8"/>
        <v>0</v>
      </c>
      <c r="BK17" s="66">
        <f>IF(BJ$3="","",VLOOKUP(BJ$3,Données!$A$3:$B$18,2,FALSE))</f>
        <v>0</v>
      </c>
      <c r="BL17" s="65">
        <f t="shared" si="26"/>
        <v>0</v>
      </c>
      <c r="BM17" s="64">
        <f t="shared" si="9"/>
        <v>0</v>
      </c>
      <c r="BN17" s="66">
        <f>IF(BM$3="","",VLOOKUP(BM$3,Données!$A$3:$B$18,2,FALSE))</f>
        <v>0</v>
      </c>
      <c r="BO17" s="65">
        <f t="shared" si="27"/>
        <v>0</v>
      </c>
      <c r="BP17" s="64">
        <f t="shared" si="10"/>
        <v>0</v>
      </c>
      <c r="BQ17" s="66">
        <f>IF(BP$3="","",VLOOKUP(BP$3,Données!$A$3:$B$18,2,FALSE))</f>
        <v>0</v>
      </c>
      <c r="BR17" s="65">
        <f t="shared" si="28"/>
        <v>0</v>
      </c>
      <c r="BS17" s="64">
        <f t="shared" si="11"/>
        <v>0</v>
      </c>
      <c r="BT17" s="66">
        <f>IF(BS$3="","",VLOOKUP(BS$3,Données!$A$3:$B$18,2,FALSE))</f>
        <v>1</v>
      </c>
      <c r="BU17" s="65">
        <f t="shared" si="29"/>
        <v>0</v>
      </c>
      <c r="BV17" s="64">
        <f t="shared" si="12"/>
        <v>0</v>
      </c>
      <c r="BW17" s="66">
        <f>IF(BV$3="","",VLOOKUP(BV$3,Données!$A$3:$B$18,2,FALSE))</f>
        <v>1.5</v>
      </c>
      <c r="BX17" s="65">
        <f t="shared" si="30"/>
        <v>0</v>
      </c>
      <c r="BY17" s="64">
        <f t="shared" si="13"/>
        <v>0</v>
      </c>
      <c r="BZ17" s="66">
        <f>IF(BY$3="","",VLOOKUP(BY$3,Données!$A$3:$B$18,2,FALSE))</f>
        <v>2</v>
      </c>
      <c r="CA17" s="65">
        <f t="shared" si="31"/>
        <v>0</v>
      </c>
      <c r="CB17" s="64">
        <f t="shared" si="14"/>
        <v>0</v>
      </c>
      <c r="CC17" s="66">
        <f>IF(CB$3="","",VLOOKUP(CB$3,Données!$A$3:$B$18,2,FALSE))</f>
        <v>2.5</v>
      </c>
      <c r="CD17" s="65">
        <f t="shared" si="32"/>
        <v>0</v>
      </c>
      <c r="CE17" s="64">
        <f t="shared" si="15"/>
        <v>0</v>
      </c>
      <c r="CF17" s="66">
        <f>IF(CE$3="","",VLOOKUP(CE$3,Données!$A$3:$B$18,2,FALSE))</f>
        <v>3</v>
      </c>
      <c r="CG17" s="65">
        <f t="shared" si="33"/>
        <v>0</v>
      </c>
      <c r="CH17" s="67">
        <f t="shared" si="16"/>
        <v>0</v>
      </c>
      <c r="CI17" s="45">
        <f>IF(CH$3="","",VLOOKUP(CH$3,Données!$A$3:$B$18,2,FALSE))</f>
        <v>3.5</v>
      </c>
      <c r="CJ17" s="39">
        <f t="shared" si="34"/>
        <v>0</v>
      </c>
    </row>
    <row r="18" spans="1:88" ht="42" customHeight="1" x14ac:dyDescent="0.25">
      <c r="A18" s="141" t="str">
        <f>Données!D16</f>
        <v>CPL</v>
      </c>
      <c r="B18" s="136" t="str">
        <f>(Données!E16)</f>
        <v>N</v>
      </c>
      <c r="C18" s="79"/>
      <c r="D18" s="80"/>
      <c r="E18" s="78"/>
      <c r="F18" s="79"/>
      <c r="G18" s="80"/>
      <c r="H18" s="78"/>
      <c r="I18" s="79"/>
      <c r="J18" s="80"/>
      <c r="K18" s="78"/>
      <c r="L18" s="79"/>
      <c r="M18" s="80"/>
      <c r="N18" s="78"/>
      <c r="O18" s="79"/>
      <c r="P18" s="80"/>
      <c r="Q18" s="78"/>
      <c r="R18" s="79"/>
      <c r="S18" s="80"/>
      <c r="T18" s="78"/>
      <c r="U18" s="79"/>
      <c r="V18" s="80"/>
      <c r="W18" s="78"/>
      <c r="X18" s="79"/>
      <c r="Y18" s="80"/>
      <c r="Z18" s="78"/>
      <c r="AA18" s="79"/>
      <c r="AB18" s="80"/>
      <c r="AC18" s="78"/>
      <c r="AD18" s="79"/>
      <c r="AE18" s="80"/>
      <c r="AF18" s="78"/>
      <c r="AG18" s="79"/>
      <c r="AH18" s="80"/>
      <c r="AI18" s="103"/>
      <c r="AJ18" s="28"/>
      <c r="AK18" s="20">
        <f t="shared" si="17"/>
        <v>0</v>
      </c>
      <c r="AM18" s="62">
        <f t="shared" si="18"/>
        <v>0</v>
      </c>
      <c r="AN18" s="63" t="str">
        <f t="shared" si="0"/>
        <v>N</v>
      </c>
      <c r="AO18" s="64">
        <f t="shared" si="1"/>
        <v>0</v>
      </c>
      <c r="AP18" s="66">
        <f>IF(AO$3="","",VLOOKUP(AO$3,Données!$A$3:$B$18,2,FALSE))</f>
        <v>17</v>
      </c>
      <c r="AQ18" s="65">
        <f t="shared" si="19"/>
        <v>0</v>
      </c>
      <c r="AR18" s="64">
        <f t="shared" si="2"/>
        <v>0</v>
      </c>
      <c r="AS18" s="66">
        <f>IF(AR$3="","",VLOOKUP(AR$3,Données!$A$3:$B$18,2,FALSE))</f>
        <v>12</v>
      </c>
      <c r="AT18" s="65">
        <f t="shared" si="20"/>
        <v>0</v>
      </c>
      <c r="AU18" s="64">
        <f t="shared" si="3"/>
        <v>0</v>
      </c>
      <c r="AV18" s="66">
        <f>IF(AU$3="","",VLOOKUP(AU$3,Données!$A$3:$B$18,2,FALSE))</f>
        <v>4</v>
      </c>
      <c r="AW18" s="65">
        <f t="shared" si="21"/>
        <v>0</v>
      </c>
      <c r="AX18" s="64">
        <f t="shared" si="4"/>
        <v>0</v>
      </c>
      <c r="AY18" s="66">
        <f>IF(AX$3="","",VLOOKUP(AX$3,Données!$A$3:$B$18,2,FALSE))</f>
        <v>8</v>
      </c>
      <c r="AZ18" s="65">
        <f t="shared" si="22"/>
        <v>0</v>
      </c>
      <c r="BA18" s="64">
        <f t="shared" si="5"/>
        <v>0</v>
      </c>
      <c r="BB18" s="66">
        <f>IF(BA$3="","",VLOOKUP(BA$3,Données!$A$3:$B$18,2,FALSE))</f>
        <v>8</v>
      </c>
      <c r="BC18" s="65">
        <f t="shared" si="23"/>
        <v>0</v>
      </c>
      <c r="BD18" s="64">
        <f t="shared" si="6"/>
        <v>0</v>
      </c>
      <c r="BE18" s="66">
        <f>IF(BD$3="","",VLOOKUP(BD$3,Données!$A$3:$B$18,2,FALSE))</f>
        <v>0</v>
      </c>
      <c r="BF18" s="65">
        <f t="shared" si="24"/>
        <v>0</v>
      </c>
      <c r="BG18" s="64">
        <f t="shared" si="7"/>
        <v>0</v>
      </c>
      <c r="BH18" s="66">
        <f>IF(BG$3="","",VLOOKUP(BG$3,Données!$A$3:$B$18,2,FALSE))</f>
        <v>0</v>
      </c>
      <c r="BI18" s="65">
        <f t="shared" si="25"/>
        <v>0</v>
      </c>
      <c r="BJ18" s="64">
        <f t="shared" si="8"/>
        <v>0</v>
      </c>
      <c r="BK18" s="66">
        <f>IF(BJ$3="","",VLOOKUP(BJ$3,Données!$A$3:$B$18,2,FALSE))</f>
        <v>0</v>
      </c>
      <c r="BL18" s="65">
        <f t="shared" si="26"/>
        <v>0</v>
      </c>
      <c r="BM18" s="64">
        <f t="shared" si="9"/>
        <v>0</v>
      </c>
      <c r="BN18" s="66">
        <f>IF(BM$3="","",VLOOKUP(BM$3,Données!$A$3:$B$18,2,FALSE))</f>
        <v>0</v>
      </c>
      <c r="BO18" s="65">
        <f t="shared" si="27"/>
        <v>0</v>
      </c>
      <c r="BP18" s="64">
        <f t="shared" si="10"/>
        <v>0</v>
      </c>
      <c r="BQ18" s="66">
        <f>IF(BP$3="","",VLOOKUP(BP$3,Données!$A$3:$B$18,2,FALSE))</f>
        <v>0</v>
      </c>
      <c r="BR18" s="65">
        <f t="shared" si="28"/>
        <v>0</v>
      </c>
      <c r="BS18" s="64">
        <f t="shared" si="11"/>
        <v>0</v>
      </c>
      <c r="BT18" s="66">
        <f>IF(BS$3="","",VLOOKUP(BS$3,Données!$A$3:$B$18,2,FALSE))</f>
        <v>1</v>
      </c>
      <c r="BU18" s="65">
        <f t="shared" si="29"/>
        <v>0</v>
      </c>
      <c r="BV18" s="64">
        <f t="shared" si="12"/>
        <v>0</v>
      </c>
      <c r="BW18" s="66">
        <f>IF(BV$3="","",VLOOKUP(BV$3,Données!$A$3:$B$18,2,FALSE))</f>
        <v>1.5</v>
      </c>
      <c r="BX18" s="65">
        <f t="shared" si="30"/>
        <v>0</v>
      </c>
      <c r="BY18" s="64">
        <f t="shared" si="13"/>
        <v>0</v>
      </c>
      <c r="BZ18" s="66">
        <f>IF(BY$3="","",VLOOKUP(BY$3,Données!$A$3:$B$18,2,FALSE))</f>
        <v>2</v>
      </c>
      <c r="CA18" s="65">
        <f t="shared" si="31"/>
        <v>0</v>
      </c>
      <c r="CB18" s="64">
        <f t="shared" si="14"/>
        <v>0</v>
      </c>
      <c r="CC18" s="66">
        <f>IF(CB$3="","",VLOOKUP(CB$3,Données!$A$3:$B$18,2,FALSE))</f>
        <v>2.5</v>
      </c>
      <c r="CD18" s="65">
        <f t="shared" si="32"/>
        <v>0</v>
      </c>
      <c r="CE18" s="64">
        <f t="shared" si="15"/>
        <v>0</v>
      </c>
      <c r="CF18" s="66">
        <f>IF(CE$3="","",VLOOKUP(CE$3,Données!$A$3:$B$18,2,FALSE))</f>
        <v>3</v>
      </c>
      <c r="CG18" s="65">
        <f t="shared" si="33"/>
        <v>0</v>
      </c>
      <c r="CH18" s="67">
        <f t="shared" si="16"/>
        <v>0</v>
      </c>
      <c r="CI18" s="45">
        <f>IF(CH$3="","",VLOOKUP(CH$3,Données!$A$3:$B$18,2,FALSE))</f>
        <v>3.5</v>
      </c>
      <c r="CJ18" s="39">
        <f t="shared" si="34"/>
        <v>0</v>
      </c>
    </row>
    <row r="19" spans="1:88" ht="42" customHeight="1" x14ac:dyDescent="0.25">
      <c r="A19" s="141" t="str">
        <f>Données!D17</f>
        <v>CPL</v>
      </c>
      <c r="B19" s="136" t="str">
        <f>(Données!E17)</f>
        <v>O</v>
      </c>
      <c r="C19" s="79"/>
      <c r="D19" s="80"/>
      <c r="E19" s="78"/>
      <c r="F19" s="79"/>
      <c r="G19" s="80"/>
      <c r="H19" s="78"/>
      <c r="I19" s="79"/>
      <c r="J19" s="80"/>
      <c r="K19" s="78"/>
      <c r="L19" s="79"/>
      <c r="M19" s="80"/>
      <c r="N19" s="78"/>
      <c r="O19" s="79"/>
      <c r="P19" s="80"/>
      <c r="Q19" s="78"/>
      <c r="R19" s="79"/>
      <c r="S19" s="80"/>
      <c r="T19" s="78"/>
      <c r="U19" s="79"/>
      <c r="V19" s="80"/>
      <c r="W19" s="78"/>
      <c r="X19" s="79"/>
      <c r="Y19" s="80"/>
      <c r="Z19" s="78"/>
      <c r="AA19" s="79"/>
      <c r="AB19" s="80"/>
      <c r="AC19" s="78"/>
      <c r="AD19" s="79"/>
      <c r="AE19" s="80"/>
      <c r="AF19" s="78"/>
      <c r="AG19" s="79"/>
      <c r="AH19" s="80"/>
      <c r="AI19" s="103"/>
      <c r="AJ19" s="28"/>
      <c r="AK19" s="20">
        <f t="shared" si="17"/>
        <v>0</v>
      </c>
      <c r="AM19" s="62">
        <f t="shared" si="18"/>
        <v>0</v>
      </c>
      <c r="AN19" s="63" t="str">
        <f t="shared" si="0"/>
        <v>O</v>
      </c>
      <c r="AO19" s="64">
        <f t="shared" si="1"/>
        <v>0</v>
      </c>
      <c r="AP19" s="66">
        <f>IF(AO$3="","",VLOOKUP(AO$3,Données!$A$3:$B$18,2,FALSE))</f>
        <v>17</v>
      </c>
      <c r="AQ19" s="65">
        <f t="shared" si="19"/>
        <v>0</v>
      </c>
      <c r="AR19" s="64">
        <f t="shared" si="2"/>
        <v>0</v>
      </c>
      <c r="AS19" s="66">
        <f>IF(AR$3="","",VLOOKUP(AR$3,Données!$A$3:$B$18,2,FALSE))</f>
        <v>12</v>
      </c>
      <c r="AT19" s="65">
        <f t="shared" si="20"/>
        <v>0</v>
      </c>
      <c r="AU19" s="64">
        <f t="shared" si="3"/>
        <v>0</v>
      </c>
      <c r="AV19" s="66">
        <f>IF(AU$3="","",VLOOKUP(AU$3,Données!$A$3:$B$18,2,FALSE))</f>
        <v>4</v>
      </c>
      <c r="AW19" s="65">
        <f t="shared" si="21"/>
        <v>0</v>
      </c>
      <c r="AX19" s="64">
        <f t="shared" si="4"/>
        <v>0</v>
      </c>
      <c r="AY19" s="66">
        <f>IF(AX$3="","",VLOOKUP(AX$3,Données!$A$3:$B$18,2,FALSE))</f>
        <v>8</v>
      </c>
      <c r="AZ19" s="65">
        <f t="shared" si="22"/>
        <v>0</v>
      </c>
      <c r="BA19" s="64">
        <f t="shared" si="5"/>
        <v>0</v>
      </c>
      <c r="BB19" s="66">
        <f>IF(BA$3="","",VLOOKUP(BA$3,Données!$A$3:$B$18,2,FALSE))</f>
        <v>8</v>
      </c>
      <c r="BC19" s="65">
        <f t="shared" si="23"/>
        <v>0</v>
      </c>
      <c r="BD19" s="64">
        <f t="shared" si="6"/>
        <v>0</v>
      </c>
      <c r="BE19" s="66">
        <f>IF(BD$3="","",VLOOKUP(BD$3,Données!$A$3:$B$18,2,FALSE))</f>
        <v>0</v>
      </c>
      <c r="BF19" s="65">
        <f t="shared" si="24"/>
        <v>0</v>
      </c>
      <c r="BG19" s="64">
        <f t="shared" si="7"/>
        <v>0</v>
      </c>
      <c r="BH19" s="66">
        <f>IF(BG$3="","",VLOOKUP(BG$3,Données!$A$3:$B$18,2,FALSE))</f>
        <v>0</v>
      </c>
      <c r="BI19" s="65">
        <f t="shared" si="25"/>
        <v>0</v>
      </c>
      <c r="BJ19" s="64">
        <f t="shared" si="8"/>
        <v>0</v>
      </c>
      <c r="BK19" s="66">
        <f>IF(BJ$3="","",VLOOKUP(BJ$3,Données!$A$3:$B$18,2,FALSE))</f>
        <v>0</v>
      </c>
      <c r="BL19" s="65">
        <f t="shared" si="26"/>
        <v>0</v>
      </c>
      <c r="BM19" s="64">
        <f t="shared" si="9"/>
        <v>0</v>
      </c>
      <c r="BN19" s="66">
        <f>IF(BM$3="","",VLOOKUP(BM$3,Données!$A$3:$B$18,2,FALSE))</f>
        <v>0</v>
      </c>
      <c r="BO19" s="65">
        <f t="shared" si="27"/>
        <v>0</v>
      </c>
      <c r="BP19" s="64">
        <f t="shared" si="10"/>
        <v>0</v>
      </c>
      <c r="BQ19" s="66">
        <f>IF(BP$3="","",VLOOKUP(BP$3,Données!$A$3:$B$18,2,FALSE))</f>
        <v>0</v>
      </c>
      <c r="BR19" s="65">
        <f t="shared" si="28"/>
        <v>0</v>
      </c>
      <c r="BS19" s="64">
        <f t="shared" si="11"/>
        <v>0</v>
      </c>
      <c r="BT19" s="66">
        <f>IF(BS$3="","",VLOOKUP(BS$3,Données!$A$3:$B$18,2,FALSE))</f>
        <v>1</v>
      </c>
      <c r="BU19" s="65">
        <f t="shared" si="29"/>
        <v>0</v>
      </c>
      <c r="BV19" s="64">
        <f t="shared" si="12"/>
        <v>0</v>
      </c>
      <c r="BW19" s="66">
        <f>IF(BV$3="","",VLOOKUP(BV$3,Données!$A$3:$B$18,2,FALSE))</f>
        <v>1.5</v>
      </c>
      <c r="BX19" s="65">
        <f t="shared" si="30"/>
        <v>0</v>
      </c>
      <c r="BY19" s="64">
        <f t="shared" si="13"/>
        <v>0</v>
      </c>
      <c r="BZ19" s="66">
        <f>IF(BY$3="","",VLOOKUP(BY$3,Données!$A$3:$B$18,2,FALSE))</f>
        <v>2</v>
      </c>
      <c r="CA19" s="65">
        <f t="shared" si="31"/>
        <v>0</v>
      </c>
      <c r="CB19" s="64">
        <f t="shared" si="14"/>
        <v>0</v>
      </c>
      <c r="CC19" s="66">
        <f>IF(CB$3="","",VLOOKUP(CB$3,Données!$A$3:$B$18,2,FALSE))</f>
        <v>2.5</v>
      </c>
      <c r="CD19" s="65">
        <f t="shared" si="32"/>
        <v>0</v>
      </c>
      <c r="CE19" s="64">
        <f t="shared" si="15"/>
        <v>0</v>
      </c>
      <c r="CF19" s="66">
        <f>IF(CE$3="","",VLOOKUP(CE$3,Données!$A$3:$B$18,2,FALSE))</f>
        <v>3</v>
      </c>
      <c r="CG19" s="65">
        <f t="shared" si="33"/>
        <v>0</v>
      </c>
      <c r="CH19" s="67">
        <f t="shared" si="16"/>
        <v>0</v>
      </c>
      <c r="CI19" s="45">
        <f>IF(CH$3="","",VLOOKUP(CH$3,Données!$A$3:$B$18,2,FALSE))</f>
        <v>3.5</v>
      </c>
      <c r="CJ19" s="39">
        <f t="shared" si="34"/>
        <v>0</v>
      </c>
    </row>
    <row r="20" spans="1:88" ht="42" customHeight="1" x14ac:dyDescent="0.25">
      <c r="A20" s="141">
        <f>Données!D18</f>
        <v>0</v>
      </c>
      <c r="B20" s="136">
        <f>(Données!E18)</f>
        <v>0</v>
      </c>
      <c r="C20" s="79"/>
      <c r="D20" s="80"/>
      <c r="E20" s="78"/>
      <c r="F20" s="79"/>
      <c r="G20" s="80"/>
      <c r="H20" s="78"/>
      <c r="I20" s="79"/>
      <c r="J20" s="80"/>
      <c r="K20" s="78"/>
      <c r="L20" s="79"/>
      <c r="M20" s="80"/>
      <c r="N20" s="78"/>
      <c r="O20" s="79"/>
      <c r="P20" s="80"/>
      <c r="Q20" s="78"/>
      <c r="R20" s="79"/>
      <c r="S20" s="80"/>
      <c r="T20" s="78"/>
      <c r="U20" s="79"/>
      <c r="V20" s="80"/>
      <c r="W20" s="78"/>
      <c r="X20" s="79"/>
      <c r="Y20" s="80"/>
      <c r="Z20" s="78"/>
      <c r="AA20" s="79"/>
      <c r="AB20" s="80"/>
      <c r="AC20" s="78"/>
      <c r="AD20" s="79"/>
      <c r="AE20" s="80"/>
      <c r="AF20" s="78"/>
      <c r="AG20" s="79"/>
      <c r="AH20" s="80"/>
      <c r="AI20" s="103"/>
      <c r="AJ20" s="28"/>
      <c r="AK20" s="20">
        <f t="shared" si="17"/>
        <v>0</v>
      </c>
      <c r="AM20" s="62">
        <f t="shared" si="18"/>
        <v>0</v>
      </c>
      <c r="AN20" s="63">
        <f t="shared" si="0"/>
        <v>0</v>
      </c>
      <c r="AO20" s="64">
        <f t="shared" si="1"/>
        <v>0</v>
      </c>
      <c r="AP20" s="66">
        <f>IF(AO$3="","",VLOOKUP(AO$3,Données!$A$3:$B$18,2,FALSE))</f>
        <v>17</v>
      </c>
      <c r="AQ20" s="65">
        <f t="shared" si="19"/>
        <v>0</v>
      </c>
      <c r="AR20" s="64">
        <f t="shared" si="2"/>
        <v>0</v>
      </c>
      <c r="AS20" s="66">
        <f>IF(AR$3="","",VLOOKUP(AR$3,Données!$A$3:$B$18,2,FALSE))</f>
        <v>12</v>
      </c>
      <c r="AT20" s="65">
        <f t="shared" si="20"/>
        <v>0</v>
      </c>
      <c r="AU20" s="64">
        <f t="shared" si="3"/>
        <v>0</v>
      </c>
      <c r="AV20" s="66">
        <f>IF(AU$3="","",VLOOKUP(AU$3,Données!$A$3:$B$18,2,FALSE))</f>
        <v>4</v>
      </c>
      <c r="AW20" s="65">
        <f t="shared" si="21"/>
        <v>0</v>
      </c>
      <c r="AX20" s="64">
        <f t="shared" si="4"/>
        <v>0</v>
      </c>
      <c r="AY20" s="66">
        <f>IF(AX$3="","",VLOOKUP(AX$3,Données!$A$3:$B$18,2,FALSE))</f>
        <v>8</v>
      </c>
      <c r="AZ20" s="65">
        <f t="shared" si="22"/>
        <v>0</v>
      </c>
      <c r="BA20" s="64">
        <f t="shared" si="5"/>
        <v>0</v>
      </c>
      <c r="BB20" s="66">
        <f>IF(BA$3="","",VLOOKUP(BA$3,Données!$A$3:$B$18,2,FALSE))</f>
        <v>8</v>
      </c>
      <c r="BC20" s="65">
        <f t="shared" si="23"/>
        <v>0</v>
      </c>
      <c r="BD20" s="64">
        <f t="shared" si="6"/>
        <v>0</v>
      </c>
      <c r="BE20" s="66">
        <f>IF(BD$3="","",VLOOKUP(BD$3,Données!$A$3:$B$18,2,FALSE))</f>
        <v>0</v>
      </c>
      <c r="BF20" s="65">
        <f t="shared" si="24"/>
        <v>0</v>
      </c>
      <c r="BG20" s="64">
        <f t="shared" si="7"/>
        <v>0</v>
      </c>
      <c r="BH20" s="66">
        <f>IF(BG$3="","",VLOOKUP(BG$3,Données!$A$3:$B$18,2,FALSE))</f>
        <v>0</v>
      </c>
      <c r="BI20" s="65">
        <f t="shared" si="25"/>
        <v>0</v>
      </c>
      <c r="BJ20" s="64">
        <f t="shared" si="8"/>
        <v>0</v>
      </c>
      <c r="BK20" s="66">
        <f>IF(BJ$3="","",VLOOKUP(BJ$3,Données!$A$3:$B$18,2,FALSE))</f>
        <v>0</v>
      </c>
      <c r="BL20" s="65">
        <f t="shared" si="26"/>
        <v>0</v>
      </c>
      <c r="BM20" s="64">
        <f t="shared" si="9"/>
        <v>0</v>
      </c>
      <c r="BN20" s="66">
        <f>IF(BM$3="","",VLOOKUP(BM$3,Données!$A$3:$B$18,2,FALSE))</f>
        <v>0</v>
      </c>
      <c r="BO20" s="65">
        <f t="shared" si="27"/>
        <v>0</v>
      </c>
      <c r="BP20" s="64">
        <f t="shared" si="10"/>
        <v>0</v>
      </c>
      <c r="BQ20" s="66">
        <f>IF(BP$3="","",VLOOKUP(BP$3,Données!$A$3:$B$18,2,FALSE))</f>
        <v>0</v>
      </c>
      <c r="BR20" s="65">
        <f t="shared" si="28"/>
        <v>0</v>
      </c>
      <c r="BS20" s="64">
        <f t="shared" si="11"/>
        <v>0</v>
      </c>
      <c r="BT20" s="66">
        <f>IF(BS$3="","",VLOOKUP(BS$3,Données!$A$3:$B$18,2,FALSE))</f>
        <v>1</v>
      </c>
      <c r="BU20" s="65">
        <f t="shared" si="29"/>
        <v>0</v>
      </c>
      <c r="BV20" s="64">
        <f t="shared" si="12"/>
        <v>0</v>
      </c>
      <c r="BW20" s="66">
        <f>IF(BV$3="","",VLOOKUP(BV$3,Données!$A$3:$B$18,2,FALSE))</f>
        <v>1.5</v>
      </c>
      <c r="BX20" s="65">
        <f t="shared" si="30"/>
        <v>0</v>
      </c>
      <c r="BY20" s="64">
        <f t="shared" si="13"/>
        <v>0</v>
      </c>
      <c r="BZ20" s="66">
        <f>IF(BY$3="","",VLOOKUP(BY$3,Données!$A$3:$B$18,2,FALSE))</f>
        <v>2</v>
      </c>
      <c r="CA20" s="65">
        <f t="shared" si="31"/>
        <v>0</v>
      </c>
      <c r="CB20" s="64">
        <f t="shared" si="14"/>
        <v>0</v>
      </c>
      <c r="CC20" s="66">
        <f>IF(CB$3="","",VLOOKUP(CB$3,Données!$A$3:$B$18,2,FALSE))</f>
        <v>2.5</v>
      </c>
      <c r="CD20" s="65">
        <f t="shared" si="32"/>
        <v>0</v>
      </c>
      <c r="CE20" s="64">
        <f t="shared" si="15"/>
        <v>0</v>
      </c>
      <c r="CF20" s="66">
        <f>IF(CE$3="","",VLOOKUP(CE$3,Données!$A$3:$B$18,2,FALSE))</f>
        <v>3</v>
      </c>
      <c r="CG20" s="65">
        <f t="shared" si="33"/>
        <v>0</v>
      </c>
      <c r="CH20" s="67">
        <f t="shared" si="16"/>
        <v>0</v>
      </c>
      <c r="CI20" s="45">
        <f>IF(CH$3="","",VLOOKUP(CH$3,Données!$A$3:$B$18,2,FALSE))</f>
        <v>3.5</v>
      </c>
      <c r="CJ20" s="39">
        <f t="shared" si="34"/>
        <v>0</v>
      </c>
    </row>
    <row r="21" spans="1:88" ht="42" customHeight="1" x14ac:dyDescent="0.25">
      <c r="A21" s="141">
        <f>Données!D19</f>
        <v>0</v>
      </c>
      <c r="B21" s="136">
        <f>(Données!E19)</f>
        <v>0</v>
      </c>
      <c r="C21" s="79"/>
      <c r="D21" s="80"/>
      <c r="E21" s="78"/>
      <c r="F21" s="79"/>
      <c r="G21" s="80"/>
      <c r="H21" s="78"/>
      <c r="I21" s="79"/>
      <c r="J21" s="80"/>
      <c r="K21" s="78"/>
      <c r="L21" s="79"/>
      <c r="M21" s="80"/>
      <c r="N21" s="78"/>
      <c r="O21" s="79"/>
      <c r="P21" s="80"/>
      <c r="Q21" s="78"/>
      <c r="R21" s="79"/>
      <c r="S21" s="80"/>
      <c r="T21" s="78"/>
      <c r="U21" s="79"/>
      <c r="V21" s="80"/>
      <c r="W21" s="78"/>
      <c r="X21" s="79"/>
      <c r="Y21" s="80"/>
      <c r="Z21" s="78"/>
      <c r="AA21" s="79"/>
      <c r="AB21" s="80"/>
      <c r="AC21" s="78"/>
      <c r="AD21" s="79"/>
      <c r="AE21" s="80"/>
      <c r="AF21" s="78"/>
      <c r="AG21" s="79"/>
      <c r="AH21" s="80"/>
      <c r="AI21" s="103"/>
      <c r="AJ21" s="28"/>
      <c r="AK21" s="20">
        <f t="shared" si="17"/>
        <v>0</v>
      </c>
      <c r="AM21" s="62">
        <f t="shared" si="18"/>
        <v>0</v>
      </c>
      <c r="AN21" s="63">
        <f t="shared" si="0"/>
        <v>0</v>
      </c>
      <c r="AO21" s="64">
        <f t="shared" si="1"/>
        <v>0</v>
      </c>
      <c r="AP21" s="66">
        <f>IF(AO$3="","",VLOOKUP(AO$3,Données!$A$3:$B$18,2,FALSE))</f>
        <v>17</v>
      </c>
      <c r="AQ21" s="65">
        <f t="shared" si="19"/>
        <v>0</v>
      </c>
      <c r="AR21" s="64">
        <f t="shared" si="2"/>
        <v>0</v>
      </c>
      <c r="AS21" s="66">
        <f>IF(AR$3="","",VLOOKUP(AR$3,Données!$A$3:$B$18,2,FALSE))</f>
        <v>12</v>
      </c>
      <c r="AT21" s="65">
        <f t="shared" si="20"/>
        <v>0</v>
      </c>
      <c r="AU21" s="64">
        <f t="shared" si="3"/>
        <v>0</v>
      </c>
      <c r="AV21" s="66">
        <f>IF(AU$3="","",VLOOKUP(AU$3,Données!$A$3:$B$18,2,FALSE))</f>
        <v>4</v>
      </c>
      <c r="AW21" s="65">
        <f t="shared" si="21"/>
        <v>0</v>
      </c>
      <c r="AX21" s="64">
        <f t="shared" si="4"/>
        <v>0</v>
      </c>
      <c r="AY21" s="66">
        <f>IF(AX$3="","",VLOOKUP(AX$3,Données!$A$3:$B$18,2,FALSE))</f>
        <v>8</v>
      </c>
      <c r="AZ21" s="65">
        <f t="shared" si="22"/>
        <v>0</v>
      </c>
      <c r="BA21" s="64">
        <f t="shared" si="5"/>
        <v>0</v>
      </c>
      <c r="BB21" s="66">
        <f>IF(BA$3="","",VLOOKUP(BA$3,Données!$A$3:$B$18,2,FALSE))</f>
        <v>8</v>
      </c>
      <c r="BC21" s="65">
        <f t="shared" si="23"/>
        <v>0</v>
      </c>
      <c r="BD21" s="64">
        <f t="shared" si="6"/>
        <v>0</v>
      </c>
      <c r="BE21" s="66">
        <f>IF(BD$3="","",VLOOKUP(BD$3,Données!$A$3:$B$18,2,FALSE))</f>
        <v>0</v>
      </c>
      <c r="BF21" s="65">
        <f t="shared" si="24"/>
        <v>0</v>
      </c>
      <c r="BG21" s="64">
        <f t="shared" si="7"/>
        <v>0</v>
      </c>
      <c r="BH21" s="66">
        <f>IF(BG$3="","",VLOOKUP(BG$3,Données!$A$3:$B$18,2,FALSE))</f>
        <v>0</v>
      </c>
      <c r="BI21" s="65">
        <f t="shared" si="25"/>
        <v>0</v>
      </c>
      <c r="BJ21" s="64">
        <f t="shared" si="8"/>
        <v>0</v>
      </c>
      <c r="BK21" s="66">
        <f>IF(BJ$3="","",VLOOKUP(BJ$3,Données!$A$3:$B$18,2,FALSE))</f>
        <v>0</v>
      </c>
      <c r="BL21" s="65">
        <f t="shared" si="26"/>
        <v>0</v>
      </c>
      <c r="BM21" s="64">
        <f t="shared" si="9"/>
        <v>0</v>
      </c>
      <c r="BN21" s="66">
        <f>IF(BM$3="","",VLOOKUP(BM$3,Données!$A$3:$B$18,2,FALSE))</f>
        <v>0</v>
      </c>
      <c r="BO21" s="65">
        <f t="shared" si="27"/>
        <v>0</v>
      </c>
      <c r="BP21" s="64">
        <f t="shared" si="10"/>
        <v>0</v>
      </c>
      <c r="BQ21" s="66">
        <f>IF(BP$3="","",VLOOKUP(BP$3,Données!$A$3:$B$18,2,FALSE))</f>
        <v>0</v>
      </c>
      <c r="BR21" s="65">
        <f t="shared" si="28"/>
        <v>0</v>
      </c>
      <c r="BS21" s="64">
        <f t="shared" si="11"/>
        <v>0</v>
      </c>
      <c r="BT21" s="66">
        <f>IF(BS$3="","",VLOOKUP(BS$3,Données!$A$3:$B$18,2,FALSE))</f>
        <v>1</v>
      </c>
      <c r="BU21" s="65">
        <f t="shared" si="29"/>
        <v>0</v>
      </c>
      <c r="BV21" s="64">
        <f t="shared" si="12"/>
        <v>0</v>
      </c>
      <c r="BW21" s="66">
        <f>IF(BV$3="","",VLOOKUP(BV$3,Données!$A$3:$B$18,2,FALSE))</f>
        <v>1.5</v>
      </c>
      <c r="BX21" s="65">
        <f t="shared" si="30"/>
        <v>0</v>
      </c>
      <c r="BY21" s="64">
        <f t="shared" si="13"/>
        <v>0</v>
      </c>
      <c r="BZ21" s="66">
        <f>IF(BY$3="","",VLOOKUP(BY$3,Données!$A$3:$B$18,2,FALSE))</f>
        <v>2</v>
      </c>
      <c r="CA21" s="65">
        <f t="shared" si="31"/>
        <v>0</v>
      </c>
      <c r="CB21" s="64">
        <f t="shared" si="14"/>
        <v>0</v>
      </c>
      <c r="CC21" s="66">
        <f>IF(CB$3="","",VLOOKUP(CB$3,Données!$A$3:$B$18,2,FALSE))</f>
        <v>2.5</v>
      </c>
      <c r="CD21" s="65">
        <f t="shared" si="32"/>
        <v>0</v>
      </c>
      <c r="CE21" s="64">
        <f t="shared" si="15"/>
        <v>0</v>
      </c>
      <c r="CF21" s="66">
        <f>IF(CE$3="","",VLOOKUP(CE$3,Données!$A$3:$B$18,2,FALSE))</f>
        <v>3</v>
      </c>
      <c r="CG21" s="65">
        <f t="shared" si="33"/>
        <v>0</v>
      </c>
      <c r="CH21" s="67">
        <f t="shared" si="16"/>
        <v>0</v>
      </c>
      <c r="CI21" s="45">
        <f>IF(CH$3="","",VLOOKUP(CH$3,Données!$A$3:$B$18,2,FALSE))</f>
        <v>3.5</v>
      </c>
      <c r="CJ21" s="39">
        <f t="shared" si="34"/>
        <v>0</v>
      </c>
    </row>
    <row r="22" spans="1:88" ht="42" customHeight="1" thickBot="1" x14ac:dyDescent="0.3">
      <c r="A22" s="142">
        <f>Données!D20</f>
        <v>0</v>
      </c>
      <c r="B22" s="137">
        <f>(Données!E20)</f>
        <v>0</v>
      </c>
      <c r="C22" s="82"/>
      <c r="D22" s="83"/>
      <c r="E22" s="81"/>
      <c r="F22" s="82"/>
      <c r="G22" s="83"/>
      <c r="H22" s="81"/>
      <c r="I22" s="82"/>
      <c r="J22" s="83"/>
      <c r="K22" s="81"/>
      <c r="L22" s="82"/>
      <c r="M22" s="83"/>
      <c r="N22" s="81"/>
      <c r="O22" s="82"/>
      <c r="P22" s="83"/>
      <c r="Q22" s="81"/>
      <c r="R22" s="82"/>
      <c r="S22" s="83"/>
      <c r="T22" s="81"/>
      <c r="U22" s="82"/>
      <c r="V22" s="83"/>
      <c r="W22" s="81"/>
      <c r="X22" s="82"/>
      <c r="Y22" s="83"/>
      <c r="Z22" s="81"/>
      <c r="AA22" s="82"/>
      <c r="AB22" s="83"/>
      <c r="AC22" s="81"/>
      <c r="AD22" s="82"/>
      <c r="AE22" s="83"/>
      <c r="AF22" s="81"/>
      <c r="AG22" s="82"/>
      <c r="AH22" s="83"/>
      <c r="AI22" s="104"/>
      <c r="AJ22" s="33"/>
      <c r="AK22" s="21">
        <f t="shared" si="17"/>
        <v>0</v>
      </c>
      <c r="AM22" s="68">
        <f t="shared" si="18"/>
        <v>0</v>
      </c>
      <c r="AN22" s="69">
        <f t="shared" si="0"/>
        <v>0</v>
      </c>
      <c r="AO22" s="70">
        <f t="shared" si="1"/>
        <v>0</v>
      </c>
      <c r="AP22" s="71">
        <f>IF(AO$3="","",VLOOKUP(AO$3,Données!$A$3:$B$18,2,FALSE))</f>
        <v>17</v>
      </c>
      <c r="AQ22" s="72">
        <f t="shared" si="19"/>
        <v>0</v>
      </c>
      <c r="AR22" s="70">
        <f t="shared" si="2"/>
        <v>0</v>
      </c>
      <c r="AS22" s="71">
        <f>IF(AR$3="","",VLOOKUP(AR$3,Données!$A$3:$B$18,2,FALSE))</f>
        <v>12</v>
      </c>
      <c r="AT22" s="72">
        <f t="shared" si="20"/>
        <v>0</v>
      </c>
      <c r="AU22" s="70">
        <f t="shared" si="3"/>
        <v>0</v>
      </c>
      <c r="AV22" s="71">
        <f>IF(AU$3="","",VLOOKUP(AU$3,Données!$A$3:$B$18,2,FALSE))</f>
        <v>4</v>
      </c>
      <c r="AW22" s="72">
        <f t="shared" si="21"/>
        <v>0</v>
      </c>
      <c r="AX22" s="70">
        <f t="shared" si="4"/>
        <v>0</v>
      </c>
      <c r="AY22" s="71">
        <f>IF(AX$3="","",VLOOKUP(AX$3,Données!$A$3:$B$18,2,FALSE))</f>
        <v>8</v>
      </c>
      <c r="AZ22" s="72">
        <f t="shared" si="22"/>
        <v>0</v>
      </c>
      <c r="BA22" s="70">
        <f t="shared" si="5"/>
        <v>0</v>
      </c>
      <c r="BB22" s="71">
        <f>IF(BA$3="","",VLOOKUP(BA$3,Données!$A$3:$B$18,2,FALSE))</f>
        <v>8</v>
      </c>
      <c r="BC22" s="72">
        <f t="shared" si="23"/>
        <v>0</v>
      </c>
      <c r="BD22" s="70">
        <f t="shared" si="6"/>
        <v>0</v>
      </c>
      <c r="BE22" s="71">
        <f>IF(BD$3="","",VLOOKUP(BD$3,Données!$A$3:$B$18,2,FALSE))</f>
        <v>0</v>
      </c>
      <c r="BF22" s="72">
        <f t="shared" si="24"/>
        <v>0</v>
      </c>
      <c r="BG22" s="70">
        <f t="shared" si="7"/>
        <v>0</v>
      </c>
      <c r="BH22" s="71">
        <f>IF(BG$3="","",VLOOKUP(BG$3,Données!$A$3:$B$18,2,FALSE))</f>
        <v>0</v>
      </c>
      <c r="BI22" s="72">
        <f t="shared" si="25"/>
        <v>0</v>
      </c>
      <c r="BJ22" s="70">
        <f t="shared" si="8"/>
        <v>0</v>
      </c>
      <c r="BK22" s="71">
        <f>IF(BJ$3="","",VLOOKUP(BJ$3,Données!$A$3:$B$18,2,FALSE))</f>
        <v>0</v>
      </c>
      <c r="BL22" s="72">
        <f t="shared" si="26"/>
        <v>0</v>
      </c>
      <c r="BM22" s="70">
        <f t="shared" si="9"/>
        <v>0</v>
      </c>
      <c r="BN22" s="71">
        <f>IF(BM$3="","",VLOOKUP(BM$3,Données!$A$3:$B$18,2,FALSE))</f>
        <v>0</v>
      </c>
      <c r="BO22" s="72">
        <f t="shared" si="27"/>
        <v>0</v>
      </c>
      <c r="BP22" s="70">
        <f t="shared" si="10"/>
        <v>0</v>
      </c>
      <c r="BQ22" s="71">
        <f>IF(BP$3="","",VLOOKUP(BP$3,Données!$A$3:$B$18,2,FALSE))</f>
        <v>0</v>
      </c>
      <c r="BR22" s="72">
        <f t="shared" si="28"/>
        <v>0</v>
      </c>
      <c r="BS22" s="70">
        <f t="shared" si="11"/>
        <v>0</v>
      </c>
      <c r="BT22" s="71">
        <f>IF(BS$3="","",VLOOKUP(BS$3,Données!$A$3:$B$18,2,FALSE))</f>
        <v>1</v>
      </c>
      <c r="BU22" s="72">
        <f t="shared" si="29"/>
        <v>0</v>
      </c>
      <c r="BV22" s="70">
        <f t="shared" si="12"/>
        <v>0</v>
      </c>
      <c r="BW22" s="71">
        <f>IF(BV$3="","",VLOOKUP(BV$3,Données!$A$3:$B$18,2,FALSE))</f>
        <v>1.5</v>
      </c>
      <c r="BX22" s="72">
        <f t="shared" si="30"/>
        <v>0</v>
      </c>
      <c r="BY22" s="70">
        <f t="shared" si="13"/>
        <v>0</v>
      </c>
      <c r="BZ22" s="71">
        <f>IF(BY$3="","",VLOOKUP(BY$3,Données!$A$3:$B$18,2,FALSE))</f>
        <v>2</v>
      </c>
      <c r="CA22" s="72">
        <f t="shared" si="31"/>
        <v>0</v>
      </c>
      <c r="CB22" s="70">
        <f t="shared" si="14"/>
        <v>0</v>
      </c>
      <c r="CC22" s="71">
        <f>IF(CB$3="","",VLOOKUP(CB$3,Données!$A$3:$B$18,2,FALSE))</f>
        <v>2.5</v>
      </c>
      <c r="CD22" s="72">
        <f t="shared" si="32"/>
        <v>0</v>
      </c>
      <c r="CE22" s="70">
        <f t="shared" si="15"/>
        <v>0</v>
      </c>
      <c r="CF22" s="71">
        <f>IF(CE$3="","",VLOOKUP(CE$3,Données!$A$3:$B$18,2,FALSE))</f>
        <v>3</v>
      </c>
      <c r="CG22" s="72">
        <f t="shared" si="33"/>
        <v>0</v>
      </c>
      <c r="CH22" s="73">
        <f t="shared" si="16"/>
        <v>0</v>
      </c>
      <c r="CI22" s="46">
        <f>IF(CH$3="","",VLOOKUP(CH$3,Données!$A$3:$B$18,2,FALSE))</f>
        <v>3.5</v>
      </c>
      <c r="CJ22" s="40">
        <f t="shared" si="34"/>
        <v>0</v>
      </c>
    </row>
    <row r="23" spans="1:88" ht="18.600000000000001" customHeight="1" thickBot="1" x14ac:dyDescent="0.3">
      <c r="A23" s="150" t="s">
        <v>46</v>
      </c>
      <c r="B23" s="151"/>
      <c r="C23" s="116"/>
      <c r="D23" s="117">
        <f>(COUNTIF(D5:D22,"Garde 24h"))+COUNTIF(D5:D22,"Garde 12h")</f>
        <v>0</v>
      </c>
      <c r="E23" s="117"/>
      <c r="F23" s="119"/>
      <c r="G23" s="117">
        <f>(COUNTIF(G5:G22,"Garde 24h"))+COUNTIF(G5:G22,"Garde 12h")</f>
        <v>0</v>
      </c>
      <c r="H23" s="118"/>
      <c r="I23" s="119"/>
      <c r="J23" s="117">
        <f t="shared" ref="J23" si="35">(COUNTIF(J5:J22,"Garde 24h"))+COUNTIF(J5:J22,"Garde 12h")</f>
        <v>0</v>
      </c>
      <c r="K23" s="118"/>
      <c r="L23" s="117"/>
      <c r="M23" s="117">
        <f t="shared" ref="M23" si="36">(COUNTIF(M5:M22,"Garde 24h"))+COUNTIF(M5:M22,"Garde 12h")</f>
        <v>0</v>
      </c>
      <c r="N23" s="117"/>
      <c r="O23" s="119"/>
      <c r="P23" s="117">
        <f t="shared" ref="P23" si="37">(COUNTIF(P5:P22,"Garde 24h"))+COUNTIF(P5:P22,"Garde 12h")</f>
        <v>0</v>
      </c>
      <c r="Q23" s="118"/>
      <c r="R23" s="117"/>
      <c r="S23" s="117">
        <f t="shared" ref="S23" si="38">(COUNTIF(S5:S22,"Garde 24h"))+COUNTIF(S5:S22,"Garde 12h")</f>
        <v>0</v>
      </c>
      <c r="T23" s="117"/>
      <c r="U23" s="119"/>
      <c r="V23" s="117">
        <f t="shared" ref="V23" si="39">(COUNTIF(V5:V22,"Garde 24h"))+COUNTIF(V5:V22,"Garde 12h")</f>
        <v>0</v>
      </c>
      <c r="W23" s="118"/>
      <c r="X23" s="117"/>
      <c r="Y23" s="117">
        <f t="shared" ref="Y23" si="40">(COUNTIF(Y5:Y22,"Garde 24h"))+COUNTIF(Y5:Y22,"Garde 12h")</f>
        <v>0</v>
      </c>
      <c r="Z23" s="117"/>
      <c r="AA23" s="119"/>
      <c r="AB23" s="117">
        <f t="shared" ref="AB23" si="41">(COUNTIF(AB5:AB22,"Garde 24h"))+COUNTIF(AB5:AB22,"Garde 12h")</f>
        <v>0</v>
      </c>
      <c r="AC23" s="118"/>
      <c r="AD23" s="117"/>
      <c r="AE23" s="117">
        <f t="shared" ref="AE23" si="42">(COUNTIF(AE5:AE22,"Garde 24h"))+COUNTIF(AE5:AE22,"Garde 12h")</f>
        <v>0</v>
      </c>
      <c r="AF23" s="118"/>
      <c r="AG23" s="119"/>
      <c r="AH23" s="117">
        <f t="shared" ref="AH23" si="43">(COUNTIF(AH5:AH22,"Garde 24h"))+COUNTIF(AH5:AH22,"Garde 12h")</f>
        <v>0</v>
      </c>
      <c r="AI23" s="118"/>
    </row>
    <row r="24" spans="1:88" ht="18.600000000000001" customHeight="1" thickBot="1" x14ac:dyDescent="0.3">
      <c r="A24" s="152" t="s">
        <v>47</v>
      </c>
      <c r="B24" s="153"/>
      <c r="C24" s="120"/>
      <c r="D24" s="121">
        <f>(COUNTIF(D5:D22,"Garde 24h"))</f>
        <v>0</v>
      </c>
      <c r="E24" s="121"/>
      <c r="F24" s="122"/>
      <c r="G24" s="121">
        <f>(COUNTIF(G5:G22,"Garde 24h"))</f>
        <v>0</v>
      </c>
      <c r="H24" s="123"/>
      <c r="I24" s="122"/>
      <c r="J24" s="121">
        <f t="shared" ref="J24" si="44">(COUNTIF(J5:J22,"Garde 24h"))</f>
        <v>0</v>
      </c>
      <c r="K24" s="123"/>
      <c r="L24" s="121"/>
      <c r="M24" s="121">
        <f t="shared" ref="M24" si="45">(COUNTIF(M5:M22,"Garde 24h"))</f>
        <v>0</v>
      </c>
      <c r="N24" s="121"/>
      <c r="O24" s="122"/>
      <c r="P24" s="121">
        <f t="shared" ref="P24" si="46">(COUNTIF(P5:P22,"Garde 24h"))</f>
        <v>0</v>
      </c>
      <c r="Q24" s="123"/>
      <c r="R24" s="121"/>
      <c r="S24" s="121">
        <f t="shared" ref="S24" si="47">(COUNTIF(S5:S22,"Garde 24h"))</f>
        <v>0</v>
      </c>
      <c r="T24" s="121"/>
      <c r="U24" s="122"/>
      <c r="V24" s="121">
        <f t="shared" ref="V24" si="48">(COUNTIF(V5:V22,"Garde 24h"))</f>
        <v>0</v>
      </c>
      <c r="W24" s="123"/>
      <c r="X24" s="121"/>
      <c r="Y24" s="121">
        <f t="shared" ref="Y24" si="49">(COUNTIF(Y5:Y22,"Garde 24h"))</f>
        <v>0</v>
      </c>
      <c r="Z24" s="121"/>
      <c r="AA24" s="122"/>
      <c r="AB24" s="121">
        <f t="shared" ref="AB24" si="50">(COUNTIF(AB5:AB22,"Garde 24h"))</f>
        <v>0</v>
      </c>
      <c r="AC24" s="123"/>
      <c r="AD24" s="121"/>
      <c r="AE24" s="121">
        <f t="shared" ref="AE24" si="51">(COUNTIF(AE5:AE22,"Garde 24h"))</f>
        <v>0</v>
      </c>
      <c r="AF24" s="123"/>
      <c r="AG24" s="122"/>
      <c r="AH24" s="121">
        <f t="shared" ref="AH24" si="52">(COUNTIF(AH5:AH22,"Garde 24h"))</f>
        <v>0</v>
      </c>
      <c r="AI24" s="123"/>
    </row>
  </sheetData>
  <sheetProtection autoFilter="0"/>
  <sortState ref="A5:AI22">
    <sortCondition ref="A5:A22" customList="LT,ADC,ADJ,SCH,SGT,CCH,CPL,SAP"/>
    <sortCondition ref="B5:B22"/>
  </sortState>
  <mergeCells count="4">
    <mergeCell ref="A23:B23"/>
    <mergeCell ref="A24:B24"/>
    <mergeCell ref="AM1:CH1"/>
    <mergeCell ref="A1:AK1"/>
  </mergeCells>
  <conditionalFormatting sqref="E5:F22 H5:I22 K5:L22 N5:O22 Q5:R22 T5:U22 W5:X22 Z5:AA22 AC5:AD22 AF5:AG22 AI5:AI22 C5:C22">
    <cfRule type="cellIs" dxfId="18" priority="11" operator="equal">
      <formula>""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3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1" operator="equal" id="{2EDFE70D-B920-4018-8438-7A977C366595}">
            <xm:f>Données!$A$3</xm:f>
            <x14:dxf/>
          </x14:cfRule>
          <xm:sqref>AO3 AR3 AU3 AX3 BA3 BD3 BG3 BJ3 BM3 BP3 BS3 BV3 BY3 CB3 CE3 CH3 C5:AI22</xm:sqref>
        </x14:conditionalFormatting>
        <x14:conditionalFormatting xmlns:xm="http://schemas.microsoft.com/office/excel/2006/main">
          <x14:cfRule type="cellIs" priority="12" operator="equal" id="{DE0B72BB-388F-4F33-9962-628C73EE80E2}">
            <xm:f>Données!$A$12</xm:f>
            <x14:dxf>
              <fill>
                <patternFill>
                  <bgColor rgb="FFFF0000"/>
                </patternFill>
              </fill>
            </x14:dxf>
          </x14:cfRule>
          <x14:cfRule type="cellIs" priority="13" operator="equal" id="{5B38B2DB-19D6-41C9-81C8-DC44614CC887}">
            <xm:f>Données!$A$11</xm:f>
            <x14:dxf>
              <fill>
                <patternFill>
                  <bgColor rgb="FFFF0000"/>
                </patternFill>
              </fill>
            </x14:dxf>
          </x14:cfRule>
          <x14:cfRule type="cellIs" priority="14" operator="equal" id="{F397A24C-69D6-45CE-A48B-9485495F9ABE}">
            <xm:f>Données!$A$10</xm:f>
            <x14:dxf>
              <fill>
                <patternFill>
                  <bgColor rgb="FF00B0F0"/>
                </patternFill>
              </fill>
            </x14:dxf>
          </x14:cfRule>
          <x14:cfRule type="cellIs" priority="15" operator="equal" id="{45F4FDCE-75A8-4495-B9C2-150C300EE05D}">
            <xm:f>Données!$A$9</xm:f>
            <x14:dxf>
              <fill>
                <patternFill>
                  <bgColor rgb="FFFFFF00"/>
                </patternFill>
              </fill>
            </x14:dxf>
          </x14:cfRule>
          <x14:cfRule type="cellIs" priority="16" operator="equal" id="{F0258C5B-FADB-4D0A-9716-B459F7CE6E5F}">
            <xm:f>Données!$A$8</xm:f>
            <x14:dxf>
              <fill>
                <patternFill>
                  <bgColor rgb="FF00FF00"/>
                </patternFill>
              </fill>
            </x14:dxf>
          </x14:cfRule>
          <x14:cfRule type="cellIs" priority="17" operator="equal" id="{9593718B-906C-4469-BCF3-5F697405322F}">
            <xm:f>Données!$A$7</xm:f>
            <x14:dxf>
              <fill>
                <patternFill>
                  <bgColor rgb="FFFFC000"/>
                </patternFill>
              </fill>
            </x14:dxf>
          </x14:cfRule>
          <x14:cfRule type="cellIs" priority="18" operator="equal" id="{40BFB572-D6AC-4F67-BD11-C66CF45B9516}">
            <xm:f>Données!$A$6</xm:f>
            <x14:dxf>
              <fill>
                <patternFill>
                  <bgColor rgb="FFFFC000"/>
                </patternFill>
              </fill>
            </x14:dxf>
          </x14:cfRule>
          <x14:cfRule type="cellIs" priority="19" operator="equal" id="{F478D475-8BCE-42DF-9407-6825BA589DFD}">
            <xm:f>Données!$A$5</xm:f>
            <x14:dxf>
              <fill>
                <patternFill>
                  <bgColor rgb="FFFFC000"/>
                </patternFill>
              </fill>
            </x14:dxf>
          </x14:cfRule>
          <x14:cfRule type="cellIs" priority="20" operator="equal" id="{1C5D5D04-CA86-4BC0-BEAB-99DD00868CEE}">
            <xm:f>Données!$A$4</xm:f>
            <x14:dxf>
              <fill>
                <patternFill>
                  <bgColor rgb="FFFF3399"/>
                </patternFill>
              </fill>
            </x14:dxf>
          </x14:cfRule>
          <xm:sqref>AO3 AR3 AU3 AX3 BA3 BD3 BG3 BJ3 BM3 BP3 BS3 BV3 BY3 CB3 BG9 C5:AI22</xm:sqref>
        </x14:conditionalFormatting>
        <x14:conditionalFormatting xmlns:xm="http://schemas.microsoft.com/office/excel/2006/main">
          <x14:cfRule type="cellIs" priority="10" operator="equal" id="{241179C1-EE67-4A36-845A-5FBFD53F4CD7}">
            <xm:f>Données!$A$3</xm:f>
            <x14:dxf/>
          </x14:cfRule>
          <xm:sqref>AO4 AR4 AU4 AX4 BA4 BD4 BG4 BJ4 BM4 BP4 BS4 BV4 BY4 CB4 CE4 CH4</xm:sqref>
        </x14:conditionalFormatting>
        <x14:conditionalFormatting xmlns:xm="http://schemas.microsoft.com/office/excel/2006/main">
          <x14:cfRule type="cellIs" priority="1" operator="equal" id="{918B7C71-40C9-4A73-8F34-B9E84B358186}">
            <xm:f>Données!$A$12</xm:f>
            <x14:dxf>
              <fill>
                <patternFill>
                  <bgColor rgb="FFFF0000"/>
                </patternFill>
              </fill>
            </x14:dxf>
          </x14:cfRule>
          <x14:cfRule type="cellIs" priority="2" operator="equal" id="{C70FF831-4C21-4AF2-85FB-1A7A79AFA007}">
            <xm:f>Données!$A$11</xm:f>
            <x14:dxf>
              <fill>
                <patternFill>
                  <bgColor rgb="FFFF0000"/>
                </patternFill>
              </fill>
            </x14:dxf>
          </x14:cfRule>
          <x14:cfRule type="cellIs" priority="3" operator="equal" id="{5735BD8E-9BA9-4785-BD4F-22A3BF41C05D}">
            <xm:f>Données!$A$10</xm:f>
            <x14:dxf>
              <fill>
                <patternFill>
                  <bgColor rgb="FF00B0F0"/>
                </patternFill>
              </fill>
            </x14:dxf>
          </x14:cfRule>
          <x14:cfRule type="cellIs" priority="4" operator="equal" id="{B536B449-8098-4533-99AF-231F3F22A8A9}">
            <xm:f>Données!$A$9</xm:f>
            <x14:dxf>
              <fill>
                <patternFill>
                  <bgColor rgb="FFFFFF00"/>
                </patternFill>
              </fill>
            </x14:dxf>
          </x14:cfRule>
          <x14:cfRule type="cellIs" priority="5" operator="equal" id="{4D4ABC40-5ED3-43B3-B7E1-B2813D73EDC6}">
            <xm:f>Données!$A$8</xm:f>
            <x14:dxf>
              <fill>
                <patternFill>
                  <bgColor rgb="FF00FF00"/>
                </patternFill>
              </fill>
            </x14:dxf>
          </x14:cfRule>
          <x14:cfRule type="cellIs" priority="6" operator="equal" id="{B7B1D156-CE39-4E23-B8DA-37B5E91336B8}">
            <xm:f>Données!$A$7</xm:f>
            <x14:dxf>
              <fill>
                <patternFill>
                  <bgColor rgb="FFFFC000"/>
                </patternFill>
              </fill>
            </x14:dxf>
          </x14:cfRule>
          <x14:cfRule type="cellIs" priority="7" operator="equal" id="{56163AA1-168D-4FB5-B056-547042CEF62F}">
            <xm:f>Données!$A$6</xm:f>
            <x14:dxf>
              <fill>
                <patternFill>
                  <bgColor rgb="FFFFC000"/>
                </patternFill>
              </fill>
            </x14:dxf>
          </x14:cfRule>
          <x14:cfRule type="cellIs" priority="8" operator="equal" id="{43783F9E-3C40-4856-8CDB-F6DBA2884F0F}">
            <xm:f>Données!$A$5</xm:f>
            <x14:dxf>
              <fill>
                <patternFill>
                  <bgColor rgb="FFFFC000"/>
                </patternFill>
              </fill>
            </x14:dxf>
          </x14:cfRule>
          <x14:cfRule type="cellIs" priority="9" operator="equal" id="{64FD5670-2A3B-4AFC-B6CE-7A97300C3172}">
            <xm:f>Données!$A$4</xm:f>
            <x14:dxf>
              <fill>
                <patternFill>
                  <bgColor rgb="FFFF3399"/>
                </patternFill>
              </fill>
            </x14:dxf>
          </x14:cfRule>
          <xm:sqref>AO4 AR4 AU4 AX4 BA4 BD4 BG4 BJ4 BM4 BP4 BS4 BV4 BY4 CB4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Données!$A$2:$A$18</xm:f>
          </x14:formula1>
          <xm:sqref>C5:AI22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Données</vt:lpstr>
      <vt:lpstr>Février</vt:lpstr>
      <vt:lpstr>Mars</vt:lpstr>
      <vt:lpstr>Avril</vt:lpstr>
      <vt:lpstr>Mai</vt:lpstr>
      <vt:lpstr>Avril!Zone_d_impression</vt:lpstr>
      <vt:lpstr>Février!Zone_d_impression</vt:lpstr>
      <vt:lpstr>Mai!Zone_d_impression</vt:lpstr>
      <vt:lpstr>Mars!Zone_d_impression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Lefrançois</dc:creator>
  <cp:lastModifiedBy>gmb</cp:lastModifiedBy>
  <cp:lastPrinted>2017-12-26T15:21:34Z</cp:lastPrinted>
  <dcterms:created xsi:type="dcterms:W3CDTF">2017-12-23T20:53:19Z</dcterms:created>
  <dcterms:modified xsi:type="dcterms:W3CDTF">2017-12-27T15:37:01Z</dcterms:modified>
</cp:coreProperties>
</file>